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inkn\Downloads\"/>
    </mc:Choice>
  </mc:AlternateContent>
  <xr:revisionPtr revIDLastSave="0" documentId="13_ncr:1_{CB40CDFF-8B76-4B91-AD96-3B4BE4365BC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SK" sheetId="1" r:id="rId1"/>
    <sheet name="Price" sheetId="2" r:id="rId2"/>
    <sheet name="Components" sheetId="3" r:id="rId3"/>
    <sheet name="Wrists" sheetId="4" r:id="rId4"/>
    <sheet name="variables" sheetId="5" r:id="rId5"/>
    <sheet name="Vehicle Tags" sheetId="6" r:id="rId6"/>
    <sheet name="Readers" sheetId="7" r:id="rId7"/>
    <sheet name="Projectors" sheetId="8" r:id="rId8"/>
    <sheet name="Lenses" sheetId="9" r:id="rId9"/>
    <sheet name="Control Units" sheetId="10" r:id="rId10"/>
    <sheet name="Projectors Line" sheetId="11" r:id="rId11"/>
    <sheet name="Lights" sheetId="12" r:id="rId12"/>
    <sheet name="Sensors" sheetId="13" r:id="rId13"/>
    <sheet name="Accessories" sheetId="14" r:id="rId14"/>
    <sheet name="Safety Bar" sheetId="15" r:id="rId15"/>
    <sheet name="Mirrors" sheetId="16" r:id="rId16"/>
    <sheet name="Аркуш5" sheetId="21" r:id="rId17"/>
  </sheets>
  <definedNames>
    <definedName name="_xlnm._FilterDatabase" localSheetId="1" hidden="1">Price!$A$1:$A$1191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6" l="1"/>
  <c r="E36" i="16" s="1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18" i="16"/>
  <c r="A17" i="16"/>
  <c r="A16" i="16"/>
  <c r="C14" i="16"/>
  <c r="E14" i="16" s="1"/>
  <c r="A14" i="16"/>
  <c r="A13" i="16"/>
  <c r="A12" i="16"/>
  <c r="A11" i="16"/>
  <c r="A10" i="16"/>
  <c r="A9" i="16"/>
  <c r="A8" i="16"/>
  <c r="A7" i="16"/>
  <c r="A6" i="16"/>
  <c r="A5" i="16"/>
  <c r="A4" i="16"/>
  <c r="A3" i="16"/>
  <c r="E349" i="15"/>
  <c r="C349" i="15"/>
  <c r="A349" i="15"/>
  <c r="A348" i="15"/>
  <c r="A342" i="15"/>
  <c r="A341" i="15"/>
  <c r="A340" i="15"/>
  <c r="A339" i="15"/>
  <c r="A338" i="15"/>
  <c r="A337" i="15"/>
  <c r="A336" i="15"/>
  <c r="A335" i="15"/>
  <c r="A334" i="15"/>
  <c r="A333" i="15"/>
  <c r="A332" i="15"/>
  <c r="A331" i="15"/>
  <c r="A330" i="15"/>
  <c r="A329" i="15"/>
  <c r="A328" i="15"/>
  <c r="A327" i="15"/>
  <c r="A326" i="15"/>
  <c r="A325" i="15"/>
  <c r="A324" i="15"/>
  <c r="A323" i="15"/>
  <c r="A322" i="15"/>
  <c r="A321" i="15"/>
  <c r="A320" i="15"/>
  <c r="A319" i="15"/>
  <c r="A318" i="15"/>
  <c r="A317" i="15"/>
  <c r="A316" i="15"/>
  <c r="A315" i="15"/>
  <c r="A314" i="15"/>
  <c r="A313" i="15"/>
  <c r="A312" i="15"/>
  <c r="A311" i="15"/>
  <c r="A310" i="15"/>
  <c r="A309" i="15"/>
  <c r="A303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2" i="15"/>
  <c r="A221" i="15"/>
  <c r="A220" i="15"/>
  <c r="A219" i="15"/>
  <c r="A218" i="15"/>
  <c r="A217" i="15"/>
  <c r="A216" i="15"/>
  <c r="A215" i="15"/>
  <c r="A214" i="15"/>
  <c r="A213" i="15"/>
  <c r="A212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C181" i="15"/>
  <c r="E181" i="15" s="1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E136" i="15"/>
  <c r="C136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C89" i="15"/>
  <c r="E89" i="15" s="1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E44" i="15"/>
  <c r="C44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55" i="14"/>
  <c r="A54" i="14"/>
  <c r="A53" i="14"/>
  <c r="A52" i="14"/>
  <c r="A51" i="14"/>
  <c r="C46" i="14"/>
  <c r="E46" i="14" s="1"/>
  <c r="A46" i="14"/>
  <c r="C45" i="14"/>
  <c r="E45" i="14" s="1"/>
  <c r="A45" i="14"/>
  <c r="A44" i="14"/>
  <c r="A43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16" i="14"/>
  <c r="A15" i="14"/>
  <c r="A14" i="14"/>
  <c r="A13" i="14"/>
  <c r="A12" i="14"/>
  <c r="A7" i="14"/>
  <c r="A6" i="14"/>
  <c r="A5" i="14"/>
  <c r="A4" i="14"/>
  <c r="A3" i="14"/>
  <c r="A5" i="13"/>
  <c r="A4" i="13"/>
  <c r="A3" i="13"/>
  <c r="A139" i="12"/>
  <c r="A138" i="12"/>
  <c r="A137" i="12"/>
  <c r="A136" i="12"/>
  <c r="A135" i="12"/>
  <c r="A134" i="12"/>
  <c r="A129" i="12"/>
  <c r="A128" i="12"/>
  <c r="A127" i="12"/>
  <c r="A122" i="12"/>
  <c r="A121" i="12"/>
  <c r="A120" i="12"/>
  <c r="A115" i="12"/>
  <c r="A114" i="12"/>
  <c r="A113" i="12"/>
  <c r="A108" i="12"/>
  <c r="A107" i="12"/>
  <c r="A106" i="12"/>
  <c r="A101" i="12"/>
  <c r="A100" i="12"/>
  <c r="A99" i="12"/>
  <c r="A94" i="12"/>
  <c r="A93" i="12"/>
  <c r="A92" i="12"/>
  <c r="A87" i="12"/>
  <c r="A86" i="12"/>
  <c r="A85" i="12"/>
  <c r="A80" i="12"/>
  <c r="A79" i="12"/>
  <c r="A78" i="12"/>
  <c r="A73" i="12"/>
  <c r="A72" i="12"/>
  <c r="A71" i="12"/>
  <c r="A66" i="12"/>
  <c r="A65" i="12"/>
  <c r="A64" i="12"/>
  <c r="A59" i="12"/>
  <c r="A58" i="12"/>
  <c r="A57" i="12"/>
  <c r="A52" i="12"/>
  <c r="A51" i="12"/>
  <c r="A50" i="12"/>
  <c r="A45" i="12"/>
  <c r="A44" i="12"/>
  <c r="A43" i="12"/>
  <c r="A38" i="12"/>
  <c r="A37" i="12"/>
  <c r="A36" i="12"/>
  <c r="A35" i="12"/>
  <c r="A30" i="12"/>
  <c r="A29" i="12"/>
  <c r="A28" i="12"/>
  <c r="A27" i="12"/>
  <c r="A22" i="12"/>
  <c r="A21" i="12"/>
  <c r="A20" i="12"/>
  <c r="A19" i="12"/>
  <c r="A14" i="12"/>
  <c r="A13" i="12"/>
  <c r="A12" i="12"/>
  <c r="A11" i="12"/>
  <c r="A6" i="12"/>
  <c r="A5" i="12"/>
  <c r="A4" i="12"/>
  <c r="A3" i="12"/>
  <c r="AA278" i="11"/>
  <c r="AC278" i="11" s="1"/>
  <c r="Y278" i="11"/>
  <c r="W278" i="11"/>
  <c r="U278" i="11"/>
  <c r="S278" i="11"/>
  <c r="Q278" i="11"/>
  <c r="O278" i="11"/>
  <c r="M278" i="11"/>
  <c r="K278" i="11"/>
  <c r="I278" i="11"/>
  <c r="G278" i="11"/>
  <c r="C278" i="11"/>
  <c r="E278" i="11" s="1"/>
  <c r="A278" i="11"/>
  <c r="AA277" i="11"/>
  <c r="AC277" i="11" s="1"/>
  <c r="Y277" i="11"/>
  <c r="U277" i="11"/>
  <c r="W277" i="11" s="1"/>
  <c r="S277" i="11"/>
  <c r="O277" i="11"/>
  <c r="Q277" i="11" s="1"/>
  <c r="M277" i="11"/>
  <c r="I277" i="11"/>
  <c r="K277" i="11" s="1"/>
  <c r="G277" i="11"/>
  <c r="C277" i="11"/>
  <c r="E277" i="11" s="1"/>
  <c r="A277" i="11"/>
  <c r="AC276" i="11"/>
  <c r="AA276" i="11"/>
  <c r="Y276" i="11"/>
  <c r="W276" i="11"/>
  <c r="U276" i="11"/>
  <c r="S276" i="11"/>
  <c r="Q276" i="11"/>
  <c r="O276" i="11"/>
  <c r="M276" i="11"/>
  <c r="K276" i="11"/>
  <c r="I276" i="11"/>
  <c r="G276" i="11"/>
  <c r="E276" i="11"/>
  <c r="C276" i="11"/>
  <c r="A276" i="11"/>
  <c r="AC275" i="11"/>
  <c r="AA275" i="11"/>
  <c r="Y275" i="11"/>
  <c r="W275" i="11"/>
  <c r="U275" i="11"/>
  <c r="S275" i="11"/>
  <c r="Q275" i="11"/>
  <c r="O275" i="11"/>
  <c r="M275" i="11"/>
  <c r="K275" i="11"/>
  <c r="I275" i="11"/>
  <c r="G275" i="11"/>
  <c r="C275" i="11"/>
  <c r="E275" i="11" s="1"/>
  <c r="A275" i="11"/>
  <c r="AA274" i="11"/>
  <c r="AC274" i="11" s="1"/>
  <c r="Y274" i="11"/>
  <c r="U274" i="11"/>
  <c r="W274" i="11" s="1"/>
  <c r="S274" i="11"/>
  <c r="O274" i="11"/>
  <c r="Q274" i="11" s="1"/>
  <c r="M274" i="11"/>
  <c r="I274" i="11"/>
  <c r="K274" i="11" s="1"/>
  <c r="G274" i="11"/>
  <c r="C274" i="11"/>
  <c r="E274" i="11" s="1"/>
  <c r="A274" i="11"/>
  <c r="Y273" i="11"/>
  <c r="S273" i="11"/>
  <c r="M273" i="11"/>
  <c r="G273" i="11"/>
  <c r="A273" i="11"/>
  <c r="Y272" i="11"/>
  <c r="S272" i="11"/>
  <c r="M272" i="11"/>
  <c r="G272" i="11"/>
  <c r="A272" i="11"/>
  <c r="Y271" i="11"/>
  <c r="S271" i="11"/>
  <c r="M271" i="11"/>
  <c r="G271" i="11"/>
  <c r="A271" i="11"/>
  <c r="AA270" i="11"/>
  <c r="AC270" i="11" s="1"/>
  <c r="Y270" i="11"/>
  <c r="U270" i="11"/>
  <c r="W270" i="11" s="1"/>
  <c r="S270" i="11"/>
  <c r="Q270" i="11"/>
  <c r="O270" i="11"/>
  <c r="M270" i="11"/>
  <c r="I270" i="11"/>
  <c r="K270" i="11" s="1"/>
  <c r="G270" i="11"/>
  <c r="E270" i="11"/>
  <c r="C270" i="11"/>
  <c r="A270" i="11"/>
  <c r="Y269" i="11"/>
  <c r="S269" i="11"/>
  <c r="M269" i="11"/>
  <c r="G269" i="11"/>
  <c r="A269" i="11"/>
  <c r="AA264" i="11"/>
  <c r="AC264" i="11" s="1"/>
  <c r="Y264" i="11"/>
  <c r="U264" i="11"/>
  <c r="W264" i="11" s="1"/>
  <c r="S264" i="11"/>
  <c r="Q264" i="11"/>
  <c r="O264" i="11"/>
  <c r="M264" i="11"/>
  <c r="K264" i="11"/>
  <c r="I264" i="11"/>
  <c r="G264" i="11"/>
  <c r="E264" i="11"/>
  <c r="C264" i="11"/>
  <c r="A264" i="11"/>
  <c r="AC263" i="11"/>
  <c r="AA263" i="11"/>
  <c r="Y263" i="11"/>
  <c r="U263" i="11"/>
  <c r="W263" i="11" s="1"/>
  <c r="S263" i="11"/>
  <c r="Q263" i="11"/>
  <c r="O263" i="11"/>
  <c r="M263" i="11"/>
  <c r="I263" i="11"/>
  <c r="K263" i="11" s="1"/>
  <c r="G263" i="11"/>
  <c r="C263" i="11"/>
  <c r="E263" i="11" s="1"/>
  <c r="A263" i="11"/>
  <c r="AC262" i="11"/>
  <c r="AA262" i="11"/>
  <c r="Y262" i="11"/>
  <c r="W262" i="11"/>
  <c r="U262" i="11"/>
  <c r="S262" i="11"/>
  <c r="O262" i="11"/>
  <c r="Q262" i="11" s="1"/>
  <c r="M262" i="11"/>
  <c r="K262" i="11"/>
  <c r="I262" i="11"/>
  <c r="G262" i="11"/>
  <c r="E262" i="11"/>
  <c r="C262" i="11"/>
  <c r="A262" i="11"/>
  <c r="AC261" i="11"/>
  <c r="AA261" i="11"/>
  <c r="Y261" i="11"/>
  <c r="U261" i="11"/>
  <c r="W261" i="11" s="1"/>
  <c r="S261" i="11"/>
  <c r="O261" i="11"/>
  <c r="Q261" i="11" s="1"/>
  <c r="M261" i="11"/>
  <c r="I261" i="11"/>
  <c r="K261" i="11" s="1"/>
  <c r="G261" i="11"/>
  <c r="E261" i="11"/>
  <c r="C261" i="11"/>
  <c r="A261" i="11"/>
  <c r="AA260" i="11"/>
  <c r="AC260" i="11" s="1"/>
  <c r="Y260" i="11"/>
  <c r="W260" i="11"/>
  <c r="U260" i="11"/>
  <c r="S260" i="11"/>
  <c r="O260" i="11"/>
  <c r="Q260" i="11" s="1"/>
  <c r="M260" i="11"/>
  <c r="I260" i="11"/>
  <c r="K260" i="11" s="1"/>
  <c r="G260" i="11"/>
  <c r="E260" i="11"/>
  <c r="C260" i="11"/>
  <c r="A260" i="11"/>
  <c r="Y259" i="11"/>
  <c r="S259" i="11"/>
  <c r="M259" i="11"/>
  <c r="G259" i="11"/>
  <c r="A259" i="11"/>
  <c r="Y258" i="11"/>
  <c r="S258" i="11"/>
  <c r="M258" i="11"/>
  <c r="G258" i="11"/>
  <c r="A258" i="11"/>
  <c r="Y257" i="11"/>
  <c r="S257" i="11"/>
  <c r="M257" i="11"/>
  <c r="G257" i="11"/>
  <c r="A257" i="11"/>
  <c r="AA256" i="11"/>
  <c r="AC256" i="11" s="1"/>
  <c r="Y256" i="11"/>
  <c r="U256" i="11"/>
  <c r="W256" i="11" s="1"/>
  <c r="S256" i="11"/>
  <c r="O256" i="11"/>
  <c r="Q256" i="11" s="1"/>
  <c r="M256" i="11"/>
  <c r="K256" i="11"/>
  <c r="I256" i="11"/>
  <c r="G256" i="11"/>
  <c r="E256" i="11"/>
  <c r="C256" i="11"/>
  <c r="A256" i="11"/>
  <c r="Y255" i="11"/>
  <c r="S255" i="11"/>
  <c r="M255" i="11"/>
  <c r="G255" i="11"/>
  <c r="A255" i="11"/>
  <c r="AA250" i="11"/>
  <c r="AC250" i="11" s="1"/>
  <c r="Y250" i="11"/>
  <c r="U250" i="11"/>
  <c r="W250" i="11" s="1"/>
  <c r="S250" i="11"/>
  <c r="Q250" i="11"/>
  <c r="O250" i="11"/>
  <c r="M250" i="11"/>
  <c r="I250" i="11"/>
  <c r="K250" i="11" s="1"/>
  <c r="G250" i="11"/>
  <c r="C250" i="11"/>
  <c r="E250" i="11" s="1"/>
  <c r="A250" i="11"/>
  <c r="AC249" i="11"/>
  <c r="AA249" i="11"/>
  <c r="Y249" i="11"/>
  <c r="U249" i="11"/>
  <c r="W249" i="11" s="1"/>
  <c r="S249" i="11"/>
  <c r="Q249" i="11"/>
  <c r="O249" i="11"/>
  <c r="M249" i="11"/>
  <c r="I249" i="11"/>
  <c r="K249" i="11" s="1"/>
  <c r="G249" i="11"/>
  <c r="E249" i="11"/>
  <c r="C249" i="11"/>
  <c r="A249" i="11"/>
  <c r="AA248" i="11"/>
  <c r="AC248" i="11" s="1"/>
  <c r="Y248" i="11"/>
  <c r="W248" i="11"/>
  <c r="U248" i="11"/>
  <c r="S248" i="11"/>
  <c r="O248" i="11"/>
  <c r="Q248" i="11" s="1"/>
  <c r="M248" i="11"/>
  <c r="I248" i="11"/>
  <c r="K248" i="11" s="1"/>
  <c r="G248" i="11"/>
  <c r="C248" i="11"/>
  <c r="E248" i="11" s="1"/>
  <c r="A248" i="11"/>
  <c r="AA247" i="11"/>
  <c r="AC247" i="11" s="1"/>
  <c r="Y247" i="11"/>
  <c r="U247" i="11"/>
  <c r="W247" i="11" s="1"/>
  <c r="S247" i="11"/>
  <c r="O247" i="11"/>
  <c r="Q247" i="11" s="1"/>
  <c r="M247" i="11"/>
  <c r="K247" i="11"/>
  <c r="I247" i="11"/>
  <c r="G247" i="11"/>
  <c r="C247" i="11"/>
  <c r="E247" i="11" s="1"/>
  <c r="A247" i="11"/>
  <c r="AC246" i="11"/>
  <c r="AA246" i="11"/>
  <c r="Y246" i="11"/>
  <c r="U246" i="11"/>
  <c r="W246" i="11" s="1"/>
  <c r="S246" i="11"/>
  <c r="Q246" i="11"/>
  <c r="O246" i="11"/>
  <c r="M246" i="11"/>
  <c r="I246" i="11"/>
  <c r="K246" i="11" s="1"/>
  <c r="G246" i="11"/>
  <c r="E246" i="11"/>
  <c r="C246" i="11"/>
  <c r="A246" i="11"/>
  <c r="Y245" i="11"/>
  <c r="S245" i="11"/>
  <c r="M245" i="11"/>
  <c r="G245" i="11"/>
  <c r="A245" i="11"/>
  <c r="Y244" i="11"/>
  <c r="S244" i="11"/>
  <c r="M244" i="11"/>
  <c r="G244" i="11"/>
  <c r="A244" i="11"/>
  <c r="Y243" i="11"/>
  <c r="S243" i="11"/>
  <c r="M243" i="11"/>
  <c r="G243" i="11"/>
  <c r="A243" i="11"/>
  <c r="AC242" i="11"/>
  <c r="AA242" i="11"/>
  <c r="Y242" i="11"/>
  <c r="U242" i="11"/>
  <c r="W242" i="11" s="1"/>
  <c r="S242" i="11"/>
  <c r="Q242" i="11"/>
  <c r="O242" i="11"/>
  <c r="M242" i="11"/>
  <c r="I242" i="11"/>
  <c r="K242" i="11" s="1"/>
  <c r="G242" i="11"/>
  <c r="E242" i="11"/>
  <c r="C242" i="11"/>
  <c r="A242" i="11"/>
  <c r="Y241" i="11"/>
  <c r="S241" i="11"/>
  <c r="M241" i="11"/>
  <c r="G241" i="11"/>
  <c r="A241" i="11"/>
  <c r="AC236" i="11"/>
  <c r="AA236" i="11"/>
  <c r="Y236" i="11"/>
  <c r="U236" i="11"/>
  <c r="W236" i="11" s="1"/>
  <c r="S236" i="11"/>
  <c r="O236" i="11"/>
  <c r="Q236" i="11" s="1"/>
  <c r="M236" i="11"/>
  <c r="I236" i="11"/>
  <c r="K236" i="11" s="1"/>
  <c r="G236" i="11"/>
  <c r="C236" i="11"/>
  <c r="E236" i="11" s="1"/>
  <c r="A236" i="11"/>
  <c r="Y235" i="11"/>
  <c r="S235" i="11"/>
  <c r="M235" i="11"/>
  <c r="G235" i="11"/>
  <c r="A235" i="11"/>
  <c r="Y234" i="11"/>
  <c r="S234" i="11"/>
  <c r="M234" i="11"/>
  <c r="G234" i="11"/>
  <c r="A234" i="11"/>
  <c r="Y233" i="11"/>
  <c r="S233" i="11"/>
  <c r="M233" i="11"/>
  <c r="G233" i="11"/>
  <c r="A233" i="11"/>
  <c r="Y232" i="11"/>
  <c r="S232" i="11"/>
  <c r="M232" i="11"/>
  <c r="G232" i="11"/>
  <c r="A232" i="11"/>
  <c r="Y231" i="11"/>
  <c r="S231" i="11"/>
  <c r="M231" i="11"/>
  <c r="G231" i="11"/>
  <c r="A231" i="11"/>
  <c r="Y230" i="11"/>
  <c r="S230" i="11"/>
  <c r="M230" i="11"/>
  <c r="G230" i="11"/>
  <c r="A230" i="11"/>
  <c r="Y229" i="11"/>
  <c r="S229" i="11"/>
  <c r="M229" i="11"/>
  <c r="G229" i="11"/>
  <c r="A229" i="11"/>
  <c r="Y228" i="11"/>
  <c r="S228" i="11"/>
  <c r="M228" i="11"/>
  <c r="G228" i="11"/>
  <c r="A228" i="11"/>
  <c r="Y227" i="11"/>
  <c r="S227" i="11"/>
  <c r="M227" i="11"/>
  <c r="G227" i="11"/>
  <c r="A227" i="11"/>
  <c r="AC222" i="11"/>
  <c r="AA222" i="11"/>
  <c r="Y222" i="11"/>
  <c r="W222" i="11"/>
  <c r="U222" i="11"/>
  <c r="S222" i="11"/>
  <c r="Q222" i="11"/>
  <c r="O222" i="11"/>
  <c r="M222" i="11"/>
  <c r="I222" i="11"/>
  <c r="K222" i="11" s="1"/>
  <c r="G222" i="11"/>
  <c r="E222" i="11"/>
  <c r="C222" i="11"/>
  <c r="A222" i="11"/>
  <c r="AC221" i="11"/>
  <c r="AA221" i="11"/>
  <c r="Y221" i="11"/>
  <c r="U221" i="11"/>
  <c r="W221" i="11" s="1"/>
  <c r="S221" i="11"/>
  <c r="O221" i="11"/>
  <c r="Q221" i="11" s="1"/>
  <c r="M221" i="11"/>
  <c r="I221" i="11"/>
  <c r="K221" i="11" s="1"/>
  <c r="G221" i="11"/>
  <c r="E221" i="11"/>
  <c r="C221" i="11"/>
  <c r="A221" i="11"/>
  <c r="AA220" i="11"/>
  <c r="AC220" i="11" s="1"/>
  <c r="Y220" i="11"/>
  <c r="U220" i="11"/>
  <c r="W220" i="11" s="1"/>
  <c r="S220" i="11"/>
  <c r="Q220" i="11"/>
  <c r="O220" i="11"/>
  <c r="M220" i="11"/>
  <c r="K220" i="11"/>
  <c r="I220" i="11"/>
  <c r="G220" i="11"/>
  <c r="C220" i="11"/>
  <c r="E220" i="11" s="1"/>
  <c r="A220" i="11"/>
  <c r="AC219" i="11"/>
  <c r="AA219" i="11"/>
  <c r="Y219" i="11"/>
  <c r="W219" i="11"/>
  <c r="U219" i="11"/>
  <c r="S219" i="11"/>
  <c r="O219" i="11"/>
  <c r="Q219" i="11" s="1"/>
  <c r="M219" i="11"/>
  <c r="I219" i="11"/>
  <c r="K219" i="11" s="1"/>
  <c r="G219" i="11"/>
  <c r="C219" i="11"/>
  <c r="E219" i="11" s="1"/>
  <c r="A219" i="11"/>
  <c r="AC218" i="11"/>
  <c r="AA218" i="11"/>
  <c r="Y218" i="11"/>
  <c r="U218" i="11"/>
  <c r="W218" i="11" s="1"/>
  <c r="S218" i="11"/>
  <c r="O218" i="11"/>
  <c r="Q218" i="11" s="1"/>
  <c r="M218" i="11"/>
  <c r="I218" i="11"/>
  <c r="K218" i="11" s="1"/>
  <c r="G218" i="11"/>
  <c r="E218" i="11"/>
  <c r="C218" i="11"/>
  <c r="A218" i="11"/>
  <c r="Y217" i="11"/>
  <c r="S217" i="11"/>
  <c r="M217" i="11"/>
  <c r="G217" i="11"/>
  <c r="A217" i="11"/>
  <c r="Y216" i="11"/>
  <c r="S216" i="11"/>
  <c r="M216" i="11"/>
  <c r="G216" i="11"/>
  <c r="A216" i="11"/>
  <c r="Y215" i="11"/>
  <c r="S215" i="11"/>
  <c r="M215" i="11"/>
  <c r="G215" i="11"/>
  <c r="A215" i="11"/>
  <c r="AA214" i="11"/>
  <c r="AC214" i="11" s="1"/>
  <c r="Y214" i="11"/>
  <c r="U214" i="11"/>
  <c r="W214" i="11" s="1"/>
  <c r="S214" i="11"/>
  <c r="Q214" i="11"/>
  <c r="O214" i="11"/>
  <c r="M214" i="11"/>
  <c r="I214" i="11"/>
  <c r="K214" i="11" s="1"/>
  <c r="G214" i="11"/>
  <c r="E214" i="11"/>
  <c r="C214" i="11"/>
  <c r="A214" i="11"/>
  <c r="Y213" i="11"/>
  <c r="S213" i="11"/>
  <c r="M213" i="11"/>
  <c r="G213" i="11"/>
  <c r="A213" i="11"/>
  <c r="AC208" i="11"/>
  <c r="AA208" i="11"/>
  <c r="Y208" i="11"/>
  <c r="U208" i="11"/>
  <c r="W208" i="11" s="1"/>
  <c r="S208" i="11"/>
  <c r="O208" i="11"/>
  <c r="Q208" i="11" s="1"/>
  <c r="M208" i="11"/>
  <c r="I208" i="11"/>
  <c r="K208" i="11" s="1"/>
  <c r="G208" i="11"/>
  <c r="C208" i="11"/>
  <c r="E208" i="11" s="1"/>
  <c r="A208" i="11"/>
  <c r="AA207" i="11"/>
  <c r="AC207" i="11" s="1"/>
  <c r="Y207" i="11"/>
  <c r="U207" i="11"/>
  <c r="W207" i="11" s="1"/>
  <c r="S207" i="11"/>
  <c r="Q207" i="11"/>
  <c r="O207" i="11"/>
  <c r="M207" i="11"/>
  <c r="I207" i="11"/>
  <c r="K207" i="11" s="1"/>
  <c r="G207" i="11"/>
  <c r="E207" i="11"/>
  <c r="C207" i="11"/>
  <c r="A207" i="11"/>
  <c r="AC206" i="11"/>
  <c r="AA206" i="11"/>
  <c r="Y206" i="11"/>
  <c r="W206" i="11"/>
  <c r="U206" i="11"/>
  <c r="S206" i="11"/>
  <c r="O206" i="11"/>
  <c r="Q206" i="11" s="1"/>
  <c r="M206" i="11"/>
  <c r="K206" i="11"/>
  <c r="I206" i="11"/>
  <c r="G206" i="11"/>
  <c r="E206" i="11"/>
  <c r="C206" i="11"/>
  <c r="A206" i="11"/>
  <c r="AA205" i="11"/>
  <c r="AC205" i="11" s="1"/>
  <c r="Y205" i="11"/>
  <c r="U205" i="11"/>
  <c r="W205" i="11" s="1"/>
  <c r="S205" i="11"/>
  <c r="Q205" i="11"/>
  <c r="O205" i="11"/>
  <c r="M205" i="11"/>
  <c r="I205" i="11"/>
  <c r="K205" i="11" s="1"/>
  <c r="G205" i="11"/>
  <c r="C205" i="11"/>
  <c r="E205" i="11" s="1"/>
  <c r="A205" i="11"/>
  <c r="AC204" i="11"/>
  <c r="AA204" i="11"/>
  <c r="Y204" i="11"/>
  <c r="W204" i="11"/>
  <c r="U204" i="11"/>
  <c r="S204" i="11"/>
  <c r="Q204" i="11"/>
  <c r="O204" i="11"/>
  <c r="M204" i="11"/>
  <c r="K204" i="11"/>
  <c r="I204" i="11"/>
  <c r="G204" i="11"/>
  <c r="E204" i="11"/>
  <c r="C204" i="11"/>
  <c r="A204" i="11"/>
  <c r="Y203" i="11"/>
  <c r="S203" i="11"/>
  <c r="M203" i="11"/>
  <c r="G203" i="11"/>
  <c r="A203" i="11"/>
  <c r="Y202" i="11"/>
  <c r="S202" i="11"/>
  <c r="M202" i="11"/>
  <c r="G202" i="11"/>
  <c r="A202" i="11"/>
  <c r="Y201" i="11"/>
  <c r="S201" i="11"/>
  <c r="M201" i="11"/>
  <c r="G201" i="11"/>
  <c r="A201" i="11"/>
  <c r="AC200" i="11"/>
  <c r="AA200" i="11"/>
  <c r="Y200" i="11"/>
  <c r="U200" i="11"/>
  <c r="W200" i="11" s="1"/>
  <c r="S200" i="11"/>
  <c r="Q200" i="11"/>
  <c r="O200" i="11"/>
  <c r="M200" i="11"/>
  <c r="K200" i="11"/>
  <c r="I200" i="11"/>
  <c r="G200" i="11"/>
  <c r="E200" i="11"/>
  <c r="C200" i="11"/>
  <c r="A200" i="11"/>
  <c r="Y199" i="11"/>
  <c r="S199" i="11"/>
  <c r="M199" i="11"/>
  <c r="G199" i="11"/>
  <c r="A199" i="11"/>
  <c r="AC194" i="11"/>
  <c r="AA194" i="11"/>
  <c r="Y194" i="11"/>
  <c r="W194" i="11"/>
  <c r="U194" i="11"/>
  <c r="S194" i="11"/>
  <c r="O194" i="11"/>
  <c r="Q194" i="11" s="1"/>
  <c r="M194" i="11"/>
  <c r="I194" i="11"/>
  <c r="K194" i="11" s="1"/>
  <c r="G194" i="11"/>
  <c r="E194" i="11"/>
  <c r="C194" i="11"/>
  <c r="A194" i="11"/>
  <c r="AC193" i="11"/>
  <c r="AA193" i="11"/>
  <c r="Y193" i="11"/>
  <c r="U193" i="11"/>
  <c r="W193" i="11" s="1"/>
  <c r="S193" i="11"/>
  <c r="Q193" i="11"/>
  <c r="O193" i="11"/>
  <c r="M193" i="11"/>
  <c r="K193" i="11"/>
  <c r="I193" i="11"/>
  <c r="G193" i="11"/>
  <c r="C193" i="11"/>
  <c r="E193" i="11" s="1"/>
  <c r="A193" i="11"/>
  <c r="AA192" i="11"/>
  <c r="AC192" i="11" s="1"/>
  <c r="Y192" i="11"/>
  <c r="W192" i="11"/>
  <c r="U192" i="11"/>
  <c r="S192" i="11"/>
  <c r="Q192" i="11"/>
  <c r="O192" i="11"/>
  <c r="M192" i="11"/>
  <c r="I192" i="11"/>
  <c r="K192" i="11" s="1"/>
  <c r="G192" i="11"/>
  <c r="C192" i="11"/>
  <c r="E192" i="11" s="1"/>
  <c r="A192" i="11"/>
  <c r="AC191" i="11"/>
  <c r="AA191" i="11"/>
  <c r="Y191" i="11"/>
  <c r="W191" i="11"/>
  <c r="U191" i="11"/>
  <c r="S191" i="11"/>
  <c r="O191" i="11"/>
  <c r="Q191" i="11" s="1"/>
  <c r="M191" i="11"/>
  <c r="K191" i="11"/>
  <c r="I191" i="11"/>
  <c r="G191" i="11"/>
  <c r="E191" i="11"/>
  <c r="C191" i="11"/>
  <c r="A191" i="11"/>
  <c r="AA190" i="11"/>
  <c r="AC190" i="11" s="1"/>
  <c r="Y190" i="11"/>
  <c r="U190" i="11"/>
  <c r="W190" i="11" s="1"/>
  <c r="S190" i="11"/>
  <c r="O190" i="11"/>
  <c r="Q190" i="11" s="1"/>
  <c r="M190" i="11"/>
  <c r="K190" i="11"/>
  <c r="I190" i="11"/>
  <c r="G190" i="11"/>
  <c r="E190" i="11"/>
  <c r="C190" i="11"/>
  <c r="A190" i="11"/>
  <c r="Y189" i="11"/>
  <c r="S189" i="11"/>
  <c r="M189" i="11"/>
  <c r="G189" i="11"/>
  <c r="A189" i="11"/>
  <c r="Y188" i="11"/>
  <c r="S188" i="11"/>
  <c r="M188" i="11"/>
  <c r="G188" i="11"/>
  <c r="A188" i="11"/>
  <c r="Y187" i="11"/>
  <c r="S187" i="11"/>
  <c r="M187" i="11"/>
  <c r="G187" i="11"/>
  <c r="A187" i="11"/>
  <c r="AC186" i="11"/>
  <c r="AA186" i="11"/>
  <c r="Y186" i="11"/>
  <c r="W186" i="11"/>
  <c r="U186" i="11"/>
  <c r="S186" i="11"/>
  <c r="O186" i="11"/>
  <c r="Q186" i="11" s="1"/>
  <c r="M186" i="11"/>
  <c r="K186" i="11"/>
  <c r="I186" i="11"/>
  <c r="G186" i="11"/>
  <c r="E186" i="11"/>
  <c r="C186" i="11"/>
  <c r="A186" i="11"/>
  <c r="Y185" i="11"/>
  <c r="S185" i="11"/>
  <c r="M185" i="11"/>
  <c r="G185" i="11"/>
  <c r="A185" i="11"/>
  <c r="AC180" i="11"/>
  <c r="AA180" i="11"/>
  <c r="Y180" i="11"/>
  <c r="U180" i="11"/>
  <c r="W180" i="11" s="1"/>
  <c r="S180" i="11"/>
  <c r="Q180" i="11"/>
  <c r="O180" i="11"/>
  <c r="M180" i="11"/>
  <c r="K180" i="11"/>
  <c r="I180" i="11"/>
  <c r="G180" i="11"/>
  <c r="C180" i="11"/>
  <c r="E180" i="11" s="1"/>
  <c r="A180" i="11"/>
  <c r="Y179" i="11"/>
  <c r="S179" i="11"/>
  <c r="M179" i="11"/>
  <c r="G179" i="11"/>
  <c r="A179" i="11"/>
  <c r="Y178" i="11"/>
  <c r="S178" i="11"/>
  <c r="M178" i="11"/>
  <c r="G178" i="11"/>
  <c r="A178" i="11"/>
  <c r="Y177" i="11"/>
  <c r="S177" i="11"/>
  <c r="M177" i="11"/>
  <c r="G177" i="11"/>
  <c r="A177" i="11"/>
  <c r="Y176" i="11"/>
  <c r="S176" i="11"/>
  <c r="M176" i="11"/>
  <c r="G176" i="11"/>
  <c r="A176" i="11"/>
  <c r="Y175" i="11"/>
  <c r="S175" i="11"/>
  <c r="M175" i="11"/>
  <c r="G175" i="11"/>
  <c r="A175" i="11"/>
  <c r="Y174" i="11"/>
  <c r="S174" i="11"/>
  <c r="M174" i="11"/>
  <c r="G174" i="11"/>
  <c r="A174" i="11"/>
  <c r="Y173" i="11"/>
  <c r="S173" i="11"/>
  <c r="M173" i="11"/>
  <c r="G173" i="11"/>
  <c r="A173" i="11"/>
  <c r="Y172" i="11"/>
  <c r="S172" i="11"/>
  <c r="M172" i="11"/>
  <c r="G172" i="11"/>
  <c r="A172" i="11"/>
  <c r="Y171" i="11"/>
  <c r="S171" i="11"/>
  <c r="M171" i="11"/>
  <c r="G171" i="11"/>
  <c r="A171" i="11"/>
  <c r="AC166" i="11"/>
  <c r="AA166" i="11"/>
  <c r="Y166" i="11"/>
  <c r="U166" i="11"/>
  <c r="W166" i="11" s="1"/>
  <c r="S166" i="11"/>
  <c r="O166" i="11"/>
  <c r="Q166" i="11" s="1"/>
  <c r="M166" i="11"/>
  <c r="I166" i="11"/>
  <c r="K166" i="11" s="1"/>
  <c r="G166" i="11"/>
  <c r="C166" i="11"/>
  <c r="E166" i="11" s="1"/>
  <c r="A166" i="11"/>
  <c r="AC165" i="11"/>
  <c r="AA165" i="11"/>
  <c r="Y165" i="11"/>
  <c r="W165" i="11"/>
  <c r="U165" i="11"/>
  <c r="S165" i="11"/>
  <c r="Q165" i="11"/>
  <c r="O165" i="11"/>
  <c r="M165" i="11"/>
  <c r="I165" i="11"/>
  <c r="K165" i="11" s="1"/>
  <c r="G165" i="11"/>
  <c r="E165" i="11"/>
  <c r="C165" i="11"/>
  <c r="A165" i="11"/>
  <c r="AC164" i="11"/>
  <c r="AA164" i="11"/>
  <c r="Y164" i="11"/>
  <c r="U164" i="11"/>
  <c r="W164" i="11" s="1"/>
  <c r="S164" i="11"/>
  <c r="O164" i="11"/>
  <c r="Q164" i="11" s="1"/>
  <c r="M164" i="11"/>
  <c r="I164" i="11"/>
  <c r="K164" i="11" s="1"/>
  <c r="G164" i="11"/>
  <c r="E164" i="11"/>
  <c r="C164" i="11"/>
  <c r="A164" i="11"/>
  <c r="AA163" i="11"/>
  <c r="AC163" i="11" s="1"/>
  <c r="Y163" i="11"/>
  <c r="W163" i="11"/>
  <c r="U163" i="11"/>
  <c r="S163" i="11"/>
  <c r="O163" i="11"/>
  <c r="Q163" i="11" s="1"/>
  <c r="M163" i="11"/>
  <c r="I163" i="11"/>
  <c r="K163" i="11" s="1"/>
  <c r="G163" i="11"/>
  <c r="C163" i="11"/>
  <c r="E163" i="11" s="1"/>
  <c r="A163" i="11"/>
  <c r="AA162" i="11"/>
  <c r="AC162" i="11" s="1"/>
  <c r="Y162" i="11"/>
  <c r="W162" i="11"/>
  <c r="U162" i="11"/>
  <c r="S162" i="11"/>
  <c r="Q162" i="11"/>
  <c r="O162" i="11"/>
  <c r="M162" i="11"/>
  <c r="K162" i="11"/>
  <c r="I162" i="11"/>
  <c r="G162" i="11"/>
  <c r="E162" i="11"/>
  <c r="C162" i="11"/>
  <c r="A162" i="11"/>
  <c r="Y161" i="11"/>
  <c r="S161" i="11"/>
  <c r="M161" i="11"/>
  <c r="G161" i="11"/>
  <c r="A161" i="11"/>
  <c r="Y160" i="11"/>
  <c r="S160" i="11"/>
  <c r="M160" i="11"/>
  <c r="G160" i="11"/>
  <c r="A160" i="11"/>
  <c r="Y159" i="11"/>
  <c r="S159" i="11"/>
  <c r="M159" i="11"/>
  <c r="G159" i="11"/>
  <c r="A159" i="11"/>
  <c r="AC158" i="11"/>
  <c r="AA158" i="11"/>
  <c r="Y158" i="11"/>
  <c r="W158" i="11"/>
  <c r="U158" i="11"/>
  <c r="S158" i="11"/>
  <c r="Q158" i="11"/>
  <c r="O158" i="11"/>
  <c r="M158" i="11"/>
  <c r="I158" i="11"/>
  <c r="K158" i="11" s="1"/>
  <c r="G158" i="11"/>
  <c r="C158" i="11"/>
  <c r="E158" i="11" s="1"/>
  <c r="A158" i="11"/>
  <c r="Y157" i="11"/>
  <c r="S157" i="11"/>
  <c r="M157" i="11"/>
  <c r="G157" i="11"/>
  <c r="A157" i="11"/>
  <c r="AC152" i="11"/>
  <c r="AA152" i="11"/>
  <c r="Y152" i="11"/>
  <c r="W152" i="11"/>
  <c r="U152" i="11"/>
  <c r="S152" i="11"/>
  <c r="O152" i="11"/>
  <c r="Q152" i="11" s="1"/>
  <c r="M152" i="11"/>
  <c r="I152" i="11"/>
  <c r="K152" i="11" s="1"/>
  <c r="G152" i="11"/>
  <c r="E152" i="11"/>
  <c r="C152" i="11"/>
  <c r="A152" i="11"/>
  <c r="AC151" i="11"/>
  <c r="AA151" i="11"/>
  <c r="Y151" i="11"/>
  <c r="U151" i="11"/>
  <c r="W151" i="11" s="1"/>
  <c r="S151" i="11"/>
  <c r="Q151" i="11"/>
  <c r="O151" i="11"/>
  <c r="M151" i="11"/>
  <c r="I151" i="11"/>
  <c r="K151" i="11" s="1"/>
  <c r="G151" i="11"/>
  <c r="C151" i="11"/>
  <c r="E151" i="11" s="1"/>
  <c r="A151" i="11"/>
  <c r="AA150" i="11"/>
  <c r="AC150" i="11" s="1"/>
  <c r="Y150" i="11"/>
  <c r="U150" i="11"/>
  <c r="W150" i="11" s="1"/>
  <c r="S150" i="11"/>
  <c r="Q150" i="11"/>
  <c r="O150" i="11"/>
  <c r="M150" i="11"/>
  <c r="K150" i="11"/>
  <c r="I150" i="11"/>
  <c r="G150" i="11"/>
  <c r="E150" i="11"/>
  <c r="C150" i="11"/>
  <c r="A150" i="11"/>
  <c r="AA149" i="11"/>
  <c r="AC149" i="11" s="1"/>
  <c r="Y149" i="11"/>
  <c r="W149" i="11"/>
  <c r="U149" i="11"/>
  <c r="S149" i="11"/>
  <c r="Q149" i="11"/>
  <c r="O149" i="11"/>
  <c r="M149" i="11"/>
  <c r="I149" i="11"/>
  <c r="K149" i="11" s="1"/>
  <c r="G149" i="11"/>
  <c r="C149" i="11"/>
  <c r="E149" i="11" s="1"/>
  <c r="A149" i="11"/>
  <c r="AA148" i="11"/>
  <c r="AC148" i="11" s="1"/>
  <c r="Y148" i="11"/>
  <c r="W148" i="11"/>
  <c r="U148" i="11"/>
  <c r="S148" i="11"/>
  <c r="O148" i="11"/>
  <c r="Q148" i="11" s="1"/>
  <c r="M148" i="11"/>
  <c r="K148" i="11"/>
  <c r="I148" i="11"/>
  <c r="G148" i="11"/>
  <c r="C148" i="11"/>
  <c r="E148" i="11" s="1"/>
  <c r="A148" i="11"/>
  <c r="Y147" i="11"/>
  <c r="S147" i="11"/>
  <c r="M147" i="11"/>
  <c r="G147" i="11"/>
  <c r="A147" i="11"/>
  <c r="Y146" i="11"/>
  <c r="S146" i="11"/>
  <c r="M146" i="11"/>
  <c r="G146" i="11"/>
  <c r="A146" i="11"/>
  <c r="Y145" i="11"/>
  <c r="S145" i="11"/>
  <c r="M145" i="11"/>
  <c r="G145" i="11"/>
  <c r="A145" i="11"/>
  <c r="AA144" i="11"/>
  <c r="AC144" i="11" s="1"/>
  <c r="Y144" i="11"/>
  <c r="U144" i="11"/>
  <c r="W144" i="11" s="1"/>
  <c r="S144" i="11"/>
  <c r="O144" i="11"/>
  <c r="Q144" i="11" s="1"/>
  <c r="M144" i="11"/>
  <c r="I144" i="11"/>
  <c r="K144" i="11" s="1"/>
  <c r="G144" i="11"/>
  <c r="E144" i="11"/>
  <c r="C144" i="11"/>
  <c r="A144" i="11"/>
  <c r="Y143" i="11"/>
  <c r="S143" i="11"/>
  <c r="M143" i="11"/>
  <c r="G143" i="11"/>
  <c r="A143" i="11"/>
  <c r="AA138" i="11"/>
  <c r="AC138" i="11" s="1"/>
  <c r="Y138" i="11"/>
  <c r="U138" i="11"/>
  <c r="W138" i="11" s="1"/>
  <c r="S138" i="11"/>
  <c r="O138" i="11"/>
  <c r="Q138" i="11" s="1"/>
  <c r="M138" i="11"/>
  <c r="K138" i="11"/>
  <c r="I138" i="11"/>
  <c r="G138" i="11"/>
  <c r="E138" i="11"/>
  <c r="C138" i="11"/>
  <c r="A138" i="11"/>
  <c r="AC137" i="11"/>
  <c r="AA137" i="11"/>
  <c r="Y137" i="11"/>
  <c r="U137" i="11"/>
  <c r="W137" i="11" s="1"/>
  <c r="S137" i="11"/>
  <c r="Q137" i="11"/>
  <c r="O137" i="11"/>
  <c r="M137" i="11"/>
  <c r="K137" i="11"/>
  <c r="I137" i="11"/>
  <c r="G137" i="11"/>
  <c r="C137" i="11"/>
  <c r="E137" i="11" s="1"/>
  <c r="A137" i="11"/>
  <c r="AA136" i="11"/>
  <c r="AC136" i="11" s="1"/>
  <c r="Y136" i="11"/>
  <c r="U136" i="11"/>
  <c r="W136" i="11" s="1"/>
  <c r="S136" i="11"/>
  <c r="Q136" i="11"/>
  <c r="O136" i="11"/>
  <c r="M136" i="11"/>
  <c r="I136" i="11"/>
  <c r="K136" i="11" s="1"/>
  <c r="G136" i="11"/>
  <c r="E136" i="11"/>
  <c r="C136" i="11"/>
  <c r="A136" i="11"/>
  <c r="AA135" i="11"/>
  <c r="AC135" i="11" s="1"/>
  <c r="Y135" i="11"/>
  <c r="U135" i="11"/>
  <c r="W135" i="11" s="1"/>
  <c r="S135" i="11"/>
  <c r="Q135" i="11"/>
  <c r="O135" i="11"/>
  <c r="M135" i="11"/>
  <c r="I135" i="11"/>
  <c r="K135" i="11" s="1"/>
  <c r="G135" i="11"/>
  <c r="E135" i="11"/>
  <c r="C135" i="11"/>
  <c r="A135" i="11"/>
  <c r="AC134" i="11"/>
  <c r="AA134" i="11"/>
  <c r="Y134" i="11"/>
  <c r="W134" i="11"/>
  <c r="U134" i="11"/>
  <c r="S134" i="11"/>
  <c r="O134" i="11"/>
  <c r="Q134" i="11" s="1"/>
  <c r="M134" i="11"/>
  <c r="K134" i="11"/>
  <c r="I134" i="11"/>
  <c r="G134" i="11"/>
  <c r="E134" i="11"/>
  <c r="C134" i="11"/>
  <c r="A134" i="11"/>
  <c r="Y133" i="11"/>
  <c r="S133" i="11"/>
  <c r="M133" i="11"/>
  <c r="G133" i="11"/>
  <c r="A133" i="11"/>
  <c r="Y132" i="11"/>
  <c r="S132" i="11"/>
  <c r="M132" i="11"/>
  <c r="G132" i="11"/>
  <c r="A132" i="11"/>
  <c r="Y131" i="11"/>
  <c r="S131" i="11"/>
  <c r="M131" i="11"/>
  <c r="G131" i="11"/>
  <c r="A131" i="11"/>
  <c r="AC130" i="11"/>
  <c r="AA130" i="11"/>
  <c r="Y130" i="11"/>
  <c r="U130" i="11"/>
  <c r="W130" i="11" s="1"/>
  <c r="S130" i="11"/>
  <c r="O130" i="11"/>
  <c r="Q130" i="11" s="1"/>
  <c r="M130" i="11"/>
  <c r="K130" i="11"/>
  <c r="I130" i="11"/>
  <c r="G130" i="11"/>
  <c r="E130" i="11"/>
  <c r="C130" i="11"/>
  <c r="A130" i="11"/>
  <c r="Y129" i="11"/>
  <c r="S129" i="11"/>
  <c r="M129" i="11"/>
  <c r="G129" i="11"/>
  <c r="A129" i="11"/>
  <c r="AA124" i="11"/>
  <c r="AC124" i="11" s="1"/>
  <c r="Y124" i="11"/>
  <c r="U124" i="11"/>
  <c r="W124" i="11" s="1"/>
  <c r="S124" i="11"/>
  <c r="Q124" i="11"/>
  <c r="O124" i="11"/>
  <c r="M124" i="11"/>
  <c r="K124" i="11"/>
  <c r="I124" i="11"/>
  <c r="G124" i="11"/>
  <c r="C124" i="11"/>
  <c r="E124" i="11" s="1"/>
  <c r="A124" i="11"/>
  <c r="Y123" i="11"/>
  <c r="S123" i="11"/>
  <c r="M123" i="11"/>
  <c r="G123" i="11"/>
  <c r="A123" i="11"/>
  <c r="Y122" i="11"/>
  <c r="S122" i="11"/>
  <c r="M122" i="11"/>
  <c r="G122" i="11"/>
  <c r="A122" i="11"/>
  <c r="Y121" i="11"/>
  <c r="S121" i="11"/>
  <c r="M121" i="11"/>
  <c r="G121" i="11"/>
  <c r="A121" i="11"/>
  <c r="Y120" i="11"/>
  <c r="S120" i="11"/>
  <c r="M120" i="11"/>
  <c r="G120" i="11"/>
  <c r="A120" i="11"/>
  <c r="Y119" i="11"/>
  <c r="S119" i="11"/>
  <c r="M119" i="11"/>
  <c r="G119" i="11"/>
  <c r="A119" i="11"/>
  <c r="Y118" i="11"/>
  <c r="S118" i="11"/>
  <c r="M118" i="11"/>
  <c r="G118" i="11"/>
  <c r="A118" i="11"/>
  <c r="Y117" i="11"/>
  <c r="S117" i="11"/>
  <c r="M117" i="11"/>
  <c r="G117" i="11"/>
  <c r="A117" i="11"/>
  <c r="Y116" i="11"/>
  <c r="S116" i="11"/>
  <c r="M116" i="11"/>
  <c r="G116" i="11"/>
  <c r="A116" i="11"/>
  <c r="Y115" i="11"/>
  <c r="S115" i="11"/>
  <c r="M115" i="11"/>
  <c r="G115" i="11"/>
  <c r="A115" i="11"/>
  <c r="AA110" i="11"/>
  <c r="AC110" i="11" s="1"/>
  <c r="Y110" i="11"/>
  <c r="U110" i="11"/>
  <c r="W110" i="11" s="1"/>
  <c r="S110" i="11"/>
  <c r="Q110" i="11"/>
  <c r="O110" i="11"/>
  <c r="M110" i="11"/>
  <c r="K110" i="11"/>
  <c r="I110" i="11"/>
  <c r="G110" i="11"/>
  <c r="C110" i="11"/>
  <c r="E110" i="11" s="1"/>
  <c r="A110" i="11"/>
  <c r="AC109" i="11"/>
  <c r="AA109" i="11"/>
  <c r="Y109" i="11"/>
  <c r="W109" i="11"/>
  <c r="U109" i="11"/>
  <c r="S109" i="11"/>
  <c r="O109" i="11"/>
  <c r="Q109" i="11" s="1"/>
  <c r="M109" i="11"/>
  <c r="I109" i="11"/>
  <c r="K109" i="11" s="1"/>
  <c r="G109" i="11"/>
  <c r="E109" i="11"/>
  <c r="C109" i="11"/>
  <c r="A109" i="11"/>
  <c r="AC108" i="11"/>
  <c r="AA108" i="11"/>
  <c r="Y108" i="11"/>
  <c r="U108" i="11"/>
  <c r="W108" i="11" s="1"/>
  <c r="S108" i="11"/>
  <c r="O108" i="11"/>
  <c r="Q108" i="11" s="1"/>
  <c r="M108" i="11"/>
  <c r="I108" i="11"/>
  <c r="K108" i="11" s="1"/>
  <c r="G108" i="11"/>
  <c r="E108" i="11"/>
  <c r="C108" i="11"/>
  <c r="A108" i="11"/>
  <c r="AA107" i="11"/>
  <c r="AC107" i="11" s="1"/>
  <c r="Y107" i="11"/>
  <c r="U107" i="11"/>
  <c r="W107" i="11" s="1"/>
  <c r="S107" i="11"/>
  <c r="O107" i="11"/>
  <c r="Q107" i="11" s="1"/>
  <c r="M107" i="11"/>
  <c r="K107" i="11"/>
  <c r="I107" i="11"/>
  <c r="G107" i="11"/>
  <c r="E107" i="11"/>
  <c r="C107" i="11"/>
  <c r="A107" i="11"/>
  <c r="AC106" i="11"/>
  <c r="AA106" i="11"/>
  <c r="Y106" i="11"/>
  <c r="W106" i="11"/>
  <c r="U106" i="11"/>
  <c r="S106" i="11"/>
  <c r="Q106" i="11"/>
  <c r="O106" i="11"/>
  <c r="M106" i="11"/>
  <c r="I106" i="11"/>
  <c r="K106" i="11" s="1"/>
  <c r="G106" i="11"/>
  <c r="C106" i="11"/>
  <c r="E106" i="11" s="1"/>
  <c r="A106" i="11"/>
  <c r="Y105" i="11"/>
  <c r="S105" i="11"/>
  <c r="M105" i="11"/>
  <c r="G105" i="11"/>
  <c r="A105" i="11"/>
  <c r="Y104" i="11"/>
  <c r="S104" i="11"/>
  <c r="M104" i="11"/>
  <c r="G104" i="11"/>
  <c r="A104" i="11"/>
  <c r="Y103" i="11"/>
  <c r="S103" i="11"/>
  <c r="M103" i="11"/>
  <c r="G103" i="11"/>
  <c r="A103" i="11"/>
  <c r="AA102" i="11"/>
  <c r="AC102" i="11" s="1"/>
  <c r="Y102" i="11"/>
  <c r="U102" i="11"/>
  <c r="W102" i="11" s="1"/>
  <c r="S102" i="11"/>
  <c r="Q102" i="11"/>
  <c r="O102" i="11"/>
  <c r="M102" i="11"/>
  <c r="I102" i="11"/>
  <c r="K102" i="11" s="1"/>
  <c r="G102" i="11"/>
  <c r="E102" i="11"/>
  <c r="C102" i="11"/>
  <c r="A102" i="11"/>
  <c r="Y101" i="11"/>
  <c r="S101" i="11"/>
  <c r="M101" i="11"/>
  <c r="G101" i="11"/>
  <c r="A101" i="11"/>
  <c r="AA96" i="11"/>
  <c r="AC96" i="11" s="1"/>
  <c r="Y96" i="11"/>
  <c r="W96" i="11"/>
  <c r="U96" i="11"/>
  <c r="S96" i="11"/>
  <c r="O96" i="11"/>
  <c r="Q96" i="11" s="1"/>
  <c r="M96" i="11"/>
  <c r="K96" i="11"/>
  <c r="I96" i="11"/>
  <c r="G96" i="11"/>
  <c r="E96" i="11"/>
  <c r="C96" i="11"/>
  <c r="A96" i="11"/>
  <c r="AA95" i="11"/>
  <c r="AC95" i="11" s="1"/>
  <c r="Y95" i="11"/>
  <c r="W95" i="11"/>
  <c r="U95" i="11"/>
  <c r="S95" i="11"/>
  <c r="O95" i="11"/>
  <c r="Q95" i="11" s="1"/>
  <c r="M95" i="11"/>
  <c r="I95" i="11"/>
  <c r="K95" i="11" s="1"/>
  <c r="G95" i="11"/>
  <c r="E95" i="11"/>
  <c r="C95" i="11"/>
  <c r="A95" i="11"/>
  <c r="AA94" i="11"/>
  <c r="AC94" i="11" s="1"/>
  <c r="Y94" i="11"/>
  <c r="W94" i="11"/>
  <c r="U94" i="11"/>
  <c r="S94" i="11"/>
  <c r="Q94" i="11"/>
  <c r="O94" i="11"/>
  <c r="M94" i="11"/>
  <c r="K94" i="11"/>
  <c r="I94" i="11"/>
  <c r="G94" i="11"/>
  <c r="C94" i="11"/>
  <c r="E94" i="11" s="1"/>
  <c r="A94" i="11"/>
  <c r="AA93" i="11"/>
  <c r="AC93" i="11" s="1"/>
  <c r="Y93" i="11"/>
  <c r="U93" i="11"/>
  <c r="W93" i="11" s="1"/>
  <c r="S93" i="11"/>
  <c r="Q93" i="11"/>
  <c r="O93" i="11"/>
  <c r="M93" i="11"/>
  <c r="I93" i="11"/>
  <c r="K93" i="11" s="1"/>
  <c r="G93" i="11"/>
  <c r="E93" i="11"/>
  <c r="C93" i="11"/>
  <c r="A93" i="11"/>
  <c r="AA92" i="11"/>
  <c r="AC92" i="11" s="1"/>
  <c r="Y92" i="11"/>
  <c r="U92" i="11"/>
  <c r="W92" i="11" s="1"/>
  <c r="S92" i="11"/>
  <c r="O92" i="11"/>
  <c r="Q92" i="11" s="1"/>
  <c r="M92" i="11"/>
  <c r="I92" i="11"/>
  <c r="K92" i="11" s="1"/>
  <c r="G92" i="11"/>
  <c r="C92" i="11"/>
  <c r="E92" i="11" s="1"/>
  <c r="A92" i="11"/>
  <c r="Y91" i="11"/>
  <c r="S91" i="11"/>
  <c r="M91" i="11"/>
  <c r="G91" i="11"/>
  <c r="A91" i="11"/>
  <c r="Y90" i="11"/>
  <c r="S90" i="11"/>
  <c r="M90" i="11"/>
  <c r="G90" i="11"/>
  <c r="A90" i="11"/>
  <c r="Y89" i="11"/>
  <c r="S89" i="11"/>
  <c r="M89" i="11"/>
  <c r="G89" i="11"/>
  <c r="A89" i="11"/>
  <c r="AA88" i="11"/>
  <c r="AC88" i="11" s="1"/>
  <c r="Y88" i="11"/>
  <c r="W88" i="11"/>
  <c r="U88" i="11"/>
  <c r="S88" i="11"/>
  <c r="O88" i="11"/>
  <c r="Q88" i="11" s="1"/>
  <c r="M88" i="11"/>
  <c r="K88" i="11"/>
  <c r="I88" i="11"/>
  <c r="G88" i="11"/>
  <c r="E88" i="11"/>
  <c r="C88" i="11"/>
  <c r="A88" i="11"/>
  <c r="Y87" i="11"/>
  <c r="S87" i="11"/>
  <c r="M87" i="11"/>
  <c r="G87" i="11"/>
  <c r="A87" i="11"/>
  <c r="AC82" i="11"/>
  <c r="AA82" i="11"/>
  <c r="Y82" i="11"/>
  <c r="U82" i="11"/>
  <c r="W82" i="11" s="1"/>
  <c r="S82" i="11"/>
  <c r="Q82" i="11"/>
  <c r="O82" i="11"/>
  <c r="M82" i="11"/>
  <c r="K82" i="11"/>
  <c r="I82" i="11"/>
  <c r="G82" i="11"/>
  <c r="E82" i="11"/>
  <c r="C82" i="11"/>
  <c r="A82" i="11"/>
  <c r="AA81" i="11"/>
  <c r="AC81" i="11" s="1"/>
  <c r="Y81" i="11"/>
  <c r="U81" i="11"/>
  <c r="W81" i="11" s="1"/>
  <c r="S81" i="11"/>
  <c r="O81" i="11"/>
  <c r="Q81" i="11" s="1"/>
  <c r="M81" i="11"/>
  <c r="K81" i="11"/>
  <c r="I81" i="11"/>
  <c r="G81" i="11"/>
  <c r="C81" i="11"/>
  <c r="E81" i="11" s="1"/>
  <c r="A81" i="11"/>
  <c r="AC80" i="11"/>
  <c r="AA80" i="11"/>
  <c r="Y80" i="11"/>
  <c r="U80" i="11"/>
  <c r="W80" i="11" s="1"/>
  <c r="S80" i="11"/>
  <c r="O80" i="11"/>
  <c r="Q80" i="11" s="1"/>
  <c r="M80" i="11"/>
  <c r="I80" i="11"/>
  <c r="K80" i="11" s="1"/>
  <c r="G80" i="11"/>
  <c r="C80" i="11"/>
  <c r="E80" i="11" s="1"/>
  <c r="A80" i="11"/>
  <c r="AA79" i="11"/>
  <c r="AC79" i="11" s="1"/>
  <c r="Y79" i="11"/>
  <c r="W79" i="11"/>
  <c r="U79" i="11"/>
  <c r="S79" i="11"/>
  <c r="O79" i="11"/>
  <c r="Q79" i="11" s="1"/>
  <c r="M79" i="11"/>
  <c r="I79" i="11"/>
  <c r="K79" i="11" s="1"/>
  <c r="G79" i="11"/>
  <c r="E79" i="11"/>
  <c r="C79" i="11"/>
  <c r="A79" i="11"/>
  <c r="AC78" i="11"/>
  <c r="AA78" i="11"/>
  <c r="Y78" i="11"/>
  <c r="U78" i="11"/>
  <c r="W78" i="11" s="1"/>
  <c r="S78" i="11"/>
  <c r="O78" i="11"/>
  <c r="Q78" i="11" s="1"/>
  <c r="M78" i="11"/>
  <c r="I78" i="11"/>
  <c r="K78" i="11" s="1"/>
  <c r="G78" i="11"/>
  <c r="E78" i="11"/>
  <c r="C78" i="11"/>
  <c r="A78" i="11"/>
  <c r="Y77" i="11"/>
  <c r="S77" i="11"/>
  <c r="M77" i="11"/>
  <c r="G77" i="11"/>
  <c r="A77" i="11"/>
  <c r="Y76" i="11"/>
  <c r="S76" i="11"/>
  <c r="M76" i="11"/>
  <c r="G76" i="11"/>
  <c r="A76" i="11"/>
  <c r="Y75" i="11"/>
  <c r="S75" i="11"/>
  <c r="M75" i="11"/>
  <c r="G75" i="11"/>
  <c r="A75" i="11"/>
  <c r="AC74" i="11"/>
  <c r="AA74" i="11"/>
  <c r="Y74" i="11"/>
  <c r="U74" i="11"/>
  <c r="W74" i="11" s="1"/>
  <c r="S74" i="11"/>
  <c r="Q74" i="11"/>
  <c r="O74" i="11"/>
  <c r="M74" i="11"/>
  <c r="I74" i="11"/>
  <c r="K74" i="11" s="1"/>
  <c r="G74" i="11"/>
  <c r="E74" i="11"/>
  <c r="C74" i="11"/>
  <c r="A74" i="11"/>
  <c r="Y73" i="11"/>
  <c r="S73" i="11"/>
  <c r="M73" i="11"/>
  <c r="G73" i="11"/>
  <c r="A73" i="11"/>
  <c r="AA68" i="11"/>
  <c r="AC68" i="11" s="1"/>
  <c r="Y68" i="11"/>
  <c r="W68" i="11"/>
  <c r="U68" i="11"/>
  <c r="S68" i="11"/>
  <c r="O68" i="11"/>
  <c r="Q68" i="11" s="1"/>
  <c r="M68" i="11"/>
  <c r="I68" i="11"/>
  <c r="K68" i="11" s="1"/>
  <c r="G68" i="11"/>
  <c r="C68" i="11"/>
  <c r="E68" i="11" s="1"/>
  <c r="A68" i="11"/>
  <c r="Y67" i="11"/>
  <c r="S67" i="11"/>
  <c r="M67" i="11"/>
  <c r="G67" i="11"/>
  <c r="A67" i="11"/>
  <c r="Y66" i="11"/>
  <c r="S66" i="11"/>
  <c r="M66" i="11"/>
  <c r="G66" i="11"/>
  <c r="A66" i="11"/>
  <c r="Y65" i="11"/>
  <c r="S65" i="11"/>
  <c r="M65" i="11"/>
  <c r="G65" i="11"/>
  <c r="A65" i="11"/>
  <c r="Y64" i="11"/>
  <c r="S64" i="11"/>
  <c r="M64" i="11"/>
  <c r="G64" i="11"/>
  <c r="A64" i="11"/>
  <c r="Y63" i="11"/>
  <c r="S63" i="11"/>
  <c r="M63" i="11"/>
  <c r="G63" i="11"/>
  <c r="A63" i="11"/>
  <c r="Y62" i="11"/>
  <c r="S62" i="11"/>
  <c r="M62" i="11"/>
  <c r="G62" i="11"/>
  <c r="A62" i="11"/>
  <c r="Y61" i="11"/>
  <c r="S61" i="11"/>
  <c r="M61" i="11"/>
  <c r="G61" i="11"/>
  <c r="A61" i="11"/>
  <c r="Y60" i="11"/>
  <c r="S60" i="11"/>
  <c r="M60" i="11"/>
  <c r="G60" i="11"/>
  <c r="A60" i="11"/>
  <c r="Y59" i="11"/>
  <c r="S59" i="11"/>
  <c r="M59" i="11"/>
  <c r="G59" i="11"/>
  <c r="A59" i="11"/>
  <c r="AC54" i="11"/>
  <c r="AA54" i="11"/>
  <c r="Y54" i="11"/>
  <c r="U54" i="11"/>
  <c r="W54" i="11" s="1"/>
  <c r="S54" i="11"/>
  <c r="Q54" i="11"/>
  <c r="O54" i="11"/>
  <c r="M54" i="11"/>
  <c r="I54" i="11"/>
  <c r="K54" i="11" s="1"/>
  <c r="G54" i="11"/>
  <c r="C54" i="11"/>
  <c r="E54" i="11" s="1"/>
  <c r="A54" i="11"/>
  <c r="AA53" i="11"/>
  <c r="AC53" i="11" s="1"/>
  <c r="Y53" i="11"/>
  <c r="W53" i="11"/>
  <c r="U53" i="11"/>
  <c r="S53" i="11"/>
  <c r="O53" i="11"/>
  <c r="Q53" i="11" s="1"/>
  <c r="M53" i="11"/>
  <c r="K53" i="11"/>
  <c r="I53" i="11"/>
  <c r="G53" i="11"/>
  <c r="C53" i="11"/>
  <c r="E53" i="11" s="1"/>
  <c r="A53" i="11"/>
  <c r="AA52" i="11"/>
  <c r="AC52" i="11" s="1"/>
  <c r="Y52" i="11"/>
  <c r="U52" i="11"/>
  <c r="W52" i="11" s="1"/>
  <c r="S52" i="11"/>
  <c r="O52" i="11"/>
  <c r="Q52" i="11" s="1"/>
  <c r="M52" i="11"/>
  <c r="K52" i="11"/>
  <c r="I52" i="11"/>
  <c r="G52" i="11"/>
  <c r="E52" i="11"/>
  <c r="C52" i="11"/>
  <c r="A52" i="11"/>
  <c r="AA51" i="11"/>
  <c r="AC51" i="11" s="1"/>
  <c r="Y51" i="11"/>
  <c r="W51" i="11"/>
  <c r="U51" i="11"/>
  <c r="S51" i="11"/>
  <c r="O51" i="11"/>
  <c r="Q51" i="11" s="1"/>
  <c r="M51" i="11"/>
  <c r="K51" i="11"/>
  <c r="I51" i="11"/>
  <c r="G51" i="11"/>
  <c r="C51" i="11"/>
  <c r="E51" i="11" s="1"/>
  <c r="A51" i="11"/>
  <c r="AC50" i="11"/>
  <c r="AA50" i="11"/>
  <c r="Y50" i="11"/>
  <c r="U50" i="11"/>
  <c r="W50" i="11" s="1"/>
  <c r="S50" i="11"/>
  <c r="Q50" i="11"/>
  <c r="O50" i="11"/>
  <c r="M50" i="11"/>
  <c r="I50" i="11"/>
  <c r="K50" i="11" s="1"/>
  <c r="G50" i="11"/>
  <c r="E50" i="11"/>
  <c r="C50" i="11"/>
  <c r="A50" i="11"/>
  <c r="Y49" i="11"/>
  <c r="S49" i="11"/>
  <c r="M49" i="11"/>
  <c r="G49" i="11"/>
  <c r="A49" i="11"/>
  <c r="Y48" i="11"/>
  <c r="S48" i="11"/>
  <c r="M48" i="11"/>
  <c r="G48" i="11"/>
  <c r="A48" i="11"/>
  <c r="Y47" i="11"/>
  <c r="S47" i="11"/>
  <c r="M47" i="11"/>
  <c r="G47" i="11"/>
  <c r="A47" i="11"/>
  <c r="AC46" i="11"/>
  <c r="AA46" i="11"/>
  <c r="Y46" i="11"/>
  <c r="U46" i="11"/>
  <c r="W46" i="11" s="1"/>
  <c r="S46" i="11"/>
  <c r="O46" i="11"/>
  <c r="Q46" i="11" s="1"/>
  <c r="M46" i="11"/>
  <c r="K46" i="11"/>
  <c r="I46" i="11"/>
  <c r="G46" i="11"/>
  <c r="C46" i="11"/>
  <c r="E46" i="11" s="1"/>
  <c r="A46" i="11"/>
  <c r="Y45" i="11"/>
  <c r="S45" i="11"/>
  <c r="M45" i="11"/>
  <c r="G45" i="11"/>
  <c r="A45" i="11"/>
  <c r="AA40" i="11"/>
  <c r="AC40" i="11" s="1"/>
  <c r="Y40" i="11"/>
  <c r="W40" i="11"/>
  <c r="U40" i="11"/>
  <c r="S40" i="11"/>
  <c r="O40" i="11"/>
  <c r="Q40" i="11" s="1"/>
  <c r="M40" i="11"/>
  <c r="I40" i="11"/>
  <c r="K40" i="11" s="1"/>
  <c r="G40" i="11"/>
  <c r="C40" i="11"/>
  <c r="E40" i="11" s="1"/>
  <c r="A40" i="11"/>
  <c r="AA39" i="11"/>
  <c r="AC39" i="11" s="1"/>
  <c r="Y39" i="11"/>
  <c r="W39" i="11"/>
  <c r="U39" i="11"/>
  <c r="S39" i="11"/>
  <c r="Q39" i="11"/>
  <c r="O39" i="11"/>
  <c r="M39" i="11"/>
  <c r="I39" i="11"/>
  <c r="K39" i="11" s="1"/>
  <c r="G39" i="11"/>
  <c r="E39" i="11"/>
  <c r="C39" i="11"/>
  <c r="A39" i="11"/>
  <c r="AA38" i="11"/>
  <c r="AC38" i="11" s="1"/>
  <c r="Y38" i="11"/>
  <c r="U38" i="11"/>
  <c r="W38" i="11" s="1"/>
  <c r="S38" i="11"/>
  <c r="Q38" i="11"/>
  <c r="O38" i="11"/>
  <c r="M38" i="11"/>
  <c r="K38" i="11"/>
  <c r="I38" i="11"/>
  <c r="G38" i="11"/>
  <c r="C38" i="11"/>
  <c r="E38" i="11" s="1"/>
  <c r="A38" i="11"/>
  <c r="AC37" i="11"/>
  <c r="AA37" i="11"/>
  <c r="Y37" i="11"/>
  <c r="U37" i="11"/>
  <c r="W37" i="11" s="1"/>
  <c r="S37" i="11"/>
  <c r="O37" i="11"/>
  <c r="Q37" i="11" s="1"/>
  <c r="M37" i="11"/>
  <c r="I37" i="11"/>
  <c r="K37" i="11" s="1"/>
  <c r="G37" i="11"/>
  <c r="C37" i="11"/>
  <c r="E37" i="11" s="1"/>
  <c r="A37" i="11"/>
  <c r="AA36" i="11"/>
  <c r="AC36" i="11" s="1"/>
  <c r="Y36" i="11"/>
  <c r="W36" i="11"/>
  <c r="U36" i="11"/>
  <c r="S36" i="11"/>
  <c r="O36" i="11"/>
  <c r="Q36" i="11" s="1"/>
  <c r="M36" i="11"/>
  <c r="I36" i="11"/>
  <c r="K36" i="11" s="1"/>
  <c r="G36" i="11"/>
  <c r="C36" i="11"/>
  <c r="E36" i="11" s="1"/>
  <c r="A36" i="11"/>
  <c r="Y35" i="11"/>
  <c r="S35" i="11"/>
  <c r="M35" i="11"/>
  <c r="G35" i="11"/>
  <c r="A35" i="11"/>
  <c r="Y34" i="11"/>
  <c r="S34" i="11"/>
  <c r="M34" i="11"/>
  <c r="G34" i="11"/>
  <c r="A34" i="11"/>
  <c r="Y33" i="11"/>
  <c r="S33" i="11"/>
  <c r="M33" i="11"/>
  <c r="G33" i="11"/>
  <c r="A33" i="11"/>
  <c r="AA32" i="11"/>
  <c r="AC32" i="11" s="1"/>
  <c r="Y32" i="11"/>
  <c r="U32" i="11"/>
  <c r="W32" i="11" s="1"/>
  <c r="S32" i="11"/>
  <c r="O32" i="11"/>
  <c r="Q32" i="11" s="1"/>
  <c r="M32" i="11"/>
  <c r="I32" i="11"/>
  <c r="K32" i="11" s="1"/>
  <c r="G32" i="11"/>
  <c r="C32" i="11"/>
  <c r="E32" i="11" s="1"/>
  <c r="A32" i="11"/>
  <c r="Y31" i="11"/>
  <c r="S31" i="11"/>
  <c r="M31" i="11"/>
  <c r="G31" i="11"/>
  <c r="A31" i="11"/>
  <c r="AA26" i="11"/>
  <c r="AC26" i="11" s="1"/>
  <c r="Y26" i="11"/>
  <c r="U26" i="11"/>
  <c r="W26" i="11" s="1"/>
  <c r="S26" i="11"/>
  <c r="O26" i="11"/>
  <c r="Q26" i="11" s="1"/>
  <c r="M26" i="11"/>
  <c r="K26" i="11"/>
  <c r="I26" i="11"/>
  <c r="G26" i="11"/>
  <c r="E26" i="11"/>
  <c r="C26" i="11"/>
  <c r="A26" i="11"/>
  <c r="AC25" i="11"/>
  <c r="AA25" i="11"/>
  <c r="Y25" i="11"/>
  <c r="U25" i="11"/>
  <c r="W25" i="11" s="1"/>
  <c r="S25" i="11"/>
  <c r="O25" i="11"/>
  <c r="Q25" i="11" s="1"/>
  <c r="M25" i="11"/>
  <c r="I25" i="11"/>
  <c r="K25" i="11" s="1"/>
  <c r="G25" i="11"/>
  <c r="E25" i="11"/>
  <c r="C25" i="11"/>
  <c r="A25" i="11"/>
  <c r="AA24" i="11"/>
  <c r="AC24" i="11" s="1"/>
  <c r="Y24" i="11"/>
  <c r="U24" i="11"/>
  <c r="W24" i="11" s="1"/>
  <c r="S24" i="11"/>
  <c r="Q24" i="11"/>
  <c r="O24" i="11"/>
  <c r="M24" i="11"/>
  <c r="K24" i="11"/>
  <c r="I24" i="11"/>
  <c r="G24" i="11"/>
  <c r="C24" i="11"/>
  <c r="E24" i="11" s="1"/>
  <c r="A24" i="11"/>
  <c r="AA23" i="11"/>
  <c r="AC23" i="11" s="1"/>
  <c r="Y23" i="11"/>
  <c r="W23" i="11"/>
  <c r="U23" i="11"/>
  <c r="S23" i="11"/>
  <c r="O23" i="11"/>
  <c r="Q23" i="11" s="1"/>
  <c r="M23" i="11"/>
  <c r="I23" i="11"/>
  <c r="K23" i="11" s="1"/>
  <c r="G23" i="11"/>
  <c r="C23" i="11"/>
  <c r="E23" i="11" s="1"/>
  <c r="A23" i="11"/>
  <c r="AC22" i="11"/>
  <c r="AA22" i="11"/>
  <c r="Y22" i="11"/>
  <c r="U22" i="11"/>
  <c r="W22" i="11" s="1"/>
  <c r="S22" i="11"/>
  <c r="O22" i="11"/>
  <c r="Q22" i="11" s="1"/>
  <c r="M22" i="11"/>
  <c r="K22" i="11"/>
  <c r="I22" i="11"/>
  <c r="G22" i="11"/>
  <c r="E22" i="11"/>
  <c r="C22" i="11"/>
  <c r="A22" i="11"/>
  <c r="Y21" i="11"/>
  <c r="S21" i="11"/>
  <c r="M21" i="11"/>
  <c r="G21" i="11"/>
  <c r="A21" i="11"/>
  <c r="Y20" i="11"/>
  <c r="S20" i="11"/>
  <c r="M20" i="11"/>
  <c r="G20" i="11"/>
  <c r="A20" i="11"/>
  <c r="Y19" i="11"/>
  <c r="S19" i="11"/>
  <c r="M19" i="11"/>
  <c r="G19" i="11"/>
  <c r="A19" i="11"/>
  <c r="AC18" i="11"/>
  <c r="AA18" i="11"/>
  <c r="Y18" i="11"/>
  <c r="U18" i="11"/>
  <c r="W18" i="11" s="1"/>
  <c r="S18" i="11"/>
  <c r="O18" i="11"/>
  <c r="Q18" i="11" s="1"/>
  <c r="M18" i="11"/>
  <c r="I18" i="11"/>
  <c r="K18" i="11" s="1"/>
  <c r="G18" i="11"/>
  <c r="C18" i="11"/>
  <c r="E18" i="11" s="1"/>
  <c r="A18" i="11"/>
  <c r="Y17" i="11"/>
  <c r="S17" i="11"/>
  <c r="M17" i="11"/>
  <c r="G17" i="11"/>
  <c r="A17" i="11"/>
  <c r="AA12" i="11"/>
  <c r="AC12" i="11" s="1"/>
  <c r="Y12" i="11"/>
  <c r="U12" i="11"/>
  <c r="W12" i="11" s="1"/>
  <c r="S12" i="11"/>
  <c r="O12" i="11"/>
  <c r="Q12" i="11" s="1"/>
  <c r="M12" i="11"/>
  <c r="I12" i="11"/>
  <c r="K12" i="11" s="1"/>
  <c r="G12" i="11"/>
  <c r="E12" i="11"/>
  <c r="C12" i="11"/>
  <c r="A12" i="11"/>
  <c r="Y11" i="11"/>
  <c r="S11" i="11"/>
  <c r="M11" i="11"/>
  <c r="G11" i="11"/>
  <c r="A11" i="11"/>
  <c r="Y10" i="11"/>
  <c r="S10" i="11"/>
  <c r="M10" i="11"/>
  <c r="G10" i="11"/>
  <c r="A10" i="11"/>
  <c r="Y9" i="11"/>
  <c r="S9" i="11"/>
  <c r="M9" i="11"/>
  <c r="G9" i="11"/>
  <c r="A9" i="11"/>
  <c r="Y8" i="11"/>
  <c r="S8" i="11"/>
  <c r="M8" i="11"/>
  <c r="G8" i="11"/>
  <c r="A8" i="11"/>
  <c r="Y7" i="11"/>
  <c r="S7" i="11"/>
  <c r="M7" i="11"/>
  <c r="G7" i="11"/>
  <c r="A7" i="11"/>
  <c r="Y6" i="11"/>
  <c r="S6" i="11"/>
  <c r="M6" i="11"/>
  <c r="G6" i="11"/>
  <c r="A6" i="11"/>
  <c r="Y5" i="11"/>
  <c r="S5" i="11"/>
  <c r="M5" i="11"/>
  <c r="G5" i="11"/>
  <c r="A5" i="11"/>
  <c r="Y4" i="11"/>
  <c r="S4" i="11"/>
  <c r="M4" i="11"/>
  <c r="G4" i="11"/>
  <c r="A4" i="11"/>
  <c r="Y3" i="11"/>
  <c r="S3" i="11"/>
  <c r="M3" i="11"/>
  <c r="G3" i="11"/>
  <c r="A3" i="11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C372" i="10"/>
  <c r="E372" i="10" s="1"/>
  <c r="A372" i="10"/>
  <c r="E371" i="10"/>
  <c r="C371" i="10"/>
  <c r="A371" i="10"/>
  <c r="C370" i="10"/>
  <c r="E370" i="10" s="1"/>
  <c r="A370" i="10"/>
  <c r="E369" i="10"/>
  <c r="C369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E222" i="10"/>
  <c r="C222" i="10"/>
  <c r="A222" i="10"/>
  <c r="E221" i="10"/>
  <c r="C221" i="10"/>
  <c r="A221" i="10"/>
  <c r="C220" i="10"/>
  <c r="E220" i="10" s="1"/>
  <c r="A220" i="10"/>
  <c r="C219" i="10"/>
  <c r="E219" i="10" s="1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M28" i="9"/>
  <c r="G28" i="9"/>
  <c r="A28" i="9"/>
  <c r="M27" i="9"/>
  <c r="G27" i="9"/>
  <c r="A27" i="9"/>
  <c r="AE20" i="9"/>
  <c r="Y20" i="9"/>
  <c r="S20" i="9"/>
  <c r="M20" i="9"/>
  <c r="G20" i="9"/>
  <c r="A20" i="9"/>
  <c r="AE19" i="9"/>
  <c r="Y19" i="9"/>
  <c r="U19" i="9"/>
  <c r="W19" i="9" s="1"/>
  <c r="S19" i="9"/>
  <c r="M19" i="9"/>
  <c r="G19" i="9"/>
  <c r="A19" i="9"/>
  <c r="AE12" i="9"/>
  <c r="Y12" i="9"/>
  <c r="S12" i="9"/>
  <c r="M12" i="9"/>
  <c r="G12" i="9"/>
  <c r="A12" i="9"/>
  <c r="AE11" i="9"/>
  <c r="Y11" i="9"/>
  <c r="S11" i="9"/>
  <c r="M11" i="9"/>
  <c r="G11" i="9"/>
  <c r="A11" i="9"/>
  <c r="AE4" i="9"/>
  <c r="Y4" i="9"/>
  <c r="S4" i="9"/>
  <c r="M4" i="9"/>
  <c r="G4" i="9"/>
  <c r="A4" i="9"/>
  <c r="AE3" i="9"/>
  <c r="Y3" i="9"/>
  <c r="S3" i="9"/>
  <c r="M3" i="9"/>
  <c r="G3" i="9"/>
  <c r="A3" i="9"/>
  <c r="AW70" i="8"/>
  <c r="AS70" i="8"/>
  <c r="AU70" i="8" s="1"/>
  <c r="AQ70" i="8"/>
  <c r="AM70" i="8"/>
  <c r="AO70" i="8" s="1"/>
  <c r="AK70" i="8"/>
  <c r="AI70" i="8"/>
  <c r="AG70" i="8"/>
  <c r="AE70" i="8"/>
  <c r="AC70" i="8"/>
  <c r="AA70" i="8"/>
  <c r="Y70" i="8"/>
  <c r="W70" i="8"/>
  <c r="U70" i="8"/>
  <c r="S70" i="8"/>
  <c r="Q70" i="8"/>
  <c r="O70" i="8"/>
  <c r="M70" i="8"/>
  <c r="I70" i="8"/>
  <c r="K70" i="8" s="1"/>
  <c r="G70" i="8"/>
  <c r="AW69" i="8"/>
  <c r="AQ69" i="8"/>
  <c r="AK69" i="8"/>
  <c r="AG69" i="8"/>
  <c r="AI69" i="8" s="1"/>
  <c r="AE69" i="8"/>
  <c r="AC69" i="8"/>
  <c r="AA69" i="8"/>
  <c r="Y69" i="8"/>
  <c r="S69" i="8"/>
  <c r="O69" i="8"/>
  <c r="Q69" i="8" s="1"/>
  <c r="M69" i="8"/>
  <c r="K69" i="8"/>
  <c r="I69" i="8"/>
  <c r="G69" i="8"/>
  <c r="AY68" i="8"/>
  <c r="BA68" i="8" s="1"/>
  <c r="AW68" i="8"/>
  <c r="AQ68" i="8"/>
  <c r="AK68" i="8"/>
  <c r="AE68" i="8"/>
  <c r="Y68" i="8"/>
  <c r="S68" i="8"/>
  <c r="M68" i="8"/>
  <c r="G68" i="8"/>
  <c r="AW67" i="8"/>
  <c r="AQ67" i="8"/>
  <c r="AK67" i="8"/>
  <c r="AE67" i="8"/>
  <c r="Y67" i="8"/>
  <c r="S67" i="8"/>
  <c r="M67" i="8"/>
  <c r="G67" i="8"/>
  <c r="AW66" i="8"/>
  <c r="AQ66" i="8"/>
  <c r="AK66" i="8"/>
  <c r="AE66" i="8"/>
  <c r="Y66" i="8"/>
  <c r="S66" i="8"/>
  <c r="M66" i="8"/>
  <c r="G66" i="8"/>
  <c r="AY65" i="8"/>
  <c r="BA65" i="8" s="1"/>
  <c r="AW65" i="8"/>
  <c r="AQ65" i="8"/>
  <c r="AK65" i="8"/>
  <c r="AE65" i="8"/>
  <c r="Y65" i="8"/>
  <c r="U65" i="8"/>
  <c r="W65" i="8" s="1"/>
  <c r="S65" i="8"/>
  <c r="O65" i="8"/>
  <c r="Q65" i="8" s="1"/>
  <c r="M65" i="8"/>
  <c r="K65" i="8"/>
  <c r="I65" i="8"/>
  <c r="G65" i="8"/>
  <c r="AY64" i="8"/>
  <c r="BA64" i="8" s="1"/>
  <c r="AW64" i="8"/>
  <c r="AQ64" i="8"/>
  <c r="AK64" i="8"/>
  <c r="AE64" i="8"/>
  <c r="Y64" i="8"/>
  <c r="S64" i="8"/>
  <c r="M64" i="8"/>
  <c r="G64" i="8"/>
  <c r="AW63" i="8"/>
  <c r="AQ63" i="8"/>
  <c r="AK63" i="8"/>
  <c r="AE63" i="8"/>
  <c r="Y63" i="8"/>
  <c r="S63" i="8"/>
  <c r="M63" i="8"/>
  <c r="G63" i="8"/>
  <c r="AW58" i="8"/>
  <c r="AS58" i="8"/>
  <c r="AU58" i="8" s="1"/>
  <c r="AQ58" i="8"/>
  <c r="AM58" i="8"/>
  <c r="AO58" i="8" s="1"/>
  <c r="AK58" i="8"/>
  <c r="AG58" i="8"/>
  <c r="AI58" i="8" s="1"/>
  <c r="AE58" i="8"/>
  <c r="AC58" i="8"/>
  <c r="AA58" i="8"/>
  <c r="Y58" i="8"/>
  <c r="U58" i="8"/>
  <c r="W58" i="8" s="1"/>
  <c r="S58" i="8"/>
  <c r="O58" i="8"/>
  <c r="Q58" i="8" s="1"/>
  <c r="M58" i="8"/>
  <c r="K58" i="8"/>
  <c r="I58" i="8"/>
  <c r="G58" i="8"/>
  <c r="AW57" i="8"/>
  <c r="AQ57" i="8"/>
  <c r="AK57" i="8"/>
  <c r="AE57" i="8"/>
  <c r="Y57" i="8"/>
  <c r="S57" i="8"/>
  <c r="O57" i="8"/>
  <c r="Q57" i="8" s="1"/>
  <c r="M57" i="8"/>
  <c r="I57" i="8"/>
  <c r="K57" i="8" s="1"/>
  <c r="G57" i="8"/>
  <c r="BA56" i="8"/>
  <c r="AY56" i="8"/>
  <c r="AW56" i="8"/>
  <c r="AQ56" i="8"/>
  <c r="AK56" i="8"/>
  <c r="AE56" i="8"/>
  <c r="Y56" i="8"/>
  <c r="S56" i="8"/>
  <c r="M56" i="8"/>
  <c r="G56" i="8"/>
  <c r="AW55" i="8"/>
  <c r="AQ55" i="8"/>
  <c r="AK55" i="8"/>
  <c r="AE55" i="8"/>
  <c r="Y55" i="8"/>
  <c r="S55" i="8"/>
  <c r="M55" i="8"/>
  <c r="G55" i="8"/>
  <c r="AW54" i="8"/>
  <c r="AQ54" i="8"/>
  <c r="AK54" i="8"/>
  <c r="AE54" i="8"/>
  <c r="Y54" i="8"/>
  <c r="S54" i="8"/>
  <c r="M54" i="8"/>
  <c r="G54" i="8"/>
  <c r="AY53" i="8"/>
  <c r="BA53" i="8" s="1"/>
  <c r="AW53" i="8"/>
  <c r="AQ53" i="8"/>
  <c r="AK53" i="8"/>
  <c r="AE53" i="8"/>
  <c r="Y53" i="8"/>
  <c r="W53" i="8"/>
  <c r="U53" i="8"/>
  <c r="S53" i="8"/>
  <c r="O53" i="8"/>
  <c r="Q53" i="8" s="1"/>
  <c r="M53" i="8"/>
  <c r="I53" i="8"/>
  <c r="K53" i="8" s="1"/>
  <c r="G53" i="8"/>
  <c r="AY52" i="8"/>
  <c r="BA52" i="8" s="1"/>
  <c r="AW52" i="8"/>
  <c r="AQ52" i="8"/>
  <c r="AK52" i="8"/>
  <c r="AE52" i="8"/>
  <c r="Y52" i="8"/>
  <c r="S52" i="8"/>
  <c r="M52" i="8"/>
  <c r="G52" i="8"/>
  <c r="AW51" i="8"/>
  <c r="AQ51" i="8"/>
  <c r="AK51" i="8"/>
  <c r="AE51" i="8"/>
  <c r="Y51" i="8"/>
  <c r="S51" i="8"/>
  <c r="M51" i="8"/>
  <c r="G51" i="8"/>
  <c r="AW46" i="8"/>
  <c r="AS46" i="8"/>
  <c r="AU46" i="8" s="1"/>
  <c r="AQ46" i="8"/>
  <c r="AM46" i="8"/>
  <c r="AO46" i="8" s="1"/>
  <c r="AK46" i="8"/>
  <c r="AI46" i="8"/>
  <c r="AG46" i="8"/>
  <c r="AE46" i="8"/>
  <c r="AC46" i="8"/>
  <c r="AA46" i="8"/>
  <c r="Y46" i="8"/>
  <c r="W46" i="8"/>
  <c r="U46" i="8"/>
  <c r="S46" i="8"/>
  <c r="O46" i="8"/>
  <c r="Q46" i="8" s="1"/>
  <c r="M46" i="8"/>
  <c r="I46" i="8"/>
  <c r="K46" i="8" s="1"/>
  <c r="G46" i="8"/>
  <c r="AW45" i="8"/>
  <c r="AQ45" i="8"/>
  <c r="AK45" i="8"/>
  <c r="AE45" i="8"/>
  <c r="Y45" i="8"/>
  <c r="S45" i="8"/>
  <c r="O45" i="8"/>
  <c r="Q45" i="8" s="1"/>
  <c r="M45" i="8"/>
  <c r="K45" i="8"/>
  <c r="I45" i="8"/>
  <c r="G45" i="8"/>
  <c r="AY44" i="8"/>
  <c r="BA44" i="8" s="1"/>
  <c r="AW44" i="8"/>
  <c r="AQ44" i="8"/>
  <c r="AK44" i="8"/>
  <c r="AE44" i="8"/>
  <c r="Y44" i="8"/>
  <c r="S44" i="8"/>
  <c r="M44" i="8"/>
  <c r="G44" i="8"/>
  <c r="AW43" i="8"/>
  <c r="AQ43" i="8"/>
  <c r="AK43" i="8"/>
  <c r="AE43" i="8"/>
  <c r="Y43" i="8"/>
  <c r="S43" i="8"/>
  <c r="M43" i="8"/>
  <c r="G43" i="8"/>
  <c r="AW42" i="8"/>
  <c r="AQ42" i="8"/>
  <c r="AK42" i="8"/>
  <c r="AE42" i="8"/>
  <c r="Y42" i="8"/>
  <c r="S42" i="8"/>
  <c r="M42" i="8"/>
  <c r="G42" i="8"/>
  <c r="BA41" i="8"/>
  <c r="AY41" i="8"/>
  <c r="AW41" i="8"/>
  <c r="AQ41" i="8"/>
  <c r="AK41" i="8"/>
  <c r="AE41" i="8"/>
  <c r="Y41" i="8"/>
  <c r="W41" i="8"/>
  <c r="U41" i="8"/>
  <c r="S41" i="8"/>
  <c r="O41" i="8"/>
  <c r="Q41" i="8" s="1"/>
  <c r="M41" i="8"/>
  <c r="K41" i="8"/>
  <c r="I41" i="8"/>
  <c r="G41" i="8"/>
  <c r="AY40" i="8"/>
  <c r="BA40" i="8" s="1"/>
  <c r="AW40" i="8"/>
  <c r="AQ40" i="8"/>
  <c r="AK40" i="8"/>
  <c r="AE40" i="8"/>
  <c r="Y40" i="8"/>
  <c r="S40" i="8"/>
  <c r="M40" i="8"/>
  <c r="G40" i="8"/>
  <c r="AW39" i="8"/>
  <c r="AQ39" i="8"/>
  <c r="AK39" i="8"/>
  <c r="AE39" i="8"/>
  <c r="Y39" i="8"/>
  <c r="U39" i="8"/>
  <c r="W39" i="8" s="1"/>
  <c r="S39" i="8"/>
  <c r="M39" i="8"/>
  <c r="G39" i="8"/>
  <c r="AW34" i="8"/>
  <c r="AS34" i="8"/>
  <c r="AU34" i="8" s="1"/>
  <c r="AQ34" i="8"/>
  <c r="AM34" i="8"/>
  <c r="AO34" i="8" s="1"/>
  <c r="AK34" i="8"/>
  <c r="AG34" i="8"/>
  <c r="AI34" i="8" s="1"/>
  <c r="AE34" i="8"/>
  <c r="AC34" i="8"/>
  <c r="AA34" i="8"/>
  <c r="Y34" i="8"/>
  <c r="W34" i="8"/>
  <c r="U34" i="8"/>
  <c r="S34" i="8"/>
  <c r="Q34" i="8"/>
  <c r="O34" i="8"/>
  <c r="M34" i="8"/>
  <c r="K34" i="8"/>
  <c r="I34" i="8"/>
  <c r="G34" i="8"/>
  <c r="AW33" i="8"/>
  <c r="AQ33" i="8"/>
  <c r="AK33" i="8"/>
  <c r="AI33" i="8"/>
  <c r="AG33" i="8"/>
  <c r="AE33" i="8"/>
  <c r="AC33" i="8"/>
  <c r="AA33" i="8"/>
  <c r="Y33" i="8"/>
  <c r="S33" i="8"/>
  <c r="O33" i="8"/>
  <c r="Q33" i="8" s="1"/>
  <c r="M33" i="8"/>
  <c r="I33" i="8"/>
  <c r="K33" i="8" s="1"/>
  <c r="G33" i="8"/>
  <c r="AY32" i="8"/>
  <c r="BA32" i="8" s="1"/>
  <c r="AW32" i="8"/>
  <c r="AQ32" i="8"/>
  <c r="AK32" i="8"/>
  <c r="AE32" i="8"/>
  <c r="Y32" i="8"/>
  <c r="S32" i="8"/>
  <c r="M32" i="8"/>
  <c r="G32" i="8"/>
  <c r="AW31" i="8"/>
  <c r="AQ31" i="8"/>
  <c r="AK31" i="8"/>
  <c r="AE31" i="8"/>
  <c r="Y31" i="8"/>
  <c r="S31" i="8"/>
  <c r="M31" i="8"/>
  <c r="G31" i="8"/>
  <c r="AW30" i="8"/>
  <c r="AQ30" i="8"/>
  <c r="AK30" i="8"/>
  <c r="AE30" i="8"/>
  <c r="Y30" i="8"/>
  <c r="S30" i="8"/>
  <c r="M30" i="8"/>
  <c r="G30" i="8"/>
  <c r="AY29" i="8"/>
  <c r="BA29" i="8" s="1"/>
  <c r="AW29" i="8"/>
  <c r="AQ29" i="8"/>
  <c r="AK29" i="8"/>
  <c r="AE29" i="8"/>
  <c r="Y29" i="8"/>
  <c r="W29" i="8"/>
  <c r="U29" i="8"/>
  <c r="S29" i="8"/>
  <c r="O29" i="8"/>
  <c r="Q29" i="8" s="1"/>
  <c r="M29" i="8"/>
  <c r="I29" i="8"/>
  <c r="K29" i="8" s="1"/>
  <c r="G29" i="8"/>
  <c r="AY28" i="8"/>
  <c r="BA28" i="8" s="1"/>
  <c r="AW28" i="8"/>
  <c r="AQ28" i="8"/>
  <c r="AK28" i="8"/>
  <c r="AE28" i="8"/>
  <c r="Y28" i="8"/>
  <c r="S28" i="8"/>
  <c r="M28" i="8"/>
  <c r="G28" i="8"/>
  <c r="AW27" i="8"/>
  <c r="AQ27" i="8"/>
  <c r="AK27" i="8"/>
  <c r="AE27" i="8"/>
  <c r="Y27" i="8"/>
  <c r="S27" i="8"/>
  <c r="M27" i="8"/>
  <c r="G27" i="8"/>
  <c r="AW22" i="8"/>
  <c r="AS22" i="8"/>
  <c r="AU22" i="8" s="1"/>
  <c r="AQ22" i="8"/>
  <c r="AO22" i="8"/>
  <c r="AM22" i="8"/>
  <c r="AK22" i="8"/>
  <c r="AI22" i="8"/>
  <c r="AG22" i="8"/>
  <c r="AE22" i="8"/>
  <c r="AC22" i="8"/>
  <c r="AA22" i="8"/>
  <c r="Y22" i="8"/>
  <c r="W22" i="8"/>
  <c r="U22" i="8"/>
  <c r="S22" i="8"/>
  <c r="O22" i="8"/>
  <c r="Q22" i="8" s="1"/>
  <c r="M22" i="8"/>
  <c r="K22" i="8"/>
  <c r="I22" i="8"/>
  <c r="G22" i="8"/>
  <c r="AW21" i="8"/>
  <c r="AQ21" i="8"/>
  <c r="AK21" i="8"/>
  <c r="AG21" i="8"/>
  <c r="AI21" i="8" s="1"/>
  <c r="AE21" i="8"/>
  <c r="AA21" i="8"/>
  <c r="AC21" i="8" s="1"/>
  <c r="Y21" i="8"/>
  <c r="S21" i="8"/>
  <c r="O21" i="8"/>
  <c r="Q21" i="8" s="1"/>
  <c r="M21" i="8"/>
  <c r="K21" i="8"/>
  <c r="I21" i="8"/>
  <c r="G21" i="8"/>
  <c r="AY20" i="8"/>
  <c r="BA20" i="8" s="1"/>
  <c r="AW20" i="8"/>
  <c r="AQ20" i="8"/>
  <c r="AK20" i="8"/>
  <c r="AE20" i="8"/>
  <c r="Y20" i="8"/>
  <c r="S20" i="8"/>
  <c r="M20" i="8"/>
  <c r="G20" i="8"/>
  <c r="AW19" i="8"/>
  <c r="AQ19" i="8"/>
  <c r="AK19" i="8"/>
  <c r="AE19" i="8"/>
  <c r="Y19" i="8"/>
  <c r="S19" i="8"/>
  <c r="M19" i="8"/>
  <c r="G19" i="8"/>
  <c r="AW18" i="8"/>
  <c r="AQ18" i="8"/>
  <c r="AK18" i="8"/>
  <c r="AE18" i="8"/>
  <c r="Y18" i="8"/>
  <c r="S18" i="8"/>
  <c r="M18" i="8"/>
  <c r="G18" i="8"/>
  <c r="AY17" i="8"/>
  <c r="BA17" i="8" s="1"/>
  <c r="AW17" i="8"/>
  <c r="AQ17" i="8"/>
  <c r="AK17" i="8"/>
  <c r="AE17" i="8"/>
  <c r="Y17" i="8"/>
  <c r="U17" i="8"/>
  <c r="W17" i="8" s="1"/>
  <c r="S17" i="8"/>
  <c r="O17" i="8"/>
  <c r="Q17" i="8" s="1"/>
  <c r="M17" i="8"/>
  <c r="K17" i="8"/>
  <c r="I17" i="8"/>
  <c r="G17" i="8"/>
  <c r="AY16" i="8"/>
  <c r="BA16" i="8" s="1"/>
  <c r="AW16" i="8"/>
  <c r="AQ16" i="8"/>
  <c r="AK16" i="8"/>
  <c r="AE16" i="8"/>
  <c r="Y16" i="8"/>
  <c r="S16" i="8"/>
  <c r="M16" i="8"/>
  <c r="G16" i="8"/>
  <c r="AW15" i="8"/>
  <c r="AQ15" i="8"/>
  <c r="AK15" i="8"/>
  <c r="AE15" i="8"/>
  <c r="Y15" i="8"/>
  <c r="S15" i="8"/>
  <c r="M15" i="8"/>
  <c r="G15" i="8"/>
  <c r="BA10" i="8"/>
  <c r="AY10" i="8"/>
  <c r="AW10" i="8"/>
  <c r="AU10" i="8"/>
  <c r="AS10" i="8"/>
  <c r="AQ10" i="8"/>
  <c r="AO10" i="8"/>
  <c r="AM10" i="8"/>
  <c r="AK10" i="8"/>
  <c r="AG10" i="8"/>
  <c r="AI10" i="8" s="1"/>
  <c r="AE10" i="8"/>
  <c r="AA10" i="8"/>
  <c r="AC10" i="8" s="1"/>
  <c r="Y10" i="8"/>
  <c r="U10" i="8"/>
  <c r="W10" i="8" s="1"/>
  <c r="S10" i="8"/>
  <c r="O10" i="8"/>
  <c r="Q10" i="8" s="1"/>
  <c r="M10" i="8"/>
  <c r="AW9" i="8"/>
  <c r="AQ9" i="8"/>
  <c r="AK9" i="8"/>
  <c r="AI9" i="8"/>
  <c r="AG9" i="8"/>
  <c r="AE9" i="8"/>
  <c r="AA9" i="8"/>
  <c r="AC9" i="8" s="1"/>
  <c r="Y9" i="8"/>
  <c r="S9" i="8"/>
  <c r="O9" i="8"/>
  <c r="Q9" i="8" s="1"/>
  <c r="M9" i="8"/>
  <c r="K9" i="8"/>
  <c r="I9" i="8"/>
  <c r="G9" i="8"/>
  <c r="C9" i="8"/>
  <c r="E9" i="8" s="1"/>
  <c r="A9" i="8"/>
  <c r="AW8" i="8"/>
  <c r="AQ8" i="8"/>
  <c r="AK8" i="8"/>
  <c r="AE8" i="8"/>
  <c r="Y8" i="8"/>
  <c r="S8" i="8"/>
  <c r="M8" i="8"/>
  <c r="G8" i="8"/>
  <c r="E8" i="8"/>
  <c r="C8" i="8"/>
  <c r="A8" i="8"/>
  <c r="AW7" i="8"/>
  <c r="AQ7" i="8"/>
  <c r="AK7" i="8"/>
  <c r="AE7" i="8"/>
  <c r="Y7" i="8"/>
  <c r="S7" i="8"/>
  <c r="M7" i="8"/>
  <c r="G7" i="8"/>
  <c r="A7" i="8"/>
  <c r="AW6" i="8"/>
  <c r="AQ6" i="8"/>
  <c r="AK6" i="8"/>
  <c r="AE6" i="8"/>
  <c r="Y6" i="8"/>
  <c r="S6" i="8"/>
  <c r="M6" i="8"/>
  <c r="G6" i="8"/>
  <c r="A6" i="8"/>
  <c r="BA5" i="8"/>
  <c r="AY5" i="8"/>
  <c r="AW5" i="8"/>
  <c r="AU5" i="8"/>
  <c r="AS5" i="8"/>
  <c r="AQ5" i="8"/>
  <c r="AO5" i="8"/>
  <c r="AM5" i="8"/>
  <c r="AK5" i="8"/>
  <c r="AI5" i="8"/>
  <c r="AG5" i="8"/>
  <c r="AE5" i="8"/>
  <c r="AC5" i="8"/>
  <c r="AA5" i="8"/>
  <c r="Y5" i="8"/>
  <c r="U5" i="8"/>
  <c r="W5" i="8" s="1"/>
  <c r="S5" i="8"/>
  <c r="O5" i="8"/>
  <c r="Q5" i="8" s="1"/>
  <c r="M5" i="8"/>
  <c r="I5" i="8"/>
  <c r="K5" i="8" s="1"/>
  <c r="G5" i="8"/>
  <c r="A5" i="8"/>
  <c r="AY4" i="8"/>
  <c r="BA4" i="8" s="1"/>
  <c r="AW4" i="8"/>
  <c r="AQ4" i="8"/>
  <c r="AK4" i="8"/>
  <c r="AE4" i="8"/>
  <c r="Y4" i="8"/>
  <c r="S4" i="8"/>
  <c r="M4" i="8"/>
  <c r="G4" i="8"/>
  <c r="A4" i="8"/>
  <c r="AW3" i="8"/>
  <c r="AQ3" i="8"/>
  <c r="AK3" i="8"/>
  <c r="AE3" i="8"/>
  <c r="Y3" i="8"/>
  <c r="S3" i="8"/>
  <c r="M3" i="8"/>
  <c r="G3" i="8"/>
  <c r="C3" i="8"/>
  <c r="E3" i="8" s="1"/>
  <c r="A3" i="8"/>
  <c r="A95" i="7"/>
  <c r="A94" i="7"/>
  <c r="A93" i="7"/>
  <c r="A92" i="7"/>
  <c r="A91" i="7"/>
  <c r="A90" i="7"/>
  <c r="A89" i="7"/>
  <c r="A88" i="7"/>
  <c r="A87" i="7"/>
  <c r="A86" i="7"/>
  <c r="A85" i="7"/>
  <c r="A79" i="7"/>
  <c r="A78" i="7"/>
  <c r="A77" i="7"/>
  <c r="A76" i="7"/>
  <c r="A75" i="7"/>
  <c r="A74" i="7"/>
  <c r="A73" i="7"/>
  <c r="A72" i="7"/>
  <c r="A71" i="7"/>
  <c r="C70" i="7"/>
  <c r="E70" i="7" s="1"/>
  <c r="A70" i="7"/>
  <c r="A69" i="7"/>
  <c r="A63" i="7"/>
  <c r="A62" i="7"/>
  <c r="A61" i="7"/>
  <c r="A60" i="7"/>
  <c r="A59" i="7"/>
  <c r="A58" i="7"/>
  <c r="A57" i="7"/>
  <c r="A56" i="7"/>
  <c r="C55" i="7"/>
  <c r="E55" i="7" s="1"/>
  <c r="A55" i="7"/>
  <c r="A54" i="7"/>
  <c r="A53" i="7"/>
  <c r="A47" i="7"/>
  <c r="A46" i="7"/>
  <c r="A45" i="7"/>
  <c r="A44" i="7"/>
  <c r="A43" i="7"/>
  <c r="A42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C588" i="6"/>
  <c r="E588" i="6" s="1"/>
  <c r="A588" i="6"/>
  <c r="A587" i="6"/>
  <c r="A586" i="6"/>
  <c r="E581" i="6"/>
  <c r="C581" i="6"/>
  <c r="A581" i="6"/>
  <c r="A580" i="6"/>
  <c r="A579" i="6"/>
  <c r="E574" i="6"/>
  <c r="C574" i="6"/>
  <c r="A574" i="6"/>
  <c r="A573" i="6"/>
  <c r="A572" i="6"/>
  <c r="E567" i="6"/>
  <c r="C567" i="6"/>
  <c r="A567" i="6"/>
  <c r="A566" i="6"/>
  <c r="A565" i="6"/>
  <c r="C560" i="6"/>
  <c r="E560" i="6" s="1"/>
  <c r="A560" i="6"/>
  <c r="A559" i="6"/>
  <c r="A558" i="6"/>
  <c r="E553" i="6"/>
  <c r="C553" i="6"/>
  <c r="A553" i="6"/>
  <c r="A552" i="6"/>
  <c r="A551" i="6"/>
  <c r="C546" i="6"/>
  <c r="E546" i="6" s="1"/>
  <c r="A546" i="6"/>
  <c r="A545" i="6"/>
  <c r="A544" i="6"/>
  <c r="C539" i="6"/>
  <c r="E539" i="6" s="1"/>
  <c r="A539" i="6"/>
  <c r="A538" i="6"/>
  <c r="A537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E518" i="6"/>
  <c r="C518" i="6"/>
  <c r="A518" i="6"/>
  <c r="A517" i="6"/>
  <c r="A516" i="6"/>
  <c r="A515" i="6"/>
  <c r="A514" i="6"/>
  <c r="A513" i="6"/>
  <c r="A512" i="6"/>
  <c r="A511" i="6"/>
  <c r="A510" i="6"/>
  <c r="A504" i="6"/>
  <c r="A503" i="6"/>
  <c r="C502" i="6"/>
  <c r="E502" i="6" s="1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76" i="6"/>
  <c r="A475" i="6"/>
  <c r="A474" i="6"/>
  <c r="A473" i="6"/>
  <c r="A472" i="6"/>
  <c r="A471" i="6"/>
  <c r="A470" i="6"/>
  <c r="A469" i="6"/>
  <c r="A468" i="6"/>
  <c r="A467" i="6"/>
  <c r="A466" i="6"/>
  <c r="C465" i="6"/>
  <c r="E465" i="6" s="1"/>
  <c r="A465" i="6"/>
  <c r="A464" i="6"/>
  <c r="A463" i="6"/>
  <c r="A462" i="6"/>
  <c r="A461" i="6"/>
  <c r="A460" i="6"/>
  <c r="A459" i="6"/>
  <c r="A458" i="6"/>
  <c r="A457" i="6"/>
  <c r="A456" i="6"/>
  <c r="A455" i="6"/>
  <c r="A454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C420" i="6"/>
  <c r="E420" i="6" s="1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1" i="6"/>
  <c r="A390" i="6"/>
  <c r="A389" i="6"/>
  <c r="A388" i="6"/>
  <c r="A387" i="6"/>
  <c r="A386" i="6"/>
  <c r="A385" i="6"/>
  <c r="A384" i="6"/>
  <c r="A383" i="6"/>
  <c r="A382" i="6"/>
  <c r="C381" i="6"/>
  <c r="E381" i="6" s="1"/>
  <c r="A381" i="6"/>
  <c r="A380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57" i="6"/>
  <c r="A356" i="6"/>
  <c r="A355" i="6"/>
  <c r="A354" i="6"/>
  <c r="A353" i="6"/>
  <c r="A352" i="6"/>
  <c r="C351" i="6"/>
  <c r="E351" i="6" s="1"/>
  <c r="A351" i="6"/>
  <c r="A350" i="6"/>
  <c r="A349" i="6"/>
  <c r="A348" i="6"/>
  <c r="A347" i="6"/>
  <c r="A346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E322" i="6"/>
  <c r="C322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87" i="6"/>
  <c r="A286" i="6"/>
  <c r="A285" i="6"/>
  <c r="A284" i="6"/>
  <c r="A283" i="6"/>
  <c r="A282" i="6"/>
  <c r="A281" i="6"/>
  <c r="A280" i="6"/>
  <c r="A279" i="6"/>
  <c r="A278" i="6"/>
  <c r="E277" i="6"/>
  <c r="C277" i="6"/>
  <c r="A277" i="6"/>
  <c r="A276" i="6"/>
  <c r="A270" i="6"/>
  <c r="A269" i="6"/>
  <c r="A268" i="6"/>
  <c r="C267" i="6"/>
  <c r="E267" i="6" s="1"/>
  <c r="A267" i="6"/>
  <c r="A266" i="6"/>
  <c r="A265" i="6"/>
  <c r="A264" i="6"/>
  <c r="A263" i="6"/>
  <c r="A262" i="6"/>
  <c r="A261" i="6"/>
  <c r="E260" i="6"/>
  <c r="C260" i="6"/>
  <c r="A260" i="6"/>
  <c r="A259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E235" i="6"/>
  <c r="C235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C154" i="6"/>
  <c r="E154" i="6" s="1"/>
  <c r="A154" i="6"/>
  <c r="A153" i="6"/>
  <c r="A152" i="6"/>
  <c r="A151" i="6"/>
  <c r="A150" i="6"/>
  <c r="A149" i="6"/>
  <c r="A148" i="6"/>
  <c r="A147" i="6"/>
  <c r="A146" i="6"/>
  <c r="A145" i="6"/>
  <c r="A144" i="6"/>
  <c r="A143" i="6"/>
  <c r="E142" i="6"/>
  <c r="C142" i="6"/>
  <c r="A142" i="6"/>
  <c r="A141" i="6"/>
  <c r="A140" i="6"/>
  <c r="A139" i="6"/>
  <c r="A138" i="6"/>
  <c r="A137" i="6"/>
  <c r="A136" i="6"/>
  <c r="A135" i="6"/>
  <c r="A127" i="6"/>
  <c r="A126" i="6"/>
  <c r="C125" i="6"/>
  <c r="E125" i="6" s="1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E98" i="6"/>
  <c r="C98" i="6"/>
  <c r="A98" i="6"/>
  <c r="A97" i="6"/>
  <c r="A96" i="6"/>
  <c r="A95" i="6"/>
  <c r="A94" i="6"/>
  <c r="A93" i="6"/>
  <c r="A92" i="6"/>
  <c r="A91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C53" i="6"/>
  <c r="E53" i="6" s="1"/>
  <c r="A53" i="6"/>
  <c r="A52" i="6"/>
  <c r="A51" i="6"/>
  <c r="A50" i="6"/>
  <c r="A49" i="6"/>
  <c r="A48" i="6"/>
  <c r="A47" i="6"/>
  <c r="A46" i="6"/>
  <c r="A43" i="6"/>
  <c r="A42" i="6"/>
  <c r="A41" i="6"/>
  <c r="E39" i="6"/>
  <c r="C39" i="6"/>
  <c r="A39" i="6"/>
  <c r="A38" i="6"/>
  <c r="A37" i="6"/>
  <c r="A36" i="6"/>
  <c r="A35" i="6"/>
  <c r="A34" i="6"/>
  <c r="C33" i="6"/>
  <c r="E33" i="6" s="1"/>
  <c r="A33" i="6"/>
  <c r="A32" i="6"/>
  <c r="A31" i="6"/>
  <c r="C30" i="6"/>
  <c r="E30" i="6" s="1"/>
  <c r="A30" i="6"/>
  <c r="A29" i="6"/>
  <c r="A28" i="6"/>
  <c r="A27" i="6"/>
  <c r="A26" i="6"/>
  <c r="A25" i="6"/>
  <c r="A24" i="6"/>
  <c r="A23" i="6"/>
  <c r="C22" i="6"/>
  <c r="E22" i="6" s="1"/>
  <c r="A22" i="6"/>
  <c r="A21" i="6"/>
  <c r="A20" i="6"/>
  <c r="A19" i="6"/>
  <c r="A18" i="6"/>
  <c r="A17" i="6"/>
  <c r="A16" i="6"/>
  <c r="A15" i="6"/>
  <c r="C14" i="6"/>
  <c r="E14" i="6" s="1"/>
  <c r="A14" i="6"/>
  <c r="A13" i="6"/>
  <c r="A12" i="6"/>
  <c r="A11" i="6"/>
  <c r="A10" i="6"/>
  <c r="A9" i="6"/>
  <c r="A8" i="6"/>
  <c r="A7" i="6"/>
  <c r="C6" i="6"/>
  <c r="E6" i="6" s="1"/>
  <c r="A6" i="6"/>
  <c r="A5" i="6"/>
  <c r="A4" i="6"/>
  <c r="A3" i="6"/>
  <c r="A54" i="4"/>
  <c r="A49" i="4"/>
  <c r="A44" i="4"/>
  <c r="A39" i="4"/>
  <c r="A34" i="4"/>
  <c r="A33" i="4"/>
  <c r="A32" i="4"/>
  <c r="A31" i="4"/>
  <c r="A30" i="4"/>
  <c r="A25" i="4"/>
  <c r="E24" i="4"/>
  <c r="C24" i="4"/>
  <c r="A24" i="4"/>
  <c r="A23" i="4"/>
  <c r="A22" i="4"/>
  <c r="A21" i="4"/>
  <c r="A18" i="4"/>
  <c r="A16" i="4"/>
  <c r="A15" i="4"/>
  <c r="A14" i="4"/>
  <c r="A13" i="4"/>
  <c r="A12" i="4"/>
  <c r="A7" i="4"/>
  <c r="E6" i="4"/>
  <c r="C6" i="4"/>
  <c r="A6" i="4"/>
  <c r="A5" i="4"/>
  <c r="A4" i="4"/>
  <c r="A3" i="4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AA269" i="11" s="1"/>
  <c r="AC269" i="11" s="1"/>
  <c r="C401" i="3"/>
  <c r="U269" i="11" s="1"/>
  <c r="W269" i="11" s="1"/>
  <c r="C400" i="3"/>
  <c r="O269" i="11" s="1"/>
  <c r="Q269" i="11" s="1"/>
  <c r="C399" i="3"/>
  <c r="I269" i="11" s="1"/>
  <c r="K269" i="11" s="1"/>
  <c r="C398" i="3"/>
  <c r="C269" i="11" s="1"/>
  <c r="E269" i="11" s="1"/>
  <c r="C397" i="3"/>
  <c r="AA255" i="11" s="1"/>
  <c r="AC255" i="11" s="1"/>
  <c r="C396" i="3"/>
  <c r="U255" i="11" s="1"/>
  <c r="W255" i="11" s="1"/>
  <c r="C395" i="3"/>
  <c r="O255" i="11" s="1"/>
  <c r="Q255" i="11" s="1"/>
  <c r="C394" i="3"/>
  <c r="I255" i="11" s="1"/>
  <c r="K255" i="11" s="1"/>
  <c r="C393" i="3"/>
  <c r="C255" i="11" s="1"/>
  <c r="E255" i="11" s="1"/>
  <c r="C392" i="3"/>
  <c r="AA241" i="11" s="1"/>
  <c r="AC241" i="11" s="1"/>
  <c r="C391" i="3"/>
  <c r="U241" i="11" s="1"/>
  <c r="W241" i="11" s="1"/>
  <c r="C390" i="3"/>
  <c r="O241" i="11" s="1"/>
  <c r="Q241" i="11" s="1"/>
  <c r="C389" i="3"/>
  <c r="I241" i="11" s="1"/>
  <c r="K241" i="11" s="1"/>
  <c r="C388" i="3"/>
  <c r="C241" i="11" s="1"/>
  <c r="E241" i="11" s="1"/>
  <c r="C387" i="3"/>
  <c r="AA213" i="11" s="1"/>
  <c r="AC213" i="11" s="1"/>
  <c r="C386" i="3"/>
  <c r="U213" i="11" s="1"/>
  <c r="W213" i="11" s="1"/>
  <c r="C385" i="3"/>
  <c r="O213" i="11" s="1"/>
  <c r="Q213" i="11" s="1"/>
  <c r="C384" i="3"/>
  <c r="I213" i="11" s="1"/>
  <c r="K213" i="11" s="1"/>
  <c r="C383" i="3"/>
  <c r="C213" i="11" s="1"/>
  <c r="E213" i="11" s="1"/>
  <c r="C382" i="3"/>
  <c r="AA199" i="11" s="1"/>
  <c r="AC199" i="11" s="1"/>
  <c r="C381" i="3"/>
  <c r="U199" i="11" s="1"/>
  <c r="W199" i="11" s="1"/>
  <c r="C380" i="3"/>
  <c r="O199" i="11" s="1"/>
  <c r="Q199" i="11" s="1"/>
  <c r="C379" i="3"/>
  <c r="I199" i="11" s="1"/>
  <c r="K199" i="11" s="1"/>
  <c r="C378" i="3"/>
  <c r="C199" i="11" s="1"/>
  <c r="E199" i="11" s="1"/>
  <c r="C377" i="3"/>
  <c r="AA185" i="11" s="1"/>
  <c r="AC185" i="11" s="1"/>
  <c r="C376" i="3"/>
  <c r="U185" i="11" s="1"/>
  <c r="W185" i="11" s="1"/>
  <c r="C375" i="3"/>
  <c r="O185" i="11" s="1"/>
  <c r="Q185" i="11" s="1"/>
  <c r="C374" i="3"/>
  <c r="I185" i="11" s="1"/>
  <c r="K185" i="11" s="1"/>
  <c r="C373" i="3"/>
  <c r="C185" i="11" s="1"/>
  <c r="E185" i="11" s="1"/>
  <c r="C372" i="3"/>
  <c r="C371" i="3"/>
  <c r="C370" i="3"/>
  <c r="C369" i="3"/>
  <c r="AG3" i="9" s="1"/>
  <c r="AI3" i="9" s="1"/>
  <c r="C368" i="3"/>
  <c r="AA3" i="9" s="1"/>
  <c r="AC3" i="9" s="1"/>
  <c r="C367" i="3"/>
  <c r="U3" i="9" s="1"/>
  <c r="W3" i="9" s="1"/>
  <c r="C366" i="3"/>
  <c r="O3" i="9" s="1"/>
  <c r="Q3" i="9" s="1"/>
  <c r="C365" i="3"/>
  <c r="I3" i="9" s="1"/>
  <c r="K3" i="9" s="1"/>
  <c r="C364" i="3"/>
  <c r="C3" i="9" s="1"/>
  <c r="E3" i="9" s="1"/>
  <c r="C363" i="3"/>
  <c r="C19" i="9" s="1"/>
  <c r="E19" i="9" s="1"/>
  <c r="C362" i="3"/>
  <c r="C361" i="3"/>
  <c r="C360" i="3"/>
  <c r="C359" i="3"/>
  <c r="C358" i="3"/>
  <c r="C357" i="3"/>
  <c r="C356" i="3"/>
  <c r="AA235" i="11" s="1"/>
  <c r="AC235" i="11" s="1"/>
  <c r="C355" i="3"/>
  <c r="U235" i="11" s="1"/>
  <c r="W235" i="11" s="1"/>
  <c r="C354" i="3"/>
  <c r="O235" i="11" s="1"/>
  <c r="Q235" i="11" s="1"/>
  <c r="C353" i="3"/>
  <c r="I235" i="11" s="1"/>
  <c r="K235" i="11" s="1"/>
  <c r="C352" i="3"/>
  <c r="C235" i="11" s="1"/>
  <c r="E235" i="11" s="1"/>
  <c r="C351" i="3"/>
  <c r="AA179" i="11" s="1"/>
  <c r="AC179" i="11" s="1"/>
  <c r="C350" i="3"/>
  <c r="U179" i="11" s="1"/>
  <c r="W179" i="11" s="1"/>
  <c r="C349" i="3"/>
  <c r="O179" i="11" s="1"/>
  <c r="Q179" i="11" s="1"/>
  <c r="C348" i="3"/>
  <c r="I179" i="11" s="1"/>
  <c r="K179" i="11" s="1"/>
  <c r="C347" i="3"/>
  <c r="C179" i="11" s="1"/>
  <c r="E179" i="11" s="1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243" i="10" s="1"/>
  <c r="E243" i="10" s="1"/>
  <c r="C321" i="3"/>
  <c r="C320" i="3"/>
  <c r="C319" i="3"/>
  <c r="C318" i="3"/>
  <c r="C317" i="3"/>
  <c r="U63" i="8" s="1"/>
  <c r="W63" i="8" s="1"/>
  <c r="C316" i="3"/>
  <c r="C137" i="12" s="1"/>
  <c r="E137" i="12" s="1"/>
  <c r="C315" i="3"/>
  <c r="C136" i="12" s="1"/>
  <c r="E136" i="12" s="1"/>
  <c r="C314" i="3"/>
  <c r="C135" i="12" s="1"/>
  <c r="E135" i="12" s="1"/>
  <c r="C313" i="3"/>
  <c r="C134" i="12" s="1"/>
  <c r="E134" i="12" s="1"/>
  <c r="C312" i="3"/>
  <c r="C127" i="12" s="1"/>
  <c r="E127" i="12" s="1"/>
  <c r="C311" i="3"/>
  <c r="C120" i="12" s="1"/>
  <c r="E120" i="12" s="1"/>
  <c r="C310" i="3"/>
  <c r="C113" i="12" s="1"/>
  <c r="E113" i="12" s="1"/>
  <c r="C309" i="3"/>
  <c r="C106" i="12" s="1"/>
  <c r="E106" i="12" s="1"/>
  <c r="C308" i="3"/>
  <c r="C99" i="12" s="1"/>
  <c r="E99" i="12" s="1"/>
  <c r="C307" i="3"/>
  <c r="C92" i="12" s="1"/>
  <c r="E92" i="12" s="1"/>
  <c r="C306" i="3"/>
  <c r="C85" i="12" s="1"/>
  <c r="E85" i="12" s="1"/>
  <c r="C305" i="3"/>
  <c r="C78" i="12" s="1"/>
  <c r="E78" i="12" s="1"/>
  <c r="C304" i="3"/>
  <c r="C71" i="12" s="1"/>
  <c r="E71" i="12" s="1"/>
  <c r="C303" i="3"/>
  <c r="C64" i="12" s="1"/>
  <c r="E64" i="12" s="1"/>
  <c r="C302" i="3"/>
  <c r="C301" i="3"/>
  <c r="C300" i="3"/>
  <c r="C57" i="12" s="1"/>
  <c r="E57" i="12" s="1"/>
  <c r="C299" i="3"/>
  <c r="C50" i="12" s="1"/>
  <c r="E50" i="12" s="1"/>
  <c r="C298" i="3"/>
  <c r="C43" i="12" s="1"/>
  <c r="E43" i="12" s="1"/>
  <c r="C297" i="3"/>
  <c r="C296" i="3"/>
  <c r="C295" i="3"/>
  <c r="C294" i="3"/>
  <c r="C293" i="3"/>
  <c r="C3" i="12" s="1"/>
  <c r="E3" i="12" s="1"/>
  <c r="C292" i="3"/>
  <c r="C25" i="14" s="1"/>
  <c r="E25" i="14" s="1"/>
  <c r="C291" i="3"/>
  <c r="C24" i="14" s="1"/>
  <c r="E24" i="14" s="1"/>
  <c r="C290" i="3"/>
  <c r="C22" i="14" s="1"/>
  <c r="E22" i="14" s="1"/>
  <c r="C289" i="3"/>
  <c r="C21" i="14" s="1"/>
  <c r="E21" i="14" s="1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O19" i="9" s="1"/>
  <c r="Q19" i="9" s="1"/>
  <c r="C250" i="3"/>
  <c r="C249" i="3"/>
  <c r="C11" i="9" s="1"/>
  <c r="E11" i="9" s="1"/>
  <c r="C248" i="3"/>
  <c r="AG11" i="9" s="1"/>
  <c r="AI11" i="9" s="1"/>
  <c r="C247" i="3"/>
  <c r="AA11" i="9" s="1"/>
  <c r="AC11" i="9" s="1"/>
  <c r="C246" i="3"/>
  <c r="U11" i="9" s="1"/>
  <c r="W11" i="9" s="1"/>
  <c r="C245" i="3"/>
  <c r="O11" i="9" s="1"/>
  <c r="Q11" i="9" s="1"/>
  <c r="C244" i="3"/>
  <c r="I11" i="9" s="1"/>
  <c r="K11" i="9" s="1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348" i="15" s="1"/>
  <c r="E348" i="15" s="1"/>
  <c r="E350" i="15" s="1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35" i="16" s="1"/>
  <c r="E35" i="16" s="1"/>
  <c r="C163" i="3"/>
  <c r="C34" i="16" s="1"/>
  <c r="E34" i="16" s="1"/>
  <c r="C162" i="3"/>
  <c r="C33" i="16" s="1"/>
  <c r="E33" i="16" s="1"/>
  <c r="C161" i="3"/>
  <c r="C32" i="16" s="1"/>
  <c r="E32" i="16" s="1"/>
  <c r="C160" i="3"/>
  <c r="C31" i="16" s="1"/>
  <c r="E31" i="16" s="1"/>
  <c r="C159" i="3"/>
  <c r="C30" i="16" s="1"/>
  <c r="E30" i="16" s="1"/>
  <c r="C158" i="3"/>
  <c r="C29" i="16" s="1"/>
  <c r="E29" i="16" s="1"/>
  <c r="C157" i="3"/>
  <c r="C28" i="16" s="1"/>
  <c r="E28" i="16" s="1"/>
  <c r="C156" i="3"/>
  <c r="C27" i="16" s="1"/>
  <c r="E27" i="16" s="1"/>
  <c r="C155" i="3"/>
  <c r="C26" i="16" s="1"/>
  <c r="E26" i="16" s="1"/>
  <c r="C154" i="3"/>
  <c r="C153" i="3"/>
  <c r="C152" i="3"/>
  <c r="C23" i="16" s="1"/>
  <c r="E23" i="16" s="1"/>
  <c r="C151" i="3"/>
  <c r="C10" i="16" s="1"/>
  <c r="E10" i="16" s="1"/>
  <c r="C150" i="3"/>
  <c r="C149" i="3"/>
  <c r="C148" i="3"/>
  <c r="C7" i="16" s="1"/>
  <c r="E7" i="16" s="1"/>
  <c r="C147" i="3"/>
  <c r="C6" i="16" s="1"/>
  <c r="E6" i="16" s="1"/>
  <c r="C146" i="3"/>
  <c r="C5" i="16" s="1"/>
  <c r="E5" i="16" s="1"/>
  <c r="C145" i="3"/>
  <c r="C4" i="16" s="1"/>
  <c r="E4" i="16" s="1"/>
  <c r="C144" i="3"/>
  <c r="C143" i="3"/>
  <c r="C142" i="3"/>
  <c r="C141" i="3"/>
  <c r="C25" i="7" s="1"/>
  <c r="E25" i="7" s="1"/>
  <c r="C140" i="3"/>
  <c r="C139" i="3"/>
  <c r="C409" i="6" s="1"/>
  <c r="E409" i="6" s="1"/>
  <c r="C138" i="3"/>
  <c r="C137" i="3"/>
  <c r="C263" i="6" s="1"/>
  <c r="E263" i="6" s="1"/>
  <c r="C136" i="3"/>
  <c r="C162" i="6" s="1"/>
  <c r="E162" i="6" s="1"/>
  <c r="C135" i="3"/>
  <c r="C134" i="3"/>
  <c r="C133" i="3"/>
  <c r="C203" i="6" s="1"/>
  <c r="E203" i="6" s="1"/>
  <c r="C132" i="3"/>
  <c r="C114" i="6" s="1"/>
  <c r="E114" i="6" s="1"/>
  <c r="C131" i="3"/>
  <c r="C130" i="3"/>
  <c r="C296" i="6" s="1"/>
  <c r="E296" i="6" s="1"/>
  <c r="C129" i="3"/>
  <c r="C128" i="3"/>
  <c r="C127" i="3"/>
  <c r="C126" i="3"/>
  <c r="C190" i="6" s="1"/>
  <c r="E190" i="6" s="1"/>
  <c r="C125" i="3"/>
  <c r="C52" i="14" s="1"/>
  <c r="E52" i="14" s="1"/>
  <c r="C124" i="3"/>
  <c r="C123" i="3"/>
  <c r="C51" i="14" s="1"/>
  <c r="E51" i="14" s="1"/>
  <c r="C122" i="3"/>
  <c r="C121" i="3"/>
  <c r="C120" i="3"/>
  <c r="C119" i="3"/>
  <c r="C118" i="3"/>
  <c r="C414" i="6" s="1"/>
  <c r="E414" i="6" s="1"/>
  <c r="C117" i="3"/>
  <c r="C188" i="10" s="1"/>
  <c r="E188" i="10" s="1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187" i="10" s="1"/>
  <c r="E187" i="10" s="1"/>
  <c r="C96" i="3"/>
  <c r="C95" i="3"/>
  <c r="C42" i="7" s="1"/>
  <c r="E42" i="7" s="1"/>
  <c r="C94" i="3"/>
  <c r="C22" i="4" s="1"/>
  <c r="E22" i="4" s="1"/>
  <c r="C93" i="3"/>
  <c r="C10" i="6" s="1"/>
  <c r="E10" i="6" s="1"/>
  <c r="C92" i="3"/>
  <c r="C91" i="3"/>
  <c r="C90" i="3"/>
  <c r="C89" i="3"/>
  <c r="C119" i="6" s="1"/>
  <c r="E119" i="6" s="1"/>
  <c r="C88" i="3"/>
  <c r="C435" i="6" s="1"/>
  <c r="E435" i="6" s="1"/>
  <c r="C87" i="3"/>
  <c r="C529" i="6" s="1"/>
  <c r="E529" i="6" s="1"/>
  <c r="C86" i="3"/>
  <c r="C85" i="3"/>
  <c r="C33" i="4" s="1"/>
  <c r="E33" i="4" s="1"/>
  <c r="C84" i="3"/>
  <c r="V83" i="3"/>
  <c r="C83" i="3"/>
  <c r="C38" i="6" s="1"/>
  <c r="E38" i="6" s="1"/>
  <c r="V82" i="3"/>
  <c r="C82" i="3"/>
  <c r="V81" i="3"/>
  <c r="C81" i="3" s="1"/>
  <c r="V80" i="3"/>
  <c r="C80" i="3"/>
  <c r="V79" i="3"/>
  <c r="C79" i="3"/>
  <c r="C78" i="3"/>
  <c r="C304" i="6" s="1"/>
  <c r="E304" i="6" s="1"/>
  <c r="C77" i="3"/>
  <c r="C76" i="3"/>
  <c r="C75" i="3"/>
  <c r="C74" i="3"/>
  <c r="C73" i="3"/>
  <c r="C72" i="3"/>
  <c r="C71" i="3"/>
  <c r="C551" i="6" s="1"/>
  <c r="E551" i="6" s="1"/>
  <c r="C70" i="3"/>
  <c r="C448" i="6" s="1"/>
  <c r="E448" i="6" s="1"/>
  <c r="C69" i="3"/>
  <c r="C68" i="3"/>
  <c r="C67" i="3"/>
  <c r="C66" i="3"/>
  <c r="C65" i="3"/>
  <c r="C64" i="3"/>
  <c r="C63" i="3"/>
  <c r="C62" i="3"/>
  <c r="C61" i="3"/>
  <c r="C36" i="7" s="1"/>
  <c r="E36" i="7" s="1"/>
  <c r="C60" i="3"/>
  <c r="C3" i="13" s="1"/>
  <c r="E3" i="13" s="1"/>
  <c r="C59" i="3"/>
  <c r="C58" i="3"/>
  <c r="C57" i="3"/>
  <c r="C56" i="3"/>
  <c r="C55" i="3"/>
  <c r="C54" i="3"/>
  <c r="C53" i="3"/>
  <c r="C52" i="3"/>
  <c r="C51" i="3"/>
  <c r="C50" i="3"/>
  <c r="C44" i="4" s="1"/>
  <c r="E44" i="4" s="1"/>
  <c r="E45" i="4" s="1"/>
  <c r="C49" i="3"/>
  <c r="C48" i="3"/>
  <c r="C47" i="3"/>
  <c r="C46" i="3"/>
  <c r="C188" i="6" s="1"/>
  <c r="E188" i="6" s="1"/>
  <c r="C45" i="3"/>
  <c r="C312" i="6" s="1"/>
  <c r="E312" i="6" s="1"/>
  <c r="C44" i="3"/>
  <c r="C43" i="3"/>
  <c r="C42" i="3"/>
  <c r="C41" i="3"/>
  <c r="C3" i="14" s="1"/>
  <c r="E3" i="14" s="1"/>
  <c r="C40" i="3"/>
  <c r="C12" i="14" s="1"/>
  <c r="E12" i="14" s="1"/>
  <c r="C39" i="3"/>
  <c r="C38" i="3"/>
  <c r="C37" i="3"/>
  <c r="C36" i="3"/>
  <c r="C35" i="3"/>
  <c r="C34" i="3"/>
  <c r="C43" i="14" s="1"/>
  <c r="E43" i="14" s="1"/>
  <c r="C33" i="3"/>
  <c r="C32" i="3"/>
  <c r="C31" i="3"/>
  <c r="C30" i="3"/>
  <c r="C29" i="3"/>
  <c r="C139" i="6" s="1"/>
  <c r="E139" i="6" s="1"/>
  <c r="C28" i="3"/>
  <c r="C27" i="3"/>
  <c r="C26" i="3"/>
  <c r="C25" i="3"/>
  <c r="C24" i="3"/>
  <c r="C23" i="3"/>
  <c r="C22" i="3"/>
  <c r="C21" i="3"/>
  <c r="C20" i="3"/>
  <c r="C19" i="3"/>
  <c r="C18" i="3"/>
  <c r="C6" i="7" s="1"/>
  <c r="E6" i="7" s="1"/>
  <c r="C17" i="3"/>
  <c r="C16" i="3"/>
  <c r="C15" i="3"/>
  <c r="C14" i="3"/>
  <c r="C138" i="6" s="1"/>
  <c r="E138" i="6" s="1"/>
  <c r="C13" i="3"/>
  <c r="C12" i="3"/>
  <c r="C11" i="3"/>
  <c r="C10" i="3"/>
  <c r="C9" i="3"/>
  <c r="C17" i="7" s="1"/>
  <c r="E17" i="7" s="1"/>
  <c r="C8" i="3"/>
  <c r="C7" i="3"/>
  <c r="C6" i="3"/>
  <c r="C5" i="3"/>
  <c r="C4" i="3"/>
  <c r="C3" i="3"/>
  <c r="C2" i="3"/>
  <c r="D271" i="2"/>
  <c r="C271" i="2" s="1"/>
  <c r="D270" i="2"/>
  <c r="C270" i="2" s="1"/>
  <c r="D269" i="2"/>
  <c r="C269" i="2"/>
  <c r="D268" i="2"/>
  <c r="C268" i="2" s="1"/>
  <c r="D267" i="2"/>
  <c r="C267" i="2"/>
  <c r="D266" i="2"/>
  <c r="C266" i="2" s="1"/>
  <c r="D265" i="2"/>
  <c r="C265" i="2"/>
  <c r="D264" i="2"/>
  <c r="C264" i="2" s="1"/>
  <c r="D263" i="2"/>
  <c r="C263" i="2" s="1"/>
  <c r="D262" i="2"/>
  <c r="C262" i="2" s="1"/>
  <c r="D261" i="2"/>
  <c r="C261" i="2"/>
  <c r="D260" i="2"/>
  <c r="C260" i="2"/>
  <c r="D259" i="2"/>
  <c r="C259" i="2" s="1"/>
  <c r="D258" i="2"/>
  <c r="C258" i="2" s="1"/>
  <c r="D257" i="2"/>
  <c r="C257" i="2"/>
  <c r="D256" i="2"/>
  <c r="C256" i="2"/>
  <c r="D255" i="2"/>
  <c r="C255" i="2" s="1"/>
  <c r="D254" i="2"/>
  <c r="C254" i="2" s="1"/>
  <c r="D253" i="2"/>
  <c r="C253" i="2"/>
  <c r="D252" i="2"/>
  <c r="C252" i="2"/>
  <c r="D251" i="2"/>
  <c r="C251" i="2" s="1"/>
  <c r="D250" i="2"/>
  <c r="C250" i="2"/>
  <c r="D249" i="2"/>
  <c r="C249" i="2" s="1"/>
  <c r="D248" i="2"/>
  <c r="C248" i="2"/>
  <c r="D247" i="2"/>
  <c r="C247" i="2" s="1"/>
  <c r="D246" i="2"/>
  <c r="C246" i="2" s="1"/>
  <c r="D245" i="2"/>
  <c r="C245" i="2"/>
  <c r="D244" i="2"/>
  <c r="C244" i="2" s="1"/>
  <c r="D243" i="2"/>
  <c r="C243" i="2" s="1"/>
  <c r="D242" i="2"/>
  <c r="C242" i="2" s="1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D226" i="2"/>
  <c r="C226" i="2"/>
  <c r="D225" i="2"/>
  <c r="C225" i="2" s="1"/>
  <c r="H224" i="2"/>
  <c r="E224" i="2"/>
  <c r="H223" i="2"/>
  <c r="E223" i="2"/>
  <c r="H222" i="2"/>
  <c r="E222" i="2"/>
  <c r="H221" i="2"/>
  <c r="E221" i="2"/>
  <c r="H220" i="2"/>
  <c r="E220" i="2"/>
  <c r="H219" i="2"/>
  <c r="E219" i="2"/>
  <c r="H218" i="2"/>
  <c r="E218" i="2"/>
  <c r="H217" i="2"/>
  <c r="E217" i="2"/>
  <c r="H216" i="2"/>
  <c r="E216" i="2"/>
  <c r="H215" i="2"/>
  <c r="E215" i="2"/>
  <c r="H214" i="2"/>
  <c r="E214" i="2"/>
  <c r="H213" i="2"/>
  <c r="E213" i="2"/>
  <c r="H212" i="2"/>
  <c r="E212" i="2"/>
  <c r="H211" i="2"/>
  <c r="E211" i="2"/>
  <c r="H210" i="2"/>
  <c r="E210" i="2"/>
  <c r="H209" i="2"/>
  <c r="E209" i="2"/>
  <c r="H208" i="2"/>
  <c r="E208" i="2"/>
  <c r="H207" i="2"/>
  <c r="G207" i="2"/>
  <c r="F207" i="2"/>
  <c r="E207" i="2"/>
  <c r="D207" i="2"/>
  <c r="C207" i="2"/>
  <c r="H206" i="2"/>
  <c r="D206" i="2" s="1"/>
  <c r="C206" i="2" s="1"/>
  <c r="G206" i="2"/>
  <c r="F206" i="2"/>
  <c r="E206" i="2"/>
  <c r="H205" i="2"/>
  <c r="E205" i="2"/>
  <c r="H204" i="2"/>
  <c r="E204" i="2"/>
  <c r="H203" i="2"/>
  <c r="E203" i="2"/>
  <c r="H202" i="2"/>
  <c r="E202" i="2"/>
  <c r="H201" i="2"/>
  <c r="E201" i="2"/>
  <c r="H200" i="2"/>
  <c r="E200" i="2"/>
  <c r="H199" i="2"/>
  <c r="E199" i="2"/>
  <c r="H198" i="2"/>
  <c r="E198" i="2"/>
  <c r="H197" i="2"/>
  <c r="E197" i="2"/>
  <c r="H196" i="2"/>
  <c r="E196" i="2"/>
  <c r="H195" i="2"/>
  <c r="E195" i="2"/>
  <c r="H194" i="2"/>
  <c r="E194" i="2"/>
  <c r="H193" i="2"/>
  <c r="E193" i="2"/>
  <c r="H192" i="2"/>
  <c r="E192" i="2"/>
  <c r="H191" i="2"/>
  <c r="E191" i="2"/>
  <c r="H190" i="2"/>
  <c r="E190" i="2"/>
  <c r="H189" i="2"/>
  <c r="E189" i="2"/>
  <c r="H188" i="2"/>
  <c r="E188" i="2"/>
  <c r="H187" i="2"/>
  <c r="E187" i="2"/>
  <c r="H186" i="2"/>
  <c r="E186" i="2"/>
  <c r="H185" i="2"/>
  <c r="E185" i="2"/>
  <c r="H184" i="2"/>
  <c r="E184" i="2"/>
  <c r="H183" i="2"/>
  <c r="E183" i="2"/>
  <c r="H182" i="2"/>
  <c r="E182" i="2"/>
  <c r="H181" i="2"/>
  <c r="E181" i="2"/>
  <c r="H180" i="2"/>
  <c r="E180" i="2"/>
  <c r="H179" i="2"/>
  <c r="E179" i="2"/>
  <c r="H178" i="2"/>
  <c r="E178" i="2"/>
  <c r="H177" i="2"/>
  <c r="E177" i="2"/>
  <c r="H176" i="2"/>
  <c r="E176" i="2"/>
  <c r="H175" i="2"/>
  <c r="E175" i="2"/>
  <c r="H174" i="2"/>
  <c r="E174" i="2"/>
  <c r="H173" i="2"/>
  <c r="E173" i="2"/>
  <c r="H172" i="2"/>
  <c r="E172" i="2"/>
  <c r="H171" i="2"/>
  <c r="E171" i="2"/>
  <c r="H170" i="2"/>
  <c r="E170" i="2"/>
  <c r="H169" i="2"/>
  <c r="E169" i="2"/>
  <c r="H168" i="2"/>
  <c r="E168" i="2"/>
  <c r="H167" i="2"/>
  <c r="E167" i="2"/>
  <c r="H166" i="2"/>
  <c r="E166" i="2"/>
  <c r="H165" i="2"/>
  <c r="G165" i="2"/>
  <c r="E165" i="2"/>
  <c r="H164" i="2"/>
  <c r="G164" i="2"/>
  <c r="E164" i="2"/>
  <c r="H163" i="2"/>
  <c r="G163" i="2"/>
  <c r="E163" i="2"/>
  <c r="H162" i="2"/>
  <c r="G162" i="2"/>
  <c r="E162" i="2"/>
  <c r="H161" i="2"/>
  <c r="G161" i="2"/>
  <c r="E161" i="2"/>
  <c r="H160" i="2"/>
  <c r="G160" i="2"/>
  <c r="E160" i="2"/>
  <c r="H159" i="2"/>
  <c r="G159" i="2"/>
  <c r="E159" i="2"/>
  <c r="H158" i="2"/>
  <c r="G158" i="2"/>
  <c r="E158" i="2"/>
  <c r="H157" i="2"/>
  <c r="G157" i="2"/>
  <c r="E157" i="2"/>
  <c r="H156" i="2"/>
  <c r="G156" i="2"/>
  <c r="E156" i="2"/>
  <c r="H155" i="2"/>
  <c r="G155" i="2"/>
  <c r="E155" i="2"/>
  <c r="H154" i="2"/>
  <c r="G154" i="2"/>
  <c r="E154" i="2"/>
  <c r="H153" i="2"/>
  <c r="G153" i="2"/>
  <c r="E153" i="2"/>
  <c r="H152" i="2"/>
  <c r="G152" i="2"/>
  <c r="E152" i="2"/>
  <c r="H151" i="2"/>
  <c r="G151" i="2"/>
  <c r="E151" i="2"/>
  <c r="H150" i="2"/>
  <c r="G150" i="2"/>
  <c r="E150" i="2"/>
  <c r="H149" i="2"/>
  <c r="G149" i="2"/>
  <c r="E149" i="2"/>
  <c r="H148" i="2"/>
  <c r="G148" i="2"/>
  <c r="E148" i="2"/>
  <c r="H147" i="2"/>
  <c r="G147" i="2"/>
  <c r="E147" i="2"/>
  <c r="H146" i="2"/>
  <c r="G146" i="2"/>
  <c r="E146" i="2"/>
  <c r="H145" i="2"/>
  <c r="G145" i="2"/>
  <c r="E145" i="2"/>
  <c r="H144" i="2"/>
  <c r="G144" i="2"/>
  <c r="E144" i="2"/>
  <c r="H143" i="2"/>
  <c r="G143" i="2"/>
  <c r="E143" i="2"/>
  <c r="H142" i="2"/>
  <c r="G142" i="2"/>
  <c r="E142" i="2"/>
  <c r="H141" i="2"/>
  <c r="G141" i="2"/>
  <c r="E141" i="2"/>
  <c r="H140" i="2"/>
  <c r="G140" i="2"/>
  <c r="E140" i="2"/>
  <c r="H139" i="2"/>
  <c r="G139" i="2"/>
  <c r="E139" i="2"/>
  <c r="H138" i="2"/>
  <c r="G138" i="2"/>
  <c r="E138" i="2"/>
  <c r="H137" i="2"/>
  <c r="G137" i="2"/>
  <c r="E137" i="2"/>
  <c r="H136" i="2"/>
  <c r="G136" i="2"/>
  <c r="E136" i="2"/>
  <c r="H135" i="2"/>
  <c r="G135" i="2"/>
  <c r="E135" i="2"/>
  <c r="H134" i="2"/>
  <c r="G134" i="2"/>
  <c r="E134" i="2"/>
  <c r="H133" i="2"/>
  <c r="G133" i="2"/>
  <c r="E133" i="2"/>
  <c r="H132" i="2"/>
  <c r="G132" i="2"/>
  <c r="E132" i="2"/>
  <c r="H131" i="2"/>
  <c r="G131" i="2"/>
  <c r="E131" i="2"/>
  <c r="H130" i="2"/>
  <c r="G130" i="2"/>
  <c r="E130" i="2"/>
  <c r="H129" i="2"/>
  <c r="G129" i="2"/>
  <c r="E129" i="2"/>
  <c r="H128" i="2"/>
  <c r="G128" i="2"/>
  <c r="E128" i="2"/>
  <c r="H127" i="2"/>
  <c r="G127" i="2"/>
  <c r="E127" i="2"/>
  <c r="H126" i="2"/>
  <c r="G126" i="2"/>
  <c r="E126" i="2"/>
  <c r="H125" i="2"/>
  <c r="G125" i="2"/>
  <c r="E125" i="2"/>
  <c r="H124" i="2"/>
  <c r="G124" i="2"/>
  <c r="E124" i="2"/>
  <c r="H123" i="2"/>
  <c r="G123" i="2"/>
  <c r="E123" i="2"/>
  <c r="H122" i="2"/>
  <c r="G122" i="2"/>
  <c r="E122" i="2"/>
  <c r="H121" i="2"/>
  <c r="G121" i="2"/>
  <c r="E121" i="2"/>
  <c r="H120" i="2"/>
  <c r="G120" i="2"/>
  <c r="E120" i="2"/>
  <c r="H119" i="2"/>
  <c r="G119" i="2"/>
  <c r="E119" i="2"/>
  <c r="H118" i="2"/>
  <c r="G118" i="2"/>
  <c r="E118" i="2"/>
  <c r="H117" i="2"/>
  <c r="G117" i="2"/>
  <c r="E117" i="2"/>
  <c r="H116" i="2"/>
  <c r="G116" i="2"/>
  <c r="E116" i="2"/>
  <c r="H115" i="2"/>
  <c r="G115" i="2"/>
  <c r="E115" i="2"/>
  <c r="H114" i="2"/>
  <c r="G114" i="2"/>
  <c r="E114" i="2"/>
  <c r="H113" i="2"/>
  <c r="G113" i="2"/>
  <c r="E113" i="2"/>
  <c r="H112" i="2"/>
  <c r="G112" i="2"/>
  <c r="E112" i="2"/>
  <c r="H111" i="2"/>
  <c r="G111" i="2"/>
  <c r="E111" i="2"/>
  <c r="H110" i="2"/>
  <c r="G110" i="2"/>
  <c r="E110" i="2"/>
  <c r="H109" i="2"/>
  <c r="G109" i="2"/>
  <c r="E109" i="2"/>
  <c r="H108" i="2"/>
  <c r="G108" i="2"/>
  <c r="E108" i="2"/>
  <c r="H107" i="2"/>
  <c r="G107" i="2"/>
  <c r="E107" i="2"/>
  <c r="H106" i="2"/>
  <c r="G106" i="2"/>
  <c r="H105" i="2"/>
  <c r="E105" i="2"/>
  <c r="H104" i="2"/>
  <c r="E104" i="2"/>
  <c r="D104" i="2"/>
  <c r="H103" i="2"/>
  <c r="D103" i="2" s="1"/>
  <c r="E103" i="2"/>
  <c r="H102" i="2"/>
  <c r="D102" i="2" s="1"/>
  <c r="E102" i="2"/>
  <c r="H101" i="2"/>
  <c r="D101" i="2" s="1"/>
  <c r="E101" i="2"/>
  <c r="H100" i="2"/>
  <c r="E100" i="2"/>
  <c r="H99" i="2"/>
  <c r="E99" i="2"/>
  <c r="H98" i="2"/>
  <c r="E98" i="2"/>
  <c r="H97" i="2"/>
  <c r="E97" i="2"/>
  <c r="H96" i="2"/>
  <c r="E96" i="2"/>
  <c r="H95" i="2"/>
  <c r="E95" i="2"/>
  <c r="H94" i="2"/>
  <c r="E94" i="2"/>
  <c r="H93" i="2"/>
  <c r="D93" i="2" s="1"/>
  <c r="E93" i="2"/>
  <c r="H92" i="2"/>
  <c r="E92" i="2"/>
  <c r="H91" i="2"/>
  <c r="D91" i="2" s="1"/>
  <c r="E91" i="2"/>
  <c r="H90" i="2"/>
  <c r="D90" i="2" s="1"/>
  <c r="E90" i="2"/>
  <c r="H89" i="2"/>
  <c r="E89" i="2"/>
  <c r="D89" i="2"/>
  <c r="H88" i="2"/>
  <c r="E88" i="2"/>
  <c r="H87" i="2"/>
  <c r="E87" i="2"/>
  <c r="D87" i="2"/>
  <c r="H86" i="2"/>
  <c r="E86" i="2"/>
  <c r="H85" i="2"/>
  <c r="E85" i="2"/>
  <c r="D85" i="2"/>
  <c r="H84" i="2"/>
  <c r="E84" i="2"/>
  <c r="D84" i="2"/>
  <c r="H83" i="2"/>
  <c r="D83" i="2" s="1"/>
  <c r="E83" i="2"/>
  <c r="H82" i="2"/>
  <c r="E82" i="2"/>
  <c r="H81" i="2"/>
  <c r="E81" i="2"/>
  <c r="H80" i="2"/>
  <c r="E80" i="2"/>
  <c r="H79" i="2"/>
  <c r="E79" i="2"/>
  <c r="H78" i="2"/>
  <c r="E78" i="2"/>
  <c r="H77" i="2"/>
  <c r="E77" i="2"/>
  <c r="H76" i="2"/>
  <c r="E76" i="2"/>
  <c r="H75" i="2"/>
  <c r="D75" i="2" s="1"/>
  <c r="E75" i="2"/>
  <c r="H74" i="2"/>
  <c r="F74" i="2"/>
  <c r="G74" i="2" s="1"/>
  <c r="E74" i="2"/>
  <c r="D74" i="2"/>
  <c r="C74" i="2" s="1"/>
  <c r="H73" i="2"/>
  <c r="E73" i="2"/>
  <c r="H72" i="2"/>
  <c r="E72" i="2"/>
  <c r="H71" i="2"/>
  <c r="G71" i="2"/>
  <c r="F71" i="2"/>
  <c r="E71" i="2"/>
  <c r="D71" i="2"/>
  <c r="C71" i="2"/>
  <c r="H70" i="2"/>
  <c r="D70" i="2" s="1"/>
  <c r="F70" i="2"/>
  <c r="G70" i="2" s="1"/>
  <c r="E70" i="2"/>
  <c r="B70" i="2"/>
  <c r="C70" i="2" s="1"/>
  <c r="D69" i="2"/>
  <c r="C69" i="2"/>
  <c r="D68" i="2"/>
  <c r="C68" i="2"/>
  <c r="D67" i="2"/>
  <c r="C67" i="2" s="1"/>
  <c r="D66" i="2"/>
  <c r="C66" i="2"/>
  <c r="H65" i="2"/>
  <c r="E65" i="2"/>
  <c r="F65" i="2" s="1"/>
  <c r="G65" i="2" s="1"/>
  <c r="D65" i="2"/>
  <c r="B65" i="2"/>
  <c r="C65" i="2" s="1"/>
  <c r="H64" i="2"/>
  <c r="E64" i="2"/>
  <c r="H63" i="2"/>
  <c r="D63" i="2" s="1"/>
  <c r="F63" i="2"/>
  <c r="G63" i="2" s="1"/>
  <c r="E63" i="2"/>
  <c r="B63" i="2"/>
  <c r="C63" i="2" s="1"/>
  <c r="H62" i="2"/>
  <c r="D62" i="2" s="1"/>
  <c r="E62" i="2"/>
  <c r="C62" i="2"/>
  <c r="B62" i="2"/>
  <c r="F62" i="2" s="1"/>
  <c r="G62" i="2" s="1"/>
  <c r="H61" i="2"/>
  <c r="E61" i="2"/>
  <c r="D61" i="2"/>
  <c r="H60" i="2"/>
  <c r="D60" i="2" s="1"/>
  <c r="C60" i="2" s="1"/>
  <c r="F60" i="2"/>
  <c r="G60" i="2" s="1"/>
  <c r="E60" i="2"/>
  <c r="H59" i="2"/>
  <c r="E59" i="2"/>
  <c r="F59" i="2" s="1"/>
  <c r="G59" i="2" s="1"/>
  <c r="D59" i="2"/>
  <c r="C59" i="2"/>
  <c r="H58" i="2"/>
  <c r="E58" i="2"/>
  <c r="D58" i="2"/>
  <c r="H57" i="2"/>
  <c r="E57" i="2"/>
  <c r="D57" i="2"/>
  <c r="H56" i="2"/>
  <c r="E56" i="2"/>
  <c r="D56" i="2"/>
  <c r="H55" i="2"/>
  <c r="D55" i="2" s="1"/>
  <c r="E55" i="2"/>
  <c r="H54" i="2"/>
  <c r="D54" i="2" s="1"/>
  <c r="E54" i="2"/>
  <c r="H53" i="2"/>
  <c r="E53" i="2"/>
  <c r="H51" i="2"/>
  <c r="E51" i="2"/>
  <c r="H50" i="2"/>
  <c r="E50" i="2"/>
  <c r="D50" i="2"/>
  <c r="H49" i="2"/>
  <c r="E49" i="2"/>
  <c r="D49" i="2"/>
  <c r="H48" i="2"/>
  <c r="E48" i="2"/>
  <c r="H47" i="2"/>
  <c r="E47" i="2"/>
  <c r="H46" i="2"/>
  <c r="E46" i="2"/>
  <c r="D46" i="2"/>
  <c r="H45" i="2"/>
  <c r="D45" i="2" s="1"/>
  <c r="E45" i="2"/>
  <c r="H42" i="2"/>
  <c r="E42" i="2"/>
  <c r="D42" i="2"/>
  <c r="H41" i="2"/>
  <c r="D41" i="2" s="1"/>
  <c r="E41" i="2"/>
  <c r="H40" i="2"/>
  <c r="E40" i="2"/>
  <c r="D40" i="2"/>
  <c r="H39" i="2"/>
  <c r="E39" i="2"/>
  <c r="D39" i="2"/>
  <c r="H38" i="2"/>
  <c r="E38" i="2"/>
  <c r="D38" i="2"/>
  <c r="H37" i="2"/>
  <c r="E37" i="2"/>
  <c r="D37" i="2"/>
  <c r="H36" i="2"/>
  <c r="E36" i="2"/>
  <c r="D36" i="2"/>
  <c r="H35" i="2"/>
  <c r="D35" i="2" s="1"/>
  <c r="E35" i="2"/>
  <c r="H34" i="2"/>
  <c r="E34" i="2"/>
  <c r="D34" i="2"/>
  <c r="H33" i="2"/>
  <c r="D33" i="2" s="1"/>
  <c r="E33" i="2"/>
  <c r="H32" i="2"/>
  <c r="D32" i="2" s="1"/>
  <c r="E32" i="2"/>
  <c r="H31" i="2"/>
  <c r="E31" i="2"/>
  <c r="D31" i="2"/>
  <c r="H30" i="2"/>
  <c r="E30" i="2"/>
  <c r="D30" i="2"/>
  <c r="H29" i="2"/>
  <c r="E29" i="2"/>
  <c r="D29" i="2"/>
  <c r="H28" i="2"/>
  <c r="E28" i="2"/>
  <c r="H27" i="2"/>
  <c r="E27" i="2"/>
  <c r="H26" i="2"/>
  <c r="E26" i="2"/>
  <c r="H25" i="2"/>
  <c r="E25" i="2"/>
  <c r="H24" i="2"/>
  <c r="E24" i="2"/>
  <c r="H23" i="2"/>
  <c r="E23" i="2"/>
  <c r="H22" i="2"/>
  <c r="E22" i="2"/>
  <c r="H21" i="2"/>
  <c r="E21" i="2"/>
  <c r="H20" i="2"/>
  <c r="E20" i="2"/>
  <c r="H19" i="2"/>
  <c r="E19" i="2"/>
  <c r="H18" i="2"/>
  <c r="E18" i="2"/>
  <c r="H17" i="2"/>
  <c r="E17" i="2"/>
  <c r="H16" i="2"/>
  <c r="E16" i="2"/>
  <c r="H15" i="2"/>
  <c r="E15" i="2"/>
  <c r="D15" i="2"/>
  <c r="H14" i="2"/>
  <c r="D14" i="2" s="1"/>
  <c r="E14" i="2"/>
  <c r="H13" i="2"/>
  <c r="E13" i="2"/>
  <c r="D13" i="2"/>
  <c r="H12" i="2"/>
  <c r="E12" i="2"/>
  <c r="D12" i="2"/>
  <c r="H11" i="2"/>
  <c r="D11" i="2" s="1"/>
  <c r="E11" i="2"/>
  <c r="H10" i="2"/>
  <c r="E10" i="2"/>
  <c r="D10" i="2"/>
  <c r="H9" i="2"/>
  <c r="E9" i="2"/>
  <c r="D9" i="2"/>
  <c r="H8" i="2"/>
  <c r="E8" i="2"/>
  <c r="D8" i="2"/>
  <c r="B8" i="2"/>
  <c r="F8" i="2" s="1"/>
  <c r="G8" i="2" s="1"/>
  <c r="H7" i="2"/>
  <c r="E7" i="2"/>
  <c r="D7" i="2"/>
  <c r="H6" i="2"/>
  <c r="D6" i="2" s="1"/>
  <c r="C6" i="2" s="1"/>
  <c r="E6" i="2"/>
  <c r="F6" i="2" s="1"/>
  <c r="G6" i="2" s="1"/>
  <c r="H5" i="2"/>
  <c r="E5" i="2"/>
  <c r="D5" i="2"/>
  <c r="H4" i="2"/>
  <c r="E4" i="2"/>
  <c r="D4" i="2"/>
  <c r="H3" i="2"/>
  <c r="E3" i="2"/>
  <c r="D3" i="2"/>
  <c r="H2" i="2"/>
  <c r="E2" i="2"/>
  <c r="D2" i="2"/>
  <c r="C8" i="2" l="1"/>
  <c r="C402" i="10"/>
  <c r="E402" i="10" s="1"/>
  <c r="C346" i="10"/>
  <c r="E346" i="10" s="1"/>
  <c r="C295" i="10"/>
  <c r="E295" i="10" s="1"/>
  <c r="C132" i="10"/>
  <c r="E132" i="10" s="1"/>
  <c r="C164" i="10"/>
  <c r="E164" i="10" s="1"/>
  <c r="C49" i="10"/>
  <c r="E49" i="10" s="1"/>
  <c r="C392" i="10"/>
  <c r="E392" i="10" s="1"/>
  <c r="C340" i="10"/>
  <c r="E340" i="10" s="1"/>
  <c r="C266" i="10"/>
  <c r="E266" i="10" s="1"/>
  <c r="C99" i="10"/>
  <c r="E99" i="10" s="1"/>
  <c r="C317" i="10"/>
  <c r="E317" i="10" s="1"/>
  <c r="C154" i="10"/>
  <c r="E154" i="10" s="1"/>
  <c r="C424" i="10"/>
  <c r="E424" i="10" s="1"/>
  <c r="C126" i="10"/>
  <c r="E126" i="10" s="1"/>
  <c r="C184" i="10"/>
  <c r="E184" i="10" s="1"/>
  <c r="C29" i="7"/>
  <c r="E29" i="7" s="1"/>
  <c r="C289" i="10"/>
  <c r="E289" i="10" s="1"/>
  <c r="C76" i="10"/>
  <c r="E76" i="10" s="1"/>
  <c r="C23" i="14"/>
  <c r="E23" i="14" s="1"/>
  <c r="C5" i="7"/>
  <c r="E5" i="7" s="1"/>
  <c r="C5" i="6"/>
  <c r="E5" i="6" s="1"/>
  <c r="C181" i="6"/>
  <c r="E181" i="6" s="1"/>
  <c r="C137" i="6"/>
  <c r="E137" i="6" s="1"/>
  <c r="C93" i="6"/>
  <c r="E93" i="6" s="1"/>
  <c r="C48" i="6"/>
  <c r="E48" i="6" s="1"/>
  <c r="C16" i="7"/>
  <c r="E16" i="7" s="1"/>
  <c r="C187" i="6"/>
  <c r="E187" i="6" s="1"/>
  <c r="C143" i="6"/>
  <c r="E143" i="6" s="1"/>
  <c r="C99" i="6"/>
  <c r="E99" i="6" s="1"/>
  <c r="C54" i="6"/>
  <c r="E54" i="6" s="1"/>
  <c r="C11" i="6"/>
  <c r="E11" i="6" s="1"/>
  <c r="C40" i="10"/>
  <c r="E40" i="10" s="1"/>
  <c r="C13" i="10"/>
  <c r="E13" i="10" s="1"/>
  <c r="U273" i="11"/>
  <c r="W273" i="11" s="1"/>
  <c r="C80" i="12"/>
  <c r="E80" i="12" s="1"/>
  <c r="C6" i="12"/>
  <c r="E6" i="12" s="1"/>
  <c r="C257" i="15"/>
  <c r="E257" i="15" s="1"/>
  <c r="C101" i="12"/>
  <c r="E101" i="12" s="1"/>
  <c r="C45" i="12"/>
  <c r="E45" i="12" s="1"/>
  <c r="O273" i="11"/>
  <c r="Q273" i="11" s="1"/>
  <c r="C14" i="12"/>
  <c r="E14" i="12" s="1"/>
  <c r="C299" i="15"/>
  <c r="E299" i="15" s="1"/>
  <c r="C122" i="12"/>
  <c r="E122" i="12" s="1"/>
  <c r="C66" i="12"/>
  <c r="E66" i="12" s="1"/>
  <c r="C177" i="15"/>
  <c r="E177" i="15" s="1"/>
  <c r="I273" i="11"/>
  <c r="K273" i="11" s="1"/>
  <c r="C40" i="15"/>
  <c r="E40" i="15" s="1"/>
  <c r="C38" i="14"/>
  <c r="E38" i="14" s="1"/>
  <c r="C87" i="12"/>
  <c r="E87" i="12" s="1"/>
  <c r="C22" i="12"/>
  <c r="E22" i="12" s="1"/>
  <c r="C13" i="16"/>
  <c r="E13" i="16" s="1"/>
  <c r="C218" i="15"/>
  <c r="E218" i="15" s="1"/>
  <c r="C108" i="12"/>
  <c r="E108" i="12" s="1"/>
  <c r="C52" i="12"/>
  <c r="E52" i="12" s="1"/>
  <c r="C273" i="11"/>
  <c r="E273" i="11" s="1"/>
  <c r="C55" i="14"/>
  <c r="E55" i="14" s="1"/>
  <c r="C30" i="12"/>
  <c r="E30" i="12" s="1"/>
  <c r="C129" i="12"/>
  <c r="E129" i="12" s="1"/>
  <c r="C73" i="12"/>
  <c r="E73" i="12" s="1"/>
  <c r="C94" i="12"/>
  <c r="E94" i="12" s="1"/>
  <c r="C38" i="12"/>
  <c r="E38" i="12" s="1"/>
  <c r="AA273" i="11"/>
  <c r="AC273" i="11" s="1"/>
  <c r="C338" i="15"/>
  <c r="E338" i="15" s="1"/>
  <c r="C85" i="15"/>
  <c r="E85" i="15" s="1"/>
  <c r="C16" i="14"/>
  <c r="E16" i="14" s="1"/>
  <c r="C7" i="14"/>
  <c r="E7" i="14" s="1"/>
  <c r="O259" i="11"/>
  <c r="Q259" i="11" s="1"/>
  <c r="AA231" i="11"/>
  <c r="AC231" i="11" s="1"/>
  <c r="C132" i="15"/>
  <c r="E132" i="15" s="1"/>
  <c r="C115" i="12"/>
  <c r="E115" i="12" s="1"/>
  <c r="C59" i="12"/>
  <c r="E59" i="12" s="1"/>
  <c r="I231" i="11"/>
  <c r="K231" i="11" s="1"/>
  <c r="C203" i="11"/>
  <c r="E203" i="11" s="1"/>
  <c r="I133" i="11"/>
  <c r="K133" i="11" s="1"/>
  <c r="U105" i="11"/>
  <c r="W105" i="11" s="1"/>
  <c r="C35" i="11"/>
  <c r="E35" i="11" s="1"/>
  <c r="O189" i="11"/>
  <c r="Q189" i="11" s="1"/>
  <c r="AA161" i="11"/>
  <c r="AC161" i="11" s="1"/>
  <c r="I91" i="11"/>
  <c r="K91" i="11" s="1"/>
  <c r="U63" i="11"/>
  <c r="W63" i="11" s="1"/>
  <c r="U217" i="11"/>
  <c r="W217" i="11" s="1"/>
  <c r="C175" i="11"/>
  <c r="E175" i="11" s="1"/>
  <c r="O147" i="11"/>
  <c r="Q147" i="11" s="1"/>
  <c r="AA119" i="11"/>
  <c r="AC119" i="11" s="1"/>
  <c r="I259" i="11"/>
  <c r="K259" i="11" s="1"/>
  <c r="AA245" i="11"/>
  <c r="AC245" i="11" s="1"/>
  <c r="O217" i="11"/>
  <c r="Q217" i="11" s="1"/>
  <c r="AA203" i="11"/>
  <c r="AC203" i="11" s="1"/>
  <c r="I189" i="11"/>
  <c r="K189" i="11" s="1"/>
  <c r="U161" i="11"/>
  <c r="W161" i="11" s="1"/>
  <c r="C91" i="11"/>
  <c r="E91" i="11" s="1"/>
  <c r="O63" i="11"/>
  <c r="Q63" i="11" s="1"/>
  <c r="I147" i="11"/>
  <c r="K147" i="11" s="1"/>
  <c r="U119" i="11"/>
  <c r="W119" i="11" s="1"/>
  <c r="C49" i="11"/>
  <c r="E49" i="11" s="1"/>
  <c r="AA175" i="11"/>
  <c r="AC175" i="11" s="1"/>
  <c r="I105" i="11"/>
  <c r="K105" i="11" s="1"/>
  <c r="U77" i="11"/>
  <c r="W77" i="11" s="1"/>
  <c r="C259" i="11"/>
  <c r="E259" i="11" s="1"/>
  <c r="U245" i="11"/>
  <c r="W245" i="11" s="1"/>
  <c r="I217" i="11"/>
  <c r="K217" i="11" s="1"/>
  <c r="U203" i="11"/>
  <c r="W203" i="11" s="1"/>
  <c r="C189" i="11"/>
  <c r="E189" i="11" s="1"/>
  <c r="O161" i="11"/>
  <c r="Q161" i="11" s="1"/>
  <c r="AA133" i="11"/>
  <c r="AC133" i="11" s="1"/>
  <c r="C147" i="11"/>
  <c r="E147" i="11" s="1"/>
  <c r="O119" i="11"/>
  <c r="Q119" i="11" s="1"/>
  <c r="AA91" i="11"/>
  <c r="AC91" i="11" s="1"/>
  <c r="U175" i="11"/>
  <c r="W175" i="11" s="1"/>
  <c r="C105" i="11"/>
  <c r="E105" i="11" s="1"/>
  <c r="O77" i="11"/>
  <c r="Q77" i="11" s="1"/>
  <c r="O245" i="11"/>
  <c r="Q245" i="11" s="1"/>
  <c r="U231" i="11"/>
  <c r="W231" i="11" s="1"/>
  <c r="C217" i="11"/>
  <c r="E217" i="11" s="1"/>
  <c r="O203" i="11"/>
  <c r="Q203" i="11" s="1"/>
  <c r="AA189" i="11"/>
  <c r="AC189" i="11" s="1"/>
  <c r="I119" i="11"/>
  <c r="K119" i="11" s="1"/>
  <c r="AA259" i="11"/>
  <c r="AC259" i="11" s="1"/>
  <c r="I245" i="11"/>
  <c r="K245" i="11" s="1"/>
  <c r="O231" i="11"/>
  <c r="Q231" i="11" s="1"/>
  <c r="I203" i="11"/>
  <c r="K203" i="11" s="1"/>
  <c r="U259" i="11"/>
  <c r="W259" i="11" s="1"/>
  <c r="C245" i="11"/>
  <c r="E245" i="11" s="1"/>
  <c r="E251" i="11" s="1"/>
  <c r="B191" i="2" s="1"/>
  <c r="I77" i="11"/>
  <c r="K77" i="11" s="1"/>
  <c r="AA49" i="11"/>
  <c r="AC49" i="11" s="1"/>
  <c r="O105" i="11"/>
  <c r="Q105" i="11" s="1"/>
  <c r="U7" i="11"/>
  <c r="W7" i="11" s="1"/>
  <c r="O133" i="11"/>
  <c r="Q133" i="11" s="1"/>
  <c r="C319" i="10"/>
  <c r="E319" i="10" s="1"/>
  <c r="C77" i="11"/>
  <c r="E77" i="11" s="1"/>
  <c r="U49" i="11"/>
  <c r="W49" i="11" s="1"/>
  <c r="AA35" i="11"/>
  <c r="AC35" i="11" s="1"/>
  <c r="AA21" i="11"/>
  <c r="AC21" i="11" s="1"/>
  <c r="U189" i="11"/>
  <c r="W189" i="11" s="1"/>
  <c r="C119" i="11"/>
  <c r="E119" i="11" s="1"/>
  <c r="U91" i="11"/>
  <c r="W91" i="11" s="1"/>
  <c r="O7" i="11"/>
  <c r="Q7" i="11" s="1"/>
  <c r="U35" i="11"/>
  <c r="W35" i="11" s="1"/>
  <c r="C240" i="10"/>
  <c r="E240" i="10" s="1"/>
  <c r="C214" i="10"/>
  <c r="E214" i="10" s="1"/>
  <c r="C133" i="11"/>
  <c r="E133" i="11" s="1"/>
  <c r="AA63" i="11"/>
  <c r="AC63" i="11" s="1"/>
  <c r="O49" i="11"/>
  <c r="Q49" i="11" s="1"/>
  <c r="U21" i="11"/>
  <c r="W21" i="11" s="1"/>
  <c r="O91" i="11"/>
  <c r="Q91" i="11" s="1"/>
  <c r="I7" i="11"/>
  <c r="K7" i="11" s="1"/>
  <c r="C364" i="10"/>
  <c r="E364" i="10" s="1"/>
  <c r="I49" i="11"/>
  <c r="K49" i="11" s="1"/>
  <c r="O35" i="11"/>
  <c r="Q35" i="11" s="1"/>
  <c r="C291" i="10"/>
  <c r="E291" i="10" s="1"/>
  <c r="O21" i="11"/>
  <c r="Q21" i="11" s="1"/>
  <c r="C426" i="10"/>
  <c r="E426" i="10" s="1"/>
  <c r="AA217" i="11"/>
  <c r="AC217" i="11" s="1"/>
  <c r="O175" i="11"/>
  <c r="Q175" i="11" s="1"/>
  <c r="I161" i="11"/>
  <c r="K161" i="11" s="1"/>
  <c r="AA147" i="11"/>
  <c r="AC147" i="11" s="1"/>
  <c r="C7" i="11"/>
  <c r="E7" i="11" s="1"/>
  <c r="AA77" i="11"/>
  <c r="AC77" i="11" s="1"/>
  <c r="I63" i="11"/>
  <c r="K63" i="11" s="1"/>
  <c r="I35" i="11"/>
  <c r="K35" i="11" s="1"/>
  <c r="C394" i="10"/>
  <c r="E394" i="10" s="1"/>
  <c r="I175" i="11"/>
  <c r="K175" i="11" s="1"/>
  <c r="C161" i="11"/>
  <c r="E161" i="11" s="1"/>
  <c r="U147" i="11"/>
  <c r="W147" i="11" s="1"/>
  <c r="AA105" i="11"/>
  <c r="AC105" i="11" s="1"/>
  <c r="C63" i="11"/>
  <c r="E63" i="11" s="1"/>
  <c r="C128" i="10"/>
  <c r="E128" i="10" s="1"/>
  <c r="AA68" i="8"/>
  <c r="AC68" i="8" s="1"/>
  <c r="AA44" i="8"/>
  <c r="AC44" i="8" s="1"/>
  <c r="C52" i="10"/>
  <c r="E52" i="10" s="1"/>
  <c r="I56" i="8"/>
  <c r="K56" i="8" s="1"/>
  <c r="I32" i="8"/>
  <c r="K32" i="8" s="1"/>
  <c r="AM56" i="8"/>
  <c r="AO56" i="8" s="1"/>
  <c r="AM32" i="8"/>
  <c r="AO32" i="8" s="1"/>
  <c r="C231" i="11"/>
  <c r="E231" i="11" s="1"/>
  <c r="C20" i="10"/>
  <c r="E20" i="10" s="1"/>
  <c r="U68" i="8"/>
  <c r="W68" i="8" s="1"/>
  <c r="U44" i="8"/>
  <c r="W44" i="8" s="1"/>
  <c r="U20" i="8"/>
  <c r="W20" i="8" s="1"/>
  <c r="AM8" i="8"/>
  <c r="AO8" i="8" s="1"/>
  <c r="AA7" i="11"/>
  <c r="AC7" i="11" s="1"/>
  <c r="AY57" i="8"/>
  <c r="BA57" i="8" s="1"/>
  <c r="AY33" i="8"/>
  <c r="BA33" i="8" s="1"/>
  <c r="C342" i="10"/>
  <c r="E342" i="10" s="1"/>
  <c r="C101" i="10"/>
  <c r="E101" i="10" s="1"/>
  <c r="C78" i="10"/>
  <c r="E78" i="10" s="1"/>
  <c r="AG56" i="8"/>
  <c r="AI56" i="8" s="1"/>
  <c r="AG32" i="8"/>
  <c r="AI32" i="8" s="1"/>
  <c r="U133" i="11"/>
  <c r="W133" i="11" s="1"/>
  <c r="C192" i="10"/>
  <c r="E192" i="10" s="1"/>
  <c r="O68" i="8"/>
  <c r="Q68" i="8" s="1"/>
  <c r="O44" i="8"/>
  <c r="Q44" i="8" s="1"/>
  <c r="AS68" i="8"/>
  <c r="AU68" i="8" s="1"/>
  <c r="AA56" i="8"/>
  <c r="AC56" i="8" s="1"/>
  <c r="C268" i="10"/>
  <c r="E268" i="10" s="1"/>
  <c r="I68" i="8"/>
  <c r="K68" i="8" s="1"/>
  <c r="I44" i="8"/>
  <c r="K44" i="8" s="1"/>
  <c r="I21" i="11"/>
  <c r="K21" i="11" s="1"/>
  <c r="AM68" i="8"/>
  <c r="AO68" i="8" s="1"/>
  <c r="AM44" i="8"/>
  <c r="AO44" i="8" s="1"/>
  <c r="C21" i="11"/>
  <c r="E21" i="11" s="1"/>
  <c r="AG68" i="8"/>
  <c r="AI68" i="8" s="1"/>
  <c r="AG44" i="8"/>
  <c r="AI44" i="8" s="1"/>
  <c r="U8" i="8"/>
  <c r="W8" i="8" s="1"/>
  <c r="C418" i="6"/>
  <c r="E418" i="6" s="1"/>
  <c r="C355" i="6"/>
  <c r="E355" i="6" s="1"/>
  <c r="C34" i="7"/>
  <c r="E34" i="7" s="1"/>
  <c r="AS32" i="8"/>
  <c r="AU32" i="8" s="1"/>
  <c r="AG20" i="8"/>
  <c r="AI20" i="8" s="1"/>
  <c r="O8" i="8"/>
  <c r="Q8" i="8" s="1"/>
  <c r="C7" i="8"/>
  <c r="E7" i="8" s="1"/>
  <c r="AY21" i="8"/>
  <c r="BA21" i="8" s="1"/>
  <c r="C474" i="6"/>
  <c r="E474" i="6" s="1"/>
  <c r="C285" i="6"/>
  <c r="E285" i="6" s="1"/>
  <c r="AA20" i="8"/>
  <c r="AC20" i="8" s="1"/>
  <c r="AS8" i="8"/>
  <c r="AU8" i="8" s="1"/>
  <c r="C94" i="7"/>
  <c r="E94" i="7" s="1"/>
  <c r="C338" i="6"/>
  <c r="E338" i="6" s="1"/>
  <c r="AS56" i="8"/>
  <c r="AU56" i="8" s="1"/>
  <c r="AY45" i="8"/>
  <c r="BA45" i="8" s="1"/>
  <c r="I8" i="8"/>
  <c r="K8" i="8" s="1"/>
  <c r="C389" i="6"/>
  <c r="E389" i="6" s="1"/>
  <c r="AA32" i="8"/>
  <c r="AC32" i="8" s="1"/>
  <c r="C78" i="7"/>
  <c r="E78" i="7" s="1"/>
  <c r="AS44" i="8"/>
  <c r="AU44" i="8" s="1"/>
  <c r="AY9" i="8"/>
  <c r="BA9" i="8" s="1"/>
  <c r="C530" i="6"/>
  <c r="E530" i="6" s="1"/>
  <c r="O20" i="8"/>
  <c r="Q20" i="8" s="1"/>
  <c r="C62" i="7"/>
  <c r="E62" i="7" s="1"/>
  <c r="U32" i="8"/>
  <c r="W32" i="8" s="1"/>
  <c r="AG8" i="8"/>
  <c r="AI8" i="8" s="1"/>
  <c r="C446" i="6"/>
  <c r="E446" i="6" s="1"/>
  <c r="C320" i="6"/>
  <c r="E320" i="6" s="1"/>
  <c r="C156" i="10"/>
  <c r="E156" i="10" s="1"/>
  <c r="O56" i="8"/>
  <c r="Q56" i="8" s="1"/>
  <c r="O32" i="8"/>
  <c r="Q32" i="8" s="1"/>
  <c r="AA8" i="8"/>
  <c r="AC8" i="8" s="1"/>
  <c r="C302" i="6"/>
  <c r="E302" i="6" s="1"/>
  <c r="C37" i="6"/>
  <c r="E37" i="6" s="1"/>
  <c r="AS20" i="8"/>
  <c r="AU20" i="8" s="1"/>
  <c r="C372" i="6"/>
  <c r="E372" i="6" s="1"/>
  <c r="C213" i="6"/>
  <c r="E213" i="6" s="1"/>
  <c r="C169" i="6"/>
  <c r="E169" i="6" s="1"/>
  <c r="AM20" i="8"/>
  <c r="AO20" i="8" s="1"/>
  <c r="C233" i="6"/>
  <c r="E233" i="6" s="1"/>
  <c r="C251" i="6"/>
  <c r="E251" i="6" s="1"/>
  <c r="U56" i="8"/>
  <c r="W56" i="8" s="1"/>
  <c r="C268" i="6"/>
  <c r="E268" i="6" s="1"/>
  <c r="AY69" i="8"/>
  <c r="BA69" i="8" s="1"/>
  <c r="I20" i="8"/>
  <c r="K20" i="8" s="1"/>
  <c r="C80" i="6"/>
  <c r="E80" i="6" s="1"/>
  <c r="E48" i="7"/>
  <c r="B31" i="2" s="1"/>
  <c r="C234" i="10"/>
  <c r="E234" i="10" s="1"/>
  <c r="C206" i="10"/>
  <c r="E206" i="10" s="1"/>
  <c r="C180" i="10"/>
  <c r="E180" i="10" s="1"/>
  <c r="C357" i="10"/>
  <c r="E357" i="10" s="1"/>
  <c r="C55" i="10"/>
  <c r="E55" i="10" s="1"/>
  <c r="C23" i="10"/>
  <c r="E23" i="10" s="1"/>
  <c r="C13" i="7"/>
  <c r="E13" i="7" s="1"/>
  <c r="C147" i="6"/>
  <c r="E147" i="6" s="1"/>
  <c r="C103" i="6"/>
  <c r="E103" i="6" s="1"/>
  <c r="C58" i="6"/>
  <c r="E58" i="6" s="1"/>
  <c r="C15" i="6"/>
  <c r="E15" i="6" s="1"/>
  <c r="C191" i="6"/>
  <c r="E191" i="6" s="1"/>
  <c r="C293" i="10"/>
  <c r="E293" i="10" s="1"/>
  <c r="C344" i="10"/>
  <c r="E344" i="10" s="1"/>
  <c r="C162" i="10"/>
  <c r="E162" i="10" s="1"/>
  <c r="C400" i="10"/>
  <c r="E400" i="10" s="1"/>
  <c r="C46" i="10"/>
  <c r="E46" i="10" s="1"/>
  <c r="C130" i="10"/>
  <c r="E130" i="10" s="1"/>
  <c r="C309" i="10"/>
  <c r="E309" i="10" s="1"/>
  <c r="C146" i="10"/>
  <c r="E146" i="10" s="1"/>
  <c r="C281" i="10"/>
  <c r="E281" i="10" s="1"/>
  <c r="C416" i="10"/>
  <c r="E416" i="10" s="1"/>
  <c r="C384" i="10"/>
  <c r="E384" i="10" s="1"/>
  <c r="C332" i="10"/>
  <c r="E332" i="10" s="1"/>
  <c r="C258" i="10"/>
  <c r="E258" i="10" s="1"/>
  <c r="C68" i="10"/>
  <c r="E68" i="10" s="1"/>
  <c r="C118" i="10"/>
  <c r="E118" i="10" s="1"/>
  <c r="C91" i="10"/>
  <c r="E91" i="10" s="1"/>
  <c r="C21" i="6"/>
  <c r="E21" i="6" s="1"/>
  <c r="C19" i="7"/>
  <c r="E19" i="7" s="1"/>
  <c r="C197" i="6"/>
  <c r="E197" i="6" s="1"/>
  <c r="C153" i="6"/>
  <c r="E153" i="6" s="1"/>
  <c r="C109" i="6"/>
  <c r="E109" i="6" s="1"/>
  <c r="C64" i="6"/>
  <c r="E64" i="6" s="1"/>
  <c r="C26" i="14"/>
  <c r="E26" i="14" s="1"/>
  <c r="C454" i="6"/>
  <c r="E454" i="6" s="1"/>
  <c r="C510" i="6"/>
  <c r="E510" i="6" s="1"/>
  <c r="C426" i="6"/>
  <c r="E426" i="6" s="1"/>
  <c r="C482" i="6"/>
  <c r="E482" i="6" s="1"/>
  <c r="C135" i="6"/>
  <c r="E135" i="6" s="1"/>
  <c r="C91" i="6"/>
  <c r="E91" i="6" s="1"/>
  <c r="C46" i="6"/>
  <c r="E46" i="6" s="1"/>
  <c r="C3" i="6"/>
  <c r="E3" i="6" s="1"/>
  <c r="C398" i="6"/>
  <c r="E398" i="6" s="1"/>
  <c r="C3" i="7"/>
  <c r="E3" i="7" s="1"/>
  <c r="C179" i="6"/>
  <c r="E179" i="6" s="1"/>
  <c r="C30" i="4"/>
  <c r="E30" i="4" s="1"/>
  <c r="E35" i="4" s="1"/>
  <c r="B4" i="2" s="1"/>
  <c r="C21" i="4"/>
  <c r="E21" i="4" s="1"/>
  <c r="E26" i="4" s="1"/>
  <c r="B5" i="2" s="1"/>
  <c r="C12" i="4"/>
  <c r="E12" i="4" s="1"/>
  <c r="C3" i="4"/>
  <c r="E3" i="4" s="1"/>
  <c r="C127" i="6"/>
  <c r="E127" i="6" s="1"/>
  <c r="C476" i="6"/>
  <c r="E476" i="6" s="1"/>
  <c r="C572" i="6"/>
  <c r="E572" i="6" s="1"/>
  <c r="C366" i="10"/>
  <c r="E366" i="10" s="1"/>
  <c r="C216" i="10"/>
  <c r="E216" i="10" s="1"/>
  <c r="C181" i="10"/>
  <c r="E181" i="10" s="1"/>
  <c r="C192" i="6"/>
  <c r="E192" i="6" s="1"/>
  <c r="C14" i="7"/>
  <c r="E14" i="7" s="1"/>
  <c r="C16" i="6"/>
  <c r="E16" i="6" s="1"/>
  <c r="C148" i="6"/>
  <c r="E148" i="6" s="1"/>
  <c r="C104" i="6"/>
  <c r="E104" i="6" s="1"/>
  <c r="C59" i="6"/>
  <c r="E59" i="6" s="1"/>
  <c r="C268" i="15"/>
  <c r="E268" i="15" s="1"/>
  <c r="C309" i="15"/>
  <c r="E309" i="15" s="1"/>
  <c r="C187" i="15"/>
  <c r="E187" i="15" s="1"/>
  <c r="C3" i="15"/>
  <c r="E3" i="15" s="1"/>
  <c r="C3" i="16"/>
  <c r="E3" i="16" s="1"/>
  <c r="C50" i="15"/>
  <c r="E50" i="15" s="1"/>
  <c r="C228" i="15"/>
  <c r="E228" i="15" s="1"/>
  <c r="C95" i="15"/>
  <c r="E95" i="15" s="1"/>
  <c r="C142" i="15"/>
  <c r="E142" i="15" s="1"/>
  <c r="C105" i="10"/>
  <c r="E105" i="10" s="1"/>
  <c r="C430" i="10"/>
  <c r="E430" i="10" s="1"/>
  <c r="C160" i="10"/>
  <c r="E160" i="10" s="1"/>
  <c r="C398" i="10"/>
  <c r="E398" i="10" s="1"/>
  <c r="C22" i="7"/>
  <c r="E22" i="7" s="1"/>
  <c r="C489" i="6"/>
  <c r="E489" i="6" s="1"/>
  <c r="C405" i="6"/>
  <c r="E405" i="6" s="1"/>
  <c r="C208" i="6"/>
  <c r="E208" i="6" s="1"/>
  <c r="C164" i="6"/>
  <c r="E164" i="6" s="1"/>
  <c r="C32" i="6"/>
  <c r="E32" i="6" s="1"/>
  <c r="C517" i="6"/>
  <c r="E517" i="6" s="1"/>
  <c r="C461" i="6"/>
  <c r="E461" i="6" s="1"/>
  <c r="C433" i="6"/>
  <c r="E433" i="6" s="1"/>
  <c r="C120" i="6"/>
  <c r="E120" i="6" s="1"/>
  <c r="C75" i="6"/>
  <c r="E75" i="6" s="1"/>
  <c r="C579" i="6"/>
  <c r="E579" i="6" s="1"/>
  <c r="C504" i="6"/>
  <c r="E504" i="6" s="1"/>
  <c r="C171" i="6"/>
  <c r="E171" i="6" s="1"/>
  <c r="C211" i="10"/>
  <c r="E211" i="10" s="1"/>
  <c r="C195" i="6"/>
  <c r="E195" i="6" s="1"/>
  <c r="C107" i="6"/>
  <c r="E107" i="6" s="1"/>
  <c r="C62" i="6"/>
  <c r="E62" i="6" s="1"/>
  <c r="C151" i="6"/>
  <c r="E151" i="6" s="1"/>
  <c r="C19" i="6"/>
  <c r="E19" i="6" s="1"/>
  <c r="C429" i="10"/>
  <c r="E429" i="10" s="1"/>
  <c r="C397" i="10"/>
  <c r="E397" i="10" s="1"/>
  <c r="C159" i="10"/>
  <c r="E159" i="10" s="1"/>
  <c r="C104" i="10"/>
  <c r="E104" i="10" s="1"/>
  <c r="C136" i="6"/>
  <c r="E136" i="6" s="1"/>
  <c r="C92" i="6"/>
  <c r="E92" i="6" s="1"/>
  <c r="C47" i="6"/>
  <c r="E47" i="6" s="1"/>
  <c r="C4" i="6"/>
  <c r="E4" i="6" s="1"/>
  <c r="C4" i="7"/>
  <c r="E4" i="7" s="1"/>
  <c r="C180" i="6"/>
  <c r="E180" i="6" s="1"/>
  <c r="C34" i="14"/>
  <c r="E34" i="14" s="1"/>
  <c r="C10" i="7"/>
  <c r="E10" i="7" s="1"/>
  <c r="C32" i="4"/>
  <c r="E32" i="4" s="1"/>
  <c r="C23" i="4"/>
  <c r="E23" i="4" s="1"/>
  <c r="C14" i="4"/>
  <c r="E14" i="4" s="1"/>
  <c r="C5" i="4"/>
  <c r="E5" i="4" s="1"/>
  <c r="C54" i="4"/>
  <c r="E54" i="4" s="1"/>
  <c r="E55" i="4" s="1"/>
  <c r="B10" i="2" s="1"/>
  <c r="C29" i="14"/>
  <c r="E29" i="14" s="1"/>
  <c r="C147" i="10"/>
  <c r="E147" i="10" s="1"/>
  <c r="C417" i="10"/>
  <c r="E417" i="10" s="1"/>
  <c r="C385" i="10"/>
  <c r="E385" i="10" s="1"/>
  <c r="C333" i="10"/>
  <c r="E333" i="10" s="1"/>
  <c r="C119" i="10"/>
  <c r="E119" i="10" s="1"/>
  <c r="C310" i="10"/>
  <c r="E310" i="10" s="1"/>
  <c r="C194" i="10"/>
  <c r="E194" i="10" s="1"/>
  <c r="C282" i="10"/>
  <c r="E282" i="10" s="1"/>
  <c r="C259" i="10"/>
  <c r="E259" i="10" s="1"/>
  <c r="C39" i="10"/>
  <c r="E39" i="10" s="1"/>
  <c r="C18" i="7"/>
  <c r="E18" i="7" s="1"/>
  <c r="C515" i="6"/>
  <c r="E515" i="6" s="1"/>
  <c r="C431" i="6"/>
  <c r="E431" i="6" s="1"/>
  <c r="C69" i="10"/>
  <c r="E69" i="10" s="1"/>
  <c r="C12" i="10"/>
  <c r="E12" i="10" s="1"/>
  <c r="C403" i="6"/>
  <c r="E403" i="6" s="1"/>
  <c r="C108" i="6"/>
  <c r="E108" i="6" s="1"/>
  <c r="C63" i="6"/>
  <c r="E63" i="6" s="1"/>
  <c r="C152" i="6"/>
  <c r="E152" i="6" s="1"/>
  <c r="C20" i="6"/>
  <c r="E20" i="6" s="1"/>
  <c r="C487" i="6"/>
  <c r="E487" i="6" s="1"/>
  <c r="C459" i="6"/>
  <c r="E459" i="6" s="1"/>
  <c r="C345" i="10"/>
  <c r="E345" i="10" s="1"/>
  <c r="C163" i="10"/>
  <c r="E163" i="10" s="1"/>
  <c r="C131" i="10"/>
  <c r="E131" i="10" s="1"/>
  <c r="C401" i="10"/>
  <c r="E401" i="10" s="1"/>
  <c r="C294" i="10"/>
  <c r="E294" i="10" s="1"/>
  <c r="C45" i="10"/>
  <c r="E45" i="10" s="1"/>
  <c r="C41" i="10"/>
  <c r="E41" i="10" s="1"/>
  <c r="C14" i="10"/>
  <c r="E14" i="10" s="1"/>
  <c r="C464" i="6"/>
  <c r="E464" i="6" s="1"/>
  <c r="C520" i="6"/>
  <c r="E520" i="6" s="1"/>
  <c r="C436" i="6"/>
  <c r="E436" i="6" s="1"/>
  <c r="C408" i="6"/>
  <c r="E408" i="6" s="1"/>
  <c r="C25" i="16"/>
  <c r="E25" i="16" s="1"/>
  <c r="C12" i="16"/>
  <c r="E12" i="16" s="1"/>
  <c r="C316" i="15"/>
  <c r="E316" i="15" s="1"/>
  <c r="C147" i="15"/>
  <c r="E147" i="15" s="1"/>
  <c r="C10" i="15"/>
  <c r="E10" i="15" s="1"/>
  <c r="C235" i="15"/>
  <c r="E235" i="15" s="1"/>
  <c r="C277" i="15"/>
  <c r="E277" i="15" s="1"/>
  <c r="C55" i="15"/>
  <c r="E55" i="15" s="1"/>
  <c r="C102" i="15"/>
  <c r="E102" i="15" s="1"/>
  <c r="C196" i="15"/>
  <c r="E196" i="15" s="1"/>
  <c r="C210" i="15"/>
  <c r="E210" i="15" s="1"/>
  <c r="C162" i="15"/>
  <c r="E162" i="15" s="1"/>
  <c r="C25" i="15"/>
  <c r="E25" i="15" s="1"/>
  <c r="C330" i="15"/>
  <c r="E330" i="15" s="1"/>
  <c r="C249" i="15"/>
  <c r="E249" i="15" s="1"/>
  <c r="C70" i="15"/>
  <c r="E70" i="15" s="1"/>
  <c r="C117" i="15"/>
  <c r="E117" i="15" s="1"/>
  <c r="C291" i="15"/>
  <c r="E291" i="15" s="1"/>
  <c r="C342" i="15"/>
  <c r="E342" i="15" s="1"/>
  <c r="C261" i="15"/>
  <c r="E261" i="15" s="1"/>
  <c r="C303" i="15"/>
  <c r="E303" i="15" s="1"/>
  <c r="C222" i="15"/>
  <c r="E222" i="15" s="1"/>
  <c r="I19" i="9"/>
  <c r="K19" i="9" s="1"/>
  <c r="AA17" i="8"/>
  <c r="AC17" i="8" s="1"/>
  <c r="AM17" i="8"/>
  <c r="AO17" i="8" s="1"/>
  <c r="AS17" i="8"/>
  <c r="AU17" i="8" s="1"/>
  <c r="AG17" i="8"/>
  <c r="AI17" i="8" s="1"/>
  <c r="AA129" i="11"/>
  <c r="AC129" i="11" s="1"/>
  <c r="AC139" i="11" s="1"/>
  <c r="B155" i="2" s="1"/>
  <c r="C155" i="2" s="1"/>
  <c r="AA73" i="11"/>
  <c r="AC73" i="11" s="1"/>
  <c r="AA17" i="11"/>
  <c r="AC17" i="11" s="1"/>
  <c r="AA171" i="11"/>
  <c r="AC171" i="11" s="1"/>
  <c r="U171" i="11"/>
  <c r="W171" i="11" s="1"/>
  <c r="O171" i="11"/>
  <c r="Q171" i="11" s="1"/>
  <c r="I171" i="11"/>
  <c r="K171" i="11" s="1"/>
  <c r="C171" i="11"/>
  <c r="E171" i="11" s="1"/>
  <c r="C303" i="6"/>
  <c r="E303" i="6" s="1"/>
  <c r="C277" i="10"/>
  <c r="E277" i="10" s="1"/>
  <c r="C412" i="10"/>
  <c r="E412" i="10" s="1"/>
  <c r="C380" i="10"/>
  <c r="E380" i="10" s="1"/>
  <c r="C328" i="10"/>
  <c r="E328" i="10" s="1"/>
  <c r="C114" i="10"/>
  <c r="E114" i="10" s="1"/>
  <c r="C5" i="10"/>
  <c r="E5" i="10" s="1"/>
  <c r="C254" i="10"/>
  <c r="E254" i="10" s="1"/>
  <c r="C305" i="10"/>
  <c r="E305" i="10" s="1"/>
  <c r="C87" i="10"/>
  <c r="E87" i="10" s="1"/>
  <c r="C64" i="10"/>
  <c r="E64" i="10" s="1"/>
  <c r="C32" i="10"/>
  <c r="E32" i="10" s="1"/>
  <c r="C174" i="10"/>
  <c r="E174" i="10" s="1"/>
  <c r="C142" i="10"/>
  <c r="E142" i="10" s="1"/>
  <c r="C503" i="6"/>
  <c r="E503" i="6" s="1"/>
  <c r="C85" i="7"/>
  <c r="E85" i="7" s="1"/>
  <c r="C329" i="6"/>
  <c r="E329" i="6" s="1"/>
  <c r="C69" i="7"/>
  <c r="E69" i="7" s="1"/>
  <c r="C53" i="7"/>
  <c r="E53" i="7" s="1"/>
  <c r="C259" i="6"/>
  <c r="E259" i="6" s="1"/>
  <c r="C311" i="6"/>
  <c r="E311" i="6" s="1"/>
  <c r="C363" i="6"/>
  <c r="E363" i="6" s="1"/>
  <c r="C276" i="6"/>
  <c r="E276" i="6" s="1"/>
  <c r="C293" i="6"/>
  <c r="E293" i="6" s="1"/>
  <c r="C346" i="6"/>
  <c r="E346" i="6" s="1"/>
  <c r="C242" i="6"/>
  <c r="E242" i="6" s="1"/>
  <c r="C224" i="6"/>
  <c r="E224" i="6" s="1"/>
  <c r="C31" i="4"/>
  <c r="E31" i="4" s="1"/>
  <c r="C4" i="4"/>
  <c r="E4" i="4" s="1"/>
  <c r="C39" i="4"/>
  <c r="E39" i="4" s="1"/>
  <c r="E40" i="4" s="1"/>
  <c r="B7" i="2" s="1"/>
  <c r="C565" i="6"/>
  <c r="E565" i="6" s="1"/>
  <c r="C82" i="6"/>
  <c r="E82" i="6" s="1"/>
  <c r="C31" i="14"/>
  <c r="E31" i="14" s="1"/>
  <c r="C179" i="10"/>
  <c r="E179" i="10" s="1"/>
  <c r="C355" i="10"/>
  <c r="E355" i="10" s="1"/>
  <c r="C232" i="10"/>
  <c r="E232" i="10" s="1"/>
  <c r="C204" i="10"/>
  <c r="E204" i="10" s="1"/>
  <c r="C22" i="10"/>
  <c r="E22" i="10" s="1"/>
  <c r="C496" i="6"/>
  <c r="E496" i="6" s="1"/>
  <c r="C412" i="6"/>
  <c r="E412" i="6" s="1"/>
  <c r="C12" i="7"/>
  <c r="E12" i="7" s="1"/>
  <c r="C54" i="10"/>
  <c r="E54" i="10" s="1"/>
  <c r="C468" i="6"/>
  <c r="E468" i="6" s="1"/>
  <c r="C524" i="6"/>
  <c r="E524" i="6" s="1"/>
  <c r="C146" i="6"/>
  <c r="E146" i="6" s="1"/>
  <c r="C102" i="6"/>
  <c r="E102" i="6" s="1"/>
  <c r="C57" i="6"/>
  <c r="E57" i="6" s="1"/>
  <c r="C320" i="15"/>
  <c r="E320" i="15" s="1"/>
  <c r="C151" i="15"/>
  <c r="E151" i="15" s="1"/>
  <c r="C14" i="15"/>
  <c r="E14" i="15" s="1"/>
  <c r="C239" i="15"/>
  <c r="E239" i="15" s="1"/>
  <c r="C281" i="15"/>
  <c r="E281" i="15" s="1"/>
  <c r="C59" i="15"/>
  <c r="E59" i="15" s="1"/>
  <c r="C106" i="15"/>
  <c r="E106" i="15" s="1"/>
  <c r="C200" i="15"/>
  <c r="E200" i="15" s="1"/>
  <c r="C121" i="15"/>
  <c r="E121" i="15" s="1"/>
  <c r="C166" i="15"/>
  <c r="E166" i="15" s="1"/>
  <c r="C29" i="15"/>
  <c r="E29" i="15" s="1"/>
  <c r="C74" i="15"/>
  <c r="E74" i="15" s="1"/>
  <c r="C336" i="15"/>
  <c r="E336" i="15" s="1"/>
  <c r="C83" i="15"/>
  <c r="E83" i="15" s="1"/>
  <c r="C130" i="15"/>
  <c r="E130" i="15" s="1"/>
  <c r="C255" i="15"/>
  <c r="E255" i="15" s="1"/>
  <c r="C297" i="15"/>
  <c r="E297" i="15" s="1"/>
  <c r="C175" i="15"/>
  <c r="E175" i="15" s="1"/>
  <c r="C38" i="15"/>
  <c r="E38" i="15" s="1"/>
  <c r="C216" i="15"/>
  <c r="E216" i="15" s="1"/>
  <c r="I52" i="8"/>
  <c r="K52" i="8" s="1"/>
  <c r="I28" i="8"/>
  <c r="K28" i="8" s="1"/>
  <c r="I64" i="8"/>
  <c r="K64" i="8" s="1"/>
  <c r="I4" i="8"/>
  <c r="K4" i="8" s="1"/>
  <c r="I16" i="8"/>
  <c r="K16" i="8" s="1"/>
  <c r="C4" i="8"/>
  <c r="E4" i="8" s="1"/>
  <c r="E11" i="8" s="1"/>
  <c r="B75" i="2" s="1"/>
  <c r="I40" i="8"/>
  <c r="K40" i="8" s="1"/>
  <c r="AM65" i="8"/>
  <c r="AO65" i="8" s="1"/>
  <c r="AG65" i="8"/>
  <c r="AI65" i="8" s="1"/>
  <c r="AG19" i="9"/>
  <c r="AI19" i="9" s="1"/>
  <c r="AA65" i="8"/>
  <c r="AC65" i="8" s="1"/>
  <c r="AS65" i="8"/>
  <c r="AU65" i="8" s="1"/>
  <c r="U87" i="11"/>
  <c r="W87" i="11" s="1"/>
  <c r="U143" i="11"/>
  <c r="W143" i="11" s="1"/>
  <c r="U31" i="11"/>
  <c r="W31" i="11" s="1"/>
  <c r="O60" i="11"/>
  <c r="Q60" i="11" s="1"/>
  <c r="O116" i="11"/>
  <c r="Q116" i="11" s="1"/>
  <c r="O4" i="11"/>
  <c r="Q4" i="11" s="1"/>
  <c r="Q6" i="9"/>
  <c r="C159" i="6"/>
  <c r="E159" i="6" s="1"/>
  <c r="C321" i="15"/>
  <c r="E321" i="15" s="1"/>
  <c r="C152" i="15"/>
  <c r="E152" i="15" s="1"/>
  <c r="C15" i="15"/>
  <c r="E15" i="15" s="1"/>
  <c r="C240" i="15"/>
  <c r="E240" i="15" s="1"/>
  <c r="C282" i="15"/>
  <c r="E282" i="15" s="1"/>
  <c r="C60" i="15"/>
  <c r="E60" i="15" s="1"/>
  <c r="C107" i="15"/>
  <c r="E107" i="15" s="1"/>
  <c r="C201" i="15"/>
  <c r="E201" i="15" s="1"/>
  <c r="C167" i="15"/>
  <c r="E167" i="15" s="1"/>
  <c r="C30" i="15"/>
  <c r="E30" i="15" s="1"/>
  <c r="C75" i="15"/>
  <c r="E75" i="15" s="1"/>
  <c r="C122" i="15"/>
  <c r="E122" i="15" s="1"/>
  <c r="C337" i="15"/>
  <c r="E337" i="15" s="1"/>
  <c r="C84" i="15"/>
  <c r="E84" i="15" s="1"/>
  <c r="C131" i="15"/>
  <c r="E131" i="15" s="1"/>
  <c r="C256" i="15"/>
  <c r="E256" i="15" s="1"/>
  <c r="C298" i="15"/>
  <c r="E298" i="15" s="1"/>
  <c r="C176" i="15"/>
  <c r="E176" i="15" s="1"/>
  <c r="C39" i="15"/>
  <c r="E39" i="15" s="1"/>
  <c r="C217" i="15"/>
  <c r="E217" i="15" s="1"/>
  <c r="C123" i="11"/>
  <c r="E123" i="11" s="1"/>
  <c r="AA123" i="11"/>
  <c r="AC123" i="11" s="1"/>
  <c r="U123" i="11"/>
  <c r="W123" i="11" s="1"/>
  <c r="I123" i="11"/>
  <c r="K123" i="11" s="1"/>
  <c r="O123" i="11"/>
  <c r="Q123" i="11" s="1"/>
  <c r="U64" i="8"/>
  <c r="W64" i="8" s="1"/>
  <c r="W71" i="8" s="1"/>
  <c r="B93" i="2" s="1"/>
  <c r="U40" i="8"/>
  <c r="W40" i="8" s="1"/>
  <c r="W47" i="8" s="1"/>
  <c r="B91" i="2" s="1"/>
  <c r="U16" i="8"/>
  <c r="W16" i="8" s="1"/>
  <c r="O64" i="8"/>
  <c r="Q64" i="8" s="1"/>
  <c r="O40" i="8"/>
  <c r="Q40" i="8" s="1"/>
  <c r="U52" i="8"/>
  <c r="W52" i="8" s="1"/>
  <c r="O52" i="8"/>
  <c r="Q52" i="8" s="1"/>
  <c r="U28" i="8"/>
  <c r="W28" i="8" s="1"/>
  <c r="O28" i="8"/>
  <c r="Q28" i="8" s="1"/>
  <c r="U4" i="8"/>
  <c r="W4" i="8" s="1"/>
  <c r="O4" i="8"/>
  <c r="Q4" i="8" s="1"/>
  <c r="AA31" i="11"/>
  <c r="AC31" i="11" s="1"/>
  <c r="AA87" i="11"/>
  <c r="AC87" i="11" s="1"/>
  <c r="AA143" i="11"/>
  <c r="AC143" i="11" s="1"/>
  <c r="U116" i="11"/>
  <c r="W116" i="11" s="1"/>
  <c r="U60" i="11"/>
  <c r="W60" i="11" s="1"/>
  <c r="U4" i="11"/>
  <c r="W4" i="11" s="1"/>
  <c r="W6" i="9"/>
  <c r="E223" i="11"/>
  <c r="B181" i="2" s="1"/>
  <c r="C15" i="4"/>
  <c r="E15" i="4" s="1"/>
  <c r="C27" i="6"/>
  <c r="E27" i="6" s="1"/>
  <c r="C440" i="6"/>
  <c r="E440" i="6" s="1"/>
  <c r="C61" i="15"/>
  <c r="E61" i="15" s="1"/>
  <c r="C108" i="15"/>
  <c r="E108" i="15" s="1"/>
  <c r="C153" i="15"/>
  <c r="E153" i="15" s="1"/>
  <c r="C16" i="15"/>
  <c r="E16" i="15" s="1"/>
  <c r="C168" i="15"/>
  <c r="E168" i="15" s="1"/>
  <c r="C31" i="15"/>
  <c r="E31" i="15" s="1"/>
  <c r="C76" i="15"/>
  <c r="E76" i="15" s="1"/>
  <c r="C123" i="15"/>
  <c r="E123" i="15" s="1"/>
  <c r="C490" i="6"/>
  <c r="E490" i="6" s="1"/>
  <c r="C406" i="6"/>
  <c r="E406" i="6" s="1"/>
  <c r="C462" i="6"/>
  <c r="E462" i="6" s="1"/>
  <c r="C434" i="6"/>
  <c r="E434" i="6" s="1"/>
  <c r="AA64" i="8"/>
  <c r="AC64" i="8" s="1"/>
  <c r="AA40" i="8"/>
  <c r="AC40" i="8" s="1"/>
  <c r="AM52" i="8"/>
  <c r="AO52" i="8" s="1"/>
  <c r="AM28" i="8"/>
  <c r="AO28" i="8" s="1"/>
  <c r="AG52" i="8"/>
  <c r="AI52" i="8" s="1"/>
  <c r="AG28" i="8"/>
  <c r="AI28" i="8" s="1"/>
  <c r="AS64" i="8"/>
  <c r="AU64" i="8" s="1"/>
  <c r="AA52" i="8"/>
  <c r="AC52" i="8" s="1"/>
  <c r="AM64" i="8"/>
  <c r="AO64" i="8" s="1"/>
  <c r="AG64" i="8"/>
  <c r="AI64" i="8" s="1"/>
  <c r="AS16" i="8"/>
  <c r="AU16" i="8" s="1"/>
  <c r="AM4" i="8"/>
  <c r="AO4" i="8" s="1"/>
  <c r="AS40" i="8"/>
  <c r="AU40" i="8" s="1"/>
  <c r="AM16" i="8"/>
  <c r="AO16" i="8" s="1"/>
  <c r="AG4" i="8"/>
  <c r="AI4" i="8" s="1"/>
  <c r="AM40" i="8"/>
  <c r="AO40" i="8" s="1"/>
  <c r="AG16" i="8"/>
  <c r="AI16" i="8" s="1"/>
  <c r="AA4" i="8"/>
  <c r="AC4" i="8" s="1"/>
  <c r="AG40" i="8"/>
  <c r="AI40" i="8" s="1"/>
  <c r="AA16" i="8"/>
  <c r="AC16" i="8" s="1"/>
  <c r="AS28" i="8"/>
  <c r="AU28" i="8" s="1"/>
  <c r="AS52" i="8"/>
  <c r="AU52" i="8" s="1"/>
  <c r="AS4" i="8"/>
  <c r="AU4" i="8" s="1"/>
  <c r="AA28" i="8"/>
  <c r="AC28" i="8" s="1"/>
  <c r="C45" i="11"/>
  <c r="E45" i="11" s="1"/>
  <c r="C101" i="11"/>
  <c r="E101" i="11" s="1"/>
  <c r="C157" i="11"/>
  <c r="E157" i="11" s="1"/>
  <c r="AA60" i="11"/>
  <c r="AC60" i="11" s="1"/>
  <c r="AA116" i="11"/>
  <c r="AC116" i="11" s="1"/>
  <c r="AA4" i="11"/>
  <c r="AC4" i="11" s="1"/>
  <c r="AC6" i="9"/>
  <c r="C492" i="6"/>
  <c r="E492" i="6" s="1"/>
  <c r="O16" i="8"/>
  <c r="Q16" i="8" s="1"/>
  <c r="C205" i="10"/>
  <c r="E205" i="10" s="1"/>
  <c r="C233" i="10"/>
  <c r="E233" i="10" s="1"/>
  <c r="C56" i="10"/>
  <c r="E56" i="10" s="1"/>
  <c r="C356" i="10"/>
  <c r="E356" i="10" s="1"/>
  <c r="C24" i="10"/>
  <c r="E24" i="10" s="1"/>
  <c r="C182" i="10"/>
  <c r="E182" i="10" s="1"/>
  <c r="C469" i="6"/>
  <c r="E469" i="6" s="1"/>
  <c r="C193" i="6"/>
  <c r="E193" i="6" s="1"/>
  <c r="C149" i="6"/>
  <c r="E149" i="6" s="1"/>
  <c r="C525" i="6"/>
  <c r="E525" i="6" s="1"/>
  <c r="C441" i="6"/>
  <c r="E441" i="6" s="1"/>
  <c r="C15" i="7"/>
  <c r="E15" i="7" s="1"/>
  <c r="C497" i="6"/>
  <c r="E497" i="6" s="1"/>
  <c r="C413" i="6"/>
  <c r="E413" i="6" s="1"/>
  <c r="C105" i="6"/>
  <c r="E105" i="6" s="1"/>
  <c r="C60" i="6"/>
  <c r="E60" i="6" s="1"/>
  <c r="C241" i="15"/>
  <c r="E241" i="15" s="1"/>
  <c r="C62" i="15"/>
  <c r="E62" i="15" s="1"/>
  <c r="C109" i="15"/>
  <c r="E109" i="15" s="1"/>
  <c r="C283" i="15"/>
  <c r="E283" i="15" s="1"/>
  <c r="C202" i="15"/>
  <c r="E202" i="15" s="1"/>
  <c r="C154" i="15"/>
  <c r="E154" i="15" s="1"/>
  <c r="C17" i="15"/>
  <c r="E17" i="15" s="1"/>
  <c r="C322" i="15"/>
  <c r="E322" i="15" s="1"/>
  <c r="C77" i="15"/>
  <c r="E77" i="15" s="1"/>
  <c r="C124" i="15"/>
  <c r="E124" i="15" s="1"/>
  <c r="C169" i="15"/>
  <c r="E169" i="15" s="1"/>
  <c r="C32" i="15"/>
  <c r="E32" i="15" s="1"/>
  <c r="O27" i="9"/>
  <c r="Q27" i="9" s="1"/>
  <c r="I27" i="9"/>
  <c r="K27" i="9" s="1"/>
  <c r="C27" i="9"/>
  <c r="E27" i="9" s="1"/>
  <c r="AA67" i="11"/>
  <c r="AC67" i="11" s="1"/>
  <c r="U67" i="11"/>
  <c r="W67" i="11" s="1"/>
  <c r="O67" i="11"/>
  <c r="Q67" i="11" s="1"/>
  <c r="AA11" i="11"/>
  <c r="AC11" i="11" s="1"/>
  <c r="I67" i="11"/>
  <c r="K67" i="11" s="1"/>
  <c r="U11" i="11"/>
  <c r="W11" i="11" s="1"/>
  <c r="C67" i="11"/>
  <c r="E67" i="11" s="1"/>
  <c r="O11" i="11"/>
  <c r="Q11" i="11" s="1"/>
  <c r="I11" i="11"/>
  <c r="K11" i="11" s="1"/>
  <c r="C11" i="11"/>
  <c r="E11" i="11" s="1"/>
  <c r="I101" i="11"/>
  <c r="K101" i="11" s="1"/>
  <c r="I157" i="11"/>
  <c r="K157" i="11" s="1"/>
  <c r="K167" i="11" s="1"/>
  <c r="B162" i="2" s="1"/>
  <c r="C162" i="2" s="1"/>
  <c r="I45" i="11"/>
  <c r="K45" i="11" s="1"/>
  <c r="K55" i="11" s="1"/>
  <c r="B122" i="2" s="1"/>
  <c r="C122" i="2" s="1"/>
  <c r="C17" i="6"/>
  <c r="E17" i="6" s="1"/>
  <c r="C28" i="14"/>
  <c r="E28" i="14" s="1"/>
  <c r="C360" i="10"/>
  <c r="E360" i="10" s="1"/>
  <c r="C209" i="10"/>
  <c r="E209" i="10" s="1"/>
  <c r="C11" i="10"/>
  <c r="E11" i="10" s="1"/>
  <c r="C237" i="10"/>
  <c r="E237" i="10" s="1"/>
  <c r="C198" i="6"/>
  <c r="E198" i="6" s="1"/>
  <c r="C110" i="6"/>
  <c r="E110" i="6" s="1"/>
  <c r="C65" i="6"/>
  <c r="E65" i="6" s="1"/>
  <c r="C32" i="14"/>
  <c r="E32" i="14" s="1"/>
  <c r="C184" i="6"/>
  <c r="E184" i="6" s="1"/>
  <c r="C8" i="7"/>
  <c r="E8" i="7" s="1"/>
  <c r="C140" i="6"/>
  <c r="E140" i="6" s="1"/>
  <c r="C96" i="6"/>
  <c r="E96" i="6" s="1"/>
  <c r="C51" i="6"/>
  <c r="E51" i="6" s="1"/>
  <c r="C8" i="6"/>
  <c r="E8" i="6" s="1"/>
  <c r="C173" i="10"/>
  <c r="E173" i="10" s="1"/>
  <c r="C411" i="10"/>
  <c r="E411" i="10" s="1"/>
  <c r="C379" i="10"/>
  <c r="E379" i="10" s="1"/>
  <c r="C327" i="10"/>
  <c r="E327" i="10" s="1"/>
  <c r="C304" i="10"/>
  <c r="E304" i="10" s="1"/>
  <c r="C9" i="7"/>
  <c r="E9" i="7" s="1"/>
  <c r="C141" i="6"/>
  <c r="E141" i="6" s="1"/>
  <c r="C97" i="6"/>
  <c r="E97" i="6" s="1"/>
  <c r="C52" i="6"/>
  <c r="E52" i="6" s="1"/>
  <c r="C9" i="6"/>
  <c r="E9" i="6" s="1"/>
  <c r="E554" i="6"/>
  <c r="B23" i="2" s="1"/>
  <c r="C44" i="14"/>
  <c r="E44" i="14" s="1"/>
  <c r="C300" i="15"/>
  <c r="E300" i="15" s="1"/>
  <c r="C178" i="15"/>
  <c r="E178" i="15" s="1"/>
  <c r="C41" i="15"/>
  <c r="E41" i="15" s="1"/>
  <c r="C219" i="15"/>
  <c r="E219" i="15" s="1"/>
  <c r="C139" i="12"/>
  <c r="E139" i="12" s="1"/>
  <c r="C339" i="15"/>
  <c r="E339" i="15" s="1"/>
  <c r="C86" i="15"/>
  <c r="E86" i="15" s="1"/>
  <c r="C133" i="15"/>
  <c r="E133" i="15" s="1"/>
  <c r="C258" i="15"/>
  <c r="E258" i="15" s="1"/>
  <c r="C241" i="10"/>
  <c r="E241" i="10" s="1"/>
  <c r="C215" i="10"/>
  <c r="E215" i="10" s="1"/>
  <c r="C365" i="10"/>
  <c r="E365" i="10" s="1"/>
  <c r="C157" i="10"/>
  <c r="E157" i="10" s="1"/>
  <c r="C79" i="10"/>
  <c r="E79" i="10" s="1"/>
  <c r="C53" i="10"/>
  <c r="E53" i="10" s="1"/>
  <c r="C292" i="10"/>
  <c r="E292" i="10" s="1"/>
  <c r="C427" i="10"/>
  <c r="E427" i="10" s="1"/>
  <c r="C193" i="10"/>
  <c r="E193" i="10" s="1"/>
  <c r="C395" i="10"/>
  <c r="E395" i="10" s="1"/>
  <c r="C343" i="10"/>
  <c r="E343" i="10" s="1"/>
  <c r="C102" i="10"/>
  <c r="E102" i="10" s="1"/>
  <c r="C21" i="10"/>
  <c r="E21" i="10" s="1"/>
  <c r="C320" i="10"/>
  <c r="E320" i="10" s="1"/>
  <c r="C269" i="10"/>
  <c r="E269" i="10" s="1"/>
  <c r="C475" i="6"/>
  <c r="E475" i="6" s="1"/>
  <c r="C95" i="7"/>
  <c r="E95" i="7" s="1"/>
  <c r="C339" i="6"/>
  <c r="E339" i="6" s="1"/>
  <c r="C390" i="6"/>
  <c r="E390" i="6" s="1"/>
  <c r="C79" i="7"/>
  <c r="E79" i="7" s="1"/>
  <c r="C531" i="6"/>
  <c r="E531" i="6" s="1"/>
  <c r="C214" i="6"/>
  <c r="E214" i="6" s="1"/>
  <c r="C170" i="6"/>
  <c r="E170" i="6" s="1"/>
  <c r="C129" i="10"/>
  <c r="E129" i="10" s="1"/>
  <c r="C63" i="7"/>
  <c r="E63" i="7" s="1"/>
  <c r="C269" i="6"/>
  <c r="E269" i="6" s="1"/>
  <c r="C447" i="6"/>
  <c r="E447" i="6" s="1"/>
  <c r="C321" i="6"/>
  <c r="E321" i="6" s="1"/>
  <c r="C47" i="7"/>
  <c r="E47" i="7" s="1"/>
  <c r="C373" i="6"/>
  <c r="E373" i="6" s="1"/>
  <c r="C419" i="6"/>
  <c r="E419" i="6" s="1"/>
  <c r="C356" i="6"/>
  <c r="E356" i="6" s="1"/>
  <c r="C234" i="6"/>
  <c r="E234" i="6" s="1"/>
  <c r="C252" i="6"/>
  <c r="E252" i="6" s="1"/>
  <c r="C286" i="6"/>
  <c r="E286" i="6" s="1"/>
  <c r="C35" i="7"/>
  <c r="E35" i="7" s="1"/>
  <c r="C126" i="6"/>
  <c r="E126" i="6" s="1"/>
  <c r="C81" i="6"/>
  <c r="E81" i="6" s="1"/>
  <c r="C288" i="10"/>
  <c r="E288" i="10" s="1"/>
  <c r="C423" i="10"/>
  <c r="E423" i="10" s="1"/>
  <c r="C391" i="10"/>
  <c r="E391" i="10" s="1"/>
  <c r="C339" i="10"/>
  <c r="E339" i="10" s="1"/>
  <c r="C183" i="10"/>
  <c r="E183" i="10" s="1"/>
  <c r="C125" i="10"/>
  <c r="E125" i="10" s="1"/>
  <c r="C265" i="10"/>
  <c r="E265" i="10" s="1"/>
  <c r="C153" i="10"/>
  <c r="E153" i="10" s="1"/>
  <c r="C316" i="10"/>
  <c r="E316" i="10" s="1"/>
  <c r="C44" i="10"/>
  <c r="E44" i="10" s="1"/>
  <c r="C230" i="10"/>
  <c r="E230" i="10" s="1"/>
  <c r="C202" i="10"/>
  <c r="E202" i="10" s="1"/>
  <c r="C75" i="10"/>
  <c r="E75" i="10" s="1"/>
  <c r="C17" i="10"/>
  <c r="E17" i="10" s="1"/>
  <c r="C23" i="7"/>
  <c r="E23" i="7" s="1"/>
  <c r="C349" i="6"/>
  <c r="E349" i="6" s="1"/>
  <c r="C89" i="7"/>
  <c r="E89" i="7" s="1"/>
  <c r="C227" i="6"/>
  <c r="E227" i="6" s="1"/>
  <c r="C73" i="7"/>
  <c r="E73" i="7" s="1"/>
  <c r="C279" i="6"/>
  <c r="E279" i="6" s="1"/>
  <c r="C332" i="6"/>
  <c r="E332" i="6" s="1"/>
  <c r="C98" i="10"/>
  <c r="E98" i="10" s="1"/>
  <c r="C57" i="7"/>
  <c r="E57" i="7" s="1"/>
  <c r="C383" i="6"/>
  <c r="E383" i="6" s="1"/>
  <c r="C366" i="6"/>
  <c r="E366" i="6" s="1"/>
  <c r="C314" i="6"/>
  <c r="E314" i="6" s="1"/>
  <c r="C113" i="6"/>
  <c r="E113" i="6" s="1"/>
  <c r="C68" i="6"/>
  <c r="E68" i="6" s="1"/>
  <c r="C201" i="6"/>
  <c r="E201" i="6" s="1"/>
  <c r="C245" i="6"/>
  <c r="E245" i="6" s="1"/>
  <c r="C157" i="6"/>
  <c r="E157" i="6" s="1"/>
  <c r="C25" i="6"/>
  <c r="E25" i="6" s="1"/>
  <c r="C262" i="6"/>
  <c r="E262" i="6" s="1"/>
  <c r="C63" i="15"/>
  <c r="E63" i="15" s="1"/>
  <c r="C110" i="15"/>
  <c r="E110" i="15" s="1"/>
  <c r="C284" i="15"/>
  <c r="E284" i="15" s="1"/>
  <c r="C203" i="15"/>
  <c r="E203" i="15" s="1"/>
  <c r="C155" i="15"/>
  <c r="E155" i="15" s="1"/>
  <c r="C18" i="15"/>
  <c r="E18" i="15" s="1"/>
  <c r="C323" i="15"/>
  <c r="E323" i="15" s="1"/>
  <c r="C242" i="15"/>
  <c r="E242" i="15" s="1"/>
  <c r="C78" i="15"/>
  <c r="E78" i="15" s="1"/>
  <c r="C125" i="15"/>
  <c r="E125" i="15" s="1"/>
  <c r="C170" i="15"/>
  <c r="E170" i="15" s="1"/>
  <c r="C33" i="15"/>
  <c r="E33" i="15" s="1"/>
  <c r="I63" i="8"/>
  <c r="K63" i="8" s="1"/>
  <c r="I39" i="8"/>
  <c r="K39" i="8" s="1"/>
  <c r="I51" i="8"/>
  <c r="K51" i="8" s="1"/>
  <c r="I27" i="8"/>
  <c r="K27" i="8" s="1"/>
  <c r="I15" i="8"/>
  <c r="K15" i="8" s="1"/>
  <c r="K23" i="8" s="1"/>
  <c r="B77" i="2" s="1"/>
  <c r="I3" i="8"/>
  <c r="K3" i="8" s="1"/>
  <c r="K11" i="8" s="1"/>
  <c r="B76" i="2" s="1"/>
  <c r="AY51" i="8"/>
  <c r="BA51" i="8" s="1"/>
  <c r="AY27" i="8"/>
  <c r="BA27" i="8" s="1"/>
  <c r="AY39" i="8"/>
  <c r="BA39" i="8" s="1"/>
  <c r="AY15" i="8"/>
  <c r="BA15" i="8" s="1"/>
  <c r="AY3" i="8"/>
  <c r="BA3" i="8" s="1"/>
  <c r="AY63" i="8"/>
  <c r="BA63" i="8" s="1"/>
  <c r="O157" i="11"/>
  <c r="Q157" i="11" s="1"/>
  <c r="O45" i="11"/>
  <c r="Q45" i="11" s="1"/>
  <c r="O101" i="11"/>
  <c r="Q101" i="11" s="1"/>
  <c r="C141" i="10"/>
  <c r="E141" i="10" s="1"/>
  <c r="C63" i="10"/>
  <c r="E63" i="10" s="1"/>
  <c r="C276" i="10"/>
  <c r="E276" i="10" s="1"/>
  <c r="C113" i="10"/>
  <c r="E113" i="10" s="1"/>
  <c r="C253" i="10"/>
  <c r="E253" i="10" s="1"/>
  <c r="C428" i="6"/>
  <c r="E428" i="6" s="1"/>
  <c r="C484" i="6"/>
  <c r="E484" i="6" s="1"/>
  <c r="C400" i="6"/>
  <c r="E400" i="6" s="1"/>
  <c r="C86" i="10"/>
  <c r="E86" i="10" s="1"/>
  <c r="C456" i="6"/>
  <c r="E456" i="6" s="1"/>
  <c r="C512" i="6"/>
  <c r="E512" i="6" s="1"/>
  <c r="C253" i="6"/>
  <c r="E253" i="6" s="1"/>
  <c r="C537" i="6"/>
  <c r="E537" i="6" s="1"/>
  <c r="C340" i="6"/>
  <c r="E340" i="6" s="1"/>
  <c r="C368" i="10"/>
  <c r="E368" i="10" s="1"/>
  <c r="C242" i="10"/>
  <c r="E242" i="10" s="1"/>
  <c r="C218" i="10"/>
  <c r="E218" i="10" s="1"/>
  <c r="C369" i="6"/>
  <c r="E369" i="6" s="1"/>
  <c r="C248" i="6"/>
  <c r="E248" i="6" s="1"/>
  <c r="C352" i="6"/>
  <c r="E352" i="6" s="1"/>
  <c r="C282" i="6"/>
  <c r="E282" i="6" s="1"/>
  <c r="C335" i="6"/>
  <c r="E335" i="6" s="1"/>
  <c r="C265" i="6"/>
  <c r="E265" i="6" s="1"/>
  <c r="C386" i="6"/>
  <c r="E386" i="6" s="1"/>
  <c r="C299" i="6"/>
  <c r="E299" i="6" s="1"/>
  <c r="C317" i="6"/>
  <c r="E317" i="6" s="1"/>
  <c r="C112" i="6"/>
  <c r="E112" i="6" s="1"/>
  <c r="C67" i="6"/>
  <c r="E67" i="6" s="1"/>
  <c r="C200" i="6"/>
  <c r="E200" i="6" s="1"/>
  <c r="C156" i="6"/>
  <c r="E156" i="6" s="1"/>
  <c r="C24" i="6"/>
  <c r="E24" i="6" s="1"/>
  <c r="C24" i="7"/>
  <c r="E24" i="7" s="1"/>
  <c r="C204" i="15"/>
  <c r="E204" i="15" s="1"/>
  <c r="C156" i="15"/>
  <c r="E156" i="15" s="1"/>
  <c r="C19" i="15"/>
  <c r="E19" i="15" s="1"/>
  <c r="C324" i="15"/>
  <c r="E324" i="15" s="1"/>
  <c r="C243" i="15"/>
  <c r="E243" i="15" s="1"/>
  <c r="C64" i="15"/>
  <c r="E64" i="15" s="1"/>
  <c r="C111" i="15"/>
  <c r="E111" i="15" s="1"/>
  <c r="C285" i="15"/>
  <c r="E285" i="15" s="1"/>
  <c r="C332" i="15"/>
  <c r="E332" i="15" s="1"/>
  <c r="C79" i="15"/>
  <c r="E79" i="15" s="1"/>
  <c r="C126" i="15"/>
  <c r="E126" i="15" s="1"/>
  <c r="C251" i="15"/>
  <c r="E251" i="15" s="1"/>
  <c r="C293" i="15"/>
  <c r="E293" i="15" s="1"/>
  <c r="C171" i="15"/>
  <c r="E171" i="15" s="1"/>
  <c r="C34" i="15"/>
  <c r="E34" i="15" s="1"/>
  <c r="C212" i="15"/>
  <c r="E212" i="15" s="1"/>
  <c r="O51" i="8"/>
  <c r="Q51" i="8" s="1"/>
  <c r="O27" i="8"/>
  <c r="Q27" i="8" s="1"/>
  <c r="O63" i="8"/>
  <c r="Q63" i="8" s="1"/>
  <c r="O15" i="8"/>
  <c r="Q15" i="8" s="1"/>
  <c r="O3" i="8"/>
  <c r="Q3" i="8" s="1"/>
  <c r="O39" i="8"/>
  <c r="Q39" i="8" s="1"/>
  <c r="Q47" i="8" s="1"/>
  <c r="B85" i="2" s="1"/>
  <c r="U172" i="11"/>
  <c r="W172" i="11" s="1"/>
  <c r="O172" i="11"/>
  <c r="Q172" i="11" s="1"/>
  <c r="AA172" i="11"/>
  <c r="AC172" i="11" s="1"/>
  <c r="I172" i="11"/>
  <c r="K172" i="11" s="1"/>
  <c r="C172" i="11"/>
  <c r="E172" i="11" s="1"/>
  <c r="U157" i="11"/>
  <c r="W157" i="11" s="1"/>
  <c r="U45" i="11"/>
  <c r="W45" i="11" s="1"/>
  <c r="U101" i="11"/>
  <c r="W101" i="11" s="1"/>
  <c r="C354" i="10"/>
  <c r="E354" i="10" s="1"/>
  <c r="C200" i="10"/>
  <c r="E200" i="10" s="1"/>
  <c r="C228" i="10"/>
  <c r="E228" i="10" s="1"/>
  <c r="C544" i="6"/>
  <c r="E544" i="6" s="1"/>
  <c r="C357" i="6"/>
  <c r="E357" i="6" s="1"/>
  <c r="C270" i="6"/>
  <c r="E270" i="6" s="1"/>
  <c r="C179" i="15"/>
  <c r="E179" i="15" s="1"/>
  <c r="C42" i="15"/>
  <c r="E42" i="15" s="1"/>
  <c r="C4" i="13"/>
  <c r="E4" i="13" s="1"/>
  <c r="C220" i="15"/>
  <c r="E220" i="15" s="1"/>
  <c r="C340" i="15"/>
  <c r="E340" i="15" s="1"/>
  <c r="C87" i="15"/>
  <c r="E87" i="15" s="1"/>
  <c r="C134" i="15"/>
  <c r="E134" i="15" s="1"/>
  <c r="C259" i="15"/>
  <c r="E259" i="15" s="1"/>
  <c r="AA272" i="11"/>
  <c r="AC272" i="11" s="1"/>
  <c r="C36" i="14"/>
  <c r="E36" i="14" s="1"/>
  <c r="C244" i="11"/>
  <c r="E244" i="11" s="1"/>
  <c r="O216" i="11"/>
  <c r="Q216" i="11" s="1"/>
  <c r="C301" i="15"/>
  <c r="E301" i="15" s="1"/>
  <c r="U272" i="11"/>
  <c r="W272" i="11" s="1"/>
  <c r="O258" i="11"/>
  <c r="Q258" i="11" s="1"/>
  <c r="Q265" i="11" s="1"/>
  <c r="B198" i="2" s="1"/>
  <c r="U216" i="11"/>
  <c r="W216" i="11" s="1"/>
  <c r="W223" i="11" s="1"/>
  <c r="B184" i="2" s="1"/>
  <c r="O188" i="11"/>
  <c r="Q188" i="11" s="1"/>
  <c r="AA160" i="11"/>
  <c r="AC160" i="11" s="1"/>
  <c r="I90" i="11"/>
  <c r="K90" i="11" s="1"/>
  <c r="U62" i="11"/>
  <c r="W62" i="11" s="1"/>
  <c r="O272" i="11"/>
  <c r="Q272" i="11" s="1"/>
  <c r="C174" i="11"/>
  <c r="E174" i="11" s="1"/>
  <c r="O146" i="11"/>
  <c r="Q146" i="11" s="1"/>
  <c r="AA118" i="11"/>
  <c r="AC118" i="11" s="1"/>
  <c r="I48" i="11"/>
  <c r="K48" i="11" s="1"/>
  <c r="AA244" i="11"/>
  <c r="AC244" i="11" s="1"/>
  <c r="C230" i="11"/>
  <c r="E230" i="11" s="1"/>
  <c r="C132" i="11"/>
  <c r="E132" i="11" s="1"/>
  <c r="O104" i="11"/>
  <c r="Q104" i="11" s="1"/>
  <c r="AA76" i="11"/>
  <c r="AC76" i="11" s="1"/>
  <c r="I258" i="11"/>
  <c r="K258" i="11" s="1"/>
  <c r="K265" i="11" s="1"/>
  <c r="B197" i="2" s="1"/>
  <c r="I272" i="11"/>
  <c r="K272" i="11" s="1"/>
  <c r="I146" i="11"/>
  <c r="K146" i="11" s="1"/>
  <c r="U118" i="11"/>
  <c r="W118" i="11" s="1"/>
  <c r="C48" i="11"/>
  <c r="E48" i="11" s="1"/>
  <c r="U244" i="11"/>
  <c r="W244" i="11" s="1"/>
  <c r="I216" i="11"/>
  <c r="K216" i="11" s="1"/>
  <c r="AA174" i="11"/>
  <c r="AC174" i="11" s="1"/>
  <c r="I104" i="11"/>
  <c r="K104" i="11" s="1"/>
  <c r="U76" i="11"/>
  <c r="W76" i="11" s="1"/>
  <c r="C258" i="11"/>
  <c r="E258" i="11" s="1"/>
  <c r="AA230" i="11"/>
  <c r="AC230" i="11" s="1"/>
  <c r="U202" i="11"/>
  <c r="W202" i="11" s="1"/>
  <c r="C188" i="11"/>
  <c r="E188" i="11" s="1"/>
  <c r="O160" i="11"/>
  <c r="Q160" i="11" s="1"/>
  <c r="AA132" i="11"/>
  <c r="AC132" i="11" s="1"/>
  <c r="I62" i="11"/>
  <c r="K62" i="11" s="1"/>
  <c r="U34" i="11"/>
  <c r="W34" i="11" s="1"/>
  <c r="C272" i="11"/>
  <c r="E272" i="11" s="1"/>
  <c r="C146" i="11"/>
  <c r="E146" i="11" s="1"/>
  <c r="O118" i="11"/>
  <c r="Q118" i="11" s="1"/>
  <c r="AA90" i="11"/>
  <c r="AC90" i="11" s="1"/>
  <c r="O244" i="11"/>
  <c r="Q244" i="11" s="1"/>
  <c r="C216" i="11"/>
  <c r="E216" i="11" s="1"/>
  <c r="U174" i="11"/>
  <c r="W174" i="11" s="1"/>
  <c r="C104" i="11"/>
  <c r="E104" i="11" s="1"/>
  <c r="O76" i="11"/>
  <c r="Q76" i="11" s="1"/>
  <c r="AA48" i="11"/>
  <c r="AC48" i="11" s="1"/>
  <c r="U230" i="11"/>
  <c r="W230" i="11" s="1"/>
  <c r="O202" i="11"/>
  <c r="Q202" i="11" s="1"/>
  <c r="I160" i="11"/>
  <c r="K160" i="11" s="1"/>
  <c r="U132" i="11"/>
  <c r="W132" i="11" s="1"/>
  <c r="C62" i="11"/>
  <c r="E62" i="11" s="1"/>
  <c r="AA258" i="11"/>
  <c r="AC258" i="11" s="1"/>
  <c r="AC265" i="11" s="1"/>
  <c r="B200" i="2" s="1"/>
  <c r="I244" i="11"/>
  <c r="K244" i="11" s="1"/>
  <c r="O174" i="11"/>
  <c r="Q174" i="11" s="1"/>
  <c r="AA146" i="11"/>
  <c r="AC146" i="11" s="1"/>
  <c r="O230" i="11"/>
  <c r="Q230" i="11" s="1"/>
  <c r="U258" i="11"/>
  <c r="W258" i="11" s="1"/>
  <c r="AA216" i="11"/>
  <c r="AC216" i="11" s="1"/>
  <c r="I230" i="11"/>
  <c r="K230" i="11" s="1"/>
  <c r="O90" i="11"/>
  <c r="Q90" i="11" s="1"/>
  <c r="AA62" i="11"/>
  <c r="AC62" i="11" s="1"/>
  <c r="AA34" i="11"/>
  <c r="AC34" i="11" s="1"/>
  <c r="U6" i="11"/>
  <c r="W6" i="11" s="1"/>
  <c r="I188" i="11"/>
  <c r="K188" i="11" s="1"/>
  <c r="U160" i="11"/>
  <c r="W160" i="11" s="1"/>
  <c r="O48" i="11"/>
  <c r="Q48" i="11" s="1"/>
  <c r="C314" i="10"/>
  <c r="E314" i="10" s="1"/>
  <c r="AA20" i="11"/>
  <c r="AC20" i="11" s="1"/>
  <c r="O6" i="11"/>
  <c r="Q6" i="11" s="1"/>
  <c r="C90" i="11"/>
  <c r="E90" i="11" s="1"/>
  <c r="O62" i="11"/>
  <c r="Q62" i="11" s="1"/>
  <c r="I174" i="11"/>
  <c r="K174" i="11" s="1"/>
  <c r="C160" i="11"/>
  <c r="E160" i="11" s="1"/>
  <c r="U146" i="11"/>
  <c r="W146" i="11" s="1"/>
  <c r="O34" i="11"/>
  <c r="Q34" i="11" s="1"/>
  <c r="U20" i="11"/>
  <c r="W20" i="11" s="1"/>
  <c r="AA104" i="11"/>
  <c r="AC104" i="11" s="1"/>
  <c r="I6" i="11"/>
  <c r="K6" i="11" s="1"/>
  <c r="C151" i="10"/>
  <c r="E151" i="10" s="1"/>
  <c r="AA202" i="11"/>
  <c r="AC202" i="11" s="1"/>
  <c r="C286" i="10"/>
  <c r="E286" i="10" s="1"/>
  <c r="I34" i="11"/>
  <c r="K34" i="11" s="1"/>
  <c r="O20" i="11"/>
  <c r="Q20" i="11" s="1"/>
  <c r="C421" i="10"/>
  <c r="E421" i="10" s="1"/>
  <c r="U104" i="11"/>
  <c r="W104" i="11" s="1"/>
  <c r="I76" i="11"/>
  <c r="K76" i="11" s="1"/>
  <c r="C6" i="11"/>
  <c r="E6" i="11" s="1"/>
  <c r="AA188" i="11"/>
  <c r="AC188" i="11" s="1"/>
  <c r="O132" i="11"/>
  <c r="Q132" i="11" s="1"/>
  <c r="I118" i="11"/>
  <c r="K118" i="11" s="1"/>
  <c r="C389" i="10"/>
  <c r="E389" i="10" s="1"/>
  <c r="C337" i="10"/>
  <c r="E337" i="10" s="1"/>
  <c r="I202" i="11"/>
  <c r="K202" i="11" s="1"/>
  <c r="C34" i="11"/>
  <c r="E34" i="11" s="1"/>
  <c r="I20" i="11"/>
  <c r="K20" i="11" s="1"/>
  <c r="C202" i="11"/>
  <c r="E202" i="11" s="1"/>
  <c r="U188" i="11"/>
  <c r="W188" i="11" s="1"/>
  <c r="I132" i="11"/>
  <c r="K132" i="11" s="1"/>
  <c r="C118" i="11"/>
  <c r="E118" i="11" s="1"/>
  <c r="U90" i="11"/>
  <c r="W90" i="11" s="1"/>
  <c r="AA6" i="11"/>
  <c r="AC6" i="11" s="1"/>
  <c r="C362" i="10"/>
  <c r="E362" i="10" s="1"/>
  <c r="U48" i="11"/>
  <c r="W48" i="11" s="1"/>
  <c r="AA55" i="8"/>
  <c r="AC55" i="8" s="1"/>
  <c r="AA31" i="8"/>
  <c r="AC31" i="8" s="1"/>
  <c r="C263" i="10"/>
  <c r="E263" i="10" s="1"/>
  <c r="C96" i="10"/>
  <c r="E96" i="10" s="1"/>
  <c r="I67" i="8"/>
  <c r="K67" i="8" s="1"/>
  <c r="I43" i="8"/>
  <c r="K43" i="8" s="1"/>
  <c r="I19" i="8"/>
  <c r="K19" i="8" s="1"/>
  <c r="AM67" i="8"/>
  <c r="AO67" i="8" s="1"/>
  <c r="AM43" i="8"/>
  <c r="AO43" i="8" s="1"/>
  <c r="C76" i="11"/>
  <c r="E76" i="11" s="1"/>
  <c r="C20" i="11"/>
  <c r="E20" i="11" s="1"/>
  <c r="C73" i="10"/>
  <c r="E73" i="10" s="1"/>
  <c r="U55" i="8"/>
  <c r="W55" i="8" s="1"/>
  <c r="U31" i="8"/>
  <c r="W31" i="8" s="1"/>
  <c r="AY55" i="8"/>
  <c r="BA55" i="8" s="1"/>
  <c r="AY31" i="8"/>
  <c r="BA31" i="8" s="1"/>
  <c r="AG67" i="8"/>
  <c r="AI67" i="8" s="1"/>
  <c r="AG43" i="8"/>
  <c r="AI43" i="8" s="1"/>
  <c r="AG19" i="8"/>
  <c r="AI19" i="8" s="1"/>
  <c r="O55" i="8"/>
  <c r="Q55" i="8" s="1"/>
  <c r="O31" i="8"/>
  <c r="Q31" i="8" s="1"/>
  <c r="C212" i="10"/>
  <c r="E212" i="10" s="1"/>
  <c r="C50" i="10"/>
  <c r="E50" i="10" s="1"/>
  <c r="AS55" i="8"/>
  <c r="AU55" i="8" s="1"/>
  <c r="AA67" i="8"/>
  <c r="AC67" i="8" s="1"/>
  <c r="AA43" i="8"/>
  <c r="AC43" i="8" s="1"/>
  <c r="C18" i="10"/>
  <c r="E18" i="10" s="1"/>
  <c r="I55" i="8"/>
  <c r="K55" i="8" s="1"/>
  <c r="C238" i="10"/>
  <c r="E238" i="10" s="1"/>
  <c r="AM55" i="8"/>
  <c r="AO55" i="8" s="1"/>
  <c r="AG55" i="8"/>
  <c r="AI55" i="8" s="1"/>
  <c r="O67" i="8"/>
  <c r="Q67" i="8" s="1"/>
  <c r="I7" i="8"/>
  <c r="K7" i="8" s="1"/>
  <c r="C75" i="7"/>
  <c r="E75" i="7" s="1"/>
  <c r="C318" i="6"/>
  <c r="E318" i="6" s="1"/>
  <c r="AS31" i="8"/>
  <c r="AU31" i="8" s="1"/>
  <c r="C44" i="7"/>
  <c r="E44" i="7" s="1"/>
  <c r="C527" i="6"/>
  <c r="E527" i="6" s="1"/>
  <c r="AS19" i="8"/>
  <c r="AU19" i="8" s="1"/>
  <c r="AM7" i="8"/>
  <c r="AO7" i="8" s="1"/>
  <c r="C59" i="7"/>
  <c r="E59" i="7" s="1"/>
  <c r="AY43" i="8"/>
  <c r="BA43" i="8" s="1"/>
  <c r="C443" i="6"/>
  <c r="E443" i="6" s="1"/>
  <c r="AM31" i="8"/>
  <c r="AO31" i="8" s="1"/>
  <c r="AM19" i="8"/>
  <c r="AO19" i="8" s="1"/>
  <c r="C249" i="6"/>
  <c r="E249" i="6" s="1"/>
  <c r="C209" i="6"/>
  <c r="E209" i="6" s="1"/>
  <c r="C165" i="6"/>
  <c r="E165" i="6" s="1"/>
  <c r="AG7" i="8"/>
  <c r="AI7" i="8" s="1"/>
  <c r="C300" i="6"/>
  <c r="E300" i="6" s="1"/>
  <c r="AS43" i="8"/>
  <c r="AU43" i="8" s="1"/>
  <c r="C353" i="6"/>
  <c r="E353" i="6" s="1"/>
  <c r="AG31" i="8"/>
  <c r="AI31" i="8" s="1"/>
  <c r="AA7" i="8"/>
  <c r="AC7" i="8" s="1"/>
  <c r="C499" i="6"/>
  <c r="E499" i="6" s="1"/>
  <c r="C190" i="10"/>
  <c r="E190" i="10" s="1"/>
  <c r="AY67" i="8"/>
  <c r="BA67" i="8" s="1"/>
  <c r="AA19" i="8"/>
  <c r="AC19" i="8" s="1"/>
  <c r="C415" i="6"/>
  <c r="E415" i="6" s="1"/>
  <c r="AS67" i="8"/>
  <c r="AU67" i="8" s="1"/>
  <c r="U7" i="8"/>
  <c r="W7" i="8" s="1"/>
  <c r="C31" i="7"/>
  <c r="E31" i="7" s="1"/>
  <c r="O7" i="8"/>
  <c r="Q7" i="8" s="1"/>
  <c r="C6" i="8"/>
  <c r="E6" i="8" s="1"/>
  <c r="C471" i="6"/>
  <c r="E471" i="6" s="1"/>
  <c r="AY19" i="8"/>
  <c r="BA19" i="8" s="1"/>
  <c r="C283" i="6"/>
  <c r="E283" i="6" s="1"/>
  <c r="C266" i="6"/>
  <c r="E266" i="6" s="1"/>
  <c r="C123" i="10"/>
  <c r="E123" i="10" s="1"/>
  <c r="O43" i="8"/>
  <c r="Q43" i="8" s="1"/>
  <c r="C336" i="6"/>
  <c r="E336" i="6" s="1"/>
  <c r="C387" i="6"/>
  <c r="E387" i="6" s="1"/>
  <c r="AY7" i="8"/>
  <c r="BA7" i="8" s="1"/>
  <c r="C91" i="7"/>
  <c r="E91" i="7" s="1"/>
  <c r="U19" i="8"/>
  <c r="W19" i="8" s="1"/>
  <c r="AS7" i="8"/>
  <c r="AU7" i="8" s="1"/>
  <c r="C370" i="6"/>
  <c r="E370" i="6" s="1"/>
  <c r="O19" i="8"/>
  <c r="Q19" i="8" s="1"/>
  <c r="I31" i="8"/>
  <c r="K31" i="8" s="1"/>
  <c r="C231" i="6"/>
  <c r="E231" i="6" s="1"/>
  <c r="C121" i="6"/>
  <c r="E121" i="6" s="1"/>
  <c r="C76" i="6"/>
  <c r="E76" i="6" s="1"/>
  <c r="C34" i="4"/>
  <c r="E34" i="4" s="1"/>
  <c r="C25" i="4"/>
  <c r="E25" i="4" s="1"/>
  <c r="U67" i="8"/>
  <c r="W67" i="8" s="1"/>
  <c r="C16" i="4"/>
  <c r="E16" i="4" s="1"/>
  <c r="C7" i="4"/>
  <c r="E7" i="4" s="1"/>
  <c r="U43" i="8"/>
  <c r="W43" i="8" s="1"/>
  <c r="C15" i="10"/>
  <c r="E15" i="10" s="1"/>
  <c r="C42" i="10"/>
  <c r="E42" i="10" s="1"/>
  <c r="C26" i="7"/>
  <c r="E26" i="7" s="1"/>
  <c r="C202" i="6"/>
  <c r="E202" i="6" s="1"/>
  <c r="C158" i="6"/>
  <c r="E158" i="6" s="1"/>
  <c r="C26" i="6"/>
  <c r="E26" i="6" s="1"/>
  <c r="C205" i="15"/>
  <c r="E205" i="15" s="1"/>
  <c r="C157" i="15"/>
  <c r="E157" i="15" s="1"/>
  <c r="C20" i="15"/>
  <c r="E20" i="15" s="1"/>
  <c r="C325" i="15"/>
  <c r="E325" i="15" s="1"/>
  <c r="C244" i="15"/>
  <c r="E244" i="15" s="1"/>
  <c r="C65" i="15"/>
  <c r="E65" i="15" s="1"/>
  <c r="C112" i="15"/>
  <c r="E112" i="15" s="1"/>
  <c r="C286" i="15"/>
  <c r="E286" i="15" s="1"/>
  <c r="AA51" i="8"/>
  <c r="AC51" i="8" s="1"/>
  <c r="AA27" i="8"/>
  <c r="AC27" i="8" s="1"/>
  <c r="AG63" i="8"/>
  <c r="AI63" i="8" s="1"/>
  <c r="AG39" i="8"/>
  <c r="AI39" i="8" s="1"/>
  <c r="AA63" i="8"/>
  <c r="AC63" i="8" s="1"/>
  <c r="AA39" i="8"/>
  <c r="AC39" i="8" s="1"/>
  <c r="AG51" i="8"/>
  <c r="AI51" i="8" s="1"/>
  <c r="AI59" i="8" s="1"/>
  <c r="AA3" i="8"/>
  <c r="AC3" i="8" s="1"/>
  <c r="AG15" i="8"/>
  <c r="AI15" i="8" s="1"/>
  <c r="AG27" i="8"/>
  <c r="AI27" i="8" s="1"/>
  <c r="AA15" i="8"/>
  <c r="AC15" i="8" s="1"/>
  <c r="AG3" i="8"/>
  <c r="AI3" i="8" s="1"/>
  <c r="U228" i="11"/>
  <c r="W228" i="11" s="1"/>
  <c r="O228" i="11"/>
  <c r="Q228" i="11" s="1"/>
  <c r="I228" i="11"/>
  <c r="K228" i="11" s="1"/>
  <c r="C228" i="11"/>
  <c r="E228" i="11" s="1"/>
  <c r="AA228" i="11"/>
  <c r="AC228" i="11" s="1"/>
  <c r="C92" i="10"/>
  <c r="E92" i="10" s="1"/>
  <c r="C221" i="15"/>
  <c r="E221" i="15" s="1"/>
  <c r="C93" i="12"/>
  <c r="E93" i="12" s="1"/>
  <c r="E95" i="12" s="1"/>
  <c r="B219" i="2" s="1"/>
  <c r="C37" i="12"/>
  <c r="E37" i="12" s="1"/>
  <c r="C15" i="14"/>
  <c r="E15" i="14" s="1"/>
  <c r="C6" i="14"/>
  <c r="E6" i="14" s="1"/>
  <c r="C114" i="12"/>
  <c r="E114" i="12" s="1"/>
  <c r="C58" i="12"/>
  <c r="E58" i="12" s="1"/>
  <c r="C79" i="12"/>
  <c r="E79" i="12" s="1"/>
  <c r="E81" i="12" s="1"/>
  <c r="B217" i="2" s="1"/>
  <c r="C5" i="12"/>
  <c r="E5" i="12" s="1"/>
  <c r="C341" i="15"/>
  <c r="E341" i="15" s="1"/>
  <c r="C88" i="15"/>
  <c r="E88" i="15" s="1"/>
  <c r="C135" i="15"/>
  <c r="E135" i="15" s="1"/>
  <c r="C100" i="12"/>
  <c r="E100" i="12" s="1"/>
  <c r="C44" i="12"/>
  <c r="E44" i="12" s="1"/>
  <c r="E46" i="12" s="1"/>
  <c r="B212" i="2" s="1"/>
  <c r="C13" i="12"/>
  <c r="E13" i="12" s="1"/>
  <c r="C121" i="12"/>
  <c r="E121" i="12" s="1"/>
  <c r="C65" i="12"/>
  <c r="E65" i="12" s="1"/>
  <c r="E67" i="12" s="1"/>
  <c r="B215" i="2" s="1"/>
  <c r="C260" i="15"/>
  <c r="E260" i="15" s="1"/>
  <c r="C37" i="14"/>
  <c r="E37" i="14" s="1"/>
  <c r="C86" i="12"/>
  <c r="E86" i="12" s="1"/>
  <c r="E88" i="12" s="1"/>
  <c r="B218" i="2" s="1"/>
  <c r="C21" i="12"/>
  <c r="E21" i="12" s="1"/>
  <c r="C138" i="12"/>
  <c r="E138" i="12" s="1"/>
  <c r="C302" i="15"/>
  <c r="E302" i="15" s="1"/>
  <c r="C107" i="12"/>
  <c r="E107" i="12" s="1"/>
  <c r="C51" i="12"/>
  <c r="E51" i="12" s="1"/>
  <c r="C180" i="15"/>
  <c r="E180" i="15" s="1"/>
  <c r="C54" i="14"/>
  <c r="E54" i="14" s="1"/>
  <c r="C29" i="12"/>
  <c r="E29" i="12" s="1"/>
  <c r="C43" i="15"/>
  <c r="E43" i="15" s="1"/>
  <c r="C5" i="13"/>
  <c r="E5" i="13" s="1"/>
  <c r="C128" i="12"/>
  <c r="E128" i="12" s="1"/>
  <c r="C72" i="12"/>
  <c r="E72" i="12" s="1"/>
  <c r="E74" i="12" s="1"/>
  <c r="B216" i="2" s="1"/>
  <c r="U271" i="11"/>
  <c r="W271" i="11" s="1"/>
  <c r="W279" i="11" s="1"/>
  <c r="B204" i="2" s="1"/>
  <c r="C201" i="11"/>
  <c r="E201" i="11" s="1"/>
  <c r="E209" i="11" s="1"/>
  <c r="B176" i="2" s="1"/>
  <c r="AA243" i="11"/>
  <c r="AC243" i="11" s="1"/>
  <c r="AC251" i="11" s="1"/>
  <c r="B195" i="2" s="1"/>
  <c r="C229" i="11"/>
  <c r="E229" i="11" s="1"/>
  <c r="C173" i="11"/>
  <c r="E173" i="11" s="1"/>
  <c r="O145" i="11"/>
  <c r="Q145" i="11" s="1"/>
  <c r="AA117" i="11"/>
  <c r="AC117" i="11" s="1"/>
  <c r="I47" i="11"/>
  <c r="K47" i="11" s="1"/>
  <c r="I257" i="11"/>
  <c r="K257" i="11" s="1"/>
  <c r="O215" i="11"/>
  <c r="Q215" i="11" s="1"/>
  <c r="AA201" i="11"/>
  <c r="AC201" i="11" s="1"/>
  <c r="AC209" i="11" s="1"/>
  <c r="B180" i="2" s="1"/>
  <c r="C131" i="11"/>
  <c r="E131" i="11" s="1"/>
  <c r="O103" i="11"/>
  <c r="Q103" i="11" s="1"/>
  <c r="AA75" i="11"/>
  <c r="AC75" i="11" s="1"/>
  <c r="I271" i="11"/>
  <c r="K271" i="11" s="1"/>
  <c r="K279" i="11" s="1"/>
  <c r="B202" i="2" s="1"/>
  <c r="I187" i="11"/>
  <c r="K187" i="11" s="1"/>
  <c r="U159" i="11"/>
  <c r="W159" i="11" s="1"/>
  <c r="C89" i="11"/>
  <c r="E89" i="11" s="1"/>
  <c r="O61" i="11"/>
  <c r="Q61" i="11" s="1"/>
  <c r="C271" i="11"/>
  <c r="E271" i="11" s="1"/>
  <c r="E279" i="11" s="1"/>
  <c r="B201" i="2" s="1"/>
  <c r="C257" i="11"/>
  <c r="E257" i="11" s="1"/>
  <c r="I215" i="11"/>
  <c r="K215" i="11" s="1"/>
  <c r="K223" i="11" s="1"/>
  <c r="B182" i="2" s="1"/>
  <c r="U201" i="11"/>
  <c r="W201" i="11" s="1"/>
  <c r="AA173" i="11"/>
  <c r="AC173" i="11" s="1"/>
  <c r="I103" i="11"/>
  <c r="K103" i="11" s="1"/>
  <c r="U75" i="11"/>
  <c r="W75" i="11" s="1"/>
  <c r="AA229" i="11"/>
  <c r="AC229" i="11" s="1"/>
  <c r="C187" i="11"/>
  <c r="E187" i="11" s="1"/>
  <c r="O159" i="11"/>
  <c r="Q159" i="11" s="1"/>
  <c r="AA131" i="11"/>
  <c r="AC131" i="11" s="1"/>
  <c r="I61" i="11"/>
  <c r="K61" i="11" s="1"/>
  <c r="O243" i="11"/>
  <c r="Q243" i="11" s="1"/>
  <c r="C145" i="11"/>
  <c r="E145" i="11" s="1"/>
  <c r="O117" i="11"/>
  <c r="Q117" i="11" s="1"/>
  <c r="AA89" i="11"/>
  <c r="AC89" i="11" s="1"/>
  <c r="U229" i="11"/>
  <c r="W229" i="11" s="1"/>
  <c r="C215" i="11"/>
  <c r="E215" i="11" s="1"/>
  <c r="O201" i="11"/>
  <c r="Q201" i="11" s="1"/>
  <c r="U173" i="11"/>
  <c r="W173" i="11" s="1"/>
  <c r="C103" i="11"/>
  <c r="E103" i="11" s="1"/>
  <c r="O75" i="11"/>
  <c r="Q75" i="11" s="1"/>
  <c r="I159" i="11"/>
  <c r="K159" i="11" s="1"/>
  <c r="U131" i="11"/>
  <c r="W131" i="11" s="1"/>
  <c r="C61" i="11"/>
  <c r="E61" i="11" s="1"/>
  <c r="AA257" i="11"/>
  <c r="AC257" i="11" s="1"/>
  <c r="I243" i="11"/>
  <c r="K243" i="11" s="1"/>
  <c r="AA187" i="11"/>
  <c r="AC187" i="11" s="1"/>
  <c r="I117" i="11"/>
  <c r="K117" i="11" s="1"/>
  <c r="U89" i="11"/>
  <c r="W89" i="11" s="1"/>
  <c r="AA271" i="11"/>
  <c r="AC271" i="11" s="1"/>
  <c r="O229" i="11"/>
  <c r="Q229" i="11" s="1"/>
  <c r="AA215" i="11"/>
  <c r="AC215" i="11" s="1"/>
  <c r="AC223" i="11" s="1"/>
  <c r="B185" i="2" s="1"/>
  <c r="C159" i="11"/>
  <c r="E159" i="11" s="1"/>
  <c r="O131" i="11"/>
  <c r="Q131" i="11" s="1"/>
  <c r="U257" i="11"/>
  <c r="W257" i="11" s="1"/>
  <c r="C243" i="11"/>
  <c r="E243" i="11" s="1"/>
  <c r="I229" i="11"/>
  <c r="K229" i="11" s="1"/>
  <c r="O271" i="11"/>
  <c r="Q271" i="11" s="1"/>
  <c r="Q279" i="11" s="1"/>
  <c r="B203" i="2" s="1"/>
  <c r="O257" i="11"/>
  <c r="Q257" i="11" s="1"/>
  <c r="U33" i="11"/>
  <c r="W33" i="11" s="1"/>
  <c r="U117" i="11"/>
  <c r="W117" i="11" s="1"/>
  <c r="C47" i="11"/>
  <c r="E47" i="11" s="1"/>
  <c r="AA19" i="11"/>
  <c r="AC19" i="11" s="1"/>
  <c r="I145" i="11"/>
  <c r="K145" i="11" s="1"/>
  <c r="U103" i="11"/>
  <c r="W103" i="11" s="1"/>
  <c r="I75" i="11"/>
  <c r="K75" i="11" s="1"/>
  <c r="O5" i="11"/>
  <c r="Q5" i="11" s="1"/>
  <c r="I201" i="11"/>
  <c r="K201" i="11" s="1"/>
  <c r="K209" i="11" s="1"/>
  <c r="B177" i="2" s="1"/>
  <c r="O33" i="11"/>
  <c r="Q33" i="11" s="1"/>
  <c r="U19" i="11"/>
  <c r="W19" i="11" s="1"/>
  <c r="C287" i="10"/>
  <c r="E287" i="10" s="1"/>
  <c r="U187" i="11"/>
  <c r="W187" i="11" s="1"/>
  <c r="I131" i="11"/>
  <c r="K131" i="11" s="1"/>
  <c r="C117" i="11"/>
  <c r="E117" i="11" s="1"/>
  <c r="C75" i="11"/>
  <c r="E75" i="11" s="1"/>
  <c r="I5" i="11"/>
  <c r="K5" i="11" s="1"/>
  <c r="C422" i="10"/>
  <c r="E422" i="10" s="1"/>
  <c r="AA47" i="11"/>
  <c r="AC47" i="11" s="1"/>
  <c r="I33" i="11"/>
  <c r="K33" i="11" s="1"/>
  <c r="U215" i="11"/>
  <c r="W215" i="11" s="1"/>
  <c r="O19" i="11"/>
  <c r="Q19" i="11" s="1"/>
  <c r="C390" i="10"/>
  <c r="E390" i="10" s="1"/>
  <c r="C338" i="10"/>
  <c r="E338" i="10" s="1"/>
  <c r="O187" i="11"/>
  <c r="Q187" i="11" s="1"/>
  <c r="AA159" i="11"/>
  <c r="AC159" i="11" s="1"/>
  <c r="C5" i="11"/>
  <c r="E5" i="11" s="1"/>
  <c r="C239" i="10"/>
  <c r="E239" i="10" s="1"/>
  <c r="C213" i="10"/>
  <c r="E213" i="10" s="1"/>
  <c r="O89" i="11"/>
  <c r="Q89" i="11" s="1"/>
  <c r="AA61" i="11"/>
  <c r="AC61" i="11" s="1"/>
  <c r="U47" i="11"/>
  <c r="W47" i="11" s="1"/>
  <c r="C33" i="11"/>
  <c r="E33" i="11" s="1"/>
  <c r="I19" i="11"/>
  <c r="K19" i="11" s="1"/>
  <c r="C363" i="10"/>
  <c r="E363" i="10" s="1"/>
  <c r="O173" i="11"/>
  <c r="Q173" i="11" s="1"/>
  <c r="AA145" i="11"/>
  <c r="AC145" i="11" s="1"/>
  <c r="U243" i="11"/>
  <c r="W243" i="11" s="1"/>
  <c r="W251" i="11" s="1"/>
  <c r="B194" i="2" s="1"/>
  <c r="AA33" i="11"/>
  <c r="AC33" i="11" s="1"/>
  <c r="C19" i="11"/>
  <c r="E19" i="11" s="1"/>
  <c r="I20" i="9"/>
  <c r="K20" i="9" s="1"/>
  <c r="AA66" i="8"/>
  <c r="AC66" i="8" s="1"/>
  <c r="AA42" i="8"/>
  <c r="AC42" i="8" s="1"/>
  <c r="U145" i="11"/>
  <c r="W145" i="11" s="1"/>
  <c r="AA5" i="11"/>
  <c r="AC5" i="11" s="1"/>
  <c r="C74" i="10"/>
  <c r="E74" i="10" s="1"/>
  <c r="AA12" i="9"/>
  <c r="AC12" i="9" s="1"/>
  <c r="O4" i="9"/>
  <c r="Q4" i="9" s="1"/>
  <c r="I54" i="8"/>
  <c r="K54" i="8" s="1"/>
  <c r="I30" i="8"/>
  <c r="K30" i="8" s="1"/>
  <c r="C28" i="9"/>
  <c r="E28" i="9" s="1"/>
  <c r="AM54" i="8"/>
  <c r="AO54" i="8" s="1"/>
  <c r="AM30" i="8"/>
  <c r="AO30" i="8" s="1"/>
  <c r="C20" i="9"/>
  <c r="E20" i="9" s="1"/>
  <c r="E22" i="9" s="1"/>
  <c r="U66" i="8"/>
  <c r="W66" i="8" s="1"/>
  <c r="U42" i="8"/>
  <c r="W42" i="8" s="1"/>
  <c r="U18" i="8"/>
  <c r="W18" i="8" s="1"/>
  <c r="AY6" i="8"/>
  <c r="BA6" i="8" s="1"/>
  <c r="AA103" i="11"/>
  <c r="AC103" i="11" s="1"/>
  <c r="U5" i="11"/>
  <c r="W5" i="11" s="1"/>
  <c r="C51" i="10"/>
  <c r="E51" i="10" s="1"/>
  <c r="AG20" i="9"/>
  <c r="AI20" i="9" s="1"/>
  <c r="U12" i="9"/>
  <c r="W12" i="9" s="1"/>
  <c r="W14" i="9" s="1"/>
  <c r="I4" i="9"/>
  <c r="K4" i="9" s="1"/>
  <c r="AY66" i="8"/>
  <c r="BA66" i="8" s="1"/>
  <c r="AY42" i="8"/>
  <c r="BA42" i="8" s="1"/>
  <c r="AY18" i="8"/>
  <c r="BA18" i="8" s="1"/>
  <c r="C152" i="10"/>
  <c r="E152" i="10" s="1"/>
  <c r="AG54" i="8"/>
  <c r="AI54" i="8" s="1"/>
  <c r="AG30" i="8"/>
  <c r="AI30" i="8" s="1"/>
  <c r="I173" i="11"/>
  <c r="K173" i="11" s="1"/>
  <c r="C19" i="10"/>
  <c r="E19" i="10" s="1"/>
  <c r="O66" i="8"/>
  <c r="Q66" i="8" s="1"/>
  <c r="O42" i="8"/>
  <c r="Q42" i="8" s="1"/>
  <c r="O47" i="11"/>
  <c r="Q47" i="11" s="1"/>
  <c r="AA20" i="9"/>
  <c r="AC20" i="9" s="1"/>
  <c r="O12" i="9"/>
  <c r="Q12" i="9" s="1"/>
  <c r="C4" i="9"/>
  <c r="E4" i="9" s="1"/>
  <c r="AS66" i="8"/>
  <c r="AU66" i="8" s="1"/>
  <c r="I89" i="11"/>
  <c r="K89" i="11" s="1"/>
  <c r="AG4" i="9"/>
  <c r="AI4" i="9" s="1"/>
  <c r="AA54" i="8"/>
  <c r="AC54" i="8" s="1"/>
  <c r="C315" i="10"/>
  <c r="E315" i="10" s="1"/>
  <c r="C191" i="10"/>
  <c r="E191" i="10" s="1"/>
  <c r="C124" i="10"/>
  <c r="E124" i="10" s="1"/>
  <c r="I66" i="8"/>
  <c r="K66" i="8" s="1"/>
  <c r="U20" i="9"/>
  <c r="W20" i="9" s="1"/>
  <c r="W22" i="9" s="1"/>
  <c r="I12" i="9"/>
  <c r="K12" i="9" s="1"/>
  <c r="K14" i="9" s="1"/>
  <c r="AM66" i="8"/>
  <c r="AO66" i="8" s="1"/>
  <c r="U61" i="11"/>
  <c r="W61" i="11" s="1"/>
  <c r="O20" i="9"/>
  <c r="Q20" i="9" s="1"/>
  <c r="Q22" i="9" s="1"/>
  <c r="C12" i="9"/>
  <c r="E12" i="9" s="1"/>
  <c r="AG66" i="8"/>
  <c r="AI66" i="8" s="1"/>
  <c r="AG42" i="8"/>
  <c r="AI42" i="8" s="1"/>
  <c r="C97" i="10"/>
  <c r="E97" i="10" s="1"/>
  <c r="AG12" i="9"/>
  <c r="AI12" i="9" s="1"/>
  <c r="U4" i="9"/>
  <c r="W4" i="9" s="1"/>
  <c r="C444" i="6"/>
  <c r="E444" i="6" s="1"/>
  <c r="AY30" i="8"/>
  <c r="BA30" i="8" s="1"/>
  <c r="AA6" i="8"/>
  <c r="AC6" i="8" s="1"/>
  <c r="C545" i="6"/>
  <c r="E545" i="6" s="1"/>
  <c r="AS42" i="8"/>
  <c r="AU42" i="8" s="1"/>
  <c r="O18" i="8"/>
  <c r="Q18" i="8" s="1"/>
  <c r="U54" i="8"/>
  <c r="W54" i="8" s="1"/>
  <c r="C566" i="6"/>
  <c r="E566" i="6" s="1"/>
  <c r="C354" i="6"/>
  <c r="E354" i="6" s="1"/>
  <c r="AM42" i="8"/>
  <c r="AO42" i="8" s="1"/>
  <c r="AS30" i="8"/>
  <c r="AU30" i="8" s="1"/>
  <c r="AS18" i="8"/>
  <c r="AU18" i="8" s="1"/>
  <c r="U6" i="8"/>
  <c r="W6" i="8" s="1"/>
  <c r="C500" i="6"/>
  <c r="E500" i="6" s="1"/>
  <c r="O54" i="8"/>
  <c r="Q54" i="8" s="1"/>
  <c r="I18" i="8"/>
  <c r="K18" i="8" s="1"/>
  <c r="C587" i="6"/>
  <c r="E587" i="6" s="1"/>
  <c r="AA4" i="9"/>
  <c r="AC4" i="9" s="1"/>
  <c r="C416" i="6"/>
  <c r="E416" i="6" s="1"/>
  <c r="C232" i="6"/>
  <c r="E232" i="6" s="1"/>
  <c r="O28" i="9"/>
  <c r="Q28" i="9" s="1"/>
  <c r="AM18" i="8"/>
  <c r="AO18" i="8" s="1"/>
  <c r="O6" i="8"/>
  <c r="Q6" i="8" s="1"/>
  <c r="C32" i="7"/>
  <c r="E32" i="7" s="1"/>
  <c r="C552" i="6"/>
  <c r="E552" i="6" s="1"/>
  <c r="C284" i="6"/>
  <c r="E284" i="6" s="1"/>
  <c r="AS6" i="8"/>
  <c r="AU6" i="8" s="1"/>
  <c r="C5" i="8"/>
  <c r="E5" i="8" s="1"/>
  <c r="I28" i="9"/>
  <c r="K28" i="9" s="1"/>
  <c r="AA30" i="8"/>
  <c r="AC30" i="8" s="1"/>
  <c r="C573" i="6"/>
  <c r="E573" i="6" s="1"/>
  <c r="C388" i="6"/>
  <c r="E388" i="6" s="1"/>
  <c r="AG18" i="8"/>
  <c r="AI18" i="8" s="1"/>
  <c r="I6" i="8"/>
  <c r="K6" i="8" s="1"/>
  <c r="C472" i="6"/>
  <c r="E472" i="6" s="1"/>
  <c r="AA18" i="8"/>
  <c r="AC18" i="8" s="1"/>
  <c r="C76" i="7"/>
  <c r="E76" i="7" s="1"/>
  <c r="C559" i="6"/>
  <c r="E559" i="6" s="1"/>
  <c r="C319" i="6"/>
  <c r="E319" i="6" s="1"/>
  <c r="C528" i="6"/>
  <c r="E528" i="6" s="1"/>
  <c r="C264" i="10"/>
  <c r="E264" i="10" s="1"/>
  <c r="U30" i="8"/>
  <c r="W30" i="8" s="1"/>
  <c r="AM6" i="8"/>
  <c r="AO6" i="8" s="1"/>
  <c r="C92" i="7"/>
  <c r="E92" i="7" s="1"/>
  <c r="C301" i="6"/>
  <c r="E301" i="6" s="1"/>
  <c r="O30" i="8"/>
  <c r="Q30" i="8" s="1"/>
  <c r="C45" i="7"/>
  <c r="E45" i="7" s="1"/>
  <c r="AG6" i="8"/>
  <c r="AI6" i="8" s="1"/>
  <c r="C580" i="6"/>
  <c r="E580" i="6" s="1"/>
  <c r="C371" i="6"/>
  <c r="E371" i="6" s="1"/>
  <c r="AY54" i="8"/>
  <c r="BA54" i="8" s="1"/>
  <c r="C60" i="7"/>
  <c r="E60" i="7" s="1"/>
  <c r="C538" i="6"/>
  <c r="E538" i="6" s="1"/>
  <c r="C122" i="6"/>
  <c r="E122" i="6" s="1"/>
  <c r="C77" i="6"/>
  <c r="E77" i="6" s="1"/>
  <c r="AS54" i="8"/>
  <c r="AU54" i="8" s="1"/>
  <c r="C250" i="6"/>
  <c r="E250" i="6" s="1"/>
  <c r="C34" i="6"/>
  <c r="E34" i="6" s="1"/>
  <c r="I42" i="8"/>
  <c r="K42" i="8" s="1"/>
  <c r="C210" i="6"/>
  <c r="E210" i="6" s="1"/>
  <c r="C166" i="6"/>
  <c r="E166" i="6" s="1"/>
  <c r="C231" i="10"/>
  <c r="E231" i="10" s="1"/>
  <c r="C267" i="10"/>
  <c r="E267" i="10" s="1"/>
  <c r="C318" i="10"/>
  <c r="E318" i="10" s="1"/>
  <c r="C203" i="10"/>
  <c r="E203" i="10" s="1"/>
  <c r="C393" i="10"/>
  <c r="E393" i="10" s="1"/>
  <c r="C127" i="10"/>
  <c r="E127" i="10" s="1"/>
  <c r="C185" i="10"/>
  <c r="E185" i="10" s="1"/>
  <c r="C341" i="10"/>
  <c r="E341" i="10" s="1"/>
  <c r="C100" i="10"/>
  <c r="E100" i="10" s="1"/>
  <c r="C77" i="10"/>
  <c r="E77" i="10" s="1"/>
  <c r="C290" i="10"/>
  <c r="E290" i="10" s="1"/>
  <c r="C425" i="10"/>
  <c r="E425" i="10" s="1"/>
  <c r="C155" i="10"/>
  <c r="E155" i="10" s="1"/>
  <c r="C522" i="6"/>
  <c r="E522" i="6" s="1"/>
  <c r="C438" i="6"/>
  <c r="E438" i="6" s="1"/>
  <c r="C16" i="10"/>
  <c r="E16" i="10" s="1"/>
  <c r="C43" i="10"/>
  <c r="E43" i="10" s="1"/>
  <c r="C27" i="7"/>
  <c r="E27" i="7" s="1"/>
  <c r="C494" i="6"/>
  <c r="E494" i="6" s="1"/>
  <c r="C410" i="6"/>
  <c r="E410" i="6" s="1"/>
  <c r="C466" i="6"/>
  <c r="E466" i="6" s="1"/>
  <c r="C115" i="6"/>
  <c r="E115" i="6" s="1"/>
  <c r="C70" i="6"/>
  <c r="E70" i="6" s="1"/>
  <c r="C310" i="15"/>
  <c r="E310" i="15" s="1"/>
  <c r="C188" i="15"/>
  <c r="E188" i="15" s="1"/>
  <c r="C4" i="15"/>
  <c r="E4" i="15" s="1"/>
  <c r="C51" i="15"/>
  <c r="E51" i="15" s="1"/>
  <c r="C229" i="15"/>
  <c r="E229" i="15" s="1"/>
  <c r="C8" i="16"/>
  <c r="E8" i="16" s="1"/>
  <c r="C96" i="15"/>
  <c r="E96" i="15" s="1"/>
  <c r="C143" i="15"/>
  <c r="E143" i="15" s="1"/>
  <c r="C21" i="16"/>
  <c r="E21" i="16" s="1"/>
  <c r="C269" i="15"/>
  <c r="E269" i="15" s="1"/>
  <c r="C273" i="15"/>
  <c r="E273" i="15" s="1"/>
  <c r="C98" i="15"/>
  <c r="E98" i="15" s="1"/>
  <c r="C314" i="15"/>
  <c r="E314" i="15" s="1"/>
  <c r="C145" i="15"/>
  <c r="E145" i="15" s="1"/>
  <c r="C192" i="15"/>
  <c r="E192" i="15" s="1"/>
  <c r="C233" i="15"/>
  <c r="E233" i="15" s="1"/>
  <c r="C6" i="15"/>
  <c r="E6" i="15" s="1"/>
  <c r="C53" i="15"/>
  <c r="E53" i="15" s="1"/>
  <c r="C21" i="15"/>
  <c r="E21" i="15" s="1"/>
  <c r="C326" i="15"/>
  <c r="E326" i="15" s="1"/>
  <c r="C245" i="15"/>
  <c r="E245" i="15" s="1"/>
  <c r="C66" i="15"/>
  <c r="E66" i="15" s="1"/>
  <c r="C113" i="15"/>
  <c r="E113" i="15" s="1"/>
  <c r="C287" i="15"/>
  <c r="E287" i="15" s="1"/>
  <c r="C206" i="15"/>
  <c r="E206" i="15" s="1"/>
  <c r="C158" i="15"/>
  <c r="E158" i="15" s="1"/>
  <c r="C189" i="15"/>
  <c r="E189" i="15" s="1"/>
  <c r="C230" i="15"/>
  <c r="E230" i="15" s="1"/>
  <c r="C270" i="15"/>
  <c r="E270" i="15" s="1"/>
  <c r="C311" i="15"/>
  <c r="E311" i="15" s="1"/>
  <c r="AM63" i="8"/>
  <c r="AO63" i="8" s="1"/>
  <c r="AM39" i="8"/>
  <c r="AO39" i="8" s="1"/>
  <c r="AS51" i="8"/>
  <c r="AU51" i="8" s="1"/>
  <c r="AM51" i="8"/>
  <c r="AO51" i="8" s="1"/>
  <c r="AS39" i="8"/>
  <c r="AU39" i="8" s="1"/>
  <c r="AU47" i="8" s="1"/>
  <c r="AS15" i="8"/>
  <c r="AU15" i="8" s="1"/>
  <c r="AU23" i="8" s="1"/>
  <c r="AS27" i="8"/>
  <c r="AU27" i="8" s="1"/>
  <c r="AS3" i="8"/>
  <c r="AU3" i="8" s="1"/>
  <c r="AS63" i="8"/>
  <c r="AU63" i="8" s="1"/>
  <c r="AM15" i="8"/>
  <c r="AO15" i="8" s="1"/>
  <c r="AM27" i="8"/>
  <c r="AO27" i="8" s="1"/>
  <c r="AM3" i="8"/>
  <c r="AO3" i="8" s="1"/>
  <c r="AO11" i="8" s="1"/>
  <c r="B94" i="2" s="1"/>
  <c r="Q14" i="9"/>
  <c r="AA57" i="8"/>
  <c r="AC57" i="8" s="1"/>
  <c r="AM69" i="8"/>
  <c r="AO69" i="8" s="1"/>
  <c r="AM45" i="8"/>
  <c r="AO45" i="8" s="1"/>
  <c r="U57" i="8"/>
  <c r="W57" i="8" s="1"/>
  <c r="U33" i="8"/>
  <c r="W33" i="8" s="1"/>
  <c r="AG45" i="8"/>
  <c r="AI45" i="8" s="1"/>
  <c r="AS57" i="8"/>
  <c r="AU57" i="8" s="1"/>
  <c r="AA45" i="8"/>
  <c r="AC45" i="8" s="1"/>
  <c r="AM57" i="8"/>
  <c r="AO57" i="8" s="1"/>
  <c r="AG57" i="8"/>
  <c r="AI57" i="8" s="1"/>
  <c r="AM33" i="8"/>
  <c r="AO33" i="8" s="1"/>
  <c r="U21" i="8"/>
  <c r="W21" i="8" s="1"/>
  <c r="U69" i="8"/>
  <c r="W69" i="8" s="1"/>
  <c r="AS21" i="8"/>
  <c r="AU21" i="8" s="1"/>
  <c r="U9" i="8"/>
  <c r="W9" i="8" s="1"/>
  <c r="AS45" i="8"/>
  <c r="AU45" i="8" s="1"/>
  <c r="AM21" i="8"/>
  <c r="AO21" i="8" s="1"/>
  <c r="AS69" i="8"/>
  <c r="AU69" i="8" s="1"/>
  <c r="AS33" i="8"/>
  <c r="AU33" i="8" s="1"/>
  <c r="AS9" i="8"/>
  <c r="AU9" i="8" s="1"/>
  <c r="AM9" i="8"/>
  <c r="AO9" i="8" s="1"/>
  <c r="U45" i="8"/>
  <c r="W45" i="8" s="1"/>
  <c r="E109" i="12"/>
  <c r="B221" i="2" s="1"/>
  <c r="E195" i="11"/>
  <c r="B171" i="2" s="1"/>
  <c r="K251" i="11"/>
  <c r="B192" i="2" s="1"/>
  <c r="C196" i="6"/>
  <c r="E196" i="6" s="1"/>
  <c r="C297" i="10"/>
  <c r="E297" i="10" s="1"/>
  <c r="C348" i="10"/>
  <c r="E348" i="10" s="1"/>
  <c r="C404" i="10"/>
  <c r="E404" i="10" s="1"/>
  <c r="C47" i="10"/>
  <c r="E47" i="10" s="1"/>
  <c r="C134" i="10"/>
  <c r="E134" i="10" s="1"/>
  <c r="C166" i="10"/>
  <c r="E166" i="10" s="1"/>
  <c r="C31" i="10"/>
  <c r="E31" i="10" s="1"/>
  <c r="C4" i="10"/>
  <c r="E4" i="10" s="1"/>
  <c r="C374" i="6"/>
  <c r="E374" i="6" s="1"/>
  <c r="C287" i="6"/>
  <c r="E287" i="6" s="1"/>
  <c r="C303" i="10"/>
  <c r="E303" i="10" s="1"/>
  <c r="C172" i="10"/>
  <c r="E172" i="10" s="1"/>
  <c r="C275" i="10"/>
  <c r="E275" i="10" s="1"/>
  <c r="C410" i="10"/>
  <c r="E410" i="10" s="1"/>
  <c r="E432" i="10" s="1"/>
  <c r="C378" i="10"/>
  <c r="E378" i="10" s="1"/>
  <c r="C112" i="10"/>
  <c r="E112" i="10" s="1"/>
  <c r="C62" i="10"/>
  <c r="E62" i="10" s="1"/>
  <c r="C30" i="10"/>
  <c r="E30" i="10" s="1"/>
  <c r="C3" i="10"/>
  <c r="E3" i="10" s="1"/>
  <c r="C252" i="10"/>
  <c r="E252" i="10" s="1"/>
  <c r="C326" i="10"/>
  <c r="E326" i="10" s="1"/>
  <c r="C85" i="10"/>
  <c r="E85" i="10" s="1"/>
  <c r="C140" i="10"/>
  <c r="E140" i="10" s="1"/>
  <c r="C516" i="6"/>
  <c r="E516" i="6" s="1"/>
  <c r="C432" i="6"/>
  <c r="E432" i="6" s="1"/>
  <c r="C488" i="6"/>
  <c r="E488" i="6" s="1"/>
  <c r="C404" i="6"/>
  <c r="E404" i="6" s="1"/>
  <c r="C20" i="7"/>
  <c r="E20" i="7" s="1"/>
  <c r="C460" i="6"/>
  <c r="E460" i="6" s="1"/>
  <c r="C245" i="10"/>
  <c r="E245" i="10" s="1"/>
  <c r="C402" i="6"/>
  <c r="E402" i="6" s="1"/>
  <c r="C458" i="6"/>
  <c r="E458" i="6" s="1"/>
  <c r="C514" i="6"/>
  <c r="E514" i="6" s="1"/>
  <c r="C430" i="6"/>
  <c r="E430" i="6" s="1"/>
  <c r="C189" i="6"/>
  <c r="E189" i="6" s="1"/>
  <c r="C145" i="6"/>
  <c r="E145" i="6" s="1"/>
  <c r="C101" i="6"/>
  <c r="E101" i="6" s="1"/>
  <c r="C56" i="6"/>
  <c r="E56" i="6" s="1"/>
  <c r="C486" i="6"/>
  <c r="E486" i="6" s="1"/>
  <c r="C13" i="6"/>
  <c r="E13" i="6" s="1"/>
  <c r="C365" i="6"/>
  <c r="E365" i="6" s="1"/>
  <c r="C295" i="6"/>
  <c r="E295" i="6" s="1"/>
  <c r="C348" i="6"/>
  <c r="E348" i="6" s="1"/>
  <c r="C87" i="7"/>
  <c r="E87" i="7" s="1"/>
  <c r="C331" i="6"/>
  <c r="E331" i="6" s="1"/>
  <c r="C313" i="6"/>
  <c r="E313" i="6" s="1"/>
  <c r="C226" i="6"/>
  <c r="E226" i="6" s="1"/>
  <c r="C244" i="6"/>
  <c r="E244" i="6" s="1"/>
  <c r="C71" i="7"/>
  <c r="E71" i="7" s="1"/>
  <c r="C382" i="6"/>
  <c r="E382" i="6" s="1"/>
  <c r="C261" i="6"/>
  <c r="E261" i="6" s="1"/>
  <c r="C278" i="6"/>
  <c r="E278" i="6" s="1"/>
  <c r="C33" i="7"/>
  <c r="E33" i="7" s="1"/>
  <c r="C46" i="7"/>
  <c r="E46" i="7" s="1"/>
  <c r="C123" i="6"/>
  <c r="E123" i="6" s="1"/>
  <c r="C78" i="6"/>
  <c r="E78" i="6" s="1"/>
  <c r="C35" i="6"/>
  <c r="E35" i="6" s="1"/>
  <c r="C211" i="6"/>
  <c r="E211" i="6" s="1"/>
  <c r="C167" i="6"/>
  <c r="E167" i="6" s="1"/>
  <c r="C470" i="6"/>
  <c r="E470" i="6" s="1"/>
  <c r="C526" i="6"/>
  <c r="E526" i="6" s="1"/>
  <c r="C442" i="6"/>
  <c r="E442" i="6" s="1"/>
  <c r="C498" i="6"/>
  <c r="E498" i="6" s="1"/>
  <c r="C194" i="6"/>
  <c r="E194" i="6" s="1"/>
  <c r="C106" i="6"/>
  <c r="E106" i="6" s="1"/>
  <c r="C61" i="6"/>
  <c r="E61" i="6" s="1"/>
  <c r="C150" i="6"/>
  <c r="E150" i="6" s="1"/>
  <c r="C18" i="6"/>
  <c r="E18" i="6" s="1"/>
  <c r="C28" i="7"/>
  <c r="E28" i="7" s="1"/>
  <c r="C495" i="6"/>
  <c r="E495" i="6" s="1"/>
  <c r="C411" i="6"/>
  <c r="E411" i="6" s="1"/>
  <c r="C467" i="6"/>
  <c r="E467" i="6" s="1"/>
  <c r="C523" i="6"/>
  <c r="E523" i="6" s="1"/>
  <c r="C439" i="6"/>
  <c r="E439" i="6" s="1"/>
  <c r="C116" i="6"/>
  <c r="E116" i="6" s="1"/>
  <c r="C71" i="6"/>
  <c r="E71" i="6" s="1"/>
  <c r="C204" i="6"/>
  <c r="E204" i="6" s="1"/>
  <c r="C160" i="6"/>
  <c r="E160" i="6" s="1"/>
  <c r="C28" i="6"/>
  <c r="E28" i="6" s="1"/>
  <c r="C5" i="15"/>
  <c r="E5" i="15" s="1"/>
  <c r="C52" i="15"/>
  <c r="E52" i="15" s="1"/>
  <c r="C9" i="16"/>
  <c r="E9" i="16" s="1"/>
  <c r="C272" i="15"/>
  <c r="E272" i="15" s="1"/>
  <c r="C97" i="15"/>
  <c r="E97" i="15" s="1"/>
  <c r="C313" i="15"/>
  <c r="E313" i="15" s="1"/>
  <c r="C144" i="15"/>
  <c r="E144" i="15" s="1"/>
  <c r="C191" i="15"/>
  <c r="E191" i="15" s="1"/>
  <c r="C22" i="16"/>
  <c r="E22" i="16" s="1"/>
  <c r="C232" i="15"/>
  <c r="E232" i="15" s="1"/>
  <c r="C274" i="15"/>
  <c r="E274" i="15" s="1"/>
  <c r="C99" i="15"/>
  <c r="E99" i="15" s="1"/>
  <c r="C315" i="15"/>
  <c r="E315" i="15" s="1"/>
  <c r="C146" i="15"/>
  <c r="E146" i="15" s="1"/>
  <c r="C193" i="15"/>
  <c r="E193" i="15" s="1"/>
  <c r="C234" i="15"/>
  <c r="E234" i="15" s="1"/>
  <c r="C7" i="15"/>
  <c r="E7" i="15" s="1"/>
  <c r="C54" i="15"/>
  <c r="E54" i="15" s="1"/>
  <c r="C246" i="15"/>
  <c r="E246" i="15" s="1"/>
  <c r="C67" i="15"/>
  <c r="E67" i="15" s="1"/>
  <c r="C114" i="15"/>
  <c r="E114" i="15" s="1"/>
  <c r="C288" i="15"/>
  <c r="E288" i="15" s="1"/>
  <c r="C207" i="15"/>
  <c r="E207" i="15" s="1"/>
  <c r="C159" i="15"/>
  <c r="E159" i="15" s="1"/>
  <c r="C22" i="15"/>
  <c r="E22" i="15" s="1"/>
  <c r="C327" i="15"/>
  <c r="E327" i="15" s="1"/>
  <c r="C17" i="11"/>
  <c r="E17" i="11" s="1"/>
  <c r="C129" i="11"/>
  <c r="E129" i="11" s="1"/>
  <c r="E139" i="11" s="1"/>
  <c r="B151" i="2" s="1"/>
  <c r="C151" i="2" s="1"/>
  <c r="C73" i="11"/>
  <c r="E73" i="11" s="1"/>
  <c r="E83" i="11" s="1"/>
  <c r="B131" i="2" s="1"/>
  <c r="C131" i="2" s="1"/>
  <c r="C27" i="12"/>
  <c r="E27" i="12" s="1"/>
  <c r="E31" i="12" s="1"/>
  <c r="C11" i="12"/>
  <c r="E11" i="12" s="1"/>
  <c r="E116" i="12"/>
  <c r="B222" i="2" s="1"/>
  <c r="C161" i="10"/>
  <c r="E161" i="10" s="1"/>
  <c r="C431" i="10"/>
  <c r="E431" i="10" s="1"/>
  <c r="C106" i="10"/>
  <c r="E106" i="10" s="1"/>
  <c r="C399" i="10"/>
  <c r="E399" i="10" s="1"/>
  <c r="C235" i="10"/>
  <c r="E235" i="10" s="1"/>
  <c r="C89" i="10"/>
  <c r="E89" i="10" s="1"/>
  <c r="C307" i="10"/>
  <c r="E307" i="10" s="1"/>
  <c r="C358" i="10"/>
  <c r="E358" i="10" s="1"/>
  <c r="C414" i="10"/>
  <c r="E414" i="10" s="1"/>
  <c r="C207" i="10"/>
  <c r="E207" i="10" s="1"/>
  <c r="C382" i="10"/>
  <c r="E382" i="10" s="1"/>
  <c r="C144" i="10"/>
  <c r="E144" i="10" s="1"/>
  <c r="C66" i="10"/>
  <c r="E66" i="10" s="1"/>
  <c r="C34" i="10"/>
  <c r="E34" i="10" s="1"/>
  <c r="C176" i="10"/>
  <c r="E176" i="10" s="1"/>
  <c r="C330" i="10"/>
  <c r="E330" i="10" s="1"/>
  <c r="C7" i="10"/>
  <c r="E7" i="10" s="1"/>
  <c r="C256" i="10"/>
  <c r="E256" i="10" s="1"/>
  <c r="C279" i="10"/>
  <c r="E279" i="10" s="1"/>
  <c r="C116" i="10"/>
  <c r="E116" i="10" s="1"/>
  <c r="E6" i="13"/>
  <c r="B61" i="2" s="1"/>
  <c r="C501" i="6"/>
  <c r="E501" i="6" s="1"/>
  <c r="C417" i="6"/>
  <c r="E417" i="6" s="1"/>
  <c r="C473" i="6"/>
  <c r="E473" i="6" s="1"/>
  <c r="C445" i="6"/>
  <c r="E445" i="6" s="1"/>
  <c r="C124" i="6"/>
  <c r="E124" i="6" s="1"/>
  <c r="C79" i="6"/>
  <c r="E79" i="6" s="1"/>
  <c r="C36" i="6"/>
  <c r="E36" i="6" s="1"/>
  <c r="C212" i="6"/>
  <c r="E212" i="6" s="1"/>
  <c r="C168" i="6"/>
  <c r="E168" i="6" s="1"/>
  <c r="C13" i="14"/>
  <c r="E13" i="14" s="1"/>
  <c r="E17" i="14" s="1"/>
  <c r="B55" i="2" s="1"/>
  <c r="C4" i="14"/>
  <c r="E4" i="14" s="1"/>
  <c r="E8" i="14" s="1"/>
  <c r="B54" i="2" s="1"/>
  <c r="C367" i="10"/>
  <c r="E367" i="10" s="1"/>
  <c r="C217" i="10"/>
  <c r="E217" i="10" s="1"/>
  <c r="C117" i="6"/>
  <c r="E117" i="6" s="1"/>
  <c r="C72" i="6"/>
  <c r="E72" i="6" s="1"/>
  <c r="C205" i="6"/>
  <c r="E205" i="6" s="1"/>
  <c r="C161" i="6"/>
  <c r="E161" i="6" s="1"/>
  <c r="C29" i="6"/>
  <c r="E29" i="6" s="1"/>
  <c r="C194" i="15"/>
  <c r="E194" i="15" s="1"/>
  <c r="C8" i="15"/>
  <c r="E8" i="15" s="1"/>
  <c r="C275" i="15"/>
  <c r="E275" i="15" s="1"/>
  <c r="C100" i="15"/>
  <c r="E100" i="15" s="1"/>
  <c r="C247" i="15"/>
  <c r="E247" i="15" s="1"/>
  <c r="C68" i="15"/>
  <c r="E68" i="15" s="1"/>
  <c r="C115" i="15"/>
  <c r="E115" i="15" s="1"/>
  <c r="C289" i="15"/>
  <c r="E289" i="15" s="1"/>
  <c r="C208" i="15"/>
  <c r="E208" i="15" s="1"/>
  <c r="C160" i="15"/>
  <c r="E160" i="15" s="1"/>
  <c r="C23" i="15"/>
  <c r="E23" i="15" s="1"/>
  <c r="C328" i="15"/>
  <c r="E328" i="15" s="1"/>
  <c r="C231" i="15"/>
  <c r="E231" i="15" s="1"/>
  <c r="C271" i="15"/>
  <c r="E271" i="15" s="1"/>
  <c r="C312" i="15"/>
  <c r="E312" i="15" s="1"/>
  <c r="C190" i="15"/>
  <c r="E190" i="15" s="1"/>
  <c r="AC14" i="9"/>
  <c r="I73" i="11"/>
  <c r="K73" i="11" s="1"/>
  <c r="I17" i="11"/>
  <c r="K17" i="11" s="1"/>
  <c r="K27" i="11" s="1"/>
  <c r="B112" i="2" s="1"/>
  <c r="C112" i="2" s="1"/>
  <c r="I129" i="11"/>
  <c r="K129" i="11" s="1"/>
  <c r="K139" i="11" s="1"/>
  <c r="B152" i="2" s="1"/>
  <c r="C152" i="2" s="1"/>
  <c r="C19" i="12"/>
  <c r="E19" i="12" s="1"/>
  <c r="C35" i="12"/>
  <c r="E35" i="12" s="1"/>
  <c r="E39" i="12" s="1"/>
  <c r="B211" i="2" s="1"/>
  <c r="E123" i="12"/>
  <c r="B223" i="2" s="1"/>
  <c r="O59" i="11"/>
  <c r="Q59" i="11" s="1"/>
  <c r="U115" i="11"/>
  <c r="W115" i="11" s="1"/>
  <c r="O115" i="11"/>
  <c r="Q115" i="11" s="1"/>
  <c r="C59" i="11"/>
  <c r="E59" i="11" s="1"/>
  <c r="I115" i="11"/>
  <c r="K115" i="11" s="1"/>
  <c r="AA115" i="11"/>
  <c r="AC115" i="11" s="1"/>
  <c r="O3" i="11"/>
  <c r="Q3" i="11" s="1"/>
  <c r="U59" i="11"/>
  <c r="W59" i="11" s="1"/>
  <c r="I3" i="11"/>
  <c r="K3" i="11" s="1"/>
  <c r="I59" i="11"/>
  <c r="K59" i="11" s="1"/>
  <c r="C115" i="11"/>
  <c r="E115" i="11" s="1"/>
  <c r="C3" i="11"/>
  <c r="E3" i="11" s="1"/>
  <c r="AA3" i="11"/>
  <c r="AC3" i="11" s="1"/>
  <c r="U3" i="11"/>
  <c r="W3" i="11" s="1"/>
  <c r="AA59" i="11"/>
  <c r="AC59" i="11" s="1"/>
  <c r="AC69" i="11" s="1"/>
  <c r="B130" i="2" s="1"/>
  <c r="C130" i="2" s="1"/>
  <c r="Q195" i="11"/>
  <c r="B173" i="2" s="1"/>
  <c r="C49" i="4"/>
  <c r="E49" i="4" s="1"/>
  <c r="E50" i="4" s="1"/>
  <c r="B9" i="2" s="1"/>
  <c r="C69" i="6"/>
  <c r="E69" i="6" s="1"/>
  <c r="C185" i="6"/>
  <c r="E185" i="6" s="1"/>
  <c r="C230" i="6"/>
  <c r="E230" i="6" s="1"/>
  <c r="C337" i="6"/>
  <c r="E337" i="6" s="1"/>
  <c r="C380" i="6"/>
  <c r="E380" i="6" s="1"/>
  <c r="C38" i="10"/>
  <c r="E38" i="10" s="1"/>
  <c r="AI6" i="9"/>
  <c r="Q223" i="11"/>
  <c r="B183" i="2" s="1"/>
  <c r="C12" i="6"/>
  <c r="E12" i="6" s="1"/>
  <c r="C407" i="6"/>
  <c r="E407" i="6" s="1"/>
  <c r="AC279" i="11"/>
  <c r="B205" i="2" s="1"/>
  <c r="C7" i="6"/>
  <c r="E7" i="6" s="1"/>
  <c r="C23" i="6"/>
  <c r="E23" i="6" s="1"/>
  <c r="C49" i="6"/>
  <c r="E49" i="6" s="1"/>
  <c r="C94" i="6"/>
  <c r="E94" i="6" s="1"/>
  <c r="C155" i="6"/>
  <c r="E155" i="6" s="1"/>
  <c r="C297" i="6"/>
  <c r="E297" i="6" s="1"/>
  <c r="C56" i="7"/>
  <c r="E56" i="7" s="1"/>
  <c r="C186" i="6"/>
  <c r="E186" i="6" s="1"/>
  <c r="AY70" i="8"/>
  <c r="BA70" i="8" s="1"/>
  <c r="AY46" i="8"/>
  <c r="BA46" i="8" s="1"/>
  <c r="AY22" i="8"/>
  <c r="BA22" i="8" s="1"/>
  <c r="AY8" i="8"/>
  <c r="BA8" i="8" s="1"/>
  <c r="AY58" i="8"/>
  <c r="BA58" i="8" s="1"/>
  <c r="AY34" i="8"/>
  <c r="BA34" i="8" s="1"/>
  <c r="AA45" i="11"/>
  <c r="AC45" i="11" s="1"/>
  <c r="AC55" i="11" s="1"/>
  <c r="B125" i="2" s="1"/>
  <c r="C125" i="2" s="1"/>
  <c r="AA101" i="11"/>
  <c r="AC101" i="11" s="1"/>
  <c r="AC111" i="11" s="1"/>
  <c r="B145" i="2" s="1"/>
  <c r="C145" i="2" s="1"/>
  <c r="AA157" i="11"/>
  <c r="AC157" i="11" s="1"/>
  <c r="AC167" i="11" s="1"/>
  <c r="B165" i="2" s="1"/>
  <c r="C165" i="2" s="1"/>
  <c r="E102" i="12"/>
  <c r="B220" i="2" s="1"/>
  <c r="C55" i="6"/>
  <c r="E55" i="6" s="1"/>
  <c r="C100" i="6"/>
  <c r="E100" i="6" s="1"/>
  <c r="C144" i="6"/>
  <c r="E144" i="6" s="1"/>
  <c r="C199" i="6"/>
  <c r="E199" i="6" s="1"/>
  <c r="C225" i="6"/>
  <c r="E225" i="6" s="1"/>
  <c r="C298" i="6"/>
  <c r="E298" i="6" s="1"/>
  <c r="C50" i="6"/>
  <c r="E50" i="6" s="1"/>
  <c r="C66" i="6"/>
  <c r="E66" i="6" s="1"/>
  <c r="C95" i="6"/>
  <c r="E95" i="6" s="1"/>
  <c r="C111" i="6"/>
  <c r="E111" i="6" s="1"/>
  <c r="C280" i="6"/>
  <c r="E280" i="6" s="1"/>
  <c r="K195" i="11"/>
  <c r="B172" i="2" s="1"/>
  <c r="Q251" i="11"/>
  <c r="B193" i="2" s="1"/>
  <c r="C513" i="6"/>
  <c r="E513" i="6" s="1"/>
  <c r="C33" i="14"/>
  <c r="E33" i="14" s="1"/>
  <c r="C7" i="7"/>
  <c r="E7" i="7" s="1"/>
  <c r="C35" i="14"/>
  <c r="E35" i="14" s="1"/>
  <c r="C257" i="10"/>
  <c r="E257" i="10" s="1"/>
  <c r="C359" i="10"/>
  <c r="E359" i="10" s="1"/>
  <c r="C177" i="10"/>
  <c r="E177" i="10" s="1"/>
  <c r="C208" i="10"/>
  <c r="E208" i="10" s="1"/>
  <c r="C145" i="10"/>
  <c r="E145" i="10" s="1"/>
  <c r="C280" i="10"/>
  <c r="E280" i="10" s="1"/>
  <c r="C415" i="10"/>
  <c r="E415" i="10" s="1"/>
  <c r="C383" i="10"/>
  <c r="E383" i="10" s="1"/>
  <c r="C90" i="10"/>
  <c r="E90" i="10" s="1"/>
  <c r="C308" i="10"/>
  <c r="E308" i="10" s="1"/>
  <c r="C67" i="10"/>
  <c r="E67" i="10" s="1"/>
  <c r="C35" i="10"/>
  <c r="E35" i="10" s="1"/>
  <c r="C331" i="10"/>
  <c r="E331" i="10" s="1"/>
  <c r="C8" i="10"/>
  <c r="E8" i="10" s="1"/>
  <c r="C117" i="10"/>
  <c r="E117" i="10" s="1"/>
  <c r="C236" i="10"/>
  <c r="E236" i="10" s="1"/>
  <c r="C364" i="6"/>
  <c r="E364" i="6" s="1"/>
  <c r="C243" i="6"/>
  <c r="E243" i="6" s="1"/>
  <c r="C294" i="6"/>
  <c r="E294" i="6" s="1"/>
  <c r="C330" i="6"/>
  <c r="E330" i="6" s="1"/>
  <c r="C413" i="10"/>
  <c r="E413" i="10" s="1"/>
  <c r="C381" i="10"/>
  <c r="E381" i="10" s="1"/>
  <c r="C329" i="10"/>
  <c r="E329" i="10" s="1"/>
  <c r="C115" i="10"/>
  <c r="E115" i="10" s="1"/>
  <c r="C255" i="10"/>
  <c r="E255" i="10" s="1"/>
  <c r="C306" i="10"/>
  <c r="E306" i="10" s="1"/>
  <c r="C88" i="10"/>
  <c r="E88" i="10" s="1"/>
  <c r="C143" i="10"/>
  <c r="E143" i="10" s="1"/>
  <c r="C65" i="10"/>
  <c r="E65" i="10" s="1"/>
  <c r="C33" i="10"/>
  <c r="E33" i="10" s="1"/>
  <c r="C6" i="10"/>
  <c r="E6" i="10" s="1"/>
  <c r="C278" i="10"/>
  <c r="E278" i="10" s="1"/>
  <c r="C43" i="7"/>
  <c r="E43" i="7" s="1"/>
  <c r="C532" i="6"/>
  <c r="E532" i="6" s="1"/>
  <c r="C586" i="6"/>
  <c r="E586" i="6" s="1"/>
  <c r="E589" i="6" s="1"/>
  <c r="B28" i="2" s="1"/>
  <c r="C53" i="14"/>
  <c r="E53" i="14" s="1"/>
  <c r="C14" i="14"/>
  <c r="E14" i="14" s="1"/>
  <c r="C5" i="14"/>
  <c r="E5" i="14" s="1"/>
  <c r="C30" i="14"/>
  <c r="E30" i="14" s="1"/>
  <c r="C262" i="10"/>
  <c r="E262" i="10" s="1"/>
  <c r="C313" i="10"/>
  <c r="E313" i="10" s="1"/>
  <c r="C229" i="10"/>
  <c r="E229" i="10" s="1"/>
  <c r="C285" i="10"/>
  <c r="E285" i="10" s="1"/>
  <c r="C420" i="10"/>
  <c r="E420" i="10" s="1"/>
  <c r="C388" i="10"/>
  <c r="E388" i="10" s="1"/>
  <c r="C336" i="10"/>
  <c r="E336" i="10" s="1"/>
  <c r="C36" i="10"/>
  <c r="E36" i="10" s="1"/>
  <c r="C95" i="10"/>
  <c r="E95" i="10" s="1"/>
  <c r="C9" i="10"/>
  <c r="E9" i="10" s="1"/>
  <c r="C178" i="10"/>
  <c r="E178" i="10" s="1"/>
  <c r="C72" i="10"/>
  <c r="E72" i="10" s="1"/>
  <c r="C150" i="10"/>
  <c r="E150" i="10" s="1"/>
  <c r="C201" i="10"/>
  <c r="E201" i="10" s="1"/>
  <c r="C122" i="10"/>
  <c r="E122" i="10" s="1"/>
  <c r="C385" i="6"/>
  <c r="E385" i="6" s="1"/>
  <c r="C463" i="6"/>
  <c r="E463" i="6" s="1"/>
  <c r="C264" i="6"/>
  <c r="E264" i="6" s="1"/>
  <c r="C316" i="6"/>
  <c r="E316" i="6" s="1"/>
  <c r="C88" i="7"/>
  <c r="E88" i="7" s="1"/>
  <c r="C368" i="6"/>
  <c r="E368" i="6" s="1"/>
  <c r="C21" i="7"/>
  <c r="E21" i="7" s="1"/>
  <c r="C72" i="7"/>
  <c r="E72" i="7" s="1"/>
  <c r="C519" i="6"/>
  <c r="E519" i="6" s="1"/>
  <c r="C186" i="10"/>
  <c r="E186" i="10" s="1"/>
  <c r="C30" i="7"/>
  <c r="E30" i="7" s="1"/>
  <c r="C9" i="15"/>
  <c r="E9" i="15" s="1"/>
  <c r="C276" i="15"/>
  <c r="E276" i="15" s="1"/>
  <c r="C101" i="15"/>
  <c r="E101" i="15" s="1"/>
  <c r="C195" i="15"/>
  <c r="E195" i="15" s="1"/>
  <c r="C290" i="15"/>
  <c r="E290" i="15" s="1"/>
  <c r="C209" i="15"/>
  <c r="E209" i="15" s="1"/>
  <c r="C161" i="15"/>
  <c r="E161" i="15" s="1"/>
  <c r="C24" i="15"/>
  <c r="E24" i="15" s="1"/>
  <c r="C329" i="15"/>
  <c r="E329" i="15" s="1"/>
  <c r="C248" i="15"/>
  <c r="E248" i="15" s="1"/>
  <c r="C69" i="15"/>
  <c r="E69" i="15" s="1"/>
  <c r="C116" i="15"/>
  <c r="E116" i="15" s="1"/>
  <c r="AI14" i="9"/>
  <c r="O73" i="11"/>
  <c r="Q73" i="11" s="1"/>
  <c r="Q83" i="11" s="1"/>
  <c r="B133" i="2" s="1"/>
  <c r="C133" i="2" s="1"/>
  <c r="O129" i="11"/>
  <c r="Q129" i="11" s="1"/>
  <c r="Q139" i="11" s="1"/>
  <c r="B153" i="2" s="1"/>
  <c r="C153" i="2" s="1"/>
  <c r="O17" i="11"/>
  <c r="Q17" i="11" s="1"/>
  <c r="C28" i="12"/>
  <c r="E28" i="12" s="1"/>
  <c r="C36" i="12"/>
  <c r="E36" i="12" s="1"/>
  <c r="C4" i="12"/>
  <c r="E4" i="12" s="1"/>
  <c r="E7" i="12" s="1"/>
  <c r="B208" i="2" s="1"/>
  <c r="C12" i="12"/>
  <c r="E12" i="12" s="1"/>
  <c r="C20" i="12"/>
  <c r="E20" i="12" s="1"/>
  <c r="E130" i="12"/>
  <c r="B224" i="2" s="1"/>
  <c r="W195" i="11"/>
  <c r="B174" i="2" s="1"/>
  <c r="C13" i="4"/>
  <c r="E13" i="4" s="1"/>
  <c r="C206" i="6"/>
  <c r="E206" i="6" s="1"/>
  <c r="C281" i="6"/>
  <c r="E281" i="6" s="1"/>
  <c r="C334" i="6"/>
  <c r="E334" i="6" s="1"/>
  <c r="C347" i="6"/>
  <c r="E347" i="6" s="1"/>
  <c r="C27" i="14"/>
  <c r="E27" i="14" s="1"/>
  <c r="E39" i="14" s="1"/>
  <c r="B57" i="2" s="1"/>
  <c r="C182" i="6"/>
  <c r="E182" i="6" s="1"/>
  <c r="C428" i="10"/>
  <c r="E428" i="10" s="1"/>
  <c r="C396" i="10"/>
  <c r="E396" i="10" s="1"/>
  <c r="C103" i="10"/>
  <c r="E103" i="10" s="1"/>
  <c r="C158" i="10"/>
  <c r="E158" i="10" s="1"/>
  <c r="C511" i="6"/>
  <c r="E511" i="6" s="1"/>
  <c r="C427" i="6"/>
  <c r="E427" i="6" s="1"/>
  <c r="C483" i="6"/>
  <c r="E483" i="6" s="1"/>
  <c r="C399" i="6"/>
  <c r="E399" i="6" s="1"/>
  <c r="C455" i="6"/>
  <c r="E455" i="6" s="1"/>
  <c r="C93" i="7"/>
  <c r="E93" i="7" s="1"/>
  <c r="C77" i="7"/>
  <c r="E77" i="7" s="1"/>
  <c r="C558" i="6"/>
  <c r="E558" i="6" s="1"/>
  <c r="E561" i="6" s="1"/>
  <c r="B24" i="2" s="1"/>
  <c r="C391" i="6"/>
  <c r="E391" i="6" s="1"/>
  <c r="C246" i="10"/>
  <c r="E246" i="10" s="1"/>
  <c r="C175" i="10"/>
  <c r="E175" i="10" s="1"/>
  <c r="C90" i="7"/>
  <c r="E90" i="7" s="1"/>
  <c r="C74" i="7"/>
  <c r="E74" i="7" s="1"/>
  <c r="C333" i="6"/>
  <c r="E333" i="6" s="1"/>
  <c r="C58" i="7"/>
  <c r="E58" i="7" s="1"/>
  <c r="C384" i="6"/>
  <c r="E384" i="6" s="1"/>
  <c r="C315" i="6"/>
  <c r="E315" i="6" s="1"/>
  <c r="C367" i="6"/>
  <c r="E367" i="6" s="1"/>
  <c r="C246" i="6"/>
  <c r="E246" i="6" s="1"/>
  <c r="C24" i="16"/>
  <c r="E24" i="16" s="1"/>
  <c r="C11" i="16"/>
  <c r="E11" i="16" s="1"/>
  <c r="E14" i="9"/>
  <c r="U73" i="11"/>
  <c r="W73" i="11" s="1"/>
  <c r="W83" i="11" s="1"/>
  <c r="B134" i="2" s="1"/>
  <c r="C134" i="2" s="1"/>
  <c r="U129" i="11"/>
  <c r="W129" i="11" s="1"/>
  <c r="W139" i="11" s="1"/>
  <c r="B154" i="2" s="1"/>
  <c r="C154" i="2" s="1"/>
  <c r="U17" i="11"/>
  <c r="W17" i="11" s="1"/>
  <c r="W27" i="11" s="1"/>
  <c r="B114" i="2" s="1"/>
  <c r="C114" i="2" s="1"/>
  <c r="E140" i="12"/>
  <c r="AC195" i="11"/>
  <c r="B175" i="2" s="1"/>
  <c r="E265" i="11"/>
  <c r="B196" i="2" s="1"/>
  <c r="C31" i="6"/>
  <c r="E31" i="6" s="1"/>
  <c r="C73" i="6"/>
  <c r="E73" i="6" s="1"/>
  <c r="C118" i="6"/>
  <c r="E118" i="6" s="1"/>
  <c r="C163" i="6"/>
  <c r="E163" i="6" s="1"/>
  <c r="C183" i="6"/>
  <c r="E183" i="6" s="1"/>
  <c r="C228" i="6"/>
  <c r="E228" i="6" s="1"/>
  <c r="C61" i="7"/>
  <c r="E61" i="7" s="1"/>
  <c r="C387" i="10"/>
  <c r="E387" i="10" s="1"/>
  <c r="C335" i="10"/>
  <c r="E335" i="10" s="1"/>
  <c r="C189" i="10"/>
  <c r="E189" i="10" s="1"/>
  <c r="C121" i="10"/>
  <c r="E121" i="10" s="1"/>
  <c r="C261" i="10"/>
  <c r="E261" i="10" s="1"/>
  <c r="C94" i="10"/>
  <c r="E94" i="10" s="1"/>
  <c r="C312" i="10"/>
  <c r="E312" i="10" s="1"/>
  <c r="C284" i="10"/>
  <c r="E284" i="10" s="1"/>
  <c r="C10" i="10"/>
  <c r="E10" i="10" s="1"/>
  <c r="C419" i="10"/>
  <c r="E419" i="10" s="1"/>
  <c r="C71" i="10"/>
  <c r="E71" i="10" s="1"/>
  <c r="C244" i="10"/>
  <c r="E244" i="10" s="1"/>
  <c r="C37" i="10"/>
  <c r="E37" i="10" s="1"/>
  <c r="C54" i="7"/>
  <c r="E54" i="7" s="1"/>
  <c r="C149" i="10"/>
  <c r="E149" i="10" s="1"/>
  <c r="C11" i="7"/>
  <c r="E11" i="7" s="1"/>
  <c r="C86" i="7"/>
  <c r="E86" i="7" s="1"/>
  <c r="C361" i="10"/>
  <c r="E361" i="10" s="1"/>
  <c r="C283" i="10"/>
  <c r="E283" i="10" s="1"/>
  <c r="C418" i="10"/>
  <c r="E418" i="10" s="1"/>
  <c r="C386" i="10"/>
  <c r="E386" i="10" s="1"/>
  <c r="C120" i="10"/>
  <c r="E120" i="10" s="1"/>
  <c r="C260" i="10"/>
  <c r="E260" i="10" s="1"/>
  <c r="C311" i="10"/>
  <c r="E311" i="10" s="1"/>
  <c r="C334" i="10"/>
  <c r="E334" i="10" s="1"/>
  <c r="C93" i="10"/>
  <c r="E93" i="10" s="1"/>
  <c r="C148" i="10"/>
  <c r="E148" i="10" s="1"/>
  <c r="C210" i="10"/>
  <c r="E210" i="10" s="1"/>
  <c r="C70" i="10"/>
  <c r="E70" i="10" s="1"/>
  <c r="C403" i="10"/>
  <c r="E403" i="10" s="1"/>
  <c r="C296" i="10"/>
  <c r="E296" i="10" s="1"/>
  <c r="C133" i="10"/>
  <c r="E133" i="10" s="1"/>
  <c r="C165" i="10"/>
  <c r="E165" i="10" s="1"/>
  <c r="C347" i="10"/>
  <c r="E347" i="10" s="1"/>
  <c r="C48" i="10"/>
  <c r="E48" i="10" s="1"/>
  <c r="E56" i="14"/>
  <c r="B56" i="2" s="1"/>
  <c r="C521" i="6"/>
  <c r="E521" i="6" s="1"/>
  <c r="C437" i="6"/>
  <c r="E437" i="6" s="1"/>
  <c r="C493" i="6"/>
  <c r="E493" i="6" s="1"/>
  <c r="C236" i="15"/>
  <c r="E236" i="15" s="1"/>
  <c r="C278" i="15"/>
  <c r="E278" i="15" s="1"/>
  <c r="C56" i="15"/>
  <c r="E56" i="15" s="1"/>
  <c r="C103" i="15"/>
  <c r="E103" i="15" s="1"/>
  <c r="C197" i="15"/>
  <c r="E197" i="15" s="1"/>
  <c r="C317" i="15"/>
  <c r="E317" i="15" s="1"/>
  <c r="C148" i="15"/>
  <c r="E148" i="15" s="1"/>
  <c r="C11" i="15"/>
  <c r="E11" i="15" s="1"/>
  <c r="C163" i="15"/>
  <c r="E163" i="15" s="1"/>
  <c r="C26" i="15"/>
  <c r="E26" i="15" s="1"/>
  <c r="C331" i="15"/>
  <c r="E331" i="15" s="1"/>
  <c r="C250" i="15"/>
  <c r="E250" i="15" s="1"/>
  <c r="C71" i="15"/>
  <c r="E71" i="15" s="1"/>
  <c r="C118" i="15"/>
  <c r="E118" i="15" s="1"/>
  <c r="C292" i="15"/>
  <c r="E292" i="15" s="1"/>
  <c r="C211" i="15"/>
  <c r="E211" i="15" s="1"/>
  <c r="C252" i="15"/>
  <c r="E252" i="15" s="1"/>
  <c r="C294" i="15"/>
  <c r="E294" i="15" s="1"/>
  <c r="C172" i="15"/>
  <c r="E172" i="15" s="1"/>
  <c r="C35" i="15"/>
  <c r="E35" i="15" s="1"/>
  <c r="C213" i="15"/>
  <c r="E213" i="15" s="1"/>
  <c r="C333" i="15"/>
  <c r="E333" i="15" s="1"/>
  <c r="C80" i="15"/>
  <c r="E80" i="15" s="1"/>
  <c r="C127" i="15"/>
  <c r="E127" i="15" s="1"/>
  <c r="I176" i="11"/>
  <c r="K176" i="11" s="1"/>
  <c r="I232" i="11"/>
  <c r="K232" i="11" s="1"/>
  <c r="U64" i="11"/>
  <c r="W64" i="11" s="1"/>
  <c r="C232" i="11"/>
  <c r="E232" i="11" s="1"/>
  <c r="O64" i="11"/>
  <c r="Q64" i="11" s="1"/>
  <c r="U120" i="11"/>
  <c r="W120" i="11" s="1"/>
  <c r="AA176" i="11"/>
  <c r="AC176" i="11" s="1"/>
  <c r="I64" i="11"/>
  <c r="K64" i="11" s="1"/>
  <c r="AA232" i="11"/>
  <c r="AC232" i="11" s="1"/>
  <c r="O120" i="11"/>
  <c r="Q120" i="11" s="1"/>
  <c r="U232" i="11"/>
  <c r="W232" i="11" s="1"/>
  <c r="O232" i="11"/>
  <c r="Q232" i="11" s="1"/>
  <c r="O176" i="11"/>
  <c r="Q176" i="11" s="1"/>
  <c r="U8" i="11"/>
  <c r="W8" i="11" s="1"/>
  <c r="C64" i="11"/>
  <c r="E64" i="11" s="1"/>
  <c r="AA120" i="11"/>
  <c r="AC120" i="11" s="1"/>
  <c r="O8" i="11"/>
  <c r="Q8" i="11" s="1"/>
  <c r="C176" i="11"/>
  <c r="E176" i="11" s="1"/>
  <c r="I8" i="11"/>
  <c r="K8" i="11" s="1"/>
  <c r="I120" i="11"/>
  <c r="K120" i="11" s="1"/>
  <c r="C8" i="11"/>
  <c r="E8" i="11" s="1"/>
  <c r="U176" i="11"/>
  <c r="W176" i="11" s="1"/>
  <c r="AA8" i="11"/>
  <c r="AC8" i="11" s="1"/>
  <c r="C120" i="11"/>
  <c r="E120" i="11" s="1"/>
  <c r="AA64" i="11"/>
  <c r="AC64" i="11" s="1"/>
  <c r="AA29" i="8"/>
  <c r="AC29" i="8" s="1"/>
  <c r="AS29" i="8"/>
  <c r="AU29" i="8" s="1"/>
  <c r="AM29" i="8"/>
  <c r="AO29" i="8" s="1"/>
  <c r="AG29" i="8"/>
  <c r="AI29" i="8" s="1"/>
  <c r="C87" i="11"/>
  <c r="E87" i="11" s="1"/>
  <c r="C143" i="11"/>
  <c r="E143" i="11" s="1"/>
  <c r="C31" i="11"/>
  <c r="E31" i="11" s="1"/>
  <c r="E53" i="12"/>
  <c r="B213" i="2" s="1"/>
  <c r="AA227" i="11"/>
  <c r="AC227" i="11" s="1"/>
  <c r="U227" i="11"/>
  <c r="W227" i="11" s="1"/>
  <c r="O227" i="11"/>
  <c r="Q227" i="11" s="1"/>
  <c r="Q237" i="11" s="1"/>
  <c r="B188" i="2" s="1"/>
  <c r="I227" i="11"/>
  <c r="K227" i="11" s="1"/>
  <c r="C227" i="11"/>
  <c r="E227" i="11" s="1"/>
  <c r="C207" i="6"/>
  <c r="E207" i="6" s="1"/>
  <c r="C279" i="15"/>
  <c r="E279" i="15" s="1"/>
  <c r="C57" i="15"/>
  <c r="E57" i="15" s="1"/>
  <c r="C104" i="15"/>
  <c r="E104" i="15" s="1"/>
  <c r="C198" i="15"/>
  <c r="E198" i="15" s="1"/>
  <c r="C318" i="15"/>
  <c r="E318" i="15" s="1"/>
  <c r="C149" i="15"/>
  <c r="E149" i="15" s="1"/>
  <c r="C12" i="15"/>
  <c r="E12" i="15" s="1"/>
  <c r="C237" i="15"/>
  <c r="E237" i="15" s="1"/>
  <c r="C72" i="15"/>
  <c r="E72" i="15" s="1"/>
  <c r="C119" i="15"/>
  <c r="E119" i="15" s="1"/>
  <c r="C164" i="15"/>
  <c r="E164" i="15" s="1"/>
  <c r="C27" i="15"/>
  <c r="E27" i="15" s="1"/>
  <c r="C295" i="15"/>
  <c r="E295" i="15" s="1"/>
  <c r="C173" i="15"/>
  <c r="E173" i="15" s="1"/>
  <c r="C36" i="15"/>
  <c r="E36" i="15" s="1"/>
  <c r="C214" i="15"/>
  <c r="E214" i="15" s="1"/>
  <c r="C334" i="15"/>
  <c r="E334" i="15" s="1"/>
  <c r="C81" i="15"/>
  <c r="E81" i="15" s="1"/>
  <c r="C128" i="15"/>
  <c r="E128" i="15" s="1"/>
  <c r="C253" i="15"/>
  <c r="E253" i="15" s="1"/>
  <c r="C121" i="11"/>
  <c r="E121" i="11" s="1"/>
  <c r="AA65" i="11"/>
  <c r="AC65" i="11" s="1"/>
  <c r="O233" i="11"/>
  <c r="Q233" i="11" s="1"/>
  <c r="I177" i="11"/>
  <c r="K177" i="11" s="1"/>
  <c r="I233" i="11"/>
  <c r="K233" i="11" s="1"/>
  <c r="C177" i="11"/>
  <c r="E177" i="11" s="1"/>
  <c r="AA121" i="11"/>
  <c r="AC121" i="11" s="1"/>
  <c r="O65" i="11"/>
  <c r="Q65" i="11" s="1"/>
  <c r="C233" i="11"/>
  <c r="E233" i="11" s="1"/>
  <c r="U121" i="11"/>
  <c r="W121" i="11" s="1"/>
  <c r="AA177" i="11"/>
  <c r="AC177" i="11" s="1"/>
  <c r="I65" i="11"/>
  <c r="K65" i="11" s="1"/>
  <c r="AA233" i="11"/>
  <c r="AC233" i="11" s="1"/>
  <c r="U177" i="11"/>
  <c r="W177" i="11" s="1"/>
  <c r="AA9" i="11"/>
  <c r="AC9" i="11" s="1"/>
  <c r="I121" i="11"/>
  <c r="K121" i="11" s="1"/>
  <c r="U9" i="11"/>
  <c r="W9" i="11" s="1"/>
  <c r="U65" i="11"/>
  <c r="W65" i="11" s="1"/>
  <c r="O9" i="11"/>
  <c r="Q9" i="11" s="1"/>
  <c r="O177" i="11"/>
  <c r="Q177" i="11" s="1"/>
  <c r="C65" i="11"/>
  <c r="E65" i="11" s="1"/>
  <c r="I9" i="11"/>
  <c r="K9" i="11" s="1"/>
  <c r="O121" i="11"/>
  <c r="Q121" i="11" s="1"/>
  <c r="U233" i="11"/>
  <c r="W233" i="11" s="1"/>
  <c r="C9" i="11"/>
  <c r="E9" i="11" s="1"/>
  <c r="AM41" i="8"/>
  <c r="AO41" i="8" s="1"/>
  <c r="AG41" i="8"/>
  <c r="AI41" i="8" s="1"/>
  <c r="AA41" i="8"/>
  <c r="AC41" i="8" s="1"/>
  <c r="AS41" i="8"/>
  <c r="AU41" i="8" s="1"/>
  <c r="I143" i="11"/>
  <c r="K143" i="11" s="1"/>
  <c r="K153" i="11" s="1"/>
  <c r="B157" i="2" s="1"/>
  <c r="C157" i="2" s="1"/>
  <c r="I31" i="11"/>
  <c r="K31" i="11" s="1"/>
  <c r="K41" i="11" s="1"/>
  <c r="B117" i="2" s="1"/>
  <c r="C117" i="2" s="1"/>
  <c r="I87" i="11"/>
  <c r="K87" i="11" s="1"/>
  <c r="K97" i="11" s="1"/>
  <c r="B137" i="2" s="1"/>
  <c r="C137" i="2" s="1"/>
  <c r="E60" i="12"/>
  <c r="B214" i="2" s="1"/>
  <c r="C116" i="11"/>
  <c r="E116" i="11" s="1"/>
  <c r="C4" i="11"/>
  <c r="E4" i="11" s="1"/>
  <c r="C60" i="11"/>
  <c r="E60" i="11" s="1"/>
  <c r="E6" i="9"/>
  <c r="Q209" i="11"/>
  <c r="B178" i="2" s="1"/>
  <c r="W265" i="11"/>
  <c r="B199" i="2" s="1"/>
  <c r="E47" i="14"/>
  <c r="B58" i="2" s="1"/>
  <c r="C485" i="6"/>
  <c r="E485" i="6" s="1"/>
  <c r="C401" i="6"/>
  <c r="E401" i="6" s="1"/>
  <c r="C457" i="6"/>
  <c r="E457" i="6" s="1"/>
  <c r="C429" i="6"/>
  <c r="E429" i="6" s="1"/>
  <c r="C105" i="15"/>
  <c r="E105" i="15" s="1"/>
  <c r="C199" i="15"/>
  <c r="E199" i="15" s="1"/>
  <c r="C319" i="15"/>
  <c r="E319" i="15" s="1"/>
  <c r="C150" i="15"/>
  <c r="E150" i="15" s="1"/>
  <c r="C13" i="15"/>
  <c r="E13" i="15" s="1"/>
  <c r="C238" i="15"/>
  <c r="E238" i="15" s="1"/>
  <c r="C280" i="15"/>
  <c r="E280" i="15" s="1"/>
  <c r="C58" i="15"/>
  <c r="E58" i="15" s="1"/>
  <c r="C73" i="15"/>
  <c r="E73" i="15" s="1"/>
  <c r="C120" i="15"/>
  <c r="E120" i="15" s="1"/>
  <c r="C165" i="15"/>
  <c r="E165" i="15" s="1"/>
  <c r="C28" i="15"/>
  <c r="E28" i="15" s="1"/>
  <c r="C37" i="15"/>
  <c r="E37" i="15" s="1"/>
  <c r="C215" i="15"/>
  <c r="E215" i="15" s="1"/>
  <c r="C335" i="15"/>
  <c r="E335" i="15" s="1"/>
  <c r="C82" i="15"/>
  <c r="E82" i="15" s="1"/>
  <c r="C129" i="15"/>
  <c r="E129" i="15" s="1"/>
  <c r="C254" i="15"/>
  <c r="E254" i="15" s="1"/>
  <c r="C296" i="15"/>
  <c r="E296" i="15" s="1"/>
  <c r="C174" i="15"/>
  <c r="E174" i="15" s="1"/>
  <c r="C122" i="11"/>
  <c r="E122" i="11" s="1"/>
  <c r="AA66" i="11"/>
  <c r="AC66" i="11" s="1"/>
  <c r="O234" i="11"/>
  <c r="Q234" i="11" s="1"/>
  <c r="I178" i="11"/>
  <c r="K178" i="11" s="1"/>
  <c r="U66" i="11"/>
  <c r="W66" i="11" s="1"/>
  <c r="I234" i="11"/>
  <c r="K234" i="11" s="1"/>
  <c r="C178" i="11"/>
  <c r="E178" i="11" s="1"/>
  <c r="AA122" i="11"/>
  <c r="AC122" i="11" s="1"/>
  <c r="C234" i="11"/>
  <c r="E234" i="11" s="1"/>
  <c r="U122" i="11"/>
  <c r="W122" i="11" s="1"/>
  <c r="AA178" i="11"/>
  <c r="AC178" i="11" s="1"/>
  <c r="O122" i="11"/>
  <c r="Q122" i="11" s="1"/>
  <c r="AA234" i="11"/>
  <c r="AC234" i="11" s="1"/>
  <c r="U234" i="11"/>
  <c r="W234" i="11" s="1"/>
  <c r="C66" i="11"/>
  <c r="E66" i="11" s="1"/>
  <c r="O178" i="11"/>
  <c r="Q178" i="11" s="1"/>
  <c r="AA10" i="11"/>
  <c r="AC10" i="11" s="1"/>
  <c r="U10" i="11"/>
  <c r="W10" i="11" s="1"/>
  <c r="O10" i="11"/>
  <c r="Q10" i="11" s="1"/>
  <c r="I122" i="11"/>
  <c r="K122" i="11" s="1"/>
  <c r="I10" i="11"/>
  <c r="K10" i="11" s="1"/>
  <c r="O66" i="11"/>
  <c r="Q66" i="11" s="1"/>
  <c r="I66" i="11"/>
  <c r="K66" i="11" s="1"/>
  <c r="C10" i="11"/>
  <c r="E10" i="11" s="1"/>
  <c r="U178" i="11"/>
  <c r="W178" i="11" s="1"/>
  <c r="AA53" i="8"/>
  <c r="AC53" i="8" s="1"/>
  <c r="AS53" i="8"/>
  <c r="AU53" i="8" s="1"/>
  <c r="AA19" i="9"/>
  <c r="AC19" i="9" s="1"/>
  <c r="AC22" i="9" s="1"/>
  <c r="AM53" i="8"/>
  <c r="AO53" i="8" s="1"/>
  <c r="AG53" i="8"/>
  <c r="AI53" i="8" s="1"/>
  <c r="O31" i="11"/>
  <c r="Q31" i="11" s="1"/>
  <c r="Q41" i="11" s="1"/>
  <c r="B118" i="2" s="1"/>
  <c r="C118" i="2" s="1"/>
  <c r="O87" i="11"/>
  <c r="Q87" i="11" s="1"/>
  <c r="Q97" i="11" s="1"/>
  <c r="B138" i="2" s="1"/>
  <c r="C138" i="2" s="1"/>
  <c r="O143" i="11"/>
  <c r="Q143" i="11" s="1"/>
  <c r="Q153" i="11" s="1"/>
  <c r="B158" i="2" s="1"/>
  <c r="C158" i="2" s="1"/>
  <c r="U51" i="8"/>
  <c r="W51" i="8" s="1"/>
  <c r="U27" i="8"/>
  <c r="W27" i="8" s="1"/>
  <c r="W35" i="8" s="1"/>
  <c r="B90" i="2" s="1"/>
  <c r="U15" i="8"/>
  <c r="W15" i="8" s="1"/>
  <c r="U3" i="8"/>
  <c r="W3" i="8" s="1"/>
  <c r="I60" i="11"/>
  <c r="K60" i="11" s="1"/>
  <c r="I116" i="11"/>
  <c r="K116" i="11" s="1"/>
  <c r="I4" i="11"/>
  <c r="K4" i="11" s="1"/>
  <c r="K6" i="9"/>
  <c r="W209" i="11"/>
  <c r="B179" i="2" s="1"/>
  <c r="C74" i="6"/>
  <c r="E74" i="6" s="1"/>
  <c r="C215" i="6"/>
  <c r="E215" i="6" s="1"/>
  <c r="C229" i="6"/>
  <c r="E229" i="6" s="1"/>
  <c r="C247" i="6"/>
  <c r="E247" i="6" s="1"/>
  <c r="C350" i="6"/>
  <c r="E350" i="6" s="1"/>
  <c r="C491" i="6"/>
  <c r="E491" i="6" s="1"/>
  <c r="F182" i="2" l="1"/>
  <c r="G182" i="2" s="1"/>
  <c r="C182" i="2"/>
  <c r="C177" i="2"/>
  <c r="F177" i="2"/>
  <c r="G177" i="2" s="1"/>
  <c r="F201" i="2"/>
  <c r="G201" i="2" s="1"/>
  <c r="C201" i="2"/>
  <c r="C218" i="2"/>
  <c r="F218" i="2"/>
  <c r="G218" i="2" s="1"/>
  <c r="F197" i="2"/>
  <c r="G197" i="2" s="1"/>
  <c r="C197" i="2"/>
  <c r="F198" i="2"/>
  <c r="G198" i="2" s="1"/>
  <c r="C198" i="2"/>
  <c r="C75" i="2"/>
  <c r="F75" i="2"/>
  <c r="G75" i="2" s="1"/>
  <c r="F191" i="2"/>
  <c r="G191" i="2" s="1"/>
  <c r="C191" i="2"/>
  <c r="C184" i="2"/>
  <c r="F184" i="2"/>
  <c r="G184" i="2" s="1"/>
  <c r="F54" i="2"/>
  <c r="G54" i="2" s="1"/>
  <c r="C54" i="2"/>
  <c r="F185" i="2"/>
  <c r="G185" i="2" s="1"/>
  <c r="C185" i="2"/>
  <c r="F55" i="2"/>
  <c r="G55" i="2" s="1"/>
  <c r="C55" i="2"/>
  <c r="F195" i="2"/>
  <c r="G195" i="2" s="1"/>
  <c r="C195" i="2"/>
  <c r="F219" i="2"/>
  <c r="G219" i="2" s="1"/>
  <c r="C219" i="2"/>
  <c r="F194" i="2"/>
  <c r="G194" i="2" s="1"/>
  <c r="C194" i="2"/>
  <c r="F204" i="2"/>
  <c r="G204" i="2" s="1"/>
  <c r="C204" i="2"/>
  <c r="C215" i="2"/>
  <c r="F215" i="2"/>
  <c r="G215" i="2" s="1"/>
  <c r="C200" i="2"/>
  <c r="F200" i="2"/>
  <c r="G200" i="2" s="1"/>
  <c r="C176" i="2"/>
  <c r="F176" i="2"/>
  <c r="G176" i="2" s="1"/>
  <c r="C216" i="2"/>
  <c r="F216" i="2"/>
  <c r="G216" i="2" s="1"/>
  <c r="C202" i="2"/>
  <c r="F202" i="2"/>
  <c r="G202" i="2" s="1"/>
  <c r="F57" i="2"/>
  <c r="G57" i="2" s="1"/>
  <c r="C57" i="2"/>
  <c r="C212" i="2"/>
  <c r="F212" i="2"/>
  <c r="G212" i="2" s="1"/>
  <c r="F217" i="2"/>
  <c r="G217" i="2" s="1"/>
  <c r="C217" i="2"/>
  <c r="C91" i="2"/>
  <c r="F91" i="2"/>
  <c r="G91" i="2" s="1"/>
  <c r="C93" i="2"/>
  <c r="F93" i="2"/>
  <c r="G93" i="2" s="1"/>
  <c r="C208" i="2"/>
  <c r="F208" i="2"/>
  <c r="G208" i="2" s="1"/>
  <c r="C180" i="2"/>
  <c r="F180" i="2"/>
  <c r="G180" i="2" s="1"/>
  <c r="F203" i="2"/>
  <c r="G203" i="2" s="1"/>
  <c r="C203" i="2"/>
  <c r="E343" i="15"/>
  <c r="E304" i="15"/>
  <c r="C4" i="2"/>
  <c r="F4" i="2"/>
  <c r="G4" i="2" s="1"/>
  <c r="W23" i="8"/>
  <c r="B89" i="2" s="1"/>
  <c r="AC237" i="11"/>
  <c r="B190" i="2" s="1"/>
  <c r="W13" i="11"/>
  <c r="B109" i="2" s="1"/>
  <c r="C109" i="2" s="1"/>
  <c r="E23" i="12"/>
  <c r="B210" i="2" s="1"/>
  <c r="E195" i="10"/>
  <c r="B51" i="2" s="1"/>
  <c r="AO59" i="8"/>
  <c r="B98" i="2" s="1"/>
  <c r="AC71" i="8"/>
  <c r="E547" i="6"/>
  <c r="B22" i="2" s="1"/>
  <c r="Q23" i="8"/>
  <c r="B83" i="2" s="1"/>
  <c r="K35" i="8"/>
  <c r="B78" i="2" s="1"/>
  <c r="K111" i="11"/>
  <c r="B142" i="2" s="1"/>
  <c r="C142" i="2" s="1"/>
  <c r="E271" i="6"/>
  <c r="B13" i="2" s="1"/>
  <c r="E216" i="6"/>
  <c r="B20" i="2" s="1"/>
  <c r="C223" i="2"/>
  <c r="F223" i="2"/>
  <c r="G223" i="2" s="1"/>
  <c r="W11" i="8"/>
  <c r="B88" i="2" s="1"/>
  <c r="W237" i="11"/>
  <c r="B189" i="2" s="1"/>
  <c r="AC47" i="8"/>
  <c r="Q11" i="8"/>
  <c r="B82" i="2" s="1"/>
  <c r="K59" i="8"/>
  <c r="B80" i="2" s="1"/>
  <c r="W59" i="8"/>
  <c r="B92" i="2" s="1"/>
  <c r="E41" i="11"/>
  <c r="B116" i="2" s="1"/>
  <c r="C116" i="2" s="1"/>
  <c r="C224" i="2"/>
  <c r="F224" i="2"/>
  <c r="G224" i="2" s="1"/>
  <c r="E13" i="11"/>
  <c r="B106" i="2" s="1"/>
  <c r="C106" i="2" s="1"/>
  <c r="AO47" i="8"/>
  <c r="B97" i="2" s="1"/>
  <c r="AI71" i="8"/>
  <c r="E223" i="10"/>
  <c r="B43" i="2" s="1"/>
  <c r="C43" i="2" s="1"/>
  <c r="Q35" i="8"/>
  <c r="B84" i="2" s="1"/>
  <c r="K47" i="8"/>
  <c r="B79" i="2" s="1"/>
  <c r="W41" i="11"/>
  <c r="B119" i="2" s="1"/>
  <c r="C119" i="2" s="1"/>
  <c r="E80" i="7"/>
  <c r="B32" i="2" s="1"/>
  <c r="E421" i="6"/>
  <c r="B38" i="2" s="1"/>
  <c r="F31" i="2"/>
  <c r="G31" i="2" s="1"/>
  <c r="C31" i="2"/>
  <c r="E64" i="7"/>
  <c r="B30" i="2" s="1"/>
  <c r="E37" i="7"/>
  <c r="B29" i="2" s="1"/>
  <c r="F214" i="2"/>
  <c r="G214" i="2" s="1"/>
  <c r="C214" i="2"/>
  <c r="E153" i="11"/>
  <c r="B156" i="2" s="1"/>
  <c r="C156" i="2" s="1"/>
  <c r="E125" i="11"/>
  <c r="B146" i="2" s="1"/>
  <c r="C146" i="2" s="1"/>
  <c r="K83" i="11"/>
  <c r="B132" i="2" s="1"/>
  <c r="C132" i="2" s="1"/>
  <c r="AO71" i="8"/>
  <c r="B99" i="2" s="1"/>
  <c r="AC35" i="8"/>
  <c r="E373" i="10"/>
  <c r="B44" i="2" s="1"/>
  <c r="C44" i="2" s="1"/>
  <c r="Q59" i="8"/>
  <c r="B86" i="2" s="1"/>
  <c r="K71" i="8"/>
  <c r="B81" i="2" s="1"/>
  <c r="E167" i="11"/>
  <c r="B161" i="2" s="1"/>
  <c r="C161" i="2" s="1"/>
  <c r="W153" i="11"/>
  <c r="B159" i="2" s="1"/>
  <c r="C159" i="2" s="1"/>
  <c r="E341" i="6"/>
  <c r="B34" i="2" s="1"/>
  <c r="K22" i="9"/>
  <c r="E40" i="6"/>
  <c r="B16" i="2" s="1"/>
  <c r="F205" i="2"/>
  <c r="G205" i="2" s="1"/>
  <c r="C205" i="2"/>
  <c r="C174" i="2"/>
  <c r="F174" i="2"/>
  <c r="G174" i="2" s="1"/>
  <c r="AC13" i="11"/>
  <c r="B110" i="2" s="1"/>
  <c r="C110" i="2" s="1"/>
  <c r="E247" i="10"/>
  <c r="B52" i="2" s="1"/>
  <c r="C52" i="2" s="1"/>
  <c r="F23" i="2"/>
  <c r="G23" i="2" s="1"/>
  <c r="C23" i="2"/>
  <c r="E97" i="11"/>
  <c r="B136" i="2" s="1"/>
  <c r="C136" i="2" s="1"/>
  <c r="C183" i="2"/>
  <c r="F183" i="2"/>
  <c r="G183" i="2" s="1"/>
  <c r="K69" i="11"/>
  <c r="B127" i="2" s="1"/>
  <c r="C127" i="2" s="1"/>
  <c r="AC59" i="8"/>
  <c r="E111" i="11"/>
  <c r="B141" i="2" s="1"/>
  <c r="C141" i="2" s="1"/>
  <c r="AC153" i="11"/>
  <c r="B160" i="2" s="1"/>
  <c r="C160" i="2" s="1"/>
  <c r="W97" i="11"/>
  <c r="B139" i="2" s="1"/>
  <c r="C139" i="2" s="1"/>
  <c r="E96" i="7"/>
  <c r="B53" i="2" s="1"/>
  <c r="E83" i="6"/>
  <c r="B17" i="2" s="1"/>
  <c r="E375" i="6"/>
  <c r="B36" i="2" s="1"/>
  <c r="C211" i="2"/>
  <c r="F211" i="2"/>
  <c r="G211" i="2" s="1"/>
  <c r="F221" i="2"/>
  <c r="G221" i="2" s="1"/>
  <c r="C221" i="2"/>
  <c r="AI47" i="8"/>
  <c r="K13" i="11"/>
  <c r="B107" i="2" s="1"/>
  <c r="C107" i="2" s="1"/>
  <c r="E167" i="10"/>
  <c r="B50" i="2" s="1"/>
  <c r="Q111" i="11"/>
  <c r="B143" i="2" s="1"/>
  <c r="C143" i="2" s="1"/>
  <c r="E55" i="11"/>
  <c r="B121" i="2" s="1"/>
  <c r="C121" i="2" s="1"/>
  <c r="AC97" i="11"/>
  <c r="B140" i="2" s="1"/>
  <c r="C140" i="2" s="1"/>
  <c r="E568" i="6"/>
  <c r="B25" i="2" s="1"/>
  <c r="E128" i="6"/>
  <c r="B18" i="2" s="1"/>
  <c r="F173" i="2"/>
  <c r="G173" i="2" s="1"/>
  <c r="C173" i="2"/>
  <c r="AU59" i="8"/>
  <c r="F28" i="2"/>
  <c r="G28" i="2" s="1"/>
  <c r="C28" i="2"/>
  <c r="W69" i="11"/>
  <c r="B129" i="2" s="1"/>
  <c r="C129" i="2" s="1"/>
  <c r="E107" i="10"/>
  <c r="B49" i="2" s="1"/>
  <c r="W111" i="11"/>
  <c r="B144" i="2" s="1"/>
  <c r="C144" i="2" s="1"/>
  <c r="Q55" i="11"/>
  <c r="B123" i="2" s="1"/>
  <c r="C123" i="2" s="1"/>
  <c r="AC41" i="11"/>
  <c r="B120" i="2" s="1"/>
  <c r="C120" i="2" s="1"/>
  <c r="F7" i="2"/>
  <c r="G7" i="2" s="1"/>
  <c r="C7" i="2"/>
  <c r="E181" i="11"/>
  <c r="B166" i="2" s="1"/>
  <c r="E172" i="6"/>
  <c r="B19" i="2" s="1"/>
  <c r="E392" i="6"/>
  <c r="B37" i="2" s="1"/>
  <c r="Q13" i="11"/>
  <c r="B108" i="2" s="1"/>
  <c r="C108" i="2" s="1"/>
  <c r="F61" i="2"/>
  <c r="G61" i="2" s="1"/>
  <c r="C61" i="2"/>
  <c r="E349" i="10"/>
  <c r="W55" i="11"/>
  <c r="B124" i="2" s="1"/>
  <c r="C124" i="2" s="1"/>
  <c r="E540" i="6"/>
  <c r="B21" i="2" s="1"/>
  <c r="Q167" i="11"/>
  <c r="B163" i="2" s="1"/>
  <c r="C163" i="2" s="1"/>
  <c r="AI22" i="9"/>
  <c r="K181" i="11"/>
  <c r="B167" i="2" s="1"/>
  <c r="E582" i="6"/>
  <c r="B27" i="2" s="1"/>
  <c r="E182" i="15"/>
  <c r="E505" i="6"/>
  <c r="B41" i="2" s="1"/>
  <c r="F172" i="2"/>
  <c r="G172" i="2" s="1"/>
  <c r="C172" i="2"/>
  <c r="Q27" i="11"/>
  <c r="B113" i="2" s="1"/>
  <c r="C113" i="2" s="1"/>
  <c r="AC125" i="11"/>
  <c r="B150" i="2" s="1"/>
  <c r="C150" i="2" s="1"/>
  <c r="E270" i="10"/>
  <c r="F94" i="2"/>
  <c r="G94" i="2" s="1"/>
  <c r="C94" i="2"/>
  <c r="W167" i="11"/>
  <c r="B164" i="2" s="1"/>
  <c r="C164" i="2" s="1"/>
  <c r="BA71" i="8"/>
  <c r="B105" i="2" s="1"/>
  <c r="Q181" i="11"/>
  <c r="B168" i="2" s="1"/>
  <c r="E137" i="15"/>
  <c r="E449" i="6"/>
  <c r="B39" i="2" s="1"/>
  <c r="C188" i="2"/>
  <c r="F188" i="2"/>
  <c r="G188" i="2" s="1"/>
  <c r="C171" i="2"/>
  <c r="F171" i="2"/>
  <c r="G171" i="2" s="1"/>
  <c r="F76" i="2"/>
  <c r="G76" i="2" s="1"/>
  <c r="C76" i="2"/>
  <c r="F196" i="2"/>
  <c r="G196" i="2" s="1"/>
  <c r="C196" i="2"/>
  <c r="K125" i="11"/>
  <c r="B147" i="2" s="1"/>
  <c r="C147" i="2" s="1"/>
  <c r="E25" i="10"/>
  <c r="B45" i="2" s="1"/>
  <c r="AO35" i="8"/>
  <c r="B96" i="2" s="1"/>
  <c r="E37" i="16"/>
  <c r="B73" i="2" s="1"/>
  <c r="AI11" i="8"/>
  <c r="BA11" i="8"/>
  <c r="B100" i="2" s="1"/>
  <c r="E236" i="6"/>
  <c r="B11" i="2" s="1"/>
  <c r="W181" i="11"/>
  <c r="B169" i="2" s="1"/>
  <c r="E262" i="15"/>
  <c r="E575" i="6"/>
  <c r="B26" i="2" s="1"/>
  <c r="E533" i="6"/>
  <c r="B42" i="2" s="1"/>
  <c r="F77" i="2"/>
  <c r="G77" i="2" s="1"/>
  <c r="C77" i="2"/>
  <c r="F90" i="2"/>
  <c r="G90" i="2" s="1"/>
  <c r="C90" i="2"/>
  <c r="F175" i="2"/>
  <c r="G175" i="2" s="1"/>
  <c r="C175" i="2"/>
  <c r="E69" i="11"/>
  <c r="B126" i="2" s="1"/>
  <c r="C126" i="2" s="1"/>
  <c r="E57" i="10"/>
  <c r="B46" i="2" s="1"/>
  <c r="AO23" i="8"/>
  <c r="B95" i="2" s="1"/>
  <c r="AC23" i="8"/>
  <c r="BA23" i="8"/>
  <c r="B101" i="2" s="1"/>
  <c r="E254" i="6"/>
  <c r="B12" i="2" s="1"/>
  <c r="AC181" i="11"/>
  <c r="B170" i="2" s="1"/>
  <c r="E90" i="15"/>
  <c r="E477" i="6"/>
  <c r="B40" i="2" s="1"/>
  <c r="E298" i="10"/>
  <c r="E323" i="6"/>
  <c r="B33" i="2" s="1"/>
  <c r="F179" i="2"/>
  <c r="G179" i="2" s="1"/>
  <c r="C179" i="2"/>
  <c r="F220" i="2"/>
  <c r="G220" i="2" s="1"/>
  <c r="C220" i="2"/>
  <c r="Q125" i="11"/>
  <c r="B148" i="2" s="1"/>
  <c r="C148" i="2" s="1"/>
  <c r="E80" i="10"/>
  <c r="B47" i="2" s="1"/>
  <c r="AU71" i="8"/>
  <c r="AI35" i="8"/>
  <c r="BA47" i="8"/>
  <c r="B103" i="2" s="1"/>
  <c r="E30" i="9"/>
  <c r="E358" i="6"/>
  <c r="B35" i="2" s="1"/>
  <c r="E15" i="16"/>
  <c r="B72" i="2" s="1"/>
  <c r="C178" i="2"/>
  <c r="F178" i="2"/>
  <c r="G178" i="2" s="1"/>
  <c r="F85" i="2"/>
  <c r="G85" i="2" s="1"/>
  <c r="C85" i="2"/>
  <c r="C5" i="2"/>
  <c r="F5" i="2"/>
  <c r="G5" i="2" s="1"/>
  <c r="F213" i="2"/>
  <c r="G213" i="2" s="1"/>
  <c r="C213" i="2"/>
  <c r="E27" i="11"/>
  <c r="B111" i="2" s="1"/>
  <c r="C111" i="2" s="1"/>
  <c r="E321" i="10"/>
  <c r="Q71" i="8"/>
  <c r="B87" i="2" s="1"/>
  <c r="E237" i="11"/>
  <c r="B186" i="2" s="1"/>
  <c r="C9" i="2"/>
  <c r="F9" i="2"/>
  <c r="G9" i="2" s="1"/>
  <c r="W125" i="11"/>
  <c r="B149" i="2" s="1"/>
  <c r="C149" i="2" s="1"/>
  <c r="F222" i="2"/>
  <c r="G222" i="2" s="1"/>
  <c r="C222" i="2"/>
  <c r="E135" i="10"/>
  <c r="B48" i="2" s="1"/>
  <c r="AU11" i="8"/>
  <c r="AI23" i="8"/>
  <c r="BA35" i="8"/>
  <c r="B102" i="2" s="1"/>
  <c r="K30" i="9"/>
  <c r="E305" i="6"/>
  <c r="B15" i="2" s="1"/>
  <c r="AC27" i="11"/>
  <c r="B115" i="2" s="1"/>
  <c r="C115" i="2" s="1"/>
  <c r="E45" i="15"/>
  <c r="B64" i="2" s="1"/>
  <c r="E8" i="4"/>
  <c r="B2" i="2" s="1"/>
  <c r="F181" i="2"/>
  <c r="G181" i="2" s="1"/>
  <c r="C181" i="2"/>
  <c r="C58" i="2"/>
  <c r="F58" i="2"/>
  <c r="G58" i="2" s="1"/>
  <c r="C199" i="2"/>
  <c r="F199" i="2"/>
  <c r="G199" i="2" s="1"/>
  <c r="K237" i="11"/>
  <c r="B187" i="2" s="1"/>
  <c r="F56" i="2"/>
  <c r="G56" i="2" s="1"/>
  <c r="C56" i="2"/>
  <c r="F24" i="2"/>
  <c r="G24" i="2" s="1"/>
  <c r="C24" i="2"/>
  <c r="F193" i="2"/>
  <c r="G193" i="2" s="1"/>
  <c r="C193" i="2"/>
  <c r="Q69" i="11"/>
  <c r="B128" i="2" s="1"/>
  <c r="C128" i="2" s="1"/>
  <c r="E15" i="12"/>
  <c r="B209" i="2" s="1"/>
  <c r="E405" i="10"/>
  <c r="C192" i="2"/>
  <c r="F192" i="2"/>
  <c r="G192" i="2" s="1"/>
  <c r="AU35" i="8"/>
  <c r="AC11" i="8"/>
  <c r="BA59" i="8"/>
  <c r="B104" i="2" s="1"/>
  <c r="Q30" i="9"/>
  <c r="E288" i="6"/>
  <c r="B14" i="2" s="1"/>
  <c r="AC83" i="11"/>
  <c r="B135" i="2" s="1"/>
  <c r="C135" i="2" s="1"/>
  <c r="F10" i="2"/>
  <c r="G10" i="2" s="1"/>
  <c r="C10" i="2"/>
  <c r="E223" i="15"/>
  <c r="E17" i="4"/>
  <c r="B3" i="2" s="1"/>
  <c r="C102" i="2" l="1"/>
  <c r="F102" i="2"/>
  <c r="G102" i="2" s="1"/>
  <c r="F81" i="2"/>
  <c r="G81" i="2" s="1"/>
  <c r="C81" i="2"/>
  <c r="F189" i="2"/>
  <c r="G189" i="2" s="1"/>
  <c r="C189" i="2"/>
  <c r="F33" i="2"/>
  <c r="G33" i="2" s="1"/>
  <c r="C33" i="2"/>
  <c r="C41" i="2"/>
  <c r="F41" i="2"/>
  <c r="G41" i="2" s="1"/>
  <c r="F50" i="2"/>
  <c r="G50" i="2" s="1"/>
  <c r="C50" i="2"/>
  <c r="F86" i="2"/>
  <c r="G86" i="2" s="1"/>
  <c r="C86" i="2"/>
  <c r="C79" i="2"/>
  <c r="F79" i="2"/>
  <c r="G79" i="2" s="1"/>
  <c r="F42" i="2"/>
  <c r="G42" i="2" s="1"/>
  <c r="C42" i="2"/>
  <c r="F84" i="2"/>
  <c r="G84" i="2" s="1"/>
  <c r="C84" i="2"/>
  <c r="F20" i="2"/>
  <c r="G20" i="2" s="1"/>
  <c r="C20" i="2"/>
  <c r="C40" i="2"/>
  <c r="F40" i="2"/>
  <c r="G40" i="2" s="1"/>
  <c r="F26" i="2"/>
  <c r="G26" i="2" s="1"/>
  <c r="C26" i="2"/>
  <c r="F27" i="2"/>
  <c r="G27" i="2" s="1"/>
  <c r="C27" i="2"/>
  <c r="C13" i="2"/>
  <c r="F13" i="2"/>
  <c r="G13" i="2" s="1"/>
  <c r="F166" i="2"/>
  <c r="G166" i="2" s="1"/>
  <c r="C166" i="2"/>
  <c r="C48" i="2"/>
  <c r="F48" i="2"/>
  <c r="G48" i="2" s="1"/>
  <c r="F14" i="2"/>
  <c r="G14" i="2" s="1"/>
  <c r="C14" i="2"/>
  <c r="F187" i="2"/>
  <c r="G187" i="2" s="1"/>
  <c r="C187" i="2"/>
  <c r="C167" i="2"/>
  <c r="F167" i="2"/>
  <c r="G167" i="2" s="1"/>
  <c r="F99" i="2"/>
  <c r="G99" i="2" s="1"/>
  <c r="C99" i="2"/>
  <c r="C37" i="2"/>
  <c r="F37" i="2"/>
  <c r="G37" i="2" s="1"/>
  <c r="F169" i="2"/>
  <c r="G169" i="2" s="1"/>
  <c r="C169" i="2"/>
  <c r="C39" i="2"/>
  <c r="F39" i="2"/>
  <c r="G39" i="2" s="1"/>
  <c r="F49" i="2"/>
  <c r="G49" i="2" s="1"/>
  <c r="C49" i="2"/>
  <c r="C97" i="2"/>
  <c r="F97" i="2"/>
  <c r="G97" i="2" s="1"/>
  <c r="F78" i="2"/>
  <c r="G78" i="2" s="1"/>
  <c r="C78" i="2"/>
  <c r="C83" i="2"/>
  <c r="F83" i="2"/>
  <c r="G83" i="2" s="1"/>
  <c r="F190" i="2"/>
  <c r="G190" i="2" s="1"/>
  <c r="C190" i="2"/>
  <c r="C168" i="2"/>
  <c r="F168" i="2"/>
  <c r="G168" i="2" s="1"/>
  <c r="F21" i="2"/>
  <c r="G21" i="2" s="1"/>
  <c r="C21" i="2"/>
  <c r="C22" i="2"/>
  <c r="F22" i="2"/>
  <c r="G22" i="2" s="1"/>
  <c r="F15" i="2"/>
  <c r="G15" i="2" s="1"/>
  <c r="C15" i="2"/>
  <c r="C32" i="2"/>
  <c r="F32" i="2"/>
  <c r="G32" i="2" s="1"/>
  <c r="C101" i="2"/>
  <c r="F101" i="2"/>
  <c r="G101" i="2" s="1"/>
  <c r="F100" i="2"/>
  <c r="G100" i="2" s="1"/>
  <c r="C100" i="2"/>
  <c r="F103" i="2"/>
  <c r="G103" i="2" s="1"/>
  <c r="C103" i="2"/>
  <c r="F105" i="2"/>
  <c r="G105" i="2" s="1"/>
  <c r="C105" i="2"/>
  <c r="F36" i="2"/>
  <c r="G36" i="2" s="1"/>
  <c r="C36" i="2"/>
  <c r="F25" i="2"/>
  <c r="G25" i="2" s="1"/>
  <c r="C25" i="2"/>
  <c r="F89" i="2"/>
  <c r="G89" i="2" s="1"/>
  <c r="C89" i="2"/>
  <c r="C88" i="2"/>
  <c r="F88" i="2"/>
  <c r="G88" i="2" s="1"/>
  <c r="F72" i="2"/>
  <c r="G72" i="2" s="1"/>
  <c r="C72" i="2"/>
  <c r="C12" i="2"/>
  <c r="F12" i="2"/>
  <c r="G12" i="2" s="1"/>
  <c r="F95" i="2"/>
  <c r="G95" i="2" s="1"/>
  <c r="C95" i="2"/>
  <c r="C17" i="2"/>
  <c r="F17" i="2"/>
  <c r="G17" i="2" s="1"/>
  <c r="F98" i="2"/>
  <c r="G98" i="2" s="1"/>
  <c r="C98" i="2"/>
  <c r="C170" i="2"/>
  <c r="F170" i="2"/>
  <c r="G170" i="2" s="1"/>
  <c r="F11" i="2"/>
  <c r="G11" i="2" s="1"/>
  <c r="C11" i="2"/>
  <c r="F186" i="2"/>
  <c r="G186" i="2" s="1"/>
  <c r="C186" i="2"/>
  <c r="F73" i="2"/>
  <c r="G73" i="2" s="1"/>
  <c r="C73" i="2"/>
  <c r="F87" i="2"/>
  <c r="G87" i="2" s="1"/>
  <c r="C87" i="2"/>
  <c r="C46" i="2"/>
  <c r="F46" i="2"/>
  <c r="G46" i="2" s="1"/>
  <c r="F96" i="2"/>
  <c r="G96" i="2" s="1"/>
  <c r="C96" i="2"/>
  <c r="C53" i="2"/>
  <c r="F53" i="2"/>
  <c r="G53" i="2" s="1"/>
  <c r="F29" i="2"/>
  <c r="G29" i="2" s="1"/>
  <c r="C29" i="2"/>
  <c r="C92" i="2"/>
  <c r="F92" i="2"/>
  <c r="G92" i="2" s="1"/>
  <c r="C51" i="2"/>
  <c r="F51" i="2"/>
  <c r="G51" i="2" s="1"/>
  <c r="C38" i="2"/>
  <c r="F38" i="2"/>
  <c r="G38" i="2" s="1"/>
  <c r="F104" i="2"/>
  <c r="G104" i="2" s="1"/>
  <c r="C104" i="2"/>
  <c r="F35" i="2"/>
  <c r="G35" i="2" s="1"/>
  <c r="C35" i="2"/>
  <c r="C2" i="2"/>
  <c r="F2" i="2"/>
  <c r="G2" i="2" s="1"/>
  <c r="C45" i="2"/>
  <c r="F45" i="2"/>
  <c r="G45" i="2" s="1"/>
  <c r="C16" i="2"/>
  <c r="F16" i="2"/>
  <c r="G16" i="2" s="1"/>
  <c r="C30" i="2"/>
  <c r="F30" i="2"/>
  <c r="G30" i="2" s="1"/>
  <c r="F80" i="2"/>
  <c r="G80" i="2" s="1"/>
  <c r="C80" i="2"/>
  <c r="F210" i="2"/>
  <c r="G210" i="2" s="1"/>
  <c r="C210" i="2"/>
  <c r="F34" i="2"/>
  <c r="G34" i="2" s="1"/>
  <c r="C34" i="2"/>
  <c r="F19" i="2"/>
  <c r="G19" i="2" s="1"/>
  <c r="C19" i="2"/>
  <c r="F3" i="2"/>
  <c r="G3" i="2" s="1"/>
  <c r="C3" i="2"/>
  <c r="F47" i="2"/>
  <c r="G47" i="2" s="1"/>
  <c r="C47" i="2"/>
  <c r="F209" i="2"/>
  <c r="G209" i="2" s="1"/>
  <c r="C209" i="2"/>
  <c r="F64" i="2"/>
  <c r="G64" i="2" s="1"/>
  <c r="C64" i="2"/>
  <c r="C18" i="2"/>
  <c r="F18" i="2"/>
  <c r="G18" i="2" s="1"/>
  <c r="C82" i="2"/>
  <c r="F82" i="2"/>
  <c r="G8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3" authorId="0" shapeId="0" xr:uid="{00000000-0006-0000-0000-000002000000}">
      <text>
        <r>
          <rPr>
            <sz val="11"/>
            <color rgb="FF000000"/>
            <rFont val="Calibri"/>
            <scheme val="minor"/>
          </rPr>
          <t>@mandel@aledo.cz
_Přiděleno uživateli mandel@aledo.cz_
	-Miroslav Tobola</t>
        </r>
      </text>
    </comment>
    <comment ref="B14" authorId="0" shapeId="0" xr:uid="{00000000-0006-0000-0000-000001000000}">
      <text>
        <r>
          <rPr>
            <sz val="11"/>
            <color rgb="FF000000"/>
            <rFont val="Calibri"/>
            <scheme val="minor"/>
          </rPr>
          <t>@mandel@aledo.cz
_Přiděleno uživateli mandel@aledo.cz_
	-Miroslav Tobola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2" authorId="0" shapeId="0" xr:uid="{00000000-0006-0000-0100-000005000000}">
      <text>
        <r>
          <rPr>
            <sz val="11"/>
            <color rgb="FF000000"/>
            <rFont val="Calibri"/>
            <scheme val="minor"/>
          </rPr>
          <t>nové názvy, kvůli novým verzím trubek
	-Miroslav Tobola
missing price please add
	-Miroslav Mandel
check sheet Safety bar
	-Miroslav Tobola</t>
        </r>
      </text>
    </comment>
    <comment ref="A101" authorId="0" shapeId="0" xr:uid="{00000000-0006-0000-0100-000004000000}">
      <text>
        <r>
          <rPr>
            <sz val="11"/>
            <color rgb="FF000000"/>
            <rFont val="Calibri"/>
            <scheme val="minor"/>
          </rPr>
          <t>@mandel@aledo.cz We have the price for whole set included PWM and lens from Joyce. The size of the lens is M, so we can use even Edison lenses. Should I split it and mark it like that? e.g. ALP-AC-300-IA-J13 and ALP-AC-300-IA-M13. Let me know.
_Přiděleno uživateli mandel@aledo.cz_
	-Miroslav Tobola
We suggest for this projector just Joyce optics as Eddison sometimes has trouble. Lets agreed just Joyce optics. Thx
	-Miroslav Mandel
Then we need rename it to the parameters of the lenses: 15, 30, 47 and 62.
	-Miroslav Tobola</t>
        </r>
      </text>
    </comment>
    <comment ref="A106" authorId="0" shapeId="0" xr:uid="{00000000-0006-0000-0100-000003000000}">
      <text>
        <r>
          <rPr>
            <sz val="11"/>
            <color rgb="FF000000"/>
            <rFont val="Calibri"/>
            <scheme val="minor"/>
          </rPr>
          <t>@mandel@aledo.cz Neexistuje, odstranit prosím.
_Přiděleno uživateli mandel@aledo.cz_
	-Miroslav Tobola</t>
        </r>
      </text>
    </comment>
    <comment ref="A255" authorId="0" shapeId="0" xr:uid="{00000000-0006-0000-0100-000001000000}">
      <text>
        <r>
          <rPr>
            <sz val="11"/>
            <color rgb="FF000000"/>
            <rFont val="Calibri"/>
            <scheme val="minor"/>
          </rPr>
          <t>zdroje pro kavanovi PJ</t>
        </r>
      </text>
    </comment>
    <comment ref="A274" authorId="0" shapeId="0" xr:uid="{00000000-0006-0000-0100-000002000000}">
      <text>
        <r>
          <rPr>
            <sz val="11"/>
            <color rgb="FF000000"/>
            <rFont val="Calibri"/>
            <scheme val="minor"/>
          </rPr>
          <t>4 392 Kč nákup
/0,7 -&gt; 6274 Kč (30% marže)
/23 na € -&gt; 272,8€ -&gt; 273€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58" authorId="0" shapeId="0" xr:uid="{00000000-0006-0000-0200-000002000000}">
      <text>
        <r>
          <rPr>
            <sz val="11"/>
            <color rgb="FF000000"/>
            <rFont val="Calibri"/>
            <scheme val="minor"/>
          </rPr>
          <t>Včetně PWM zdroje XLG-320-H-AB a libovolné optiky Joyce 15, 30, 45, 67
	-Miroslav Tobola</t>
        </r>
      </text>
    </comment>
    <comment ref="A259" authorId="0" shapeId="0" xr:uid="{00000000-0006-0000-0200-000001000000}">
      <text>
        <r>
          <rPr>
            <sz val="11"/>
            <color rgb="FF000000"/>
            <rFont val="Calibri"/>
            <scheme val="minor"/>
          </rPr>
          <t>Včetně PWM zdroje XLG-320-H-AB a libovolné optiky Joyce 15, 30, 45, 67
	-Miroslav Tobola</t>
        </r>
      </text>
    </comment>
    <comment ref="A322" authorId="0" shapeId="0" xr:uid="{00000000-0006-0000-0200-000003000000}">
      <text>
        <r>
          <rPr>
            <sz val="11"/>
            <color rgb="FF000000"/>
            <rFont val="Calibri"/>
            <scheme val="minor"/>
          </rPr>
          <t>Cena za PCBA z JLC (4USD/kus) a svorkovnice, potenciometry a relé z TME s ručním doosazením v Prostějově
	-Ondřej Flek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sz val="11"/>
            <color rgb="FF000000"/>
            <rFont val="Calibri"/>
            <scheme val="minor"/>
          </rPr>
          <t>@mandel@aledo.cz Ceny za optiky revidoavné.
_Přiděleno uživateli mandel@aledo.cz_
	-Miroslav Tobola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B00-000001000000}">
      <text>
        <r>
          <rPr>
            <sz val="11"/>
            <color rgb="FF000000"/>
            <rFont val="Calibri"/>
            <scheme val="minor"/>
          </rPr>
          <t>@mandel@aledo.cz Prices are checked and you can add then to the Price list - internal
_Přiděleno uživateli mandel@aledo.cz_
	-Miroslav Tobola</t>
        </r>
      </text>
    </comment>
  </commentList>
</comments>
</file>

<file path=xl/sharedStrings.xml><?xml version="1.0" encoding="utf-8"?>
<sst xmlns="http://schemas.openxmlformats.org/spreadsheetml/2006/main" count="6495" uniqueCount="1818">
  <si>
    <t>Miro doplní AWR-S24 a AWR-S230 do ceníku do záložky Price list - internal.</t>
  </si>
  <si>
    <t>AWR-S was removed from the pricelist, as we will have AWR-S24 and AWR-S230</t>
  </si>
  <si>
    <t>MT pošle specifikace vyelpšených AWR-S01 a 02.</t>
  </si>
  <si>
    <t xml:space="preserve">We agreed that we will prepared training for sales team by MT within August and make at quartely base regularly </t>
  </si>
  <si>
    <t>Miro určí názvy pro vylepšené AWR-S01 a AWR-S02.</t>
  </si>
  <si>
    <t>TASK for Deny and team - it necessary agreed toghether. Principle of naming</t>
  </si>
  <si>
    <t>Miro odstraní ALP-AC-25 z ceníku ze záložky Price list - internal, jelikož aktivní 25 W PJ nenabízíme.</t>
  </si>
  <si>
    <t>Nabízet AWL-V-3 za jednu cenu a zakomponovat do této ceny DC měnič. Ať si pak zákazník objedná jakýkoliv měnič, už ho jen vyskladníme k zakázce. Měniče mít v ceníku jako spare parts.</t>
  </si>
  <si>
    <t>Odsouhlasit s Pepou.</t>
  </si>
  <si>
    <t>MT zjistit cenu u Leedon jestli je cena 392 USD a obsahuje optiku Leedon nebo Joyce.</t>
  </si>
  <si>
    <t>Cena včetně optik Joyce a PWM zdrojů. July i potvrdila, že za stejnou cenu nám dá namísto PWM HLG zdroj XLG, který používáme.</t>
  </si>
  <si>
    <t>PJ line - dodat do ceníku ceny za komponenty a optiky.</t>
  </si>
  <si>
    <t>Doplněno 18.07.2024.</t>
  </si>
  <si>
    <t>Miro doplní do ceníku AWR-F, do záložky Price list - internal.</t>
  </si>
  <si>
    <t>300 W Edison pouze R verze 5 USD</t>
  </si>
  <si>
    <t>Domluveno s Edisonem 17.07.2024
ALP-AC-300-S version of PJ was put out, as it was agreed to use only rotary version of 300W PJ</t>
  </si>
  <si>
    <t>MT doplní ceny za optiky u všech PJ.</t>
  </si>
  <si>
    <t xml:space="preserve">Doplněno 18.07.2024.
Will be included to IS, but not to the pricelist
</t>
  </si>
  <si>
    <t>MT objasnil jak Pepa vypocital cenu za line PJ</t>
  </si>
  <si>
    <t xml:space="preserve">New suggest prices </t>
  </si>
  <si>
    <t xml:space="preserve">Zodpovědnost za názvy a ceny bude mít CSO. MT dodá ceníky a informace. </t>
  </si>
  <si>
    <t>ASS - row 62 -69 - MT please add Naklady - it is missing. Please, take a look on the sheet Safety bar, there should be all the price.</t>
  </si>
  <si>
    <t>udelat prolink Miro M.</t>
  </si>
  <si>
    <t xml:space="preserve">Line projectors - add real cost according to our cost not Eddison - MT </t>
  </si>
  <si>
    <t>Updated 26.07.2024 13:59.</t>
  </si>
  <si>
    <t>Náklady 2024</t>
  </si>
  <si>
    <t>Mandel marže 2024</t>
  </si>
  <si>
    <t>Mandel cena 2024</t>
  </si>
  <si>
    <t>Marže 2024</t>
  </si>
  <si>
    <t>Cena 2024</t>
  </si>
  <si>
    <t>Změna oproti 2023</t>
  </si>
  <si>
    <t>Cena 2023</t>
  </si>
  <si>
    <t>náklady 2022 EUR</t>
  </si>
  <si>
    <t>náklady EUR 2023</t>
  </si>
  <si>
    <t>stará cena EUR</t>
  </si>
  <si>
    <t>stará marže
%</t>
  </si>
  <si>
    <t>nová cena (stará marže)</t>
  </si>
  <si>
    <t>marže 2023
%</t>
  </si>
  <si>
    <t>nová absolutní marže</t>
  </si>
  <si>
    <t>stará cena</t>
  </si>
  <si>
    <t>nová cena (nová marže)</t>
  </si>
  <si>
    <t>Sleva pro ALEDO</t>
  </si>
  <si>
    <t>Nován marže</t>
  </si>
  <si>
    <t>Nová prodejka</t>
  </si>
  <si>
    <t>ALIS marže</t>
  </si>
  <si>
    <t>Aledo marže</t>
  </si>
  <si>
    <t>Podíl marže</t>
  </si>
  <si>
    <t>AWL-07-AS-silicon</t>
  </si>
  <si>
    <t>AWL-07-AS-fabric</t>
  </si>
  <si>
    <t>AWL-07-AS/Ex</t>
  </si>
  <si>
    <t>AWL-07-AS-HELMET</t>
  </si>
  <si>
    <t>AWL-07-AS-CARD</t>
  </si>
  <si>
    <t>price on demand</t>
  </si>
  <si>
    <t>ON DEMAN</t>
  </si>
  <si>
    <t>ASA-AWL-07-SIL</t>
  </si>
  <si>
    <t>ASA-AWL-07-FAB</t>
  </si>
  <si>
    <t>ASA-AWL-07-HELM</t>
  </si>
  <si>
    <t>ASA-AWL-07-CABLE</t>
  </si>
  <si>
    <t>AWL-V-1-X</t>
  </si>
  <si>
    <t>doplnit cenu za UT-206PCB, ceny předběžně</t>
  </si>
  <si>
    <t>AWL-V-1-12V</t>
  </si>
  <si>
    <t>AWL-V-1-24V</t>
  </si>
  <si>
    <t>AWL-V-1-48V</t>
  </si>
  <si>
    <t>AWL-V-1-80V</t>
  </si>
  <si>
    <t>AWL-V-3-X</t>
  </si>
  <si>
    <t>AWL-V-3-12V</t>
  </si>
  <si>
    <t>AWL-V-3-24V</t>
  </si>
  <si>
    <t>AWL-V-3-48V</t>
  </si>
  <si>
    <t>AWL-V-3-80V</t>
  </si>
  <si>
    <t>ASA-V1-12V</t>
  </si>
  <si>
    <t>neuvádět do ceníku cenu, cena on demand</t>
  </si>
  <si>
    <t>ASA-V1-24V</t>
  </si>
  <si>
    <t>ASA-V1-48V</t>
  </si>
  <si>
    <t>ASA-V1-80V</t>
  </si>
  <si>
    <t>ASA-V3-12V</t>
  </si>
  <si>
    <t>ASA-V3-24V</t>
  </si>
  <si>
    <t>ASA-V3-48V</t>
  </si>
  <si>
    <t>ASA-V3-80V</t>
  </si>
  <si>
    <t>AWR-03A</t>
  </si>
  <si>
    <t>AWR-03B</t>
  </si>
  <si>
    <t>AWR-E-03A</t>
  </si>
  <si>
    <t>AWR-E-03B</t>
  </si>
  <si>
    <t>AWL-E-V-1-X</t>
  </si>
  <si>
    <t>doplnit X verzi, cena bude úplně stejná jako standard V-1</t>
  </si>
  <si>
    <t>AWL-E-V-1-12V</t>
  </si>
  <si>
    <t>AWL-E-V-1-24V</t>
  </si>
  <si>
    <t>AWL-E-V-1-48V</t>
  </si>
  <si>
    <t>AWL-E-V-1-80V</t>
  </si>
  <si>
    <t>AWL-E-V-3-X</t>
  </si>
  <si>
    <t>AWL-E-V-3-12V</t>
  </si>
  <si>
    <t>předběžně domluvená prodejní cena</t>
  </si>
  <si>
    <t>AWL-E-V-3-24V</t>
  </si>
  <si>
    <t>AWL-E-V-3-48V</t>
  </si>
  <si>
    <t>AWL-E-V-3-80V</t>
  </si>
  <si>
    <t>AWR-S24</t>
  </si>
  <si>
    <t>AWR-S230</t>
  </si>
  <si>
    <t>AWR-S01</t>
  </si>
  <si>
    <t>AWR-S01-CB</t>
  </si>
  <si>
    <t>AWR-S02</t>
  </si>
  <si>
    <t>AWR-S02-CB</t>
  </si>
  <si>
    <t>AWR-S02W</t>
  </si>
  <si>
    <t>Dořešit BOM</t>
  </si>
  <si>
    <t>AWR-S02W-CB</t>
  </si>
  <si>
    <t>AWR-S02-MIRR</t>
  </si>
  <si>
    <t>AWR -F</t>
  </si>
  <si>
    <t>AWR-05</t>
  </si>
  <si>
    <t>ASA-FOW</t>
  </si>
  <si>
    <t>ASA-02</t>
  </si>
  <si>
    <t>ASA-E-02</t>
  </si>
  <si>
    <t>ASA-DU</t>
  </si>
  <si>
    <t>ASA-CHAR-10</t>
  </si>
  <si>
    <t>ASA-CHAR-20</t>
  </si>
  <si>
    <t>ASA-CHAR-50</t>
  </si>
  <si>
    <t>ASS-01</t>
  </si>
  <si>
    <t>ASS-ASB-P-S</t>
  </si>
  <si>
    <t>ASS-ASB-P-S-NL</t>
  </si>
  <si>
    <t>ASS-ASB-P-H</t>
  </si>
  <si>
    <t>ASS-ASB-P-H-NL</t>
  </si>
  <si>
    <t>ASS-ASB-B-S</t>
  </si>
  <si>
    <t>ASS-ASB-B-S-NL</t>
  </si>
  <si>
    <t>ASS-ASB-B-H</t>
  </si>
  <si>
    <t>ASS-ASB-B-H-NL</t>
  </si>
  <si>
    <t>ASA-ASB-CHAR</t>
  </si>
  <si>
    <t>pePA</t>
  </si>
  <si>
    <t>ASA-MIRR-SYSTEM</t>
  </si>
  <si>
    <t>ASA-MIRR-80</t>
  </si>
  <si>
    <t>ASA-MIRR-100</t>
  </si>
  <si>
    <t>Other sensors</t>
  </si>
  <si>
    <t>ALP-PC-25-E</t>
  </si>
  <si>
    <t>ALP-PC-25-S</t>
  </si>
  <si>
    <t>ALP-PC-25-S-13</t>
  </si>
  <si>
    <t>ALP-PC-25-S-20</t>
  </si>
  <si>
    <t>ALP-PC-25-S-25</t>
  </si>
  <si>
    <t>ALP-PC-25-S-30</t>
  </si>
  <si>
    <t>ALP-PC-25-S-45</t>
  </si>
  <si>
    <t>ALP-AC-100-S</t>
  </si>
  <si>
    <t>ALP-AC-100-S-13</t>
  </si>
  <si>
    <t>ALP-AC-100-S-20</t>
  </si>
  <si>
    <t>ALP-AC-100-S-25</t>
  </si>
  <si>
    <t>ALP-AC-100-S-30</t>
  </si>
  <si>
    <t>ALP-AC-100-S-45</t>
  </si>
  <si>
    <t>ALP-AC-100-R</t>
  </si>
  <si>
    <t>ALP-AC-100-R-13</t>
  </si>
  <si>
    <t>ALP-AC-100-R-20</t>
  </si>
  <si>
    <t>ALP-AC-100-R-25</t>
  </si>
  <si>
    <t>ALP-AC-100-R-30</t>
  </si>
  <si>
    <t>ALP-AC-100-R-45</t>
  </si>
  <si>
    <t>ALP-AC-300-R</t>
  </si>
  <si>
    <t>ALP-AC-300-R-13</t>
  </si>
  <si>
    <t>ALP-AC-300-R-20</t>
  </si>
  <si>
    <t>ALP-AC-300-R-25</t>
  </si>
  <si>
    <t>ALP-AC-300-R-30</t>
  </si>
  <si>
    <t>ALP-AC-300-R-47</t>
  </si>
  <si>
    <t>ALP-AC-300-IA</t>
  </si>
  <si>
    <t>ALP-AC-300-IA-13</t>
  </si>
  <si>
    <t>ALP-AC-300-IA-20</t>
  </si>
  <si>
    <t>ALP-AC-300-IA-25</t>
  </si>
  <si>
    <t>ALP-AC-300-IA-30</t>
  </si>
  <si>
    <t>ALP-AC-300-IA-45</t>
  </si>
  <si>
    <t>ALP-L-70-R</t>
  </si>
  <si>
    <t>ALP-L-70-G</t>
  </si>
  <si>
    <t>ALP-L-70-B</t>
  </si>
  <si>
    <t>ALP-L-70-W</t>
  </si>
  <si>
    <t>ALP-L-70-Y</t>
  </si>
  <si>
    <t>ALP-L-70-R-55</t>
  </si>
  <si>
    <t>ALP-L-70-G-55</t>
  </si>
  <si>
    <t>ALP-L-70-B-55</t>
  </si>
  <si>
    <t>ALP-L-70-W-55</t>
  </si>
  <si>
    <t>ALP-L-70-Y-55</t>
  </si>
  <si>
    <t>ALP-L-70-R-75</t>
  </si>
  <si>
    <t>ALP-L-70-G-75</t>
  </si>
  <si>
    <t>ALP-L-70-B-75</t>
  </si>
  <si>
    <t>ALP-L-70-W-75</t>
  </si>
  <si>
    <t>ALP-L-70-Y-75</t>
  </si>
  <si>
    <t>ALP-L-70-R-90</t>
  </si>
  <si>
    <t>ALP-L-70-G-90</t>
  </si>
  <si>
    <t>ALP-L-70-B-90</t>
  </si>
  <si>
    <t>ALP-L-70-W-90</t>
  </si>
  <si>
    <t>ALP-L-70-Y-90</t>
  </si>
  <si>
    <t>ALP-L-90-R</t>
  </si>
  <si>
    <t>ALP-L-90-G</t>
  </si>
  <si>
    <t>ALP-L-90-B</t>
  </si>
  <si>
    <t>ALP-L-90-W</t>
  </si>
  <si>
    <t>ALP-L-90-Y</t>
  </si>
  <si>
    <t>ALP-L-90-R-55</t>
  </si>
  <si>
    <t>ALP-L-90-G-55</t>
  </si>
  <si>
    <t>ALP-L-90-B-55</t>
  </si>
  <si>
    <t>ALP-L-90-W-55</t>
  </si>
  <si>
    <t>ALP-L-90-Y-55</t>
  </si>
  <si>
    <t>ALP-L-90-R-75</t>
  </si>
  <si>
    <t>ALP-L-90-G-75</t>
  </si>
  <si>
    <t>ALP-L-90-B-75</t>
  </si>
  <si>
    <t>ALP-L-90-W-75</t>
  </si>
  <si>
    <t>ALP-L-90-Y-75</t>
  </si>
  <si>
    <t>ALP-L-90-R-90</t>
  </si>
  <si>
    <t>ALP-L-90-G-90</t>
  </si>
  <si>
    <t>ALP-L-90-B-90</t>
  </si>
  <si>
    <t>ALP-L-90-W-90</t>
  </si>
  <si>
    <t>ALP-L-90-Y-90</t>
  </si>
  <si>
    <t>ALP-L-110-R</t>
  </si>
  <si>
    <t>ALP-L-110-G</t>
  </si>
  <si>
    <t>ALP-L-110-B</t>
  </si>
  <si>
    <t>ALP-L-110-W</t>
  </si>
  <si>
    <t>ALP-L-110-Y</t>
  </si>
  <si>
    <t>ALP-L-110-R-55</t>
  </si>
  <si>
    <t>ALP-L-110-G-55</t>
  </si>
  <si>
    <t>ALP-L-110-B-55</t>
  </si>
  <si>
    <t>ALP-L-110-W-55</t>
  </si>
  <si>
    <t>ALP-L-110-Y-55</t>
  </si>
  <si>
    <t>ALP-L-110-R-75</t>
  </si>
  <si>
    <t>ALP-L-110-G-75</t>
  </si>
  <si>
    <t>ALP-L-110-B-75</t>
  </si>
  <si>
    <t>ALP-L-110-W-75</t>
  </si>
  <si>
    <t>ALP-L-110-Y-75</t>
  </si>
  <si>
    <t>ALP-L-110-R-90</t>
  </si>
  <si>
    <t>ALP-L-110-G-90</t>
  </si>
  <si>
    <t>ALP-L-110-B-90</t>
  </si>
  <si>
    <t>ALP-L-110-W-90</t>
  </si>
  <si>
    <t>ALP-L-110-Y-90</t>
  </si>
  <si>
    <t>ALP-L-150-R</t>
  </si>
  <si>
    <t>ALP-L-150-G</t>
  </si>
  <si>
    <t>ALP-L-150-B</t>
  </si>
  <si>
    <t>ALP-L-150-W</t>
  </si>
  <si>
    <t>ALP-L-150-Y</t>
  </si>
  <si>
    <t>ALP-L-150-R-55</t>
  </si>
  <si>
    <t>ALP-L-150-G-55</t>
  </si>
  <si>
    <t>ALP-L-150-B-55</t>
  </si>
  <si>
    <t>ALP-L-150-W-55</t>
  </si>
  <si>
    <t>ALP-L-150-Y-55</t>
  </si>
  <si>
    <t>ALP-L-150-R-75</t>
  </si>
  <si>
    <t>ALP-L-150-G-75</t>
  </si>
  <si>
    <t>ALP-L-150-B-75</t>
  </si>
  <si>
    <t>ALP-L-150-W-75</t>
  </si>
  <si>
    <t>ALP-L-150-Y-75</t>
  </si>
  <si>
    <t>ALP-L-150-R-90</t>
  </si>
  <si>
    <t>ALP-L-150-G-90</t>
  </si>
  <si>
    <t>ALP-L-150-B-90</t>
  </si>
  <si>
    <t>ALP-L-150-W-90</t>
  </si>
  <si>
    <t>ALP-L-150-Y-90</t>
  </si>
  <si>
    <t>ALP-L-200-R</t>
  </si>
  <si>
    <t>ALP-L-200-G</t>
  </si>
  <si>
    <t>ALP-L-200-B</t>
  </si>
  <si>
    <t>ALP-L-200-W</t>
  </si>
  <si>
    <t>ALP-L-200-Y</t>
  </si>
  <si>
    <t>ALP-L-200-R-55</t>
  </si>
  <si>
    <t>ALP-L-200-G-55</t>
  </si>
  <si>
    <t>ALP-L-200-B-55</t>
  </si>
  <si>
    <t>ALP-L-200-W-55</t>
  </si>
  <si>
    <t>ALP-L-200-Y-55</t>
  </si>
  <si>
    <t>ALP-L-200-R-75</t>
  </si>
  <si>
    <t>ALP-L-200-G-75</t>
  </si>
  <si>
    <t>ALP-L-200-B-75</t>
  </si>
  <si>
    <t>ALP-L-200-W-75</t>
  </si>
  <si>
    <t>ALP-L-200-Y-75</t>
  </si>
  <si>
    <t>ALP-L-200-R-90</t>
  </si>
  <si>
    <t>ALP-L-200-G-90</t>
  </si>
  <si>
    <t>ALP-L-200-B-90</t>
  </si>
  <si>
    <t>ALP-L-200-W-90</t>
  </si>
  <si>
    <t>ALP-L-200-Y-90</t>
  </si>
  <si>
    <t>Lights</t>
  </si>
  <si>
    <t>ALP-C-LS-0-R-140</t>
  </si>
  <si>
    <t>ALP-C-LS-0-R-72</t>
  </si>
  <si>
    <t>ALP-C-LS-0-B-120</t>
  </si>
  <si>
    <t>ALP-C-LS-0-B-72</t>
  </si>
  <si>
    <t>ALP-F-S-0-B-6</t>
  </si>
  <si>
    <t>ALP-F-L-0-R-18</t>
  </si>
  <si>
    <t>ALP-F-L-0-B-18</t>
  </si>
  <si>
    <t>ALP-F-A-0-R-18</t>
  </si>
  <si>
    <t>ALP-F-A-0-G-18</t>
  </si>
  <si>
    <t>ALP-F-A-0-B-18</t>
  </si>
  <si>
    <t>ALP-F-A-1-R-18</t>
  </si>
  <si>
    <t>ALP-F-A-1-G-18</t>
  </si>
  <si>
    <t>ALP-F-A-1-B-18</t>
  </si>
  <si>
    <t>ALP-F-S-1-R-8</t>
  </si>
  <si>
    <t>ALP-F-S-1-G-8</t>
  </si>
  <si>
    <t>ALP-F-S-1-B-8</t>
  </si>
  <si>
    <t>ALP-F-L-0-R-30</t>
  </si>
  <si>
    <t>Stand-alone lenses</t>
  </si>
  <si>
    <t>on demand</t>
  </si>
  <si>
    <t>ALP-PG-1C-37MM</t>
  </si>
  <si>
    <t>ALP-PG-2C-37MM</t>
  </si>
  <si>
    <t>ALP-PG-3C-37MM</t>
  </si>
  <si>
    <t>ALP-PG-FC-37MM</t>
  </si>
  <si>
    <t>ALP-PG-1C-66MM</t>
  </si>
  <si>
    <t>ALP-PG-2C-66MM</t>
  </si>
  <si>
    <t>ALP-PG-3C-66MM</t>
  </si>
  <si>
    <t>ALP-PG-FC-66MM</t>
  </si>
  <si>
    <t>ALP-PG-GW</t>
  </si>
  <si>
    <t>-</t>
  </si>
  <si>
    <t>ALP-PC-LINEFR</t>
  </si>
  <si>
    <t>neevidujeme komponentu</t>
  </si>
  <si>
    <t>ALP-PC-LINEFB</t>
  </si>
  <si>
    <t>ALP-PC-LINEFG</t>
  </si>
  <si>
    <t>ALP-PC-SPOTFB</t>
  </si>
  <si>
    <t>ALP-PC-SPOTCR</t>
  </si>
  <si>
    <t>ALP-PC-SPOTCB</t>
  </si>
  <si>
    <t>Programming work</t>
  </si>
  <si>
    <t>nedávat do ceníku</t>
  </si>
  <si>
    <t>Internal prices (not in partners pricelist)</t>
  </si>
  <si>
    <t>ALP-OP-M-13</t>
  </si>
  <si>
    <t>ALP-OP-M-20</t>
  </si>
  <si>
    <t>ALP-OP-M-25</t>
  </si>
  <si>
    <t>ALP-OP-M-45</t>
  </si>
  <si>
    <t>ALP-OP-L-13</t>
  </si>
  <si>
    <t>ALP-OP-L-20</t>
  </si>
  <si>
    <t>ALP-OP-L-25</t>
  </si>
  <si>
    <t>ALP-OP-L-30</t>
  </si>
  <si>
    <t>ALP-OP-L-47</t>
  </si>
  <si>
    <t>ASA-PJ-K-21W</t>
  </si>
  <si>
    <t>ASA-PJ-K-70W</t>
  </si>
  <si>
    <t>ASA-PJ-K-110W</t>
  </si>
  <si>
    <t>ASB-CHAR</t>
  </si>
  <si>
    <t>ASS-02</t>
  </si>
  <si>
    <t>ASP-V2-CAB</t>
  </si>
  <si>
    <t>ASP-V3-CAB</t>
  </si>
  <si>
    <t>ASP-ASAFOW-CAB</t>
  </si>
  <si>
    <t>ASP-ASA02-CAB</t>
  </si>
  <si>
    <t>ASP-ASA02-REDUC</t>
  </si>
  <si>
    <t>ASP-V3-CONV77</t>
  </si>
  <si>
    <t>ASP-V3-CONV76</t>
  </si>
  <si>
    <t>ALP-OP-K-T</t>
  </si>
  <si>
    <t>Seznam náhradních dílů pro antikolizní systémy ve Škoda Auto a.s.</t>
  </si>
  <si>
    <t>Kód položky</t>
  </si>
  <si>
    <t>ŠA-AWR-V-3</t>
  </si>
  <si>
    <t>ŠA-01</t>
  </si>
  <si>
    <t>ŠA-02</t>
  </si>
  <si>
    <t>ŠA-03</t>
  </si>
  <si>
    <t>ŠA-04</t>
  </si>
  <si>
    <t>ŠA-05</t>
  </si>
  <si>
    <t>ŠA-06</t>
  </si>
  <si>
    <t>ŠA-07</t>
  </si>
  <si>
    <t>ŠA-08</t>
  </si>
  <si>
    <t>ŠA-09</t>
  </si>
  <si>
    <t>ŠA-10</t>
  </si>
  <si>
    <t>ŠA-11</t>
  </si>
  <si>
    <t>ŠA-12</t>
  </si>
  <si>
    <t>ALIS název</t>
  </si>
  <si>
    <t>ALIS ID</t>
  </si>
  <si>
    <t>Celková nákupní cena EUR</t>
  </si>
  <si>
    <t>kód IS</t>
  </si>
  <si>
    <t>ALIS kód</t>
  </si>
  <si>
    <t>ALIS specifikace</t>
  </si>
  <si>
    <t>DODAVATEL specifikace</t>
  </si>
  <si>
    <t>Kód dodavatele</t>
  </si>
  <si>
    <t>Název dodavatele</t>
  </si>
  <si>
    <t>Popis dodavatele</t>
  </si>
  <si>
    <t>Dodavatel</t>
  </si>
  <si>
    <t>Na skladě</t>
  </si>
  <si>
    <t>Min. skladové množství</t>
  </si>
  <si>
    <t>Stav skladu</t>
  </si>
  <si>
    <t>Regál</t>
  </si>
  <si>
    <t>Patro</t>
  </si>
  <si>
    <t>Interní štítek</t>
  </si>
  <si>
    <t>URL</t>
  </si>
  <si>
    <t>Počet dnů dodání i s dopravou</t>
  </si>
  <si>
    <t>MQO</t>
  </si>
  <si>
    <t>MJ</t>
  </si>
  <si>
    <t>Nákupní cena CZK</t>
  </si>
  <si>
    <t>Nákupní cena USD</t>
  </si>
  <si>
    <t>Nákupní cena EUR</t>
  </si>
  <si>
    <t>Dokumenty</t>
  </si>
  <si>
    <t>AKCE</t>
  </si>
  <si>
    <t>UniUnit 1</t>
  </si>
  <si>
    <t>ALIS000001</t>
  </si>
  <si>
    <t>UniUnit1</t>
  </si>
  <si>
    <t>new gerber v8</t>
  </si>
  <si>
    <t>WE22110891-5A</t>
  </si>
  <si>
    <t>WellPCB</t>
  </si>
  <si>
    <t>https://www.wellpcb.com/</t>
  </si>
  <si>
    <t>IQRF GW-ETH-02A</t>
  </si>
  <si>
    <t>ALIS000002</t>
  </si>
  <si>
    <t>IQRFGWETH02A</t>
  </si>
  <si>
    <t>GW-ETH-02A(72D)</t>
  </si>
  <si>
    <t>IoT brána pro sítě a aplikace IQRF. Připojení do lokální sítě prostřednictvím ethernetového portu. Obsahuje transceiver IQRF série TR-72D. Konfigurovatelná přes interní webový server, IQRF IDE nebo SD kartu. Umožňuje propojení do IQRF Cloudu.</t>
  </si>
  <si>
    <t>IQRF Tech s.r.o.</t>
  </si>
  <si>
    <t>https://eshop.iqrf.org/cz/p/gw-eth-02a-72d</t>
  </si>
  <si>
    <t>Relé 2CH 5V, kód M457A</t>
  </si>
  <si>
    <t>ALIS000003</t>
  </si>
  <si>
    <t>M457A</t>
  </si>
  <si>
    <t>Modul relé 2x, napájení 5V, bez optočlenu</t>
  </si>
  <si>
    <t>Hadex, spol. s r.o.</t>
  </si>
  <si>
    <t>https://www.hadex.cz/m457a-modul-rele-2x--napajeni-5v-bez-optoclenu/</t>
  </si>
  <si>
    <t>Relé 2CH 5V s optočlenem</t>
  </si>
  <si>
    <t>ALIS000004</t>
  </si>
  <si>
    <t>M457C</t>
  </si>
  <si>
    <t>Modul relé 2x, napájení 5V, s optočlenem</t>
  </si>
  <si>
    <t>NA</t>
  </si>
  <si>
    <t>https://www.hadex.cz/m457c-modul-rele-2x-napajeni-5v-s-optoclenem/</t>
  </si>
  <si>
    <t>Step-down (3A)</t>
  </si>
  <si>
    <t>ALIS000005</t>
  </si>
  <si>
    <t>M406</t>
  </si>
  <si>
    <t>Napájecí modul, step-down měnič 3A s LM2596, Uinmax.35V</t>
  </si>
  <si>
    <t>https://www.hadex.cz/m406-napajeci-modul-step-down-menic-3a-s-lm2596-uinmax35v/</t>
  </si>
  <si>
    <t>Relé 1CH 5V, kód M457</t>
  </si>
  <si>
    <t>ALIS000006</t>
  </si>
  <si>
    <t>M457</t>
  </si>
  <si>
    <t>Modul relé 1x, napájení i ovládání 5V, spouštění Log 0</t>
  </si>
  <si>
    <t>https://www.hadex.cz/m457-modul-rele-1x-napajeni-i-ovladani-5v-spousteni-log-0/</t>
  </si>
  <si>
    <t>Relé Weiba GTD-W-5A</t>
  </si>
  <si>
    <t>ALIS000007</t>
  </si>
  <si>
    <t>GTD-5V-5AWEI</t>
  </si>
  <si>
    <t>WEIBA GTD-5V-5A Solid State Relay</t>
  </si>
  <si>
    <t>Vitalmro</t>
  </si>
  <si>
    <t>https://www.vitalmro.com/goods.php?id=100884</t>
  </si>
  <si>
    <t>Step-down (5A)</t>
  </si>
  <si>
    <t>ALIS000008</t>
  </si>
  <si>
    <t>M408</t>
  </si>
  <si>
    <t>Napájecí modul, step-down měnič 5A s XL4015</t>
  </si>
  <si>
    <t>https://www.hadex.cz/m408-napajeci-modul-step-down-menic-5a-s-xl4015/</t>
  </si>
  <si>
    <t>STEP-UP 4A</t>
  </si>
  <si>
    <t>ALIS000009</t>
  </si>
  <si>
    <t>M406A</t>
  </si>
  <si>
    <t>Napájecí modul, step-up měnič 4A s XL6009</t>
  </si>
  <si>
    <t>https://www.hadex.cz/m406a-napajeci-modul-step-up-menic-4a-s-xl6009/</t>
  </si>
  <si>
    <t>Arduino Nano 3.0 Mini Type-C Micro USB, MINI USB WELDING</t>
  </si>
  <si>
    <t>ALIS000010</t>
  </si>
  <si>
    <t>Arduino NANO</t>
  </si>
  <si>
    <t>Aliexpress</t>
  </si>
  <si>
    <t>https://www.aliexpress.com/item/1005002998391675.html?spm=a2g0o.productlist.0.0.39cc5756d0B4ND&amp;algo_pvid=81f6f15c-c0f1-4962-896e-3723553a2e5d&amp;algo_exp_id=81f6f15c-c0f1-4962-896e-3723553a2e5d-0&amp;pdp_ext_f=%7B%22sku_id%22%3A%2212000023140452287%22%7D&amp;pdp_npi=2%40dis%21CZK%21%2179.86%21%21%216.16%21%21%402100bdd016587470270988044e84cf%2112000023140452287%21sea</t>
  </si>
  <si>
    <t>Relé 4CH 5V</t>
  </si>
  <si>
    <t>ALIS000011</t>
  </si>
  <si>
    <t>M457D</t>
  </si>
  <si>
    <t>Modul relé 4x, napájení 5V, s optočlenem</t>
  </si>
  <si>
    <t>https://www.hadex.cz/m457d-modul-rele-4x-napajeni-5v-s-optoclenem/</t>
  </si>
  <si>
    <t>Relé 8CH 5V</t>
  </si>
  <si>
    <t>ALIS000012</t>
  </si>
  <si>
    <t>M457F</t>
  </si>
  <si>
    <t>Modul relé 8x, napájení 5V, s optočlenem</t>
  </si>
  <si>
    <t>https://www.hadex.cz/m457f-modul-rele-8x-napajeni-5v-s-optoclenem/</t>
  </si>
  <si>
    <t>UniUnit 2 LIGHT - FEMALE</t>
  </si>
  <si>
    <t>ALIS000013</t>
  </si>
  <si>
    <t>UniUnit2 light female</t>
  </si>
  <si>
    <t>PCB, součástky, osazení</t>
  </si>
  <si>
    <t>D277602</t>
  </si>
  <si>
    <t>UniUnit2_light_V-0.3</t>
  </si>
  <si>
    <t>Gatema</t>
  </si>
  <si>
    <t>https://www.gatema.cz/#</t>
  </si>
  <si>
    <t>Anténa AN-5 (celá)</t>
  </si>
  <si>
    <t>ALIS000014</t>
  </si>
  <si>
    <t>AN-5</t>
  </si>
  <si>
    <t>Woxu</t>
  </si>
  <si>
    <t>https://www.uwbleader.com/</t>
  </si>
  <si>
    <t>Anténa pro IQRF gateway</t>
  </si>
  <si>
    <t>ALIS000015</t>
  </si>
  <si>
    <t>IQRF gateway</t>
  </si>
  <si>
    <t>GSM-ANT015KZW-SMA</t>
  </si>
  <si>
    <t>Anténa; GSM; 3dBi; lineární; úhlové,šroubovací,svislá; 50Ω; Ø: 10mm</t>
  </si>
  <si>
    <t>TME</t>
  </si>
  <si>
    <t>https://www.tme.eu/cz/details/gsm-ant015kzw-sma/anteny-gsm/sr-passives/?brutto=1&amp;currency=CZK&amp;gad_source=1&amp;gclid=CjwKCAiA0PuuBhBsEiwAS7fsNThkw8JgZvLj7W-BzA7MCiO4qbI58IfrpCdkP-SYGOq2TEm3UteRwxoC4eMQAvD_BwE</t>
  </si>
  <si>
    <t>RPi 4 / BPi M5 - chladič aktivní, chladič pasivní Khadas</t>
  </si>
  <si>
    <t>ALIS000016</t>
  </si>
  <si>
    <t>Větrák</t>
  </si>
  <si>
    <t>https://www.aliexpress.com/item/1005001599218964.html</t>
  </si>
  <si>
    <t>UniUnit 2 e-LITE</t>
  </si>
  <si>
    <t>ALIS000017</t>
  </si>
  <si>
    <t>D345567</t>
  </si>
  <si>
    <t>UniUnit 2 e-LITE v4</t>
  </si>
  <si>
    <t>UT-229 PCBA</t>
  </si>
  <si>
    <t>ALIS000018</t>
  </si>
  <si>
    <t>PCB only</t>
  </si>
  <si>
    <t>UG-230 PCBA</t>
  </si>
  <si>
    <t>ALIS000019</t>
  </si>
  <si>
    <t>IQRF - AN-07 anténa</t>
  </si>
  <si>
    <t>ALIS000020</t>
  </si>
  <si>
    <t>IQRF - TR-72DCT</t>
  </si>
  <si>
    <t>IQRFAN07</t>
  </si>
  <si>
    <t>AN-07</t>
  </si>
  <si>
    <t>Anténa pro pásmo 868/916 MHz s SMA konektorem, určená pro montáž do panelu.</t>
  </si>
  <si>
    <t>https://eshop.iqrf.org/cz/p/an-07</t>
  </si>
  <si>
    <t>ALIS000021</t>
  </si>
  <si>
    <t>IQRFTR72DCT0</t>
  </si>
  <si>
    <t>TR-72DCT</t>
  </si>
  <si>
    <t>IQRF TR-72DCT (data controlled transceiver+OS, SIM-fit, 868/916 MHZ, TMP senzor)</t>
  </si>
  <si>
    <t>https://eshop.iqrf.org/cz/p/tr-72dct</t>
  </si>
  <si>
    <t>IQRF klíčenka černá, voděodolná</t>
  </si>
  <si>
    <t>ALIS000022</t>
  </si>
  <si>
    <t>IQRFRC401</t>
  </si>
  <si>
    <t>RC4-01</t>
  </si>
  <si>
    <t>Obousměrný uživatelsky programovatelný bezdrátový dálkový ovladač. Extra nízká spotřeba energie, prachuvzdorný a voděvzdorný.</t>
  </si>
  <si>
    <t>https://eshop.iqrf.org/cz/p/rc4-01</t>
  </si>
  <si>
    <t>NANO terminal shield V4.0</t>
  </si>
  <si>
    <t>ALIS000023</t>
  </si>
  <si>
    <t>IDLE</t>
  </si>
  <si>
    <t>011905</t>
  </si>
  <si>
    <t>USB ATmega168 Nano V3.0 CH340G 5V 16M Micro-Controller For Arduino</t>
  </si>
  <si>
    <t>DIYMORE.CC</t>
  </si>
  <si>
    <t>https://www.diymore.cc/collections/tags-pro-micro/products/diymore-micro-usb-nano-v3-0-ch340g-atmega328p-microcontroller-expansion-development-board-module-16m-5v-for-arduino-nano-v3-0-with-nano-terminal-adapter-i-o-shield-board?_pos=5&amp;_sid=be05f5776&amp;_ss=r</t>
  </si>
  <si>
    <t>Převodník RS485/UART</t>
  </si>
  <si>
    <t>ALIS000024</t>
  </si>
  <si>
    <t>PRG221</t>
  </si>
  <si>
    <t>Převodník RS485 na UART MAX1348</t>
  </si>
  <si>
    <t>Převodník UART (USART) na sériovou linku RS485 obousměrný</t>
  </si>
  <si>
    <t>Techfun.sk</t>
  </si>
  <si>
    <t>https://techfun.sk/cs/produkt/prevodnik-rs485-na-uart-max1348/?lang=cs&amp;currency=CZK&amp;gad_source=1&amp;gclid=Cj0KCQjw2PSvBhDjARIsAKc2cgNC-TdgJcDXaNccswx6MeuhfGYfAN0mCLXDHVwHtoh7_Io8voQjG9gaAjYfEALw_wcB</t>
  </si>
  <si>
    <t>Membránová klávesnice</t>
  </si>
  <si>
    <t>ALIS000025</t>
  </si>
  <si>
    <t>custom button</t>
  </si>
  <si>
    <t>Klávesnice membránová 1x3 pro Arduino</t>
  </si>
  <si>
    <t xml:space="preserve">Klávesnice je vhodná pro všechny aplikace. Klávesnici lze použít pro jakýkoliv typ procesoru.
</t>
  </si>
  <si>
    <t>Dratek.cz</t>
  </si>
  <si>
    <t>https://dratek.cz/arduino/4998-klavesnice-membranova-1x3-pro-arduino.html?gad_source=1&amp;gclid=Cj0KCQjw-r-vBhC-ARIsAGgUO2A6XeR-JQ_DBvC76nHyYc8Vb45JoBcvXSHlWuT7_IqffmH2-p9jEEcaAgorEALw_wcB</t>
  </si>
  <si>
    <t>Pigtail SMA-SMF/50/01</t>
  </si>
  <si>
    <t>ALIS000026</t>
  </si>
  <si>
    <t>SMA-SMF/50/01</t>
  </si>
  <si>
    <t>Kabel; 50Ω; 0,1m; SMA zásuvka,SMA vidlice; černá</t>
  </si>
  <si>
    <t>https://www.tme.eu/cz/details/sma-smf_50_01/propojovaci-koaxialni-kabely/bq-cable/</t>
  </si>
  <si>
    <t>IQRF - CAB-U.FL/SMA-15 pigtail</t>
  </si>
  <si>
    <t>ALIS000027</t>
  </si>
  <si>
    <t>IQRFCABUFLSMA15</t>
  </si>
  <si>
    <t>CAB-U.FL-SMA-15</t>
  </si>
  <si>
    <t>Oboustranný koaxiální kabel pro připojení antény s konektorem SMA k transceiveru IQRF s konektorem KON-U.FL-R-SMT. Určený pro transceivery s variantou antény C. Délka 15 cm.</t>
  </si>
  <si>
    <t>https://eshop.iqrf.org/cz/p/cab-u-fl-sma-15</t>
  </si>
  <si>
    <t>Převodník BPi USB to RS485 (UG230)</t>
  </si>
  <si>
    <t>ALIS000028</t>
  </si>
  <si>
    <t>AWL-V-3; AWR-03A</t>
  </si>
  <si>
    <t>UT-8485J</t>
  </si>
  <si>
    <t>Převodník USB/RS485</t>
  </si>
  <si>
    <t>RTC hodiny</t>
  </si>
  <si>
    <t>ALIS000029</t>
  </si>
  <si>
    <t>M481</t>
  </si>
  <si>
    <t>RTC hodiny reálného času DS3231 AT24C32</t>
  </si>
  <si>
    <t>https://www.hadex.cz/m481-rtc-hodiny-realneho-casu-ds3231-at24c32/</t>
  </si>
  <si>
    <t>Převodník RPi RS485/USB</t>
  </si>
  <si>
    <t>ALIS000030</t>
  </si>
  <si>
    <t>AWL-E-V-3; AWR-E-03A</t>
  </si>
  <si>
    <t>D343B</t>
  </si>
  <si>
    <t>Redukce USB / RS485</t>
  </si>
  <si>
    <t>Převodník USB 2.0 na sériový port, RS485, Sériová zařízení komunikující rozhraním RS485 se pomocí tohoto zařízení připojí přes USB port k PC.</t>
  </si>
  <si>
    <t>https://www.hadex.cz/d343b-redukce-usb--rs485/</t>
  </si>
  <si>
    <t>Konektor - napájecí 5,5 x 2,1</t>
  </si>
  <si>
    <t>ALIS000031</t>
  </si>
  <si>
    <t>D225</t>
  </si>
  <si>
    <t>Napájecí konektor 5,5 x 2,1</t>
  </si>
  <si>
    <t>Napájecí DC zdířka 2,1mm na panel s matkou</t>
  </si>
  <si>
    <t>https://www.hadex.cz/d225-napajeci-dc-zdirka-21mm-na-panel-s-matkou/</t>
  </si>
  <si>
    <t>IR senzor</t>
  </si>
  <si>
    <t>ALIS000032</t>
  </si>
  <si>
    <t>ASS-08</t>
  </si>
  <si>
    <t>E3F-DC30C4</t>
  </si>
  <si>
    <t>E3F-DS30C4/C2/P1/P2 proximity switch photoelectric sensor switch 6-36VDC output: NPN PNP distance: 7-30cm detection range</t>
  </si>
  <si>
    <t>https://www.aliexpress.com/item/1005002717737555.html?spm=a2g0o.detail.0.0.6e27zZBqzZBqKF&amp;gps-id=pcDetailTopMoreOtherSeller&amp;scm=1007.33416.274820.0&amp;scm_id=1007.33416.274820.0&amp;scm-url=1007.33416.274820.0&amp;pvid=1f31c911-a7ad-4bdb-9677-f7f5353e72fd&amp;_t=gps-id:pcDetailTopMoreOtherSeller,scm-url:1007.33416.274820.0,pvid:1f31c911-a7ad-4bdb-9677-f7f5353e72fd,tpp_buckets:668%232846%238113%231998&amp;pdp_npi=3%40dis%21CZK%2166.18%2140.98%21%21%21%21%21%402101eab016820575128774018ed96c%2112000021861367011%21rec%21CZ%21162613195</t>
  </si>
  <si>
    <t>USB charger for 10 wrist tags</t>
  </si>
  <si>
    <t>ALIS000033</t>
  </si>
  <si>
    <t>Nabíječka / adaptér - 10x USB (2,4 / 2,1 / 1A) - 1m kabel - bílá</t>
  </si>
  <si>
    <t>Applemix</t>
  </si>
  <si>
    <t>https://www.applemix.cz/nabijecka-adapter-10x-usb-2-4-2-1-1a-1m-kabel-bila-p31037/?gclid=Cj0KCQjwuLShBhC_ARIsAFod4fKFGmsNZSAJQhktd6sgKiPa84XCjI047TBp4ClG65eaX8dsbLny7YwaArV-EALw_wcB</t>
  </si>
  <si>
    <t>IQRF TR-72DA</t>
  </si>
  <si>
    <t>ALIS000034</t>
  </si>
  <si>
    <t>IQRF - TR-72DA</t>
  </si>
  <si>
    <t>IQRFTR72DA0</t>
  </si>
  <si>
    <t>TR-72DA</t>
  </si>
  <si>
    <t>Výkonný bezdrátový transceiver IQRF s integrovanou anténou je navržen pro montáž do SIM konektoru. Vhodný pro start s IQRF.</t>
  </si>
  <si>
    <t>https://eshop.iqrf.org/cz/p/tr-72da</t>
  </si>
  <si>
    <t>UT-206 main body with defined wristband</t>
  </si>
  <si>
    <t>ALIS000035</t>
  </si>
  <si>
    <t>UT-206</t>
  </si>
  <si>
    <t>UWB TAG with wristband</t>
  </si>
  <si>
    <t>Raspberry Pi 7″ dotykový displej</t>
  </si>
  <si>
    <t>ALIS000036</t>
  </si>
  <si>
    <t>OFI009</t>
  </si>
  <si>
    <t>Raspberry Pi 7" dotykový displej, 800x480, kapacitní, DSI</t>
  </si>
  <si>
    <t>Rpi Shop</t>
  </si>
  <si>
    <t>https://rpishop.cz/lcd-oled-displeje/243-7-oficialni-kapacitni-lcd-displej-800x480.html?_gl=1*rmd5sj*_up*MQ..&amp;gclid=CjwKCAiAxaCvBhBaEiwAvsLmWI4gRxZcmWn_M0ig6utFqAyPQLJDL0yfpc9C1BEiE4hI4NYk9UTAYBoCbwkQAvD_BwE</t>
  </si>
  <si>
    <t>BPi M5 4GB</t>
  </si>
  <si>
    <t>ALIS000037</t>
  </si>
  <si>
    <t>Banana Pi BPI-M5</t>
  </si>
  <si>
    <t>Banana Pi BPI-M5 with Amlogic S905x3 chip design</t>
  </si>
  <si>
    <t>Sinovip</t>
  </si>
  <si>
    <t>http://www.sinovoip.com.cn/ecp_view.asp?id=588</t>
  </si>
  <si>
    <t>SanDisk Extreme Pro microSDHC 32GB</t>
  </si>
  <si>
    <t>ALIS000038</t>
  </si>
  <si>
    <t>Mironet</t>
  </si>
  <si>
    <t>https://www.mironet.cz/sandisk-extreme-pro-microsdhc-32gb-adapter-uhsi-u3-v30-cteni-100-mbs-zapis-90-mbs-vhodne-pro-4k+dp374024/?gclid=CjwKCAjw0N6hBhAUEiwAXab-TRBrvNcYnSb8ASFzMONSQh68r_z0jkLwgwRXttLcsTA6wb2pDb4myxoClRwQAvD_BwE</t>
  </si>
  <si>
    <t>Optoakustická výstraha v kabině (montážní panel)</t>
  </si>
  <si>
    <t>ALIS000039</t>
  </si>
  <si>
    <t>ALIS000054 + 5 m ALIS000131</t>
  </si>
  <si>
    <t>3802154</t>
  </si>
  <si>
    <t>K50L2RGB7ALSQ</t>
  </si>
  <si>
    <t xml:space="preserve">Poziční světlo se zvukovou signalizací
Poziční světlo se zvukovou signalizací
</t>
  </si>
  <si>
    <t>Turck</t>
  </si>
  <si>
    <t>https://www.turck.cz/cs/product/3802154</t>
  </si>
  <si>
    <t>Kapacitní tlačítko Turck S22AMTSGRHQ</t>
  </si>
  <si>
    <t>ALIS000040</t>
  </si>
  <si>
    <t>Kapacitní tlačítko</t>
  </si>
  <si>
    <t>https://www.turck.cz/cs/product/3804266</t>
  </si>
  <si>
    <t>Konektor ALI / 6pin female panel/male cable</t>
  </si>
  <si>
    <t>ALIS000041</t>
  </si>
  <si>
    <t>Color: Back Nut</t>
  </si>
  <si>
    <t>SP16 IP68 Waterproof Connector Cable Connector Plug &amp; Socket Male And Female 6 Pin Docking/Square/Flange/Back</t>
  </si>
  <si>
    <t>https://www.aliexpress.com/item/1005003182065409.html?spm=a2g0o.productlist.main.1.7ff21e5dyeWQNN&amp;algo_pvid=8b9e5e61-05e5-4add-b383-99ac562aa93e&amp;algo_exp_id=8b9e5e61-05e5-4add-b383-99ac562aa93e-0&amp;pdp_npi=3%40dis%21CZK%2199.18%2154.49%21%21%21%21%21%40211bf48d16826628659753607d07bc%2112000024541687652%21sea%21CZ%21162613195&amp;curPageLogUid=B8SYTYyjv1Fj</t>
  </si>
  <si>
    <t>Konektor ALI / 7pin female panel/male cable</t>
  </si>
  <si>
    <t>ALIS000042</t>
  </si>
  <si>
    <t>SP16 IP68 Waterproof Connector Cable Connector Plug &amp; Socket Male And Female 7 Pin Docking/Square/Flange/Back</t>
  </si>
  <si>
    <t>Kabelová průchodka/vývodka PG9</t>
  </si>
  <si>
    <t>ALIS000043</t>
  </si>
  <si>
    <t>Průchodka PG-09</t>
  </si>
  <si>
    <t>Vývodka; PG9; IP68; polyamid; černá; UL94V-2</t>
  </si>
  <si>
    <t>https://www.tme.eu/cz/details/skintop-pg9b/vyvodky/lapp/53015210/</t>
  </si>
  <si>
    <t>Kabelová průchodka / vývodka PG7</t>
  </si>
  <si>
    <t>ALIS000044</t>
  </si>
  <si>
    <t>Průchodka PG-07</t>
  </si>
  <si>
    <t>Vývodka; PG7; IP68; polyamid; černá; UL94V-2</t>
  </si>
  <si>
    <t>https://www.tme.eu/cz/details/skintop-pg7b/vyvodky/lapp/53015200/</t>
  </si>
  <si>
    <t>Konektor M12 / 5pin female do panelu</t>
  </si>
  <si>
    <t>ALIS000045</t>
  </si>
  <si>
    <t>M12 Female 5pin</t>
  </si>
  <si>
    <t>M12 M1216 3 4 5 8Pin Sensor Connector Panel Back Mount Waterproof Flange Socket Threaded Coupling Male&amp;Female A Type Connectors</t>
  </si>
  <si>
    <t>https://www.aliexpress.com/item/32838956281.html?spm=a2g0o.order_list.order_list_main.5.21ef1802Hw9q5x</t>
  </si>
  <si>
    <t>UT-206 H TAG - Kabel - nabíjecí magnetický</t>
  </si>
  <si>
    <t>ALIS000046</t>
  </si>
  <si>
    <t>Charge cable</t>
  </si>
  <si>
    <t>Relé bezkontaktní SSR-40DA, 24-380VAC</t>
  </si>
  <si>
    <t>ALIS000047</t>
  </si>
  <si>
    <t>L670A</t>
  </si>
  <si>
    <t>Bezkontaktní relé SSR-40DA, 24-380VAC</t>
  </si>
  <si>
    <t>https://www.hadex.cz/l670a-bezkontaktni-rele-ssr-40da-24-380vac/?utm_source=google&amp;utm_medium=cpc&amp;utm_campaign=20503657615&amp;gad_source=1&amp;gclid=CjwKCAiArfauBhApEiwAeoB7qESQmLhZvQnz9CLCacemzdrTQli9hN7rXjjVE6RBhXAMAMp-Xp-D8hoCv6EQAvD_BwE</t>
  </si>
  <si>
    <t>WIFI dongle Bpi</t>
  </si>
  <si>
    <t>ALIS000048</t>
  </si>
  <si>
    <t>QOLTEC-57007</t>
  </si>
  <si>
    <t>WIFI dongle BPi</t>
  </si>
  <si>
    <t>Počítačová karta: síťová WiFi; Bluetooth 4.0,USB 2.0; 150Mbps</t>
  </si>
  <si>
    <t>https://www.tme.eu/cz/details/qoltec-57007/pocitacove-adaptery/qoltec/57007/?gclid=Cj0KCQjwxYOiBhC9ARIsANiEIfbtzfsdzlZLM9BvmmOxctcHV5n4mu8MglCsBBNx8e3sePxyzwfzBQ0aAiUHEALw_wcB</t>
  </si>
  <si>
    <t>UT-206 FABRIC wrist</t>
  </si>
  <si>
    <t>ALIS000049</t>
  </si>
  <si>
    <t>fabric wristband</t>
  </si>
  <si>
    <t>UT-206 SILICON wrist</t>
  </si>
  <si>
    <t>ALIS000050</t>
  </si>
  <si>
    <t>silicon wristband</t>
  </si>
  <si>
    <t>Spojka na kabely IP68</t>
  </si>
  <si>
    <t>ALIS000051</t>
  </si>
  <si>
    <t>Color: CDF 3P</t>
  </si>
  <si>
    <t>Edison</t>
  </si>
  <si>
    <t>https://www.aliexpress.com/item/1005004411239339.html?spm=a2g0o.productlist.main.9.5f883ec0c745bq&amp;algo_pvid=2243060b-be11-49b9-a7e3-9f24a0e0725a&amp;algo_exp_id=2243060b-be11-49b9-a7e3-9f24a0e0725a-4&amp;pdp_npi=4%40dis%21CZK%21110.99%2154.31%21%21%214.68%212.29%21%40211b65de17216428708996179ea3ea%2112000029088153385%21sea%21CZ%211691924776%21&amp;curPageLogUid=exQPvSeO5rRN&amp;utparam-url=scene%3Asearch%7Cquery_from%3A</t>
  </si>
  <si>
    <t>Vyrovnávač tlaku</t>
  </si>
  <si>
    <t>ALIS000052</t>
  </si>
  <si>
    <t>Color: M16x1,5, 100 pcs Nylon Vent Screw Stop Plug Breather Screw Plug PA Waterproof IP67</t>
  </si>
  <si>
    <t>M16x1.5 Nylon Air Vent Plug Waterproof IP68</t>
  </si>
  <si>
    <t>Air Vent Plug</t>
  </si>
  <si>
    <t>https://www.aliexpress.com/item/4000896105525.html?spm=a2g0o.productlist.0.0.5e377eddew1Jdi&amp;algo_pvid=0b599fa3-b195-4d47-b196-d50f44a96f3e&amp;algo_exp_id=0b599fa3-b195-4d47-b196-d50f44a96f3e-1&amp;pdp_ext_f=%7B%22sku_id%22%3A%2210000010466111893%22%7D&amp;pdp_pi=-1%3B1985.7%3B-1%3B-1%40salePrice%3BCZK%3Bsearch-mainSearch</t>
  </si>
  <si>
    <t>TAKACHI WP20-20-7C</t>
  </si>
  <si>
    <t>ALIS000053</t>
  </si>
  <si>
    <t>TAKACHI WP20-20-7</t>
  </si>
  <si>
    <t>Takachi</t>
  </si>
  <si>
    <t>TAKACHI WP15-21-6C</t>
  </si>
  <si>
    <t>ALIS000054</t>
  </si>
  <si>
    <t>TAKACHI WP15-21-6</t>
  </si>
  <si>
    <t>TAKACHI WP13-18-5C</t>
  </si>
  <si>
    <t>ALIS000055</t>
  </si>
  <si>
    <t>TAKACHI WP13-18-5</t>
  </si>
  <si>
    <t>TAKACHI WP9-13-4C</t>
  </si>
  <si>
    <t>ALIS000056</t>
  </si>
  <si>
    <t>TAKACHI WP9-13-4</t>
  </si>
  <si>
    <t>TAKACHI WP11-15-4C</t>
  </si>
  <si>
    <t>ALIS000057</t>
  </si>
  <si>
    <t>TAKACHI WP11-15-4</t>
  </si>
  <si>
    <t>TAKACHI WP5-7-3C</t>
  </si>
  <si>
    <t>ALIS000058</t>
  </si>
  <si>
    <t>TAKACHI WP5-7-3</t>
  </si>
  <si>
    <t>Mikrovlnný senzor HOTRON - HR-ROBUS</t>
  </si>
  <si>
    <t>ALIS000059</t>
  </si>
  <si>
    <t>HOTRON microwave senzor</t>
  </si>
  <si>
    <t>Hotron</t>
  </si>
  <si>
    <t>Síťový adaptér 25 W 24 V</t>
  </si>
  <si>
    <t>ALIS000060</t>
  </si>
  <si>
    <t>Síťový adaptér 24V</t>
  </si>
  <si>
    <t>Mean Well GST25E24-P1J Síťový adaptér 25W 24V</t>
  </si>
  <si>
    <t>MI6</t>
  </si>
  <si>
    <t>https://www.czech-meanwell.cz/meanwell/GST25E24-P1J-Mean-Well-Sitovy-adapter-25W-24V-d4559.htm</t>
  </si>
  <si>
    <t>Síťový adaptér 18 W 5 V</t>
  </si>
  <si>
    <t>ALIS000061</t>
  </si>
  <si>
    <t>Síťový adaptér 5V</t>
  </si>
  <si>
    <t>Mean Well GSM06E05-P1J Síťový adaptér Medical 6W 5</t>
  </si>
  <si>
    <t>https://www.czech-meanwell.cz/meanwell/GSM06E05-P1J-Mean-Well-Sitovy-adapter-Medical-6W-5V-d4278.htm</t>
  </si>
  <si>
    <t>Wago svorka 5 pin, 221-415</t>
  </si>
  <si>
    <t>ALIS000062</t>
  </si>
  <si>
    <t>221-415</t>
  </si>
  <si>
    <t>WAGO svorka 5pin</t>
  </si>
  <si>
    <t>Rychlosvorka; 221; pružinová svorka; 0,2÷4mm2; 450V; 32A; na kabel</t>
  </si>
  <si>
    <t>https://www.tme.eu/cz/details/221-415/rychlosvorky/wago/</t>
  </si>
  <si>
    <t>Wago svorka 3 pin, 221-413</t>
  </si>
  <si>
    <t>ALIS000063</t>
  </si>
  <si>
    <t>221-413</t>
  </si>
  <si>
    <t>WAGO svorka 3pin</t>
  </si>
  <si>
    <t>https://www.tme.eu/cz/details/221-413/rychlosvorky/wago/</t>
  </si>
  <si>
    <t>Wago svorka 2 pin, 221-412</t>
  </si>
  <si>
    <t>ALIS000064</t>
  </si>
  <si>
    <t>221-412</t>
  </si>
  <si>
    <t>WAGO svorka 2pin</t>
  </si>
  <si>
    <t>https://www.tme.eu/cz/details/221-412/rychlosvorky/wago/</t>
  </si>
  <si>
    <t>Wago svorka 2pin, 221-2411 paralel</t>
  </si>
  <si>
    <t>ALIS000065</t>
  </si>
  <si>
    <t>221-2411</t>
  </si>
  <si>
    <t>WAGO svorka 2pin paralel</t>
  </si>
  <si>
    <t>https://www.tme.eu/cz/details/221-2411/rychlosvorky/wago/</t>
  </si>
  <si>
    <t>DC/DC měnič SD-25A-24 (12V)</t>
  </si>
  <si>
    <t>ALIS000066</t>
  </si>
  <si>
    <t>Měnič SD-25A-24</t>
  </si>
  <si>
    <t>Mean Well SD-25A-24 Měnič DC/DC uzavřený 25W 24V</t>
  </si>
  <si>
    <t>https://www.eshop-meanwell.cz/sd-25a-24-mean-well-menic-dc/dc-uzavreny-25w-24v/</t>
  </si>
  <si>
    <t>DC/DC měnič SD-25B-24 (24V)</t>
  </si>
  <si>
    <t>ALIS000067</t>
  </si>
  <si>
    <t>Měnič SD-25B-24</t>
  </si>
  <si>
    <t>Mean Well SD-25B-24 Měnič DC/DC uzavřený 25W 24V</t>
  </si>
  <si>
    <t>https://www.eshop-meanwell.cz/sd-25b-24-mean-well-menic-dc/dc-uzavreny-25w-24v/</t>
  </si>
  <si>
    <t>DC/DC měnič SD-25C-24 (48V)</t>
  </si>
  <si>
    <t>ALIS000068</t>
  </si>
  <si>
    <t>Měnič SD-25C-24</t>
  </si>
  <si>
    <t>Mean Well SD-25C-24 Měnič DC/DC uzavřený 25W 24V</t>
  </si>
  <si>
    <t>https://www.eshop-meanwell.cz/sd-25c-24-mean-well-menic-dc/dc-uzavreny-25w-24v/</t>
  </si>
  <si>
    <t>DC/DC měnič SD-15A-24 (12V)</t>
  </si>
  <si>
    <t>ALIS000069</t>
  </si>
  <si>
    <t>https://www.czech-meanwell.cz/meanwell/SD-15A-24-Mean-Well-Menic-DC-DC-uzavreny-15W-24V-d2464.htm</t>
  </si>
  <si>
    <t>DC/DC měnič SD-15C-24 (48V)</t>
  </si>
  <si>
    <t>ALIS000070</t>
  </si>
  <si>
    <t>Mean Well SD-15C-24 Měnič DC/DC uzavřený 15W 24V</t>
  </si>
  <si>
    <t>https://www.czech-meanwell.cz/meanwell/SD-15C-24-Mean-Well-Menic-DC-DC-uzavreny-15W-24V-d2470.htm</t>
  </si>
  <si>
    <t>DC/DC měnič SD-15A-5 (12V)</t>
  </si>
  <si>
    <t>ALIS000071</t>
  </si>
  <si>
    <t>Měnič SD-15A-5</t>
  </si>
  <si>
    <t>https://www.eshop-meanwell.cz/sd-15a-5-mean-well-menic-dc/dc-uzavreny-15w-5v/</t>
  </si>
  <si>
    <t>DC/DC měnič SD-15B-5 (24V)</t>
  </si>
  <si>
    <t>ALIS000072</t>
  </si>
  <si>
    <t>Měnič SD-15B-5</t>
  </si>
  <si>
    <t>https://www.czech-meanwell.cz/meanwell/SD-15B-05-Mean-Well-Menic-DC-DC-uzavreny-15W-5V-d2465.htm</t>
  </si>
  <si>
    <t>DC/DC měnič SD-15C-5 (48V)</t>
  </si>
  <si>
    <t>ALIS000073</t>
  </si>
  <si>
    <t>Měnič SD-15C-5</t>
  </si>
  <si>
    <t>https://www.czech-meanwell.cz/meanwell/SD-15C-05-Mean-Well-Menic-DC-DC-uzavreny-15W-5V-d2468.htm</t>
  </si>
  <si>
    <t>DC/DC měnič SD-25B-5 (24V)</t>
  </si>
  <si>
    <t>ALIS000074</t>
  </si>
  <si>
    <t>Mean Well SD-25B-5 Měnič DC/DC uzavřený 25W 5V</t>
  </si>
  <si>
    <t>https://www.czech-meanwell.cz/meanwell/SD-25B-5-Mean-Well-Menic-DC-DC-uzavreny-25W-5V-d2491.htm</t>
  </si>
  <si>
    <t>DC/DC měnič SD-25C-5 (48V)</t>
  </si>
  <si>
    <t>ALIS000075</t>
  </si>
  <si>
    <t>Mean Well SD-25C-5 Měnič DC/DC uzavřený 25W 5V</t>
  </si>
  <si>
    <t>https://www.czech-meanwell.cz/meanwell/SD-25C-5-Mean-Well-Menic-DC-DC-uzavreny-25W-5V-d2494.htm</t>
  </si>
  <si>
    <t>DC/DC měnič SD-100D-24 (80V)</t>
  </si>
  <si>
    <t>ALIS000076</t>
  </si>
  <si>
    <t>DC/DC měnič SD-100D-24 (100V)</t>
  </si>
  <si>
    <t>Mean Well SD-100D-24 Měnič DC/DC uzavřený 100W 24V</t>
  </si>
  <si>
    <t>https://www.czech-meanwell.cz/meanwell/SD-100D-24-Mean-Well-Menic-DC-DC-uzavreny-100W-24V-d2454.htm</t>
  </si>
  <si>
    <t>DC/DC měnič RSD-60H-5 (100V)</t>
  </si>
  <si>
    <t>ALIS000077</t>
  </si>
  <si>
    <t>Mean Well RSD-60H-5 Měnič DC/DC uzavřený 60W 5V</t>
  </si>
  <si>
    <t>https://www.czech-meanwell.cz/meanwell/RSD-60H-5-Mean-Well-Menic-DC-DC-uzavreny-60W-5V-d6064.htm</t>
  </si>
  <si>
    <t>work SW/FW basic</t>
  </si>
  <si>
    <t>ALIS000078</t>
  </si>
  <si>
    <t>ALIS Tech</t>
  </si>
  <si>
    <t>work SW/FW advanced</t>
  </si>
  <si>
    <t>ALIS000079</t>
  </si>
  <si>
    <t>work HW basic</t>
  </si>
  <si>
    <t>ALIS000080</t>
  </si>
  <si>
    <t>work HW advanced</t>
  </si>
  <si>
    <t>ALIS000081</t>
  </si>
  <si>
    <t>testing</t>
  </si>
  <si>
    <t>ALIS000082</t>
  </si>
  <si>
    <t>etiketa CE</t>
  </si>
  <si>
    <t>ALIS000083</t>
  </si>
  <si>
    <t>etiketa interní</t>
  </si>
  <si>
    <t>ALIS000084</t>
  </si>
  <si>
    <t>Void label</t>
  </si>
  <si>
    <t>ALIS000085</t>
  </si>
  <si>
    <t>štítek dangerous</t>
  </si>
  <si>
    <t>ALIS000086</t>
  </si>
  <si>
    <t>3D tisk (g)</t>
  </si>
  <si>
    <t>ALIS000087</t>
  </si>
  <si>
    <t>Rezistor: drátový; THT; 10kΩ</t>
  </si>
  <si>
    <t>ALIS000088</t>
  </si>
  <si>
    <t>10kΩ</t>
  </si>
  <si>
    <t>ACS-5S-10K-J</t>
  </si>
  <si>
    <t>Rezistor: drátový; THT; 10kΩ; 5W; ±5%; Ø4,8x12,7mm</t>
  </si>
  <si>
    <t>https://www.tme.eu/cz/details/acs-5s-10k-j/vykonne-rezistory/arcol/acs5s-10k-j-tr/</t>
  </si>
  <si>
    <t>SMD rezistor: SMD; 0805; 10kΩ; 125mW; ±1%; -55÷155°C (cena 100+)</t>
  </si>
  <si>
    <t>ALIS000089</t>
  </si>
  <si>
    <t>AC0805FR-0710KL</t>
  </si>
  <si>
    <t>neevidujeme</t>
  </si>
  <si>
    <t>Rezistor: thick film; SMD; 0805; 10kΩ; 125mW; ±1%; -55÷155°C</t>
  </si>
  <si>
    <t>https://www.tme.eu/cz/details/ac0805fr-0710kl/rezistory-smd/yageo/</t>
  </si>
  <si>
    <t>Kabel - propojovací (custom button)</t>
  </si>
  <si>
    <t>ALIS000090</t>
  </si>
  <si>
    <t>Nakupujeme 40 PIN za 52 Kč. Na jeden kus použijeme 4 piny. Takže teoreticky je nákladová cena 5,2 Kč. V roce 2023 byla kalkulace na jeden kus 4,43 euro!!!</t>
  </si>
  <si>
    <t>Male to Male 10 cm</t>
  </si>
  <si>
    <t>0Pin Jumper Wire Pins Male to Male Cable Kit DIY Electron Line 2.54mm for PCB Arduino 10cm</t>
  </si>
  <si>
    <t>https://www.aliexpress.com/item/32996173648.html?spm=a2g0o.productlist.main.29.5b15otmmotmmha&amp;algo_pvid=c553e7b4-6c8d-485f-817e-b465a94b1904&amp;aem_p4p_detail=202403130145037629730745142350000827404&amp;algo_exp_id=c553e7b4-6c8d-485f-817e-b465a94b1904-14&amp;pdp_npi=4%40dis%21EUR%211.93%211.73%21%21%212.06%211.85%21%40210385bb17103195034172824ed06d%2112000031133062771%21sea%21FR%211691924776%21&amp;curPageLogUid=QOoh6qQvH5Kx&amp;utparam-url=scene%3Asearch%7Cquery_from%3A&amp;search_p4p_id=202403130145037629730745142350000827404_3</t>
  </si>
  <si>
    <t>Světlovod pro LED FIX-LEM-54</t>
  </si>
  <si>
    <t>ALIS000091</t>
  </si>
  <si>
    <t>FIX-LEM-54</t>
  </si>
  <si>
    <t>Světlovod pro LED</t>
  </si>
  <si>
    <t>Světlovod pro LED; kulatý; Ø6,6mm; Čelo: vypouklé; přímé; UL94V-2</t>
  </si>
  <si>
    <t>https://www.tme.eu/cz/details/fix-lem-54/opticka-vlakna-pro-led/fix-fasten/</t>
  </si>
  <si>
    <t>Anténa AN-5B (vykuchaná)</t>
  </si>
  <si>
    <t>ALIS000092</t>
  </si>
  <si>
    <t>není evidováno</t>
  </si>
  <si>
    <t>UT-206 H TAG (holder - helmet)</t>
  </si>
  <si>
    <t>ALIS000093</t>
  </si>
  <si>
    <t>Clasp</t>
  </si>
  <si>
    <t>UG-230 full (black box)</t>
  </si>
  <si>
    <t>ALIS000094</t>
  </si>
  <si>
    <t>Rezistory na projektory THT 82kΩ</t>
  </si>
  <si>
    <t>ALIS000095</t>
  </si>
  <si>
    <t>Rezistor THT pro projektory</t>
  </si>
  <si>
    <t>M0.6W-82K</t>
  </si>
  <si>
    <t>Rezistor: metal film; THT; 82kΩ; 0,6W; ±1%; Ø2,5x6,8mm; 50ppm/°C</t>
  </si>
  <si>
    <t>https://www.tme.eu/cz/details/m0.6w-82k/rezistory-tht/royal-ohm/mf006ff8202a50/</t>
  </si>
  <si>
    <t>Relé 6CH 5V (MOD-08223)</t>
  </si>
  <si>
    <t>ALIS000096</t>
  </si>
  <si>
    <t>5V 6 channel relay</t>
  </si>
  <si>
    <t>6kanálový reléový modul s optoizolací - kontakty 10A / 250VAC - cívka 5V</t>
  </si>
  <si>
    <t>Botland</t>
  </si>
  <si>
    <t>https://botland.cz/rele-arduino-rele/8223-6kanalovy-releovy-modul-s-optoizolaci-kontakty-10a-250vac-civka-5v-5904422336325.html</t>
  </si>
  <si>
    <t>Horny Tube</t>
  </si>
  <si>
    <t>ALIS000097</t>
  </si>
  <si>
    <t>SIM slot pro IQRF TR-72DA</t>
  </si>
  <si>
    <t>ALIS000098</t>
  </si>
  <si>
    <t>IQRFKONSIM02</t>
  </si>
  <si>
    <t>KON-SIM-02</t>
  </si>
  <si>
    <t>SIM konektor pro všechny SIM a SMT transceivery IQRF, s plastovým držákem. Obsahuje 8 pinů.</t>
  </si>
  <si>
    <t>https://eshop.iqrf.org/cz/p/kon-sim-02</t>
  </si>
  <si>
    <t>IQRF klíčenka bílá</t>
  </si>
  <si>
    <t>ALIS000099</t>
  </si>
  <si>
    <t>IQRFRC402</t>
  </si>
  <si>
    <t>RC4-02</t>
  </si>
  <si>
    <t>Obousměrný uživatelsky programovatelný bezdrátový dálkový ovladač. Extra nízká spotřeba energie, atraktivní design pro spotřebitele.</t>
  </si>
  <si>
    <t>https://eshop.iqrf.org/cz/p/rc4-02</t>
  </si>
  <si>
    <t>Flexo šňůra s vidlicí, 2 m černá</t>
  </si>
  <si>
    <t>ALIS000100</t>
  </si>
  <si>
    <t>Doplnění vidlice a kabelu k PWM zdroji pro PJ.</t>
  </si>
  <si>
    <t>EMOS FLEXO ŠŇŮRA H05VV-F 3X1,5MM2 2M ČERNÁ S18322</t>
  </si>
  <si>
    <t>Elkov</t>
  </si>
  <si>
    <t>https://eshop.elkov.cz/products/emos-flexo-3x1-5-h05vv-f-2m-cerna</t>
  </si>
  <si>
    <t>ks</t>
  </si>
  <si>
    <t>Flexo šňůra s vidlicí, 2 m bílá</t>
  </si>
  <si>
    <t>ALIS000101</t>
  </si>
  <si>
    <t>Vidlice pro napájení safety baru.</t>
  </si>
  <si>
    <t>EMOS FLEXO ŠŇŮRA H05VV-F 3X1,5MM2 2M BÍLÁ S14322</t>
  </si>
  <si>
    <t>https://eshop.elkov.cz/products/emos-flexo-3x1-5-h05vv-f-2m-bila</t>
  </si>
  <si>
    <t>Stolní adaptér 90W 24V 3,75A</t>
  </si>
  <si>
    <t>ALIS000102</t>
  </si>
  <si>
    <t>Napájení upravených jednotek s velkým odběrem, např. jednotek pro zrcadla.</t>
  </si>
  <si>
    <t>GST90A24-P1M Stolní adaptér 90W 24V</t>
  </si>
  <si>
    <t>https://www.eshop-meanwell.cz/gst90a24-p1j-mean-well-stolni-adapter-90w-24v/</t>
  </si>
  <si>
    <t>Síťový adaptér 60W 24V 2,5A</t>
  </si>
  <si>
    <t>ALIS000103</t>
  </si>
  <si>
    <t>SGA60E24-P1J Síťový adaptér 60W 24V</t>
  </si>
  <si>
    <t>https://www.eshop-meanwell.cz/sga60e24-p1j-mean-well-sitovy-adapter-60w-24v/</t>
  </si>
  <si>
    <t>Síťový adaptér 36W 24V 1,5A</t>
  </si>
  <si>
    <t>ALIS000104</t>
  </si>
  <si>
    <t>Napájení upravených jednotek s velkým odběrem, např. AWR-S0X s periferií s větším odběrem proudu.</t>
  </si>
  <si>
    <t>GST36E24-P1J Síťový adaptér 36W 24V</t>
  </si>
  <si>
    <t>https://www.eshop-meanwell.cz/gst36e24-p1j-mean-well-sitovy-adapter-36w-24v/</t>
  </si>
  <si>
    <t>Stmívatelný napěťový zdroj</t>
  </si>
  <si>
    <t>ALIS000105</t>
  </si>
  <si>
    <t>Čárový červený PJ od ÚPT 20 ks LED Cree Xlamp XE-G</t>
  </si>
  <si>
    <t>ELG-150-48B-3Y Stmívatelný napěťový zdroj</t>
  </si>
  <si>
    <t>https://www.czech-meanwell.cz/meanwell/ELG-150-48B-3Y-Mean-Well-Stmivatelny-napetovy-zdroj-pro-LED-150W-48V-d8428.htm</t>
  </si>
  <si>
    <t>ALIS000106</t>
  </si>
  <si>
    <t>Čárový zelený PJ od ÚPT 20 ks LED Cree Xlamp XE-G</t>
  </si>
  <si>
    <t>ELG-150-54B-3Y Stmívatelný napěťový zdroj</t>
  </si>
  <si>
    <t>https://www.czech-meanwell.cz/meanwell/ELG-150-54B-3Y-Mean-Well-Stmivatelny-napetovy-zdroj-pro-LED-150W-54V-d8434.htm</t>
  </si>
  <si>
    <t>Kabel zpomalení pro řadu EASY</t>
  </si>
  <si>
    <t>ALIS000107</t>
  </si>
  <si>
    <t>3žíly/ne/0,5</t>
  </si>
  <si>
    <t>Kabel pro prodloužení pro řadu EASY</t>
  </si>
  <si>
    <t>1119753 Ovládací kabel; 3X0.5; U0/U: 300 / 500 V; PVC; Identifikace žil: Číslice; Flexibilní+ šedá</t>
  </si>
  <si>
    <t>LAPP</t>
  </si>
  <si>
    <t>https://www.lapp.com/cs/cz/CZK/oelflex-classic-110/p/1119753</t>
  </si>
  <si>
    <t>m</t>
  </si>
  <si>
    <t>Kabel řada EASY; kabel k majáku z AWR-S02</t>
  </si>
  <si>
    <t>ALIS000108</t>
  </si>
  <si>
    <t>identický jako řádek 17</t>
  </si>
  <si>
    <t>Kabel řada EASY; kabel k majáku</t>
  </si>
  <si>
    <t>00100004 Ovládací kabel; 2X0.5; U0/U: 300 / 500 V; PVC; Identifikace žil: Barvy; Flexibilní; šedá</t>
  </si>
  <si>
    <t>https://www.lapp.com/cs/cz/CZK/oelflex-classic-100-300/500-v/p/00100004</t>
  </si>
  <si>
    <t>Kabel k magnetickému zámku</t>
  </si>
  <si>
    <t>ALIS000109</t>
  </si>
  <si>
    <t>2žíly/ne/1,5</t>
  </si>
  <si>
    <t>00100634 Ovládací kabel; 2X1.5; U0/U: 300 / 500 V; PVC; Identifikace žil: Barvy; Flexibilní; šedá</t>
  </si>
  <si>
    <t>https://www.lapp.com/cs/cz/CZK/oelflex-classic-100-300/500-v/p/00100634</t>
  </si>
  <si>
    <t>Kabel prodloužení k ASS-01</t>
  </si>
  <si>
    <t>ALIS000110</t>
  </si>
  <si>
    <t>Nízkofrekvenční datový kabel; 6X0.25; Barevné značení žil: DIN 47100; PVC; Flexibilní</t>
  </si>
  <si>
    <t>https://www.lapp.com/cs/cz/CZK/unitronic-liyy/p/0028306</t>
  </si>
  <si>
    <t>100 m</t>
  </si>
  <si>
    <t>Smrštovačka 2,5 mm</t>
  </si>
  <si>
    <t>ALIS000111</t>
  </si>
  <si>
    <t>https://www.aliexpress.com/item/32838965930.html?spm=a2g0o.order_list.0.0.695e18024iDkN8</t>
  </si>
  <si>
    <t>5 m</t>
  </si>
  <si>
    <t>Smršťovačka s lepidlem 9,5/3,2 mm</t>
  </si>
  <si>
    <t>ALIS000112</t>
  </si>
  <si>
    <t>Smršťovačka 9,5/3,2 mm na PWM LED driveru</t>
  </si>
  <si>
    <t>CB-DWT(3X) 9.5CYG/KTG</t>
  </si>
  <si>
    <t>https://www.tme.eu/cz/details/cb-dwt9.5-3x_1m-bk/smrstovaci-buzirky/cyg-ktg/cb-dwt-3x-9-5/</t>
  </si>
  <si>
    <t>1 m</t>
  </si>
  <si>
    <t>Dvojlinka čínská 2x0,5mm2</t>
  </si>
  <si>
    <t>ALIS000113</t>
  </si>
  <si>
    <t>Safety Bar trubky</t>
  </si>
  <si>
    <t>Dvojlinka 2x0,5mm2 CU, 20AWG červeno-černá, balení 100m /CYH 2x0,5mm/</t>
  </si>
  <si>
    <t>Hadex</t>
  </si>
  <si>
    <t>https://www.hadex.cz/n124-100-dvojlinka-2x05mm2-cu-20awg-cerveno-cerna-baleni-100m-cyh-2x05mm/</t>
  </si>
  <si>
    <t>Kabel 2x0,5mm2 šedý</t>
  </si>
  <si>
    <t>ALIS000114</t>
  </si>
  <si>
    <t>AWL-V-1 / Univerzální použití / Solidnější náhrada červeno-černého zvukařského kabelu (dvojlinky) 2x0,5mm2</t>
  </si>
  <si>
    <t>00100004 Ovládací kabel; 2X0.5; U0/U: 300 / 500 V; PVC; Identifikace žil: Barvy; Flexibilní</t>
  </si>
  <si>
    <t>Kabel 2x1,0mm2 černý</t>
  </si>
  <si>
    <t>ALIS000115</t>
  </si>
  <si>
    <t>Prodloužení vzdálenosti "A" / Univerzální použití / Náhrada červeno-černého zvukařského kabelu 2x1,0mm2</t>
  </si>
  <si>
    <t>1600251 Připojovací kabel; 2X1; Certifikováno HAR; U0/U: 300 / 500 V; Pryž; Identifikace žil: Barvy; Flexibilní</t>
  </si>
  <si>
    <t>https://www.lapp.com/cs/cz/CZK/h05rn-f/p/1600251</t>
  </si>
  <si>
    <t>5x0,34mm2 prodloužení senzorů s 5 piny, např. TURCK, dále vnitřky AWL-V-3 (pokud najdeme napájené 5 pinové konektory a změníme zapojení na konektory, tak nebude potřeba ty vnitřky řešit)</t>
  </si>
  <si>
    <t>ALIS000116</t>
  </si>
  <si>
    <t>5x0,34 / PVC / PVC / z vemi jemných něžných drátů / NE / NE / Odolnost proti UV záření ANO / NE / 4,8mm</t>
  </si>
  <si>
    <t>Kabel pro snímače/akční členy; Vlečný řetěz; TPE; černá</t>
  </si>
  <si>
    <t>https://www.lapp.com/cs/cz/CZK/unitronic-sensor/p/7038902</t>
  </si>
  <si>
    <t>7x0,5mm2 AWL-V-3 napájení a zpomalení</t>
  </si>
  <si>
    <t>ALIS000117</t>
  </si>
  <si>
    <t>Ovládací kabel; 7X0.5; U0/U: 300 / 500 V; PVC; Identifikace žil: Číslice; Flexibilní</t>
  </si>
  <si>
    <t>https://www.lapp.com/cs/cz/CZK/oelflex-classic-110/p/1119757</t>
  </si>
  <si>
    <t>Kabel k dotykovému tlačítku, optoakustickému upozornění pro AWL-V-3. Obecně pro produkty TURCK.</t>
  </si>
  <si>
    <t>ALIS000118</t>
  </si>
  <si>
    <t>Kabel k dotykovému tlačítku pro AWL-V-3</t>
  </si>
  <si>
    <t>RKC4.5T-5-RSC4.5T/TXL</t>
  </si>
  <si>
    <t>https://www.turck.cz/cs/product/0000000b0003d0170006003a</t>
  </si>
  <si>
    <t>Kabel 2x1,5mm2 černý</t>
  </si>
  <si>
    <t>ALIS000119</t>
  </si>
  <si>
    <t>Kabel 2x1,5mm2 prodloužení PWM-PJ (vzdálenost "C")</t>
  </si>
  <si>
    <t>https://www.lapp.com/cs/cz/CZK/h07rn-f/p/1600199</t>
  </si>
  <si>
    <t>Kabel 3x1,5mm2 černý</t>
  </si>
  <si>
    <t>ALIS000120</t>
  </si>
  <si>
    <t>Kabel 3x1,5mm2 prodloužení napájení PWM (vzdálenost "B")</t>
  </si>
  <si>
    <t>https://www.lapp.com/cs/cz/CZK/h07rn-f/p/1600103</t>
  </si>
  <si>
    <t>Optické upozornění k AWL-V-3</t>
  </si>
  <si>
    <t>ALIS000121</t>
  </si>
  <si>
    <t>antikolizní systém standard</t>
  </si>
  <si>
    <t>K50L2RGB7Q</t>
  </si>
  <si>
    <t>https://www.turck.cz/cs/product/3802145</t>
  </si>
  <si>
    <t>Optoakustické upozornění k AWL-E-V-3</t>
  </si>
  <si>
    <t>ALIS000122</t>
  </si>
  <si>
    <t>black M12</t>
  </si>
  <si>
    <t>antikolizní systém EASY</t>
  </si>
  <si>
    <t>N-1-2CB-M12</t>
  </si>
  <si>
    <t>https://www.aliexpress.us/item/1005001692466526.html?spm=a2g0o.productlist.0.0.333772dd2izHIi&amp;algo_pvid=e313ff30-25c3-4daa-a547-8276f484d601&amp;algo_exp_id=e313ff30-25c3-4daa-a547-8276f484d601-3&amp;pdp_ext_f=%7B%22sku_id%22%3A%2212000017165144857%22%7D&amp;pdp_npi=2%40dis%21CZK%211117.22%21871.48%21%21%21%21%21%400b0a187b16692776997448910e0155%2112000017165144857%21sea&amp;curPageLogUid=nXjHxnqZPKBM&amp;gatewayAdapt=4itemAdapt</t>
  </si>
  <si>
    <t>Optické upozornění k AWL-E-V-3</t>
  </si>
  <si>
    <t>ALIS000123</t>
  </si>
  <si>
    <t>Color: 1</t>
  </si>
  <si>
    <t>N2-2CB-FS</t>
  </si>
  <si>
    <t>https://www.aliexpress.com/item/1005003143008640.html?spm=a2g0o.productlist.main.1.5845TsHETsHEEx&amp;algo_pvid=65aed6d4-322a-4f74-91a4-008683464258&amp;algo_exp_id=65aed6d4-322a-4f74-91a4-008683464258-0&amp;pdp_npi=4%40dis%21CZK%21436.98%21319.01%21%21%2118.78%21%21%4021038edf16941555726913833e98f8%2112000024327079249%21sea%21CZ%21162613195%21S&amp;curPageLogUid=dNQaMM6F7xS5</t>
  </si>
  <si>
    <t xml:space="preserve">Kabel k dotykovému tlačítku, optoakustickému upozornění pro AWL-E-V-3. </t>
  </si>
  <si>
    <t>ALIS000124</t>
  </si>
  <si>
    <t>0935 253 105/5 M</t>
  </si>
  <si>
    <t>https://www.tme.eu/cz/details/0935253105_5m/kabely-k-cidlum/lumberg-automation/0935-253-105-5-m/</t>
  </si>
  <si>
    <t>H05V-K 1x0,50 m. 100 colour: RD</t>
  </si>
  <si>
    <t>ALIS000125</t>
  </si>
  <si>
    <t>https://www.lapp.com/cs/cz/CZK/h05v-k-lt/har-gt/p/4510041</t>
  </si>
  <si>
    <t>H05V-K 1x0,50 m. 100 colour: BK</t>
  </si>
  <si>
    <t>ALIS000126</t>
  </si>
  <si>
    <t>https://www.lapp.com/cs/cz/CZK/h05v-k-lt/har-gt/p/4510011</t>
  </si>
  <si>
    <t>H05V-K 1x0,50 m. 100 colour: WH</t>
  </si>
  <si>
    <t>ALIS000127</t>
  </si>
  <si>
    <t>https://www.lapp.com/cs/cz/CZK/h05v-k-lt/har-gt/p/4510051</t>
  </si>
  <si>
    <t>H05V-K 1x0,50 m. 100 colour: DBU</t>
  </si>
  <si>
    <t>ALIS000128</t>
  </si>
  <si>
    <t>https://www.lapp.com/cs/cz/CZK/h05v-k-lt/har-gt/p/4510141</t>
  </si>
  <si>
    <t>Vrut M2x6</t>
  </si>
  <si>
    <t>ALIS000129</t>
  </si>
  <si>
    <t>https://www.aliexpress.us/item/1005003576244356.html?spm=a2g0o.productlist.0.0.e29e761fLXFelf&amp;algo_pvid=ca883113-9062-4f5d-93d5-87549a79afc4&amp;algo_exp_id=ca883113-9062-4f5d-93d5-87549a79afc4-6&amp;pdp_ext_f=%7B%22sku_id%22%3A%2212000026347633686%22%7D&amp;pdp_pi=-1%3B21.78%3B-1%3B-1%40salePrice%3BCZK%3Bsearch-mainSearch&amp;gatewayAdapt=4itemAdapt</t>
  </si>
  <si>
    <t>Šroub inbus M3x14</t>
  </si>
  <si>
    <t>ALIS000130</t>
  </si>
  <si>
    <t>M3X14/D912-A4</t>
  </si>
  <si>
    <t>Šroub; M3x14; 0,5; Hlava: válcová; imbus; HEX 2,5mm; DIN 912</t>
  </si>
  <si>
    <t>https://www.tme.eu/cz/details/m3x14_d912-a4/srouby/kraftberg/</t>
  </si>
  <si>
    <t>Matice M3</t>
  </si>
  <si>
    <t>ALIS000131</t>
  </si>
  <si>
    <t>B3/BN629</t>
  </si>
  <si>
    <t>Matice; šestihranná; M3; 0,5; kyselinovzdorná ocel A4; 5,5mm</t>
  </si>
  <si>
    <t>https://www.tme.eu/cz/details/b3_bn629/matice/bossard/1241613/</t>
  </si>
  <si>
    <t>dutinka 0,5 mm2</t>
  </si>
  <si>
    <t>ALIS000132</t>
  </si>
  <si>
    <t>216-304</t>
  </si>
  <si>
    <t>Hrot: trubičkový; izolovaná; 0,5mm2; 8mm; pocínovaný; krimpovací</t>
  </si>
  <si>
    <t>https://www.tme.eu/cz/details/216-304/krimpovaci-koncovky-a-trubicky/wago/</t>
  </si>
  <si>
    <t>dutinka 0,34 mm2</t>
  </si>
  <si>
    <t>ALIS000133</t>
  </si>
  <si>
    <t>216-322</t>
  </si>
  <si>
    <t>Hrot: trubičkový; izolovaná; 0,34mm2; 6mm; pocínovaný; krimpovací</t>
  </si>
  <si>
    <t>https://www.tme.eu/cz/details/216-322/krimpovaci-koncovky-a-trubicky/wago/</t>
  </si>
  <si>
    <t>dutinka dvojitá 0,5 mm2</t>
  </si>
  <si>
    <t>ALIS000134</t>
  </si>
  <si>
    <t>BM00551</t>
  </si>
  <si>
    <t>Hrot: trubičkový; izolovaná,dvojité; měď; 0,5mm2; 8mm; pocínovaný</t>
  </si>
  <si>
    <t>https://www.tme.eu/cz/details/bm00551/krimpovaci-koncovky-a-trubicky/bm-group/bm-00551/</t>
  </si>
  <si>
    <t>stahovací pásek 71 mm</t>
  </si>
  <si>
    <t>ALIS000135</t>
  </si>
  <si>
    <t>CVT-070</t>
  </si>
  <si>
    <t>Stahovací pásek; L: 71mm; W: 1,6mm; polyamid; přírodní; Ømax: 11mm</t>
  </si>
  <si>
    <t>https://www.tme.eu/cz/details/cvt-070/stahovaci-pasky/kss-wiring/</t>
  </si>
  <si>
    <t>Vrut M1,4x3</t>
  </si>
  <si>
    <t>ALIS000136</t>
  </si>
  <si>
    <t>M1,4x3</t>
  </si>
  <si>
    <t>Šroub inbus M3x8</t>
  </si>
  <si>
    <t>ALIS000137</t>
  </si>
  <si>
    <t>M3X8/D912-A4</t>
  </si>
  <si>
    <t>Šroub; M3x8; 0,5; Hlava: válcová; imbus; HEX 2,5mm; DIN 912</t>
  </si>
  <si>
    <t>https://www.tme.eu/cz/details/m3x8_d912-a4/srouby/kraftberg/</t>
  </si>
  <si>
    <t>Šroub inbus M3x6</t>
  </si>
  <si>
    <t>ALIS000138</t>
  </si>
  <si>
    <t>M3X6/D912-A4</t>
  </si>
  <si>
    <t>Šroub; M3x6; 0,5; Hlava: válcová; imbus; HEX 2,5mm; DIN 912</t>
  </si>
  <si>
    <t>https://www.tme.eu/cz/details/m3x6_d912-a4/srouby/kraftberg/</t>
  </si>
  <si>
    <t>Vrut M3x6</t>
  </si>
  <si>
    <t>ALIS000139</t>
  </si>
  <si>
    <t>M3X6</t>
  </si>
  <si>
    <t>Šroub inbus M3x10</t>
  </si>
  <si>
    <t>ALIS000140</t>
  </si>
  <si>
    <t>B3X10/BN612</t>
  </si>
  <si>
    <t>Šroub; M3x10; 0,5; Hlava: válcová; imbus; HEX 2,5mm; DIN 912</t>
  </si>
  <si>
    <t>https://www.tme.eu/cz/details/b3x10_bn612/srouby/bossard/1233807/</t>
  </si>
  <si>
    <t>Svorkovnice do plošného spoje; úhlové 90°; 2,54mm; póly: 2; 1mm2</t>
  </si>
  <si>
    <t>ALIS000141</t>
  </si>
  <si>
    <t>DG308-2.54-02P</t>
  </si>
  <si>
    <t>https://www.tme.eu/cz/details/dg308-2.54-02p/svorkovnice-do-plosnych-spoju/degson-electronics/dg308-2-54-02p-14-00ah/</t>
  </si>
  <si>
    <t>SMD RES 0Ohm 0805</t>
  </si>
  <si>
    <t>ALIS000142</t>
  </si>
  <si>
    <t>RC0805FR-070RL</t>
  </si>
  <si>
    <t>Rezistor: thick film; SMD; 0805; 0Ω; 0,125W; ±1%; -55÷155°C</t>
  </si>
  <si>
    <t>https://www.tme.eu/cz/details/rc0805fr-070rl/rezistory-smd/yageo/</t>
  </si>
  <si>
    <t>Záslepka</t>
  </si>
  <si>
    <t>ALIS000143</t>
  </si>
  <si>
    <t>091043</t>
  </si>
  <si>
    <t>KRYTKA 20 MM A DALŠÍ MODULÁRNÍ ROZMĚRY</t>
  </si>
  <si>
    <t>Marek</t>
  </si>
  <si>
    <t>https://www.marek.eu/fath-doplnky-hlinikovych-systemu/zakryt/zaslepky/rada-20-mm/32651/krytka-20-mm-a-dalsi-modularni-rozmery.html?hledatvariantu=352638</t>
  </si>
  <si>
    <t>Příčný nosník 20x20 mm, 415 mm</t>
  </si>
  <si>
    <t>ALIS000144</t>
  </si>
  <si>
    <t xml:space="preserve">MI 20x20 I5	</t>
  </si>
  <si>
    <t>HLINÍKOVÝ PROFIL 20×20 I5</t>
  </si>
  <si>
    <t>https://www.marek.eu/hlinikove-konstrukcni-profily-mi-system/serie-i/velikost-20-drazka-i5/37483/hlinikovy-profil-20x20-i5.html</t>
  </si>
  <si>
    <t>Úhelník pro profily, úhlová spojka</t>
  </si>
  <si>
    <t>ALIS000145</t>
  </si>
  <si>
    <t>05.01256.10</t>
  </si>
  <si>
    <t>ÚHELNÍK 20×20×17 DO DRÁŽKY 5</t>
  </si>
  <si>
    <t>https://www.marek.eu/hlinikove-konstrukcni-profily-mi-system/uhelniky-klouby/28591/uhelnik-20x20x17-do-drazky-5.html</t>
  </si>
  <si>
    <t>Matice kameny pro profily M5 šířky drážky 5 mm délka 12 mm</t>
  </si>
  <si>
    <t>ALIS000146</t>
  </si>
  <si>
    <t>096215</t>
  </si>
  <si>
    <t>MATICE S KULIČKOU – DRÁŽKA I5</t>
  </si>
  <si>
    <t>https://www.marek.eu/fath-doplnky-hlinikovych-systemu/pripevnit/t-drazka-matice/slot-5/roll-in/32044/matice-s-kulickou-drazka-i5-2.html</t>
  </si>
  <si>
    <t>Šroub M5x8 imbus</t>
  </si>
  <si>
    <t>ALIS000147</t>
  </si>
  <si>
    <t>B5X8/BN3</t>
  </si>
  <si>
    <t>Šroub; M5x8; 0,8; Hlava: válcová; imbus; HEX 4mm; ocel; zinek</t>
  </si>
  <si>
    <t>https://www.tme.eu/cz/details/b5x8_bn3/srouby/bossard/1004069/</t>
  </si>
  <si>
    <t>Podložka malá 14,4 vnější, 5,2 vnitřní, tloušťka 1,1</t>
  </si>
  <si>
    <t>ALIS000148</t>
  </si>
  <si>
    <t>B5/BN1356</t>
  </si>
  <si>
    <t>Podložka; kulatá; M5; D=15mm; h=1,2mm; nerezavějící ocel A2</t>
  </si>
  <si>
    <t>https://www.tme.eu/cz/details/b5_bn1356/podlozky/bossard/1755609/</t>
  </si>
  <si>
    <t>Oko se závitem M5x10</t>
  </si>
  <si>
    <t>ALIS000149</t>
  </si>
  <si>
    <t>1207-051</t>
  </si>
  <si>
    <t>Metal-Trade</t>
  </si>
  <si>
    <t>https://metal-trade.cz/produkt/oko-s-metrickym-zavitem-zn/?gad=1&amp;gclid=CjwKCAjw8symBhAqEiwAaTA__AdiAAHrf-HvTXwGXnPMFaUq4bPK0aGpHEBfpr-fBIJocTllIsNkTBoCqA8QAvD_BwE</t>
  </si>
  <si>
    <t>Půlkulaté zrcadlo kontrolní zrcadlo 80 cm</t>
  </si>
  <si>
    <t>ALIS000150</t>
  </si>
  <si>
    <t>HAPPYEND</t>
  </si>
  <si>
    <t>https://www.happyend.cz/pulkulate-kontrolni-zrcadlo-3</t>
  </si>
  <si>
    <t>Půlkulaté zrcadlo kontrolní zrcadlo 100 cm</t>
  </si>
  <si>
    <t>ALIS000151</t>
  </si>
  <si>
    <t>Dancop International GmbH</t>
  </si>
  <si>
    <t>https://www.dancop.com/products/products-by-categories/mirrors/360-dome-mirror/102</t>
  </si>
  <si>
    <t>Ocelový řetěz k pověšení půlkulatého zrcadla</t>
  </si>
  <si>
    <t>ALIS000152</t>
  </si>
  <si>
    <t>https://www.dancop.com/products/products-overview?tx_products_articlelist%5Baction%5D=show&amp;tx_products_articlelist%5Barticle%5D=102&amp;tx_products_articlelist%5Bcontroller%5D=article&amp;cHash=60c33cabf06ac3869ccc2e97f06cca8a</t>
  </si>
  <si>
    <t>Chránič hran 2 mm; 6x9 mm</t>
  </si>
  <si>
    <t>ALIS000153</t>
  </si>
  <si>
    <t>MCA002BB12</t>
  </si>
  <si>
    <t>10.735.665</t>
  </si>
  <si>
    <t>Chránič hran plechů 2mm černá</t>
  </si>
  <si>
    <t>ELFETEX</t>
  </si>
  <si>
    <t>https://www.elfetex.cz/10-735-665-elektro-becov-chranic-hran-plechu-2mm-s</t>
  </si>
  <si>
    <t>Hliníkový profil 30x30 B8 2000 mm</t>
  </si>
  <si>
    <t>ALIS000154</t>
  </si>
  <si>
    <t>MI 30x30 B8</t>
  </si>
  <si>
    <t>HLINÍKOVÝ PROFIL 30×30 B8</t>
  </si>
  <si>
    <t>https://www.marek.eu/hlinikove-konstrukcni-profily-mi-system/serie-b/velikost-30-drazka-b8/37496/hlinikovy-profil-30x30-b8.html</t>
  </si>
  <si>
    <t>Krytka pro 30 mm</t>
  </si>
  <si>
    <t>ALIS000155</t>
  </si>
  <si>
    <t>091027</t>
  </si>
  <si>
    <t>KRYTKA PRO 30 MM A DALŠÍ MODULÁRNÍ ROZMĚRY</t>
  </si>
  <si>
    <t>https://www.marek.eu/fath-doplnky-hlinikovych-systemu/zakryt/zaslepky/30-mm-modular-dimension/32405/krytka-pro-30-mm-a-dalsi-modularni-rozmery.html?hledatvariantu=352676</t>
  </si>
  <si>
    <t>ALU spojovací úhelník 30/60</t>
  </si>
  <si>
    <t>ALIS000156</t>
  </si>
  <si>
    <t>093W302N08S01</t>
  </si>
  <si>
    <t>ALU SPOJOVACÍ ÚHELNÍK 30/60</t>
  </si>
  <si>
    <t>https://www.marek.eu/fath-doplnky-hlinikovych-systemu/spojit/90-spojeni/connection-angles/alu-connection-angle/32122/alu-spojovaci-uhelnik-30-60.html?hledatvariantu=349890</t>
  </si>
  <si>
    <t>Úhlová spojka 30, 45°</t>
  </si>
  <si>
    <t>ALIS000157</t>
  </si>
  <si>
    <t>093WS30245N08R</t>
  </si>
  <si>
    <t>093WS30245N08</t>
  </si>
  <si>
    <t>ÚHLOVÁ SPOJKA 30, 45°</t>
  </si>
  <si>
    <t>https://www.marek.eu/fath-doplnky-hlinikovych-systemu/spojit/45-spojeni/angle-connectors-45/for-profile-30/32208/uhlova-spojka-30-45.html</t>
  </si>
  <si>
    <t>Šroub M8x16 inbus půlkulatý</t>
  </si>
  <si>
    <t>ALIS000158</t>
  </si>
  <si>
    <t>05.01437.00</t>
  </si>
  <si>
    <t>ISO 7380 M8×16</t>
  </si>
  <si>
    <t>https://www.marek.eu/hlinikove-konstrukcni-profily-mi-system/spojovaci-prvky/iso-schrauben/iso-7380-2/28238/iso-7380-m8x16.html</t>
  </si>
  <si>
    <t>Šroub M8x14 inbus půlkulatý</t>
  </si>
  <si>
    <t>ALIS000159</t>
  </si>
  <si>
    <t>05.01436.00</t>
  </si>
  <si>
    <t>ISO 7380 M8×14</t>
  </si>
  <si>
    <t>https://www.marek.eu/hlinikove-konstrukcni-profily-mi-system/spojovaci-prvky/iso-schrauben/iso-7380-2/28234/iso-7380-m8x14.html</t>
  </si>
  <si>
    <t>Matice s kuličkou drážka B8 M8</t>
  </si>
  <si>
    <t>ALIS000160</t>
  </si>
  <si>
    <t>05.01870.00</t>
  </si>
  <si>
    <t>MATICE S KULIČKOU – DRÁŽKA B8</t>
  </si>
  <si>
    <t>https://www.marek.eu/hlinikove-konstrukcni-profily-mi-system/spojovaci-prvky/matice-do-drazky/matice-do-drazky-8e/28249/matice-s-kulickou-drazka-b8.html</t>
  </si>
  <si>
    <t>Matice s kuličkou drážka B8 M5</t>
  </si>
  <si>
    <t>ALIS000161</t>
  </si>
  <si>
    <t>05.01872.00</t>
  </si>
  <si>
    <t>Podložka M8 25 mm</t>
  </si>
  <si>
    <t>ALIS000162</t>
  </si>
  <si>
    <t>B8/BN732</t>
  </si>
  <si>
    <t>Podložka; kulatá; M8; D=25mm; h=1,8mm; ocel; Povlak: zinek; BN 732</t>
  </si>
  <si>
    <t>https://www.tme.eu/cz/details/b8_bn732/podlozky/bossard/1270435/</t>
  </si>
  <si>
    <t>Podložka M8 30 mm</t>
  </si>
  <si>
    <t>ALIS000163</t>
  </si>
  <si>
    <t>B8/BN83897</t>
  </si>
  <si>
    <t>Podložka; kulatá; M8; D=30mm; h=1,5mm; nerezavějící ocel A2</t>
  </si>
  <si>
    <t>https://www.tme.eu/cz/details/b8_bn83897/podlozky/bossard/8217319/</t>
  </si>
  <si>
    <t>Trubka žlutá 1,8 m</t>
  </si>
  <si>
    <t>ALIS000164</t>
  </si>
  <si>
    <t>PL-SDR17 Pipe</t>
  </si>
  <si>
    <t>Color: Yellow; Size 140 x 8,3 x 1800 mm</t>
  </si>
  <si>
    <t>Securemen</t>
  </si>
  <si>
    <t>https://www.securemen.com/barriere</t>
  </si>
  <si>
    <t>Záslepka konce trubky černá</t>
  </si>
  <si>
    <t>ALIS000165</t>
  </si>
  <si>
    <t>TU-4089L</t>
  </si>
  <si>
    <t>Cap fi140 in Black</t>
  </si>
  <si>
    <t>Lišta pro LED diody 40 x 440 mm (Al nebo plast)</t>
  </si>
  <si>
    <t>ALIS000166</t>
  </si>
  <si>
    <t>OBI</t>
  </si>
  <si>
    <t>https://www.obi.cz/kg-trubky/marley-kanalizacni-trubka-200-mm-delka-2000-mm/p/7417538</t>
  </si>
  <si>
    <t>LED diody (16 ks)</t>
  </si>
  <si>
    <t>ALIS000167</t>
  </si>
  <si>
    <t>dc12v 12MM red color, led string, 50pcs per set</t>
  </si>
  <si>
    <t>Monssen</t>
  </si>
  <si>
    <t>https://monssen.en.made-in-china.com/</t>
  </si>
  <si>
    <t>Řídící elektronika s otřesovým senzorem, zalitý celek bez dalších komponent</t>
  </si>
  <si>
    <t>ALIS000168</t>
  </si>
  <si>
    <t>Kompletní elektronika Safety Bar - polotovar kompletní elektroniky včetně blikače a wago svorek</t>
  </si>
  <si>
    <t>ALIS000169</t>
  </si>
  <si>
    <t>Závitová tyč 5 mm x 140 mm</t>
  </si>
  <si>
    <t>ALIS000170</t>
  </si>
  <si>
    <t>M5</t>
  </si>
  <si>
    <t>Obchodprodilnu.cz</t>
  </si>
  <si>
    <t>https://www.obchodprodilnu.cz/tyc-zavitova-din-975-pevnost-88-pozinkovana-0577.html?heuvar=315037&amp;gad_source=1&amp;gclid=Cj0KCQjw2a6wBhCVARIsABPeH1s5QsXNe5vQt0OaU2GcA_pKGC6Fn41GrZwUu9Y76dR9-KzmhCfjO5waAmn4EALw_wcB</t>
  </si>
  <si>
    <t>Vodič dvojlinka 2x0,5 mm2 na propojení LED diod (propojení LED diod 2 m = 1 ks; propojení sirén 2 m = 1 ks)</t>
  </si>
  <si>
    <t>ALIS000171</t>
  </si>
  <si>
    <t>Kabel dvojžílový 2x1,0 mm2 (10 m napájecí jednotka - trubka = 1 ks)</t>
  </si>
  <si>
    <t>ALIS000172</t>
  </si>
  <si>
    <t>https://www.tme.eu/cz/details/h03vv-f_2x1.00wh/napajeci-vodice/manex/</t>
  </si>
  <si>
    <t>Tavná tyčinka černá (zalití LED, lepení elektroniky, zalití konektorů napájecí jednotky atd.)</t>
  </si>
  <si>
    <t>ALIS000173</t>
  </si>
  <si>
    <t>TERM.BLK-11</t>
  </si>
  <si>
    <t>Horkotavné lepidlo; Ø: 11mm; černá; Dl: 200mm; Lepení: 3÷4s</t>
  </si>
  <si>
    <t>https://www.tme.eu/cz/details/term.blk-11/tavici-pistole-a-lepici-tycinky/termik/k-0500-black/</t>
  </si>
  <si>
    <t>Napájecí konektor samec</t>
  </si>
  <si>
    <t>ALIS000174</t>
  </si>
  <si>
    <t>MIC332</t>
  </si>
  <si>
    <t>Zásuvka; mikrofonní; vidlice; PIN: 2; do panelu; Pr.mont.otv: 16mm</t>
  </si>
  <si>
    <t>https://www.tme.eu/cz/details/mic332/konektory-mikrofonove/</t>
  </si>
  <si>
    <t>Napájecí konektor samice</t>
  </si>
  <si>
    <t>ALIS000175</t>
  </si>
  <si>
    <t>MIC322</t>
  </si>
  <si>
    <t>Zástrčka; mikrofonní; zásuvka; PIN: 2; na kabel; přímý</t>
  </si>
  <si>
    <t>https://www.tme.eu/cz/details/mic322/konektory-mikrofonove/</t>
  </si>
  <si>
    <t>Siréna</t>
  </si>
  <si>
    <t>ALIS000176</t>
  </si>
  <si>
    <t>MA0435</t>
  </si>
  <si>
    <t>Alarmová siréna buzer 12V 110db SFB-55</t>
  </si>
  <si>
    <t>Allegro</t>
  </si>
  <si>
    <t>https://allegro.cz/nabidka/alarmova-sirena-buzer-12v-110db-sfb-55-14000106044?utm_feed=712e6653-4749-4512-b084-b6e297fc9e0b&amp;utm_source=google&amp;utm_medium=cpc&amp;utm_campaign=CZ%3EElectro%3EHome-electro%3E3P%3EPMAX&amp;ev_campaign_id=20035822444&amp;gclid=Cj0KCQjwz8emBhDrARIsANNJjS6vm4QNEjVSxseW4TA1RRVY-OOX47tnN6bc6jNL9ngSH2YKo_yh2IgaAvcrEALw_wcB</t>
  </si>
  <si>
    <t>Matice M8</t>
  </si>
  <si>
    <t>ALIS000177</t>
  </si>
  <si>
    <t>M8/D934-A2</t>
  </si>
  <si>
    <t>Matice; šestihranná; M8; 1,25; nerezavějící ocel A2; H: 6,5mm; 13mm</t>
  </si>
  <si>
    <t>https://www.tme.eu/cz/details/m8_d934-a2/matice/kraftberg/</t>
  </si>
  <si>
    <t>Podložky M8</t>
  </si>
  <si>
    <t>ALIS000178</t>
  </si>
  <si>
    <t>B8/BN715</t>
  </si>
  <si>
    <t>Podložka; kulatá; M8; D=16mm; h=1,6mm; ocel; Povlak: zinek; DIN 125A</t>
  </si>
  <si>
    <t>https://www.tme.eu/cz/details/b8_bn715/podlozky/bossard/1761846/</t>
  </si>
  <si>
    <t>Šroub se zapuštěnou hlavou M8x45 (SSRJ 010.9)</t>
  </si>
  <si>
    <t>ALIS000179</t>
  </si>
  <si>
    <t>19293</t>
  </si>
  <si>
    <t>Šroub se zápust. hlavou imbus M8x40 ZB DIN 7991, 10.9</t>
  </si>
  <si>
    <t>Haspl</t>
  </si>
  <si>
    <t>https://www.haspl.cz/sroub-se-zapust-hlavou-imbus-m8x40-zb-din-7991-10-9.html?listtype=searchfulltext&amp;searchparamfull=%C5%A1roub%20se%20z%C3%A1pustnou%20hlavou</t>
  </si>
  <si>
    <t>Vrut se zapuštěnou hlavou M4x20</t>
  </si>
  <si>
    <t>ALIS000180</t>
  </si>
  <si>
    <t>B4X20/BN1218</t>
  </si>
  <si>
    <t>Vrut; do dřevotřískových desek; 4x20; Hlava: kuželová; Pozidriv</t>
  </si>
  <si>
    <t>https://www.tme.eu/cz/details/b4x20_bn1218/vruty/bossard/1422316/</t>
  </si>
  <si>
    <t>Oko se závitem M6x20 1207-062</t>
  </si>
  <si>
    <t>ALIS000181</t>
  </si>
  <si>
    <t>1207-062</t>
  </si>
  <si>
    <t>Velkoplošná podložka M6</t>
  </si>
  <si>
    <t>ALIS000182</t>
  </si>
  <si>
    <t>13666</t>
  </si>
  <si>
    <t>Podložka pod nýty M6 ZB DIN 9021</t>
  </si>
  <si>
    <t>https://www.haspl.cz/podlozka-pod-nyty-m6-zb-din-9021.html</t>
  </si>
  <si>
    <t>Pojistná matice M6 (na háky)</t>
  </si>
  <si>
    <t>ALIS000183</t>
  </si>
  <si>
    <t>13638</t>
  </si>
  <si>
    <t>Matice samojistící nízká M6 ZB DIN 985, 6</t>
  </si>
  <si>
    <t>https://www.haspl.cz/matice-samojistici-nizka-m6-zb-din-985-6.html</t>
  </si>
  <si>
    <t>Relé 12 V DC</t>
  </si>
  <si>
    <t>ALIS000184</t>
  </si>
  <si>
    <t>color black</t>
  </si>
  <si>
    <t>2 Pin LED Flasher Relay 12V Adjustable Frequency of Turn Signals Blinker Indicator Relays For Motorcycle Motorbike Accessories</t>
  </si>
  <si>
    <t>https://www.aliexpress.com/item/1005004795667774.html?spm=a2g0o.productlist.main.27.508341dbcWlK9B&amp;algo_pvid=976ced4d-2d82-4977-8431-90f22f737996&amp;algo_exp_id=976ced4d-2d82-4977-8431-90f22f737996-13&amp;pdp_npi=4%40dis%21CZK%2139.63%2119.7%21%21%211.75%21%21%40211b88f016915666796246493e60a0%2112000030515738358%21sea%21CZ%210%21A&amp;curPageLogUid=a05lYZTYbsDQ</t>
  </si>
  <si>
    <t>Závěsné lanko (7m, 2 mm)</t>
  </si>
  <si>
    <t>ALIS000185</t>
  </si>
  <si>
    <t>L1X19-F2-A4/10M</t>
  </si>
  <si>
    <t>Licna; kyselinovzdorná ocel A4; Ølana: 2mm; L: 10m; 25kg</t>
  </si>
  <si>
    <t>https://www.tme.eu/cz/details/l1x19-f2-a4_10m/prislusenstvi-k-lankum/kraftberg/</t>
  </si>
  <si>
    <t>10 m</t>
  </si>
  <si>
    <t>Lanková spojka 7C1.713.139</t>
  </si>
  <si>
    <t>ALIS000186</t>
  </si>
  <si>
    <t>C65007003</t>
  </si>
  <si>
    <t>SVX Lanová svorka DUPLEX zn 3 mm</t>
  </si>
  <si>
    <t>SVX</t>
  </si>
  <si>
    <t>https://www.svx.cz/lanove-prislusenstvi-a-nerezovy-program-lanove-svorky-duplex/lanova-svorka-duplex-zn-3mm_4686/?utm_source=google&amp;utm_medium=cpc&amp;utm_campaign=17825180632&amp;gad_source=1&amp;gclid=CjwKCAjw5ImwBhBtEiwAFHDZx7C_93NERVqEhwMYDtoH_EnQEOxPMPFI9Tbf28fQTnNdEbBrJQTgVRoCObsQAvD_BwE</t>
  </si>
  <si>
    <t>Napájecí krabička bílá</t>
  </si>
  <si>
    <t>ALIS000187</t>
  </si>
  <si>
    <t>PW-S-BOX216B</t>
  </si>
  <si>
    <t>Kryt: univerzální; X: 80mm; Y: 120mm; Z: 50mm; ABS,polystyrén; bílá</t>
  </si>
  <si>
    <t>https://www.tme.eu/cz/details/pw-s-box216b/univerzalni-krabicky/pawbol/s-box-216b/</t>
  </si>
  <si>
    <t>Průchodka PG9</t>
  </si>
  <si>
    <t>ALIS000188</t>
  </si>
  <si>
    <t>OBO-2024657</t>
  </si>
  <si>
    <t>Vývodka; PG9; IP68; polyamid; světle šedá; V-TEC PG</t>
  </si>
  <si>
    <t>https://www.tme.eu/cz/details/obo-2024657/vyvodky/obo-bettermann/v-tec-pg9-lgr/</t>
  </si>
  <si>
    <t>Matice na průchodku</t>
  </si>
  <si>
    <t>ALIS000189</t>
  </si>
  <si>
    <t>BM4809</t>
  </si>
  <si>
    <t>Matice; PG9; polyamid; 22mm; šedá</t>
  </si>
  <si>
    <t>https://www.tme.eu/cz/details/bm4809/matice-pruchodek/bm-group/4809/</t>
  </si>
  <si>
    <t>Zásuvka; válcové pojistky; 5x20mm; 10A; na panel; Otv: Ø13mm; černá</t>
  </si>
  <si>
    <t>ALIS000190</t>
  </si>
  <si>
    <t>0031.1081</t>
  </si>
  <si>
    <t>Zásuvka; válcové pojistky; 5x20mm; 10A; na panel; černá; 250VAC</t>
  </si>
  <si>
    <t>https://www.tme.eu/cz/details/0031.1081/pojistkova-pouzdra-do-panelu/schurter/</t>
  </si>
  <si>
    <t>APV-8-12 Napájecí zdroj: spínaný; LED; 8W; 12VDC; 0,67A; 90÷264VAC; IP42</t>
  </si>
  <si>
    <t>ALIS000191</t>
  </si>
  <si>
    <t>APV-8-12</t>
  </si>
  <si>
    <t>Mean Well APV-8-12 Napájecí zdroj pro LED 12V 8W</t>
  </si>
  <si>
    <t>https://www.eshop-meanwell.cz/apv-8-12-mean-well-napajeci-zdroj-pro-led-12v-8w/</t>
  </si>
  <si>
    <t>Kabel 230 V vidlice - drát CEE délky 2 m</t>
  </si>
  <si>
    <t>ALIS000192</t>
  </si>
  <si>
    <t>ELKOV</t>
  </si>
  <si>
    <t>Pojistka: tavná; středně zpožděná; 10A; 250VAC; kulatý,sklěněná</t>
  </si>
  <si>
    <t>ALIS000193</t>
  </si>
  <si>
    <t>ZKM-10A</t>
  </si>
  <si>
    <t>https://www.tme.eu/cz/details/zkm-10a/pojistky-5x20mm-stredne-zpozdene/eska/521-027/</t>
  </si>
  <si>
    <t>Vypínač kulatý</t>
  </si>
  <si>
    <t>ALIS000194</t>
  </si>
  <si>
    <t>1881.1103</t>
  </si>
  <si>
    <t>ROCKER; SPST; pol: 2; ON-OFF; 12A/250VAC; černá; IP40; není; 100mΩ</t>
  </si>
  <si>
    <t>https://www.tme.eu/cz/details/1881.1103/prepinace-rocker/marquardt/</t>
  </si>
  <si>
    <t>Vypínač hranatý IP65 z čelní strany</t>
  </si>
  <si>
    <t>ALIS000195</t>
  </si>
  <si>
    <t>1932.3118</t>
  </si>
  <si>
    <t>ROCKER; DPST; pol: 2; ON-OFF; 20A/250VAC; zelená; není; 100mΩ; 1930</t>
  </si>
  <si>
    <t>https://www.tme.eu/cz/details/1932.3118/prepinace-rocker/marquardt/</t>
  </si>
  <si>
    <t>Baterie EMOS OT 7.2-12 (E1272)</t>
  </si>
  <si>
    <t>ALIS000196</t>
  </si>
  <si>
    <t>B9654</t>
  </si>
  <si>
    <t>Bezúdržbový olověný akumulátor 12 V/7,2 Ah, faston 4,7 mm</t>
  </si>
  <si>
    <t>EMOS</t>
  </si>
  <si>
    <t>https://www.emos.cz/bezudrzbovy-oloveny-akumulator-12-v-7-2-ah-faston-4-7-mm?gclid=Cj0KCQjwz8emBhDrARIsANNJjS4nSTawM8SQNeAev-rDJqJ0KvvT5Zw-gp_FJ5pwTlw3Q9-fGJ9KunYaAgixEALw_wcB</t>
  </si>
  <si>
    <t>Nabíječka baterie</t>
  </si>
  <si>
    <t>ALIS000197</t>
  </si>
  <si>
    <t>G505B</t>
  </si>
  <si>
    <t>Nabíječka akumulátorů LTC 413 12V 2100 mAh</t>
  </si>
  <si>
    <t>https://www.hadex.cz/g505b-nabijecka-akumulatoru-ltc-413-12v-2100-mah/</t>
  </si>
  <si>
    <t>DIN lišta 17 cm</t>
  </si>
  <si>
    <t>ALIS000198</t>
  </si>
  <si>
    <t>TS35/7.5P-1M</t>
  </si>
  <si>
    <t>Lišta DIN; TS35; L: 1m; perforovaná; pozinkovaná ocel</t>
  </si>
  <si>
    <t>https://www.tme.eu/cz/details/ts35_7.5p-1m/spojky/?brutto=1&amp;currency=CZK&amp;gclid=Cj0KCQjwz8emBhDrARIsANNJjS7yA1mc92IhE7um32si1U5UEit9AaZORwVHqxqG8-P4l47Hns-9xJkaAlg3EALw_wcB</t>
  </si>
  <si>
    <t>Matice M5</t>
  </si>
  <si>
    <t>ALIS000199</t>
  </si>
  <si>
    <t>M5/D934-A2</t>
  </si>
  <si>
    <t>Matice; šestihranná; M5; 0,8; nerezavějící ocel A2; H: 4mm; 8mm</t>
  </si>
  <si>
    <t>https://www.tme.eu/cz/details/m5_d934-a2/matice/kraftberg/</t>
  </si>
  <si>
    <t>Objímka plochá poloizolovaná,(konektor) 0,5-1,5 mm2 / 6,3x0,8 mm2 PVC OPP 1,5-68</t>
  </si>
  <si>
    <t>ALIS000200</t>
  </si>
  <si>
    <t>Objímka plochá poloizolovaná, průřez 0,5-1,5mm2 / 6,3x0,8mm</t>
  </si>
  <si>
    <t>Objímka plochá poloizolovaná, průřez 0,5-1,5mm2/6,3x0,8mm PVC (RF-F608), 100ks v balení</t>
  </si>
  <si>
    <t>Foxel.cz</t>
  </si>
  <si>
    <t>https://www.foxel.cz/objimka-plocha-poloizolovana-prurez-0-5-1-5mm2-6-3x0-8mm-pvc-rf-f608-100ks-v-baleni-3546cz92/?gad=1&amp;gclid=Cj0KCQjwz8emBhDrARIsANNJjS5WoWcn9aLaQ_3Cm74NHwtpERIPOs-VMLM0L-fMNgJjCgvt7-W0hq0aAiAlEALw_wcB</t>
  </si>
  <si>
    <t>Držák baterie (3D tisk)</t>
  </si>
  <si>
    <t>ALIS000201</t>
  </si>
  <si>
    <t>g</t>
  </si>
  <si>
    <t>Držák sirény (3D tisk)</t>
  </si>
  <si>
    <t>ALIS000202</t>
  </si>
  <si>
    <t>Držák elektroniky (3D tisk)</t>
  </si>
  <si>
    <t>ALIS000203</t>
  </si>
  <si>
    <t>Krabička na elektroniku (3D tisk)</t>
  </si>
  <si>
    <t>ALIS000204</t>
  </si>
  <si>
    <t>Držák matice M8 (3D tisk) (drží sirény a držák elektroniky)</t>
  </si>
  <si>
    <t>ALIS000205</t>
  </si>
  <si>
    <t>Pryskyřice na zalévaní elektroniky</t>
  </si>
  <si>
    <t>ALIS000206</t>
  </si>
  <si>
    <t>LT228</t>
  </si>
  <si>
    <t>Epox G20 epoxidová pryskyřice čirá, 1 kg (včetně tužidla)</t>
  </si>
  <si>
    <t>Bambusak.cz</t>
  </si>
  <si>
    <t>https://www.bambusak.cz/transparentni-epoxidove-pryskyrice/epox-g20-epoxidova-pryskyrice-cira--1-kg--vcetne-tuzidla/?gclid=CjwKCAiA0syqBhBxEiwAeNx9N6H_mwJEDtz-vhh_3Jg0ARSIsBqYqlR0hQVC0eFotGavYVVb_NpeRxoCLsgQAvD_BwE</t>
  </si>
  <si>
    <t>kg</t>
  </si>
  <si>
    <t>RJ45 konektor do panelu, voděodolný</t>
  </si>
  <si>
    <t>ALIS000207</t>
  </si>
  <si>
    <t>Color: Straight Socket</t>
  </si>
  <si>
    <t>RJ45 waterproof connector plug,D type panel mount socket ip65 Ethernet connectors</t>
  </si>
  <si>
    <t>https://www.aliexpress.com/item/32790655540.html?spm=a2g0o.productlist.main.63.29f34DPX4DPXY3&amp;algo_pvid=a846e813-f88c-4779-b24c-f2640b7a0a1a&amp;algo_exp_id=a846e813-f88c-4779-b24c-f2640b7a0a1a-31&amp;pdp_npi=4%40dis%21EUR%211.58%211.09%21%21%211.67%211.15%21%402103868a17115434258885910e3936%2163533394613%21sea%21FR%211691924776%21&amp;curPageLogUid=NGte9Oxg161A&amp;utparam-url=scene%3Asearch%7Cquery_from%3A&amp;gatewayAdapt=glo2isr</t>
  </si>
  <si>
    <t>ALIS000208</t>
  </si>
  <si>
    <t>ALIS000209</t>
  </si>
  <si>
    <t>ALIS000210</t>
  </si>
  <si>
    <t>ALP-AC-300-S</t>
  </si>
  <si>
    <t>ALIS000211</t>
  </si>
  <si>
    <t>ALIS000212</t>
  </si>
  <si>
    <t>ALIS000213</t>
  </si>
  <si>
    <t>ALIS000214</t>
  </si>
  <si>
    <t>ALIS000215</t>
  </si>
  <si>
    <t>ALIS000216</t>
  </si>
  <si>
    <t>ALIS000217</t>
  </si>
  <si>
    <t>ALP-SH-2</t>
  </si>
  <si>
    <t>ALIS000218</t>
  </si>
  <si>
    <t>ALP-SH-NUT</t>
  </si>
  <si>
    <t>ALIS000219</t>
  </si>
  <si>
    <t>ALP-SH-TH</t>
  </si>
  <si>
    <t>ALIS000220</t>
  </si>
  <si>
    <t>ELG-75-24B</t>
  </si>
  <si>
    <t>ALIS000221</t>
  </si>
  <si>
    <t>ELG-150-24B</t>
  </si>
  <si>
    <t>ALIS000222</t>
  </si>
  <si>
    <t>XLG-320-H-AB</t>
  </si>
  <si>
    <t>ALIS000223</t>
  </si>
  <si>
    <t>ELG-100-24B</t>
  </si>
  <si>
    <t>ALIS000224</t>
  </si>
  <si>
    <t>ALIS000225</t>
  </si>
  <si>
    <t>ELG-200-36B</t>
  </si>
  <si>
    <t>ALIS000226</t>
  </si>
  <si>
    <t>ELG-240-36B</t>
  </si>
  <si>
    <t>ALIS000227</t>
  </si>
  <si>
    <t>ALP-LED-25E</t>
  </si>
  <si>
    <t>ALIS000228</t>
  </si>
  <si>
    <t>ALP-LED-25S</t>
  </si>
  <si>
    <t>ALIS000229</t>
  </si>
  <si>
    <t>ALP-LED-100S</t>
  </si>
  <si>
    <t>ALIS000230</t>
  </si>
  <si>
    <t>ALP-LED-300S</t>
  </si>
  <si>
    <t>ALIS000231</t>
  </si>
  <si>
    <t>ALP-BRACKET-25E</t>
  </si>
  <si>
    <t>ALIS000232</t>
  </si>
  <si>
    <t>ALP-BRACKET-25S</t>
  </si>
  <si>
    <t>ALIS000233</t>
  </si>
  <si>
    <t>ALP-BRACKET-100S</t>
  </si>
  <si>
    <t>ALIS000234</t>
  </si>
  <si>
    <t>ALP-BRACKET-300S</t>
  </si>
  <si>
    <t>ALIS000235</t>
  </si>
  <si>
    <t>ALP-SOCKET-25E</t>
  </si>
  <si>
    <t>ALIS000236</t>
  </si>
  <si>
    <t>ALP-SOCKET-25S</t>
  </si>
  <si>
    <t>ALIS000237</t>
  </si>
  <si>
    <t>ALP-SOCKET-100S</t>
  </si>
  <si>
    <t>ALIS000238</t>
  </si>
  <si>
    <t>ALP-SOCKET-300S</t>
  </si>
  <si>
    <t>ALIS000239</t>
  </si>
  <si>
    <t>ALP-RING-THICK13</t>
  </si>
  <si>
    <t>ALIS000240</t>
  </si>
  <si>
    <t>ALP-RING-THINN45</t>
  </si>
  <si>
    <t>ALIS000241</t>
  </si>
  <si>
    <t>ALP-CABCONN</t>
  </si>
  <si>
    <t>ALIS000242</t>
  </si>
  <si>
    <t>ALIS000243</t>
  </si>
  <si>
    <t>ALIS000244</t>
  </si>
  <si>
    <t>ALIS000245</t>
  </si>
  <si>
    <t>ALP-OP-M-30</t>
  </si>
  <si>
    <t>ALIS000246</t>
  </si>
  <si>
    <t>ALIS000247</t>
  </si>
  <si>
    <t>ALP-OP-M-9</t>
  </si>
  <si>
    <t>ALIS000248</t>
  </si>
  <si>
    <t>ALP-OP-L13</t>
  </si>
  <si>
    <t>ALIS000249</t>
  </si>
  <si>
    <t>ALP-OP-L20</t>
  </si>
  <si>
    <t>ALIS000250</t>
  </si>
  <si>
    <t>ALP-OP-L25</t>
  </si>
  <si>
    <t>ALIS000251</t>
  </si>
  <si>
    <t>ALP-OP-L30</t>
  </si>
  <si>
    <t>ALIS000252</t>
  </si>
  <si>
    <t>ALP-OP-L47</t>
  </si>
  <si>
    <t>ALIS000253</t>
  </si>
  <si>
    <t>ALP-OP-F-55</t>
  </si>
  <si>
    <t>ALIS000254</t>
  </si>
  <si>
    <t>ALP-OP-F-75</t>
  </si>
  <si>
    <t>ALIS000255</t>
  </si>
  <si>
    <t>ALP-OP-F-90</t>
  </si>
  <si>
    <t>ALIS000256</t>
  </si>
  <si>
    <t>ALIS000257</t>
  </si>
  <si>
    <t>July</t>
  </si>
  <si>
    <t>ALP-AC-300-IB</t>
  </si>
  <si>
    <t>ALIS000258</t>
  </si>
  <si>
    <t>Redukce M58,7x1</t>
  </si>
  <si>
    <t>ALIS000259</t>
  </si>
  <si>
    <t>Rotary function</t>
  </si>
  <si>
    <t>ALIS000260</t>
  </si>
  <si>
    <t>ALP-L-70-R-55 (complete set)</t>
  </si>
  <si>
    <t>ALIS000261</t>
  </si>
  <si>
    <t>ALP-L-70-G-55 (complete set)</t>
  </si>
  <si>
    <t>ALIS000262</t>
  </si>
  <si>
    <t>ALP-L-70-B-55 (complete set)</t>
  </si>
  <si>
    <t>ALIS000263</t>
  </si>
  <si>
    <t>ALP-L-70-W-55 (complete set)</t>
  </si>
  <si>
    <t>ALIS000264</t>
  </si>
  <si>
    <t>ALP-L-70-Y-55 (complete set)</t>
  </si>
  <si>
    <t>ALIS000265</t>
  </si>
  <si>
    <t>ALP-L-70-R-75 (complete set)</t>
  </si>
  <si>
    <t>ALIS000266</t>
  </si>
  <si>
    <t>ALP-L-70-G-75 (complete set)</t>
  </si>
  <si>
    <t>ALIS000267</t>
  </si>
  <si>
    <t>ALP-L-70-B-75 (complete set)</t>
  </si>
  <si>
    <t>ALIS000268</t>
  </si>
  <si>
    <t>ALP-L-70-W-75 (complete set)</t>
  </si>
  <si>
    <t>ALIS000269</t>
  </si>
  <si>
    <t>ALP-L-70-Y-75 (complete set)</t>
  </si>
  <si>
    <t>ALIS000270</t>
  </si>
  <si>
    <t>ALP-L-70-R-90 (complete set)</t>
  </si>
  <si>
    <t>ALIS000271</t>
  </si>
  <si>
    <t>ALP-L-70-G-90 (complete set)</t>
  </si>
  <si>
    <t>ALIS000272</t>
  </si>
  <si>
    <t>ALP-L-70-B-90 (complete set)</t>
  </si>
  <si>
    <t>ALIS000273</t>
  </si>
  <si>
    <t>ALP-L-70-W-90 (complete set)</t>
  </si>
  <si>
    <t>ALIS000274</t>
  </si>
  <si>
    <t>ALP-L-70-Y-90 (complete set)</t>
  </si>
  <si>
    <t>ALIS000275</t>
  </si>
  <si>
    <t>ALP-L-90-R-55 (complete set)</t>
  </si>
  <si>
    <t>ALIS000276</t>
  </si>
  <si>
    <t>ALP-L-90-G-55 (complete set)</t>
  </si>
  <si>
    <t>ALIS000277</t>
  </si>
  <si>
    <t>ALP-L-90-B-55 (complete set)</t>
  </si>
  <si>
    <t>ALIS000278</t>
  </si>
  <si>
    <t>ALP-L-90-W-55 (complete set)</t>
  </si>
  <si>
    <t>ALIS000279</t>
  </si>
  <si>
    <t>ALP-L-90-Y-55 (complete set)</t>
  </si>
  <si>
    <t>ALIS000280</t>
  </si>
  <si>
    <t>ALP-L-90-R-75 (complete set)</t>
  </si>
  <si>
    <t>ALIS000281</t>
  </si>
  <si>
    <t>ALP-L-90-G-75 (complete set)</t>
  </si>
  <si>
    <t>ALIS000282</t>
  </si>
  <si>
    <t>ALP-L-90-B-75 (complete set)</t>
  </si>
  <si>
    <t>ALIS000283</t>
  </si>
  <si>
    <t>ALP-L-90-W-75 (complete set)</t>
  </si>
  <si>
    <t>ALIS000284</t>
  </si>
  <si>
    <t>ALP-F-L-0-G-30</t>
  </si>
  <si>
    <t>ALIS000285</t>
  </si>
  <si>
    <t>green line</t>
  </si>
  <si>
    <t>WT-102030 (green)</t>
  </si>
  <si>
    <t>Wetech</t>
  </si>
  <si>
    <t>ALP-F-L-0-B-30</t>
  </si>
  <si>
    <t>ALIS000286</t>
  </si>
  <si>
    <t>blue line</t>
  </si>
  <si>
    <t>WT-102030 (blue)</t>
  </si>
  <si>
    <t>ALP-L-90-Y-75 (complete set)</t>
  </si>
  <si>
    <t>ALIS000287</t>
  </si>
  <si>
    <t>TAKACHI WP20-28-7C</t>
  </si>
  <si>
    <t>ALIS000288</t>
  </si>
  <si>
    <t>TAKACHI WP20-28-7</t>
  </si>
  <si>
    <t>RPi 4 4GB</t>
  </si>
  <si>
    <t>ALIS000289</t>
  </si>
  <si>
    <t>RPishop</t>
  </si>
  <si>
    <t>https://rpishop.cz/raspberry-pi-4/1598-raspberry-pi-4-model-b-4gb-ram.html?gad_source=1&amp;gclid=CjwKCAjw_LOwBhBFEiwAmSEQAacIVskH5eN_AMDDnzTD0kuVybu8E3h_0dbk_5Xb68knZK8XiLqPJhoCY7QQAvD_BwE</t>
  </si>
  <si>
    <t>RPi 4 - napájecí adaptér - 5V/4A</t>
  </si>
  <si>
    <t>ALIS000290</t>
  </si>
  <si>
    <t>https://rpishop.cz/zdroje-s-21x55mm-kabelem/1334-5v4a-napajeci-zdroj.html</t>
  </si>
  <si>
    <t>RPi 4 - displej 7"</t>
  </si>
  <si>
    <t>ALIS000291</t>
  </si>
  <si>
    <t>https://rpishop.cz/lcd-oled-displeje/243-7-oficialni-kapacitni-lcd-displej-800x480.html</t>
  </si>
  <si>
    <t>ALIS000292</t>
  </si>
  <si>
    <t>TPB140W</t>
  </si>
  <si>
    <t>TopTree</t>
  </si>
  <si>
    <t>ALIS000293</t>
  </si>
  <si>
    <t>TPB120W (red)</t>
  </si>
  <si>
    <t>ALIS000294</t>
  </si>
  <si>
    <t>TPB120W (blue)</t>
  </si>
  <si>
    <t>ELG-150-24A-3Y</t>
  </si>
  <si>
    <t>ALIS000295</t>
  </si>
  <si>
    <t>HLG-600H-24A</t>
  </si>
  <si>
    <t>ALIS000296</t>
  </si>
  <si>
    <t>ALIS000297</t>
  </si>
  <si>
    <t>TPBL6W</t>
  </si>
  <si>
    <t>ALIS000298</t>
  </si>
  <si>
    <t>TPBL18W-03 (red)</t>
  </si>
  <si>
    <t>ALIS000299</t>
  </si>
  <si>
    <t>TPBL18W-03 (blue)</t>
  </si>
  <si>
    <t>ALP-L-90-R-90 (complete set)</t>
  </si>
  <si>
    <t>ALIS000300</t>
  </si>
  <si>
    <t>ALP-L-90-G-90 (complete set)</t>
  </si>
  <si>
    <t>ALIS000301</t>
  </si>
  <si>
    <t>ALIS000302</t>
  </si>
  <si>
    <t>WT-R10818</t>
  </si>
  <si>
    <t>ALIS000303</t>
  </si>
  <si>
    <t>ALIS000304</t>
  </si>
  <si>
    <t>ALIS000305</t>
  </si>
  <si>
    <t>WT-AD10818</t>
  </si>
  <si>
    <t>ALIS000306</t>
  </si>
  <si>
    <t>ALIS000307</t>
  </si>
  <si>
    <t>ALIS000308</t>
  </si>
  <si>
    <t>WT-D10808</t>
  </si>
  <si>
    <t>ALIS000309</t>
  </si>
  <si>
    <t>ALIS000310</t>
  </si>
  <si>
    <t>ALIS000311</t>
  </si>
  <si>
    <t>WT-102030</t>
  </si>
  <si>
    <t>Radarový senzor T30</t>
  </si>
  <si>
    <t>ALIS000312</t>
  </si>
  <si>
    <t>T30R-1515-KDQ</t>
  </si>
  <si>
    <t>LED parkovací světlo 430 mm</t>
  </si>
  <si>
    <t>ALIS000313</t>
  </si>
  <si>
    <t>WLS27PXRGBW430DSQ</t>
  </si>
  <si>
    <t>Parkovací Y kabel M12</t>
  </si>
  <si>
    <t>ALIS000314</t>
  </si>
  <si>
    <t>CSB-M1251M1251B</t>
  </si>
  <si>
    <t>Parkovací napájecí kabel 24 VDC</t>
  </si>
  <si>
    <t>ALIS000315</t>
  </si>
  <si>
    <t>PSW-24-1</t>
  </si>
  <si>
    <t>ALIS000316</t>
  </si>
  <si>
    <t>LG100R</t>
  </si>
  <si>
    <t>ALP-AC-300A-S</t>
  </si>
  <si>
    <t>ALIS000317</t>
  </si>
  <si>
    <t>LG300A-S</t>
  </si>
  <si>
    <t>ALP-AC-300B-S</t>
  </si>
  <si>
    <t>ALIS000318</t>
  </si>
  <si>
    <t>LG300B-S</t>
  </si>
  <si>
    <t>ALP-AC-300A-R</t>
  </si>
  <si>
    <t>ALIS000319</t>
  </si>
  <si>
    <t>LG300A-R</t>
  </si>
  <si>
    <t>ALP-AC-300B-R</t>
  </si>
  <si>
    <t>ALIS000320</t>
  </si>
  <si>
    <t>LG300B-R</t>
  </si>
  <si>
    <t>AWR-F PCBA</t>
  </si>
  <si>
    <t>ALIS000321</t>
  </si>
  <si>
    <t>ALIS tech</t>
  </si>
  <si>
    <t>Síťový adaptér 120 W 24 V</t>
  </si>
  <si>
    <t>ALIS000322</t>
  </si>
  <si>
    <t>GST120A24-R7B</t>
  </si>
  <si>
    <t>https://www.czech-meanwell.cz/meanwell/GST120A24-R7B-Mean-Well-Stolni-adapter-120W-24V-d4495.htm</t>
  </si>
  <si>
    <t>ALIS000323</t>
  </si>
  <si>
    <t>ALIS000324</t>
  </si>
  <si>
    <t>ALIS000325</t>
  </si>
  <si>
    <t>LG80VL Body (shades included)</t>
  </si>
  <si>
    <t>ALIS000326</t>
  </si>
  <si>
    <t>LG100VL Body (shades included)</t>
  </si>
  <si>
    <t>ALIS000327</t>
  </si>
  <si>
    <t>LG120VL Body (shades included)</t>
  </si>
  <si>
    <t>ALIS000328</t>
  </si>
  <si>
    <t>LP150VL Body (shades included)</t>
  </si>
  <si>
    <t>ALIS000329</t>
  </si>
  <si>
    <t>LP200VL Body (shades included)</t>
  </si>
  <si>
    <t>ALIS000330</t>
  </si>
  <si>
    <t>LG80VL LED chip red</t>
  </si>
  <si>
    <t>ALIS000331</t>
  </si>
  <si>
    <t>LG80VL LED chip green</t>
  </si>
  <si>
    <t>ALIS000332</t>
  </si>
  <si>
    <t>LG80VL LED chip blue</t>
  </si>
  <si>
    <t>ALIS000333</t>
  </si>
  <si>
    <t>LG80VL LED chip white</t>
  </si>
  <si>
    <t>ALIS000334</t>
  </si>
  <si>
    <t>LG80VL LED chip yellow</t>
  </si>
  <si>
    <t>ALIS000335</t>
  </si>
  <si>
    <t>LG100VL LED chip red</t>
  </si>
  <si>
    <t>ALIS000336</t>
  </si>
  <si>
    <t>LG100VL LED chip green</t>
  </si>
  <si>
    <t>ALIS000337</t>
  </si>
  <si>
    <t>LG100VL LED chip blue</t>
  </si>
  <si>
    <t>ALIS000338</t>
  </si>
  <si>
    <t>LG100VL LED chip white</t>
  </si>
  <si>
    <t>ALIS000339</t>
  </si>
  <si>
    <t>LG100VL LED chip yellow</t>
  </si>
  <si>
    <t>ALIS000340</t>
  </si>
  <si>
    <t>LG120VL LED chip red</t>
  </si>
  <si>
    <t>ALIS000341</t>
  </si>
  <si>
    <t>LG120VL LED chip green</t>
  </si>
  <si>
    <t>ALIS000342</t>
  </si>
  <si>
    <t>LG120VL LED chip blue</t>
  </si>
  <si>
    <t>ALIS000343</t>
  </si>
  <si>
    <t>LG120VL LED chip white</t>
  </si>
  <si>
    <t>ALIS000344</t>
  </si>
  <si>
    <t>LG120VL LED chip yellow</t>
  </si>
  <si>
    <t>ALIS000345</t>
  </si>
  <si>
    <t>LP150VL LED chip red</t>
  </si>
  <si>
    <t>ALIS000346</t>
  </si>
  <si>
    <t>LP150VL LED chip green</t>
  </si>
  <si>
    <t>ALIS000347</t>
  </si>
  <si>
    <t>LP150VL LED chip blue</t>
  </si>
  <si>
    <t>ALIS000348</t>
  </si>
  <si>
    <t>LP150VL LED chip white</t>
  </si>
  <si>
    <t>ALIS000349</t>
  </si>
  <si>
    <t>LP150VL LED chip yellow</t>
  </si>
  <si>
    <t>ALIS000350</t>
  </si>
  <si>
    <t>LP200VL LED chip red</t>
  </si>
  <si>
    <t>ALIS000351</t>
  </si>
  <si>
    <t>LP200VL LED chip green</t>
  </si>
  <si>
    <t>ALIS000352</t>
  </si>
  <si>
    <t>LP200VL LED chip blue</t>
  </si>
  <si>
    <t>ALIS000353</t>
  </si>
  <si>
    <t>LP200VL LED chip white</t>
  </si>
  <si>
    <t>ALIS000354</t>
  </si>
  <si>
    <t>LP200VL LED chip yellow</t>
  </si>
  <si>
    <t>ALIS000355</t>
  </si>
  <si>
    <t>ALP-AC-400 PJ body (no PWM, no lens)</t>
  </si>
  <si>
    <t>ALIS000356</t>
  </si>
  <si>
    <t>ALP-AC-500 PJ body (no PWM, no lens)</t>
  </si>
  <si>
    <t>ALIS000357</t>
  </si>
  <si>
    <t>ALP-AC-600 PJ body (no PWM, no lens)</t>
  </si>
  <si>
    <t>ALIS000358</t>
  </si>
  <si>
    <t>HLG-480-36AB</t>
  </si>
  <si>
    <t>ALIS000362</t>
  </si>
  <si>
    <t>ALIS000363</t>
  </si>
  <si>
    <t>HLG-600-36AB</t>
  </si>
  <si>
    <t>ALIS000364</t>
  </si>
  <si>
    <t>ALP-OP-L-10</t>
  </si>
  <si>
    <t>ALIS000365</t>
  </si>
  <si>
    <t>ALP-OP-J-10</t>
  </si>
  <si>
    <t>ALIS000366</t>
  </si>
  <si>
    <t>Joyce</t>
  </si>
  <si>
    <t>ALP-OP-J-15</t>
  </si>
  <si>
    <t>ALIS000367</t>
  </si>
  <si>
    <t>ALP-OP-J-30</t>
  </si>
  <si>
    <t>ALIS000368</t>
  </si>
  <si>
    <t>ALP-OP-J-47</t>
  </si>
  <si>
    <t>ALIS000369</t>
  </si>
  <si>
    <t>ALP-OP-J-62</t>
  </si>
  <si>
    <t>ALIS000370</t>
  </si>
  <si>
    <t>ALP-OP-J-75</t>
  </si>
  <si>
    <t>ALIS000371</t>
  </si>
  <si>
    <t>ALP-L-90-B-90 (complete set)</t>
  </si>
  <si>
    <t>ALIS000372</t>
  </si>
  <si>
    <t>ALP-L-90-W-90 (complete set)</t>
  </si>
  <si>
    <t>ALIS000373</t>
  </si>
  <si>
    <t>ALP-L-90-Y-90 (complete set)</t>
  </si>
  <si>
    <t>ALIS000374</t>
  </si>
  <si>
    <t>ALP-L-150-R-55 (complete set)</t>
  </si>
  <si>
    <t>ALIS000375</t>
  </si>
  <si>
    <t>ALP-L-150-G-55 (complete set)</t>
  </si>
  <si>
    <t>ALIS000376</t>
  </si>
  <si>
    <t>ALP-L-150-B-55 (complete set)</t>
  </si>
  <si>
    <t>ALIS000377</t>
  </si>
  <si>
    <t>ALP-L-150-W-55 (complete set)</t>
  </si>
  <si>
    <t>ALIS000378</t>
  </si>
  <si>
    <t>ALP-L-150-Y-55 (complete set)</t>
  </si>
  <si>
    <t>ALIS000379</t>
  </si>
  <si>
    <t>ALP-L-150-R-75 (complete set)</t>
  </si>
  <si>
    <t>ALIS000380</t>
  </si>
  <si>
    <t>ALP-L-150-G-75 (complete set)</t>
  </si>
  <si>
    <t>ALIS000381</t>
  </si>
  <si>
    <t>ALP-L-150-B-75 (complete set)</t>
  </si>
  <si>
    <t>ALIS000382</t>
  </si>
  <si>
    <t>ALP-L-150-W-75 (complete set)</t>
  </si>
  <si>
    <t>ALIS000383</t>
  </si>
  <si>
    <t>ALP-L-150-Y-75 (complete set)</t>
  </si>
  <si>
    <t>ALIS000384</t>
  </si>
  <si>
    <t>ALP-L-150-R-90 (complete set)</t>
  </si>
  <si>
    <t>ALIS000385</t>
  </si>
  <si>
    <t>ALP-L-150-G-90 (complete set)</t>
  </si>
  <si>
    <t>ALIS000386</t>
  </si>
  <si>
    <t>ALP-L-150-B-90 (complete set)</t>
  </si>
  <si>
    <t>ALIS000387</t>
  </si>
  <si>
    <t>ALP-L-150-W-90 (complete set)</t>
  </si>
  <si>
    <t>ALIS000388</t>
  </si>
  <si>
    <t>ALP-L-150-Y-90 (complete set)</t>
  </si>
  <si>
    <t>ALIS000389</t>
  </si>
  <si>
    <t>ALP-L-200-R-55 (complete set)</t>
  </si>
  <si>
    <t>ALIS000390</t>
  </si>
  <si>
    <t>ALP-L-200-G-55 (complete set)</t>
  </si>
  <si>
    <t>ALIS000391</t>
  </si>
  <si>
    <t>ALP-L-200-B-55 (complete set)</t>
  </si>
  <si>
    <t>ALIS000392</t>
  </si>
  <si>
    <t>ALP-L-200-W-55 (complete set)</t>
  </si>
  <si>
    <t>ALIS000393</t>
  </si>
  <si>
    <t>ALP-L-200-Y-55 (complete set)</t>
  </si>
  <si>
    <t>ALIS000394</t>
  </si>
  <si>
    <t>ALP-L-200-R-75 (complete set)</t>
  </si>
  <si>
    <t>ALIS000395</t>
  </si>
  <si>
    <t>ALP-L-200-G-75 (complete set)</t>
  </si>
  <si>
    <t>ALIS000396</t>
  </si>
  <si>
    <t>ALP-L-200-B-75 (complete set)</t>
  </si>
  <si>
    <t>ALIS000397</t>
  </si>
  <si>
    <t>ALP-L-200-W-75 (complete set)</t>
  </si>
  <si>
    <t>ALIS000398</t>
  </si>
  <si>
    <t>ALP-L-200-Y-75 (complete set)</t>
  </si>
  <si>
    <t>ALIS000399</t>
  </si>
  <si>
    <t>ALP-L-200-R-90 (complete set)</t>
  </si>
  <si>
    <t>ALIS000400</t>
  </si>
  <si>
    <t>ALP-L-200-G-90 (complete set)</t>
  </si>
  <si>
    <t>ALIS000401</t>
  </si>
  <si>
    <t>ALP-L-200-B-90 (complete set)</t>
  </si>
  <si>
    <t>ALIS000402</t>
  </si>
  <si>
    <t>ALP-L-200-W-90 (complete set)</t>
  </si>
  <si>
    <t>ALIS000403</t>
  </si>
  <si>
    <t>ALP-L-200-Y-90 (complete set)</t>
  </si>
  <si>
    <t>ALIS000404</t>
  </si>
  <si>
    <t>ALP-L-110-R-55 (complete set)</t>
  </si>
  <si>
    <t>ALIS000405</t>
  </si>
  <si>
    <t>ALP-L-110-G-55 (complete set)</t>
  </si>
  <si>
    <t>ALIS000406</t>
  </si>
  <si>
    <t>ALP-L-110-B-55 (complete set)</t>
  </si>
  <si>
    <t>ALIS000407</t>
  </si>
  <si>
    <t>ALP-L-110-W-55 (complete set)</t>
  </si>
  <si>
    <t>ALIS000408</t>
  </si>
  <si>
    <t>ALP-L-110-Y-55 (complete set)</t>
  </si>
  <si>
    <t>ALIS000409</t>
  </si>
  <si>
    <t>ALP-L-110-R-75 (complete set)</t>
  </si>
  <si>
    <t>ALIS000410</t>
  </si>
  <si>
    <t>ALP-L-110-G-75 (complete set)</t>
  </si>
  <si>
    <t>ALIS000411</t>
  </si>
  <si>
    <t>ALP-L-110-B-75 (complete set)</t>
  </si>
  <si>
    <t>ALIS000412</t>
  </si>
  <si>
    <t>ALP-L-110-W-75 (complete set)</t>
  </si>
  <si>
    <t>ALIS000413</t>
  </si>
  <si>
    <t>ALP-L-110-Y-75 (complete set)</t>
  </si>
  <si>
    <t>ALIS000414</t>
  </si>
  <si>
    <t>ALP-L-110-R-90 (complete set)</t>
  </si>
  <si>
    <t>ALIS000415</t>
  </si>
  <si>
    <t>ALP-L-110-G-90 (complete set)</t>
  </si>
  <si>
    <t>ALIS000416</t>
  </si>
  <si>
    <t>ALP-L-110-B-90 (complete set)</t>
  </si>
  <si>
    <t>ALIS000417</t>
  </si>
  <si>
    <t>ALP-L-110-W-90 (complete set)</t>
  </si>
  <si>
    <t>ALIS000418</t>
  </si>
  <si>
    <t>ALP-L-110-Y-90 (complete set)</t>
  </si>
  <si>
    <t>ALIS000419</t>
  </si>
  <si>
    <t>Podložka; kulatá; M5; D=10mm; h=1mm; ocel; Povlak: zinek; DIN 125A</t>
  </si>
  <si>
    <t>ALIS000420</t>
  </si>
  <si>
    <t>https://www.tme.eu/cz/details/b5_bn715/podlozky/bossard/1887548/</t>
  </si>
  <si>
    <t>AlisID</t>
  </si>
  <si>
    <t>komponenty</t>
  </si>
  <si>
    <t>cena za kus (€)</t>
  </si>
  <si>
    <t>počet 
(ks)</t>
  </si>
  <si>
    <t>celkem (€)</t>
  </si>
  <si>
    <t>CELKEM (EUR)</t>
  </si>
  <si>
    <t>AWL-07-AS-helmet</t>
  </si>
  <si>
    <t>Vedlejší náklady nonEU</t>
  </si>
  <si>
    <t>B1</t>
  </si>
  <si>
    <t>Vedlejší náklady EU</t>
  </si>
  <si>
    <t>B2</t>
  </si>
  <si>
    <t>Vedlejší náklady CZ</t>
  </si>
  <si>
    <t>B3</t>
  </si>
  <si>
    <t>CZK to EUR</t>
  </si>
  <si>
    <t>B4</t>
  </si>
  <si>
    <t>USD to EUR</t>
  </si>
  <si>
    <t>B5</t>
  </si>
  <si>
    <t>B6</t>
  </si>
  <si>
    <t>B7</t>
  </si>
  <si>
    <t>B8</t>
  </si>
  <si>
    <t>B9</t>
  </si>
  <si>
    <t>B10</t>
  </si>
  <si>
    <t>odvody sociální a zdravotní</t>
  </si>
  <si>
    <t>B11</t>
  </si>
  <si>
    <t>pracovní fond</t>
  </si>
  <si>
    <t>B12</t>
  </si>
  <si>
    <t>AWL-E-V-3-12</t>
  </si>
  <si>
    <t>AWL-E-V-3-24</t>
  </si>
  <si>
    <t>AWL-E-V-3-48</t>
  </si>
  <si>
    <t>AWL-E-V-3-80</t>
  </si>
  <si>
    <t>ALP-AC-300A-S-13</t>
  </si>
  <si>
    <t>ALP-AC-300B-S-13</t>
  </si>
  <si>
    <t>ALP-AC-300A-R-13</t>
  </si>
  <si>
    <t>ALP-AC-300B-R-13</t>
  </si>
  <si>
    <t>ALP-OP-M13</t>
  </si>
  <si>
    <t>ALP-AC-300A-S-20</t>
  </si>
  <si>
    <t>ALP-AC-300B-S-20</t>
  </si>
  <si>
    <t>ALP-AC-300A-R-20</t>
  </si>
  <si>
    <t>ALP-AC-300B-R-20</t>
  </si>
  <si>
    <t>ALP-OP-M20</t>
  </si>
  <si>
    <t>ALP-AC-300A-S-25</t>
  </si>
  <si>
    <t>ALP-AC-300B-S-25</t>
  </si>
  <si>
    <t>ALP-AC-300A-R-25</t>
  </si>
  <si>
    <t>ALP-AC-300B-R-25</t>
  </si>
  <si>
    <t>ALP-OP-M25</t>
  </si>
  <si>
    <t>ALP-AC-300A-S-30</t>
  </si>
  <si>
    <t>ALP-AC-300B-S-30</t>
  </si>
  <si>
    <t>ALP-AC-300A-R-30</t>
  </si>
  <si>
    <t>ALP-AC-300B-R-30</t>
  </si>
  <si>
    <t>ALP-OP-M30</t>
  </si>
  <si>
    <t>ALP-AC-300A-S-47</t>
  </si>
  <si>
    <t>ALP-AC-300B-S-47</t>
  </si>
  <si>
    <t>ALP-AC-300A-R-47</t>
  </si>
  <si>
    <t>ALP-AC-300B-R-47</t>
  </si>
  <si>
    <t>ALP-OP-M45</t>
  </si>
  <si>
    <t>AWR-F</t>
  </si>
  <si>
    <t>AWR-S01 - NEW</t>
  </si>
  <si>
    <t>AWR-S01 - NEW - CB</t>
  </si>
  <si>
    <t>AWR-S02 - NEW</t>
  </si>
  <si>
    <t>AWR-S02 - NEW - CB</t>
  </si>
  <si>
    <t>AWR-S02W - NEW - CB</t>
  </si>
  <si>
    <t>AWR-S02W - NEW</t>
  </si>
  <si>
    <t>PARKOVACÍ SVĚTLO DEMO</t>
  </si>
  <si>
    <t>power-standard</t>
  </si>
  <si>
    <t>power-standard-no led</t>
  </si>
  <si>
    <t>power-high</t>
  </si>
  <si>
    <t>power-high-no led</t>
  </si>
  <si>
    <t>battery-standard</t>
  </si>
  <si>
    <t>battery-standard-no led</t>
  </si>
  <si>
    <t>battery-high</t>
  </si>
  <si>
    <t>battery-high-no led</t>
  </si>
  <si>
    <t>charger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</si>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</sst>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[$€]#,##0"/>
    <numFmt numFmtId="165" formatCode="#,##0.00\ [$Kč-405]"/>
    <numFmt numFmtId="166" formatCode="#,##0&quot;€&quot;"/>
    <numFmt numFmtId="167" formatCode="#,##0.00&quot;€&quot;"/>
    <numFmt numFmtId="168" formatCode="#,##0\ [$Kč-405]"/>
  </numFmts>
  <fonts count="27">
    <font>
      <sz val="11"/>
      <color rgb="FF000000"/>
      <name val="Calibri"/>
      <scheme val="minor"/>
    </font>
    <font>
      <sz val="11"/>
      <color rgb="FF000000"/>
      <name val="&quot;Aptos Narrow&quot;"/>
    </font>
    <font>
      <sz val="11"/>
      <color theme="1"/>
      <name val="Calibri"/>
      <scheme val="minor"/>
    </font>
    <font>
      <sz val="11"/>
      <color rgb="FF000000"/>
      <name val="Arial"/>
    </font>
    <font>
      <sz val="11"/>
      <color theme="1"/>
      <name val="Arial"/>
    </font>
    <font>
      <b/>
      <sz val="11"/>
      <color theme="1"/>
      <name val="Calibri"/>
    </font>
    <font>
      <b/>
      <sz val="11"/>
      <color theme="1"/>
      <name val="Arial"/>
    </font>
    <font>
      <sz val="11"/>
      <color theme="1"/>
      <name val="Calibri"/>
    </font>
    <font>
      <sz val="11"/>
      <color rgb="FF70AD47"/>
      <name val="Arial"/>
    </font>
    <font>
      <i/>
      <sz val="11"/>
      <color theme="1"/>
      <name val="Arial"/>
    </font>
    <font>
      <i/>
      <sz val="11"/>
      <color theme="1"/>
      <name val="Calibri"/>
    </font>
    <font>
      <i/>
      <sz val="11"/>
      <color rgb="FF93C47D"/>
      <name val="Calibri"/>
    </font>
    <font>
      <i/>
      <sz val="11"/>
      <color rgb="FF70AD47"/>
      <name val="Arial"/>
    </font>
    <font>
      <sz val="11"/>
      <color rgb="FF70AD47"/>
      <name val="Calibri"/>
    </font>
    <font>
      <b/>
      <sz val="11"/>
      <color rgb="FFFF0000"/>
      <name val="Calibri"/>
    </font>
    <font>
      <sz val="10"/>
      <color rgb="FF000000"/>
      <name val="Calibri"/>
    </font>
    <font>
      <u/>
      <sz val="11"/>
      <color rgb="FF0000FF"/>
      <name val="Roboto"/>
    </font>
    <font>
      <u/>
      <sz val="11"/>
      <color rgb="FF0000FF"/>
      <name val="Roboto"/>
    </font>
    <font>
      <u/>
      <sz val="11"/>
      <color rgb="FF0000FF"/>
      <name val="Roboto"/>
    </font>
    <font>
      <u/>
      <sz val="11"/>
      <color rgb="FF0000FF"/>
      <name val="Roboto"/>
    </font>
    <font>
      <u/>
      <sz val="11"/>
      <color rgb="FF0000FF"/>
      <name val="Roboto"/>
    </font>
    <font>
      <b/>
      <sz val="11"/>
      <color rgb="FF000000"/>
      <name val="Arial"/>
    </font>
    <font>
      <sz val="11"/>
      <color rgb="FF000000"/>
      <name val="Calibri"/>
    </font>
    <font>
      <sz val="11"/>
      <name val="Calibri"/>
    </font>
    <font>
      <b/>
      <sz val="11"/>
      <color theme="1"/>
      <name val="Calibri"/>
      <scheme val="minor"/>
    </font>
    <font>
      <sz val="11"/>
      <color rgb="FF000000"/>
      <name val="Docs-Calibri"/>
    </font>
    <font>
      <b/>
      <sz val="11"/>
      <color theme="1"/>
      <name val="Calibri"/>
      <family val="2"/>
      <charset val="238"/>
    </font>
  </fonts>
  <fills count="22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2EFDA"/>
        <bgColor rgb="FFE2EFDA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8EA9DB"/>
        <bgColor rgb="FF8EA9DB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3" borderId="0" xfId="0" applyFont="1" applyFill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164" fontId="5" fillId="4" borderId="2" xfId="0" applyNumberFormat="1" applyFont="1" applyFill="1" applyBorder="1" applyAlignment="1">
      <alignment horizontal="center" wrapText="1"/>
    </xf>
    <xf numFmtId="165" fontId="5" fillId="2" borderId="2" xfId="0" applyNumberFormat="1" applyFont="1" applyFill="1" applyBorder="1" applyAlignment="1">
      <alignment horizontal="center" wrapText="1"/>
    </xf>
    <xf numFmtId="166" fontId="5" fillId="5" borderId="3" xfId="0" applyNumberFormat="1" applyFont="1" applyFill="1" applyBorder="1" applyAlignment="1">
      <alignment horizontal="center" wrapText="1"/>
    </xf>
    <xf numFmtId="166" fontId="5" fillId="4" borderId="2" xfId="0" applyNumberFormat="1" applyFont="1" applyFill="1" applyBorder="1" applyAlignment="1">
      <alignment horizontal="center" wrapText="1"/>
    </xf>
    <xf numFmtId="166" fontId="5" fillId="6" borderId="3" xfId="0" applyNumberFormat="1" applyFont="1" applyFill="1" applyBorder="1" applyAlignment="1">
      <alignment horizontal="center"/>
    </xf>
    <xf numFmtId="166" fontId="5" fillId="3" borderId="3" xfId="0" applyNumberFormat="1" applyFont="1" applyFill="1" applyBorder="1" applyAlignment="1">
      <alignment horizontal="center" wrapText="1"/>
    </xf>
    <xf numFmtId="1" fontId="5" fillId="7" borderId="3" xfId="0" applyNumberFormat="1" applyFont="1" applyFill="1" applyBorder="1" applyAlignment="1">
      <alignment horizontal="center"/>
    </xf>
    <xf numFmtId="166" fontId="5" fillId="8" borderId="3" xfId="0" applyNumberFormat="1" applyFont="1" applyFill="1" applyBorder="1" applyAlignment="1">
      <alignment horizontal="center" wrapText="1"/>
    </xf>
    <xf numFmtId="166" fontId="5" fillId="9" borderId="3" xfId="0" applyNumberFormat="1" applyFont="1" applyFill="1" applyBorder="1" applyAlignment="1">
      <alignment horizontal="center" wrapText="1"/>
    </xf>
    <xf numFmtId="167" fontId="4" fillId="10" borderId="0" xfId="0" applyNumberFormat="1" applyFont="1" applyFill="1"/>
    <xf numFmtId="0" fontId="4" fillId="0" borderId="0" xfId="0" applyFont="1"/>
    <xf numFmtId="167" fontId="5" fillId="0" borderId="0" xfId="0" applyNumberFormat="1" applyFont="1" applyAlignment="1">
      <alignment horizontal="center"/>
    </xf>
    <xf numFmtId="0" fontId="6" fillId="0" borderId="0" xfId="0" applyFont="1"/>
    <xf numFmtId="0" fontId="5" fillId="0" borderId="4" xfId="0" applyFont="1" applyBorder="1"/>
    <xf numFmtId="164" fontId="7" fillId="4" borderId="2" xfId="0" applyNumberFormat="1" applyFont="1" applyFill="1" applyBorder="1" applyAlignment="1">
      <alignment horizontal="center"/>
    </xf>
    <xf numFmtId="10" fontId="7" fillId="4" borderId="2" xfId="0" applyNumberFormat="1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166" fontId="7" fillId="11" borderId="2" xfId="0" applyNumberFormat="1" applyFont="1" applyFill="1" applyBorder="1" applyAlignment="1">
      <alignment horizontal="center"/>
    </xf>
    <xf numFmtId="166" fontId="7" fillId="4" borderId="2" xfId="0" applyNumberFormat="1" applyFont="1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66" fontId="4" fillId="3" borderId="2" xfId="0" applyNumberFormat="1" applyFont="1" applyFill="1" applyBorder="1"/>
    <xf numFmtId="166" fontId="7" fillId="3" borderId="2" xfId="0" applyNumberFormat="1" applyFont="1" applyFill="1" applyBorder="1" applyAlignment="1">
      <alignment horizontal="center"/>
    </xf>
    <xf numFmtId="10" fontId="5" fillId="10" borderId="0" xfId="0" applyNumberFormat="1" applyFont="1" applyFill="1" applyAlignment="1">
      <alignment horizontal="center"/>
    </xf>
    <xf numFmtId="10" fontId="7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/>
    </xf>
    <xf numFmtId="0" fontId="4" fillId="10" borderId="0" xfId="0" applyFont="1" applyFill="1"/>
    <xf numFmtId="0" fontId="5" fillId="12" borderId="4" xfId="0" applyFont="1" applyFill="1" applyBorder="1"/>
    <xf numFmtId="164" fontId="4" fillId="4" borderId="2" xfId="0" applyNumberFormat="1" applyFont="1" applyFill="1" applyBorder="1" applyAlignment="1">
      <alignment horizontal="center"/>
    </xf>
    <xf numFmtId="164" fontId="4" fillId="4" borderId="2" xfId="0" applyNumberFormat="1" applyFont="1" applyFill="1" applyBorder="1"/>
    <xf numFmtId="166" fontId="4" fillId="4" borderId="2" xfId="0" applyNumberFormat="1" applyFont="1" applyFill="1" applyBorder="1"/>
    <xf numFmtId="3" fontId="4" fillId="0" borderId="2" xfId="0" applyNumberFormat="1" applyFont="1" applyBorder="1"/>
    <xf numFmtId="0" fontId="5" fillId="10" borderId="0" xfId="0" applyFont="1" applyFill="1" applyAlignment="1">
      <alignment horizontal="center"/>
    </xf>
    <xf numFmtId="0" fontId="5" fillId="13" borderId="4" xfId="0" applyFont="1" applyFill="1" applyBorder="1"/>
    <xf numFmtId="164" fontId="7" fillId="13" borderId="5" xfId="0" applyNumberFormat="1" applyFont="1" applyFill="1" applyBorder="1" applyAlignment="1">
      <alignment horizontal="center"/>
    </xf>
    <xf numFmtId="164" fontId="7" fillId="13" borderId="5" xfId="0" applyNumberFormat="1" applyFont="1" applyFill="1" applyBorder="1"/>
    <xf numFmtId="166" fontId="4" fillId="11" borderId="2" xfId="0" applyNumberFormat="1" applyFont="1" applyFill="1" applyBorder="1"/>
    <xf numFmtId="3" fontId="4" fillId="13" borderId="2" xfId="0" applyNumberFormat="1" applyFont="1" applyFill="1" applyBorder="1"/>
    <xf numFmtId="166" fontId="4" fillId="13" borderId="2" xfId="0" applyNumberFormat="1" applyFont="1" applyFill="1" applyBorder="1"/>
    <xf numFmtId="10" fontId="4" fillId="0" borderId="2" xfId="0" applyNumberFormat="1" applyFont="1" applyBorder="1"/>
    <xf numFmtId="10" fontId="4" fillId="10" borderId="0" xfId="0" applyNumberFormat="1" applyFont="1" applyFill="1"/>
    <xf numFmtId="164" fontId="4" fillId="13" borderId="2" xfId="0" applyNumberFormat="1" applyFont="1" applyFill="1" applyBorder="1" applyAlignment="1">
      <alignment horizontal="center"/>
    </xf>
    <xf numFmtId="164" fontId="4" fillId="13" borderId="2" xfId="0" applyNumberFormat="1" applyFont="1" applyFill="1" applyBorder="1"/>
    <xf numFmtId="164" fontId="7" fillId="13" borderId="2" xfId="0" applyNumberFormat="1" applyFont="1" applyFill="1" applyBorder="1" applyAlignment="1">
      <alignment horizontal="center"/>
    </xf>
    <xf numFmtId="164" fontId="7" fillId="14" borderId="2" xfId="0" applyNumberFormat="1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/>
    </xf>
    <xf numFmtId="0" fontId="8" fillId="10" borderId="0" xfId="0" applyFont="1" applyFill="1"/>
    <xf numFmtId="166" fontId="4" fillId="10" borderId="0" xfId="0" applyNumberFormat="1" applyFont="1" applyFill="1" applyAlignment="1">
      <alignment horizontal="right"/>
    </xf>
    <xf numFmtId="0" fontId="6" fillId="0" borderId="4" xfId="0" applyFont="1" applyBorder="1"/>
    <xf numFmtId="166" fontId="4" fillId="0" borderId="0" xfId="0" applyNumberFormat="1" applyFont="1"/>
    <xf numFmtId="0" fontId="6" fillId="13" borderId="4" xfId="0" applyFont="1" applyFill="1" applyBorder="1"/>
    <xf numFmtId="0" fontId="9" fillId="0" borderId="4" xfId="0" applyFont="1" applyBorder="1"/>
    <xf numFmtId="168" fontId="4" fillId="4" borderId="2" xfId="0" applyNumberFormat="1" applyFont="1" applyFill="1" applyBorder="1"/>
    <xf numFmtId="166" fontId="10" fillId="5" borderId="2" xfId="0" applyNumberFormat="1" applyFont="1" applyFill="1" applyBorder="1" applyAlignment="1">
      <alignment horizontal="center"/>
    </xf>
    <xf numFmtId="166" fontId="10" fillId="4" borderId="2" xfId="0" applyNumberFormat="1" applyFont="1" applyFill="1" applyBorder="1" applyAlignment="1">
      <alignment horizontal="center"/>
    </xf>
    <xf numFmtId="10" fontId="10" fillId="0" borderId="2" xfId="0" applyNumberFormat="1" applyFont="1" applyBorder="1" applyAlignment="1">
      <alignment horizontal="center"/>
    </xf>
    <xf numFmtId="166" fontId="10" fillId="3" borderId="2" xfId="0" applyNumberFormat="1" applyFont="1" applyFill="1" applyBorder="1" applyAlignment="1">
      <alignment horizontal="center"/>
    </xf>
    <xf numFmtId="166" fontId="11" fillId="3" borderId="2" xfId="0" applyNumberFormat="1" applyFont="1" applyFill="1" applyBorder="1" applyAlignment="1">
      <alignment horizontal="center"/>
    </xf>
    <xf numFmtId="10" fontId="10" fillId="10" borderId="0" xfId="0" applyNumberFormat="1" applyFont="1" applyFill="1" applyAlignment="1">
      <alignment horizontal="center"/>
    </xf>
    <xf numFmtId="0" fontId="12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0" fontId="4" fillId="15" borderId="0" xfId="0" applyFont="1" applyFill="1"/>
    <xf numFmtId="0" fontId="6" fillId="16" borderId="4" xfId="0" applyFont="1" applyFill="1" applyBorder="1"/>
    <xf numFmtId="164" fontId="7" fillId="16" borderId="2" xfId="0" applyNumberFormat="1" applyFont="1" applyFill="1" applyBorder="1" applyAlignment="1">
      <alignment horizontal="center"/>
    </xf>
    <xf numFmtId="166" fontId="4" fillId="16" borderId="2" xfId="0" applyNumberFormat="1" applyFont="1" applyFill="1" applyBorder="1"/>
    <xf numFmtId="166" fontId="4" fillId="5" borderId="2" xfId="0" applyNumberFormat="1" applyFont="1" applyFill="1" applyBorder="1" applyAlignment="1">
      <alignment horizontal="center"/>
    </xf>
    <xf numFmtId="0" fontId="6" fillId="12" borderId="4" xfId="0" applyFont="1" applyFill="1" applyBorder="1"/>
    <xf numFmtId="10" fontId="4" fillId="0" borderId="0" xfId="0" applyNumberFormat="1" applyFont="1"/>
    <xf numFmtId="167" fontId="4" fillId="0" borderId="0" xfId="0" applyNumberFormat="1" applyFont="1"/>
    <xf numFmtId="167" fontId="13" fillId="0" borderId="0" xfId="0" applyNumberFormat="1" applyFont="1" applyAlignment="1">
      <alignment horizontal="center"/>
    </xf>
    <xf numFmtId="0" fontId="6" fillId="17" borderId="4" xfId="0" applyFont="1" applyFill="1" applyBorder="1"/>
    <xf numFmtId="164" fontId="4" fillId="17" borderId="2" xfId="0" applyNumberFormat="1" applyFont="1" applyFill="1" applyBorder="1" applyAlignment="1">
      <alignment horizontal="center"/>
    </xf>
    <xf numFmtId="10" fontId="7" fillId="17" borderId="2" xfId="0" applyNumberFormat="1" applyFont="1" applyFill="1" applyBorder="1" applyAlignment="1">
      <alignment horizontal="center"/>
    </xf>
    <xf numFmtId="164" fontId="7" fillId="17" borderId="2" xfId="0" applyNumberFormat="1" applyFont="1" applyFill="1" applyBorder="1" applyAlignment="1">
      <alignment horizontal="center"/>
    </xf>
    <xf numFmtId="164" fontId="4" fillId="17" borderId="2" xfId="0" applyNumberFormat="1" applyFont="1" applyFill="1" applyBorder="1"/>
    <xf numFmtId="166" fontId="4" fillId="17" borderId="2" xfId="0" applyNumberFormat="1" applyFont="1" applyFill="1" applyBorder="1"/>
    <xf numFmtId="3" fontId="4" fillId="17" borderId="2" xfId="0" applyNumberFormat="1" applyFont="1" applyFill="1" applyBorder="1"/>
    <xf numFmtId="1" fontId="4" fillId="17" borderId="2" xfId="0" applyNumberFormat="1" applyFont="1" applyFill="1" applyBorder="1"/>
    <xf numFmtId="167" fontId="4" fillId="17" borderId="0" xfId="0" applyNumberFormat="1" applyFont="1" applyFill="1"/>
    <xf numFmtId="0" fontId="4" fillId="17" borderId="0" xfId="0" applyFont="1" applyFill="1"/>
    <xf numFmtId="0" fontId="6" fillId="7" borderId="4" xfId="0" applyFont="1" applyFill="1" applyBorder="1"/>
    <xf numFmtId="166" fontId="4" fillId="18" borderId="2" xfId="0" applyNumberFormat="1" applyFont="1" applyFill="1" applyBorder="1" applyAlignment="1">
      <alignment horizontal="center"/>
    </xf>
    <xf numFmtId="3" fontId="7" fillId="6" borderId="2" xfId="0" applyNumberFormat="1" applyFont="1" applyFill="1" applyBorder="1" applyAlignment="1">
      <alignment horizontal="center"/>
    </xf>
    <xf numFmtId="10" fontId="7" fillId="7" borderId="2" xfId="0" applyNumberFormat="1" applyFont="1" applyFill="1" applyBorder="1" applyAlignment="1">
      <alignment horizontal="center"/>
    </xf>
    <xf numFmtId="166" fontId="7" fillId="8" borderId="2" xfId="0" applyNumberFormat="1" applyFont="1" applyFill="1" applyBorder="1" applyAlignment="1">
      <alignment horizontal="center"/>
    </xf>
    <xf numFmtId="1" fontId="7" fillId="7" borderId="2" xfId="0" applyNumberFormat="1" applyFont="1" applyFill="1" applyBorder="1" applyAlignment="1">
      <alignment horizontal="center"/>
    </xf>
    <xf numFmtId="166" fontId="4" fillId="18" borderId="2" xfId="0" applyNumberFormat="1" applyFont="1" applyFill="1" applyBorder="1"/>
    <xf numFmtId="3" fontId="4" fillId="6" borderId="2" xfId="0" applyNumberFormat="1" applyFont="1" applyFill="1" applyBorder="1"/>
    <xf numFmtId="165" fontId="6" fillId="7" borderId="4" xfId="0" applyNumberFormat="1" applyFont="1" applyFill="1" applyBorder="1"/>
    <xf numFmtId="3" fontId="7" fillId="6" borderId="6" xfId="0" applyNumberFormat="1" applyFont="1" applyFill="1" applyBorder="1" applyAlignment="1">
      <alignment horizontal="center"/>
    </xf>
    <xf numFmtId="165" fontId="4" fillId="0" borderId="0" xfId="0" applyNumberFormat="1" applyFont="1"/>
    <xf numFmtId="3" fontId="4" fillId="17" borderId="6" xfId="0" applyNumberFormat="1" applyFont="1" applyFill="1" applyBorder="1"/>
    <xf numFmtId="1" fontId="7" fillId="7" borderId="5" xfId="0" applyNumberFormat="1" applyFont="1" applyFill="1" applyBorder="1" applyAlignment="1">
      <alignment horizontal="center"/>
    </xf>
    <xf numFmtId="166" fontId="7" fillId="11" borderId="5" xfId="0" applyNumberFormat="1" applyFont="1" applyFill="1" applyBorder="1" applyAlignment="1">
      <alignment horizontal="center"/>
    </xf>
    <xf numFmtId="165" fontId="6" fillId="17" borderId="4" xfId="0" applyNumberFormat="1" applyFont="1" applyFill="1" applyBorder="1"/>
    <xf numFmtId="166" fontId="4" fillId="17" borderId="2" xfId="0" applyNumberFormat="1" applyFont="1" applyFill="1" applyBorder="1" applyAlignment="1">
      <alignment horizontal="center"/>
    </xf>
    <xf numFmtId="1" fontId="7" fillId="17" borderId="5" xfId="0" applyNumberFormat="1" applyFont="1" applyFill="1" applyBorder="1" applyAlignment="1">
      <alignment horizontal="center"/>
    </xf>
    <xf numFmtId="166" fontId="7" fillId="17" borderId="2" xfId="0" applyNumberFormat="1" applyFont="1" applyFill="1" applyBorder="1" applyAlignment="1">
      <alignment horizontal="center"/>
    </xf>
    <xf numFmtId="166" fontId="7" fillId="17" borderId="5" xfId="0" applyNumberFormat="1" applyFont="1" applyFill="1" applyBorder="1" applyAlignment="1">
      <alignment horizontal="center"/>
    </xf>
    <xf numFmtId="166" fontId="4" fillId="17" borderId="0" xfId="0" applyNumberFormat="1" applyFont="1" applyFill="1" applyAlignment="1">
      <alignment horizontal="right"/>
    </xf>
    <xf numFmtId="166" fontId="4" fillId="5" borderId="2" xfId="0" applyNumberFormat="1" applyFont="1" applyFill="1" applyBorder="1"/>
    <xf numFmtId="1" fontId="4" fillId="17" borderId="5" xfId="0" applyNumberFormat="1" applyFont="1" applyFill="1" applyBorder="1"/>
    <xf numFmtId="166" fontId="4" fillId="17" borderId="5" xfId="0" applyNumberFormat="1" applyFont="1" applyFill="1" applyBorder="1"/>
    <xf numFmtId="3" fontId="7" fillId="0" borderId="2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167" fontId="14" fillId="10" borderId="0" xfId="0" applyNumberFormat="1" applyFont="1" applyFill="1"/>
    <xf numFmtId="0" fontId="4" fillId="10" borderId="5" xfId="0" applyFont="1" applyFill="1" applyBorder="1"/>
    <xf numFmtId="164" fontId="4" fillId="10" borderId="5" xfId="0" applyNumberFormat="1" applyFont="1" applyFill="1" applyBorder="1" applyAlignment="1">
      <alignment horizontal="center"/>
    </xf>
    <xf numFmtId="164" fontId="4" fillId="10" borderId="5" xfId="0" applyNumberFormat="1" applyFont="1" applyFill="1" applyBorder="1"/>
    <xf numFmtId="164" fontId="4" fillId="10" borderId="2" xfId="0" applyNumberFormat="1" applyFont="1" applyFill="1" applyBorder="1"/>
    <xf numFmtId="3" fontId="4" fillId="10" borderId="5" xfId="0" applyNumberFormat="1" applyFont="1" applyFill="1" applyBorder="1"/>
    <xf numFmtId="166" fontId="4" fillId="10" borderId="5" xfId="0" applyNumberFormat="1" applyFont="1" applyFill="1" applyBorder="1"/>
    <xf numFmtId="1" fontId="4" fillId="10" borderId="5" xfId="0" applyNumberFormat="1" applyFont="1" applyFill="1" applyBorder="1"/>
    <xf numFmtId="167" fontId="4" fillId="10" borderId="5" xfId="0" applyNumberFormat="1" applyFont="1" applyFill="1" applyBorder="1"/>
    <xf numFmtId="0" fontId="6" fillId="5" borderId="0" xfId="0" applyFont="1" applyFill="1"/>
    <xf numFmtId="164" fontId="4" fillId="5" borderId="0" xfId="0" applyNumberFormat="1" applyFont="1" applyFill="1" applyAlignment="1">
      <alignment horizontal="center"/>
    </xf>
    <xf numFmtId="164" fontId="4" fillId="5" borderId="0" xfId="0" applyNumberFormat="1" applyFont="1" applyFill="1"/>
    <xf numFmtId="166" fontId="4" fillId="5" borderId="0" xfId="0" applyNumberFormat="1" applyFont="1" applyFill="1"/>
    <xf numFmtId="166" fontId="4" fillId="4" borderId="0" xfId="0" applyNumberFormat="1" applyFont="1" applyFill="1"/>
    <xf numFmtId="3" fontId="4" fillId="5" borderId="0" xfId="0" applyNumberFormat="1" applyFont="1" applyFill="1"/>
    <xf numFmtId="1" fontId="4" fillId="5" borderId="0" xfId="0" applyNumberFormat="1" applyFont="1" applyFill="1"/>
    <xf numFmtId="166" fontId="4" fillId="5" borderId="5" xfId="0" applyNumberFormat="1" applyFont="1" applyFill="1" applyBorder="1"/>
    <xf numFmtId="1" fontId="4" fillId="0" borderId="2" xfId="0" applyNumberFormat="1" applyFont="1" applyBorder="1" applyAlignment="1">
      <alignment horizontal="center"/>
    </xf>
    <xf numFmtId="0" fontId="4" fillId="10" borderId="4" xfId="0" applyFont="1" applyFill="1" applyBorder="1"/>
    <xf numFmtId="3" fontId="4" fillId="10" borderId="2" xfId="0" applyNumberFormat="1" applyFont="1" applyFill="1" applyBorder="1"/>
    <xf numFmtId="1" fontId="4" fillId="10" borderId="2" xfId="0" applyNumberFormat="1" applyFont="1" applyFill="1" applyBorder="1"/>
    <xf numFmtId="0" fontId="4" fillId="0" borderId="4" xfId="0" applyFont="1" applyBorder="1"/>
    <xf numFmtId="166" fontId="4" fillId="4" borderId="5" xfId="0" applyNumberFormat="1" applyFont="1" applyFill="1" applyBorder="1"/>
    <xf numFmtId="166" fontId="4" fillId="10" borderId="2" xfId="0" applyNumberFormat="1" applyFont="1" applyFill="1" applyBorder="1"/>
    <xf numFmtId="164" fontId="4" fillId="10" borderId="0" xfId="0" applyNumberFormat="1" applyFont="1" applyFill="1" applyAlignment="1">
      <alignment horizontal="center"/>
    </xf>
    <xf numFmtId="164" fontId="4" fillId="10" borderId="0" xfId="0" applyNumberFormat="1" applyFont="1" applyFill="1"/>
    <xf numFmtId="165" fontId="4" fillId="2" borderId="0" xfId="0" applyNumberFormat="1" applyFont="1" applyFill="1"/>
    <xf numFmtId="3" fontId="4" fillId="10" borderId="0" xfId="0" applyNumberFormat="1" applyFont="1" applyFill="1"/>
    <xf numFmtId="166" fontId="4" fillId="10" borderId="0" xfId="0" applyNumberFormat="1" applyFont="1" applyFill="1"/>
    <xf numFmtId="1" fontId="4" fillId="10" borderId="0" xfId="0" applyNumberFormat="1" applyFont="1" applyFill="1"/>
    <xf numFmtId="0" fontId="6" fillId="10" borderId="0" xfId="0" applyFont="1" applyFill="1"/>
    <xf numFmtId="166" fontId="4" fillId="0" borderId="0" xfId="0" applyNumberFormat="1" applyFont="1" applyAlignment="1">
      <alignment horizontal="center"/>
    </xf>
    <xf numFmtId="166" fontId="5" fillId="12" borderId="0" xfId="0" applyNumberFormat="1" applyFont="1" applyFill="1" applyAlignment="1">
      <alignment horizontal="center"/>
    </xf>
    <xf numFmtId="166" fontId="4" fillId="12" borderId="0" xfId="0" applyNumberFormat="1" applyFont="1" applyFill="1" applyAlignment="1">
      <alignment horizontal="center"/>
    </xf>
    <xf numFmtId="166" fontId="4" fillId="12" borderId="0" xfId="0" applyNumberFormat="1" applyFont="1" applyFill="1"/>
    <xf numFmtId="0" fontId="5" fillId="0" borderId="7" xfId="0" applyFont="1" applyBorder="1"/>
    <xf numFmtId="164" fontId="4" fillId="0" borderId="8" xfId="0" applyNumberFormat="1" applyFont="1" applyBorder="1" applyAlignment="1">
      <alignment horizontal="center"/>
    </xf>
    <xf numFmtId="164" fontId="4" fillId="0" borderId="8" xfId="0" applyNumberFormat="1" applyFont="1" applyBorder="1"/>
    <xf numFmtId="165" fontId="4" fillId="2" borderId="8" xfId="0" applyNumberFormat="1" applyFont="1" applyFill="1" applyBorder="1"/>
    <xf numFmtId="164" fontId="4" fillId="0" borderId="9" xfId="0" applyNumberFormat="1" applyFont="1" applyBorder="1"/>
    <xf numFmtId="0" fontId="4" fillId="4" borderId="0" xfId="0" applyFont="1" applyFill="1"/>
    <xf numFmtId="0" fontId="7" fillId="0" borderId="10" xfId="0" applyFont="1" applyBorder="1"/>
    <xf numFmtId="168" fontId="4" fillId="0" borderId="5" xfId="0" applyNumberFormat="1" applyFont="1" applyBorder="1" applyAlignment="1">
      <alignment horizontal="center"/>
    </xf>
    <xf numFmtId="168" fontId="4" fillId="0" borderId="5" xfId="0" applyNumberFormat="1" applyFont="1" applyBorder="1"/>
    <xf numFmtId="165" fontId="4" fillId="2" borderId="5" xfId="0" applyNumberFormat="1" applyFont="1" applyFill="1" applyBorder="1"/>
    <xf numFmtId="168" fontId="4" fillId="0" borderId="2" xfId="0" applyNumberFormat="1" applyFont="1" applyBorder="1"/>
    <xf numFmtId="0" fontId="7" fillId="0" borderId="7" xfId="0" applyFont="1" applyBorder="1"/>
    <xf numFmtId="168" fontId="4" fillId="0" borderId="0" xfId="0" applyNumberFormat="1" applyFont="1" applyAlignment="1">
      <alignment horizontal="center"/>
    </xf>
    <xf numFmtId="168" fontId="4" fillId="0" borderId="0" xfId="0" applyNumberFormat="1" applyFont="1"/>
    <xf numFmtId="164" fontId="4" fillId="4" borderId="0" xfId="0" applyNumberFormat="1" applyFont="1" applyFill="1" applyAlignment="1">
      <alignment horizontal="center"/>
    </xf>
    <xf numFmtId="164" fontId="4" fillId="4" borderId="0" xfId="0" applyNumberFormat="1" applyFont="1" applyFill="1"/>
    <xf numFmtId="3" fontId="4" fillId="0" borderId="0" xfId="0" applyNumberFormat="1" applyFont="1"/>
    <xf numFmtId="1" fontId="4" fillId="0" borderId="0" xfId="0" applyNumberFormat="1" applyFont="1"/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15" fillId="0" borderId="0" xfId="0" applyFont="1"/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18" fillId="0" borderId="15" xfId="0" applyFont="1" applyBorder="1" applyAlignment="1">
      <alignment vertical="center"/>
    </xf>
    <xf numFmtId="0" fontId="2" fillId="0" borderId="18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5" xfId="0" quotePrefix="1" applyFont="1" applyBorder="1" applyAlignment="1">
      <alignment vertical="center"/>
    </xf>
    <xf numFmtId="0" fontId="2" fillId="0" borderId="18" xfId="0" quotePrefix="1" applyFont="1" applyBorder="1" applyAlignment="1">
      <alignment vertical="center"/>
    </xf>
    <xf numFmtId="0" fontId="19" fillId="0" borderId="15" xfId="0" applyFont="1" applyBorder="1" applyAlignment="1">
      <alignment vertical="center"/>
    </xf>
    <xf numFmtId="0" fontId="20" fillId="0" borderId="18" xfId="0" applyFont="1" applyBorder="1" applyAlignment="1">
      <alignment vertical="center"/>
    </xf>
    <xf numFmtId="0" fontId="15" fillId="0" borderId="0" xfId="0" applyFont="1" applyAlignment="1">
      <alignment horizontal="left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1" fillId="19" borderId="0" xfId="0" applyFont="1" applyFill="1" applyAlignment="1">
      <alignment horizontal="center"/>
    </xf>
    <xf numFmtId="0" fontId="21" fillId="20" borderId="0" xfId="0" applyFont="1" applyFill="1" applyAlignment="1">
      <alignment horizontal="center"/>
    </xf>
    <xf numFmtId="0" fontId="21" fillId="19" borderId="23" xfId="0" applyFont="1" applyFill="1" applyBorder="1" applyAlignment="1">
      <alignment horizontal="center" vertical="center"/>
    </xf>
    <xf numFmtId="0" fontId="21" fillId="20" borderId="24" xfId="0" applyFont="1" applyFill="1" applyBorder="1" applyAlignment="1">
      <alignment horizontal="center" vertical="center"/>
    </xf>
    <xf numFmtId="0" fontId="21" fillId="20" borderId="24" xfId="0" applyFont="1" applyFill="1" applyBorder="1" applyAlignment="1">
      <alignment horizontal="right" vertical="center"/>
    </xf>
    <xf numFmtId="0" fontId="22" fillId="0" borderId="1" xfId="0" applyFont="1" applyBorder="1"/>
    <xf numFmtId="2" fontId="22" fillId="0" borderId="1" xfId="0" applyNumberFormat="1" applyFont="1" applyBorder="1"/>
    <xf numFmtId="0" fontId="22" fillId="0" borderId="1" xfId="0" applyFont="1" applyBorder="1" applyAlignment="1">
      <alignment horizontal="center" vertical="center"/>
    </xf>
    <xf numFmtId="0" fontId="21" fillId="19" borderId="28" xfId="0" applyFont="1" applyFill="1" applyBorder="1" applyAlignment="1">
      <alignment horizontal="center"/>
    </xf>
    <xf numFmtId="0" fontId="21" fillId="20" borderId="29" xfId="0" applyFont="1" applyFill="1" applyBorder="1" applyAlignment="1">
      <alignment horizontal="center"/>
    </xf>
    <xf numFmtId="0" fontId="21" fillId="20" borderId="29" xfId="0" applyFont="1" applyFill="1" applyBorder="1" applyAlignment="1">
      <alignment horizontal="right"/>
    </xf>
    <xf numFmtId="0" fontId="2" fillId="0" borderId="1" xfId="0" applyFont="1" applyBorder="1"/>
    <xf numFmtId="0" fontId="2" fillId="0" borderId="30" xfId="0" applyFont="1" applyBorder="1"/>
    <xf numFmtId="0" fontId="24" fillId="0" borderId="23" xfId="0" applyFont="1" applyBorder="1"/>
    <xf numFmtId="0" fontId="7" fillId="0" borderId="0" xfId="0" applyFont="1"/>
    <xf numFmtId="0" fontId="7" fillId="0" borderId="0" xfId="0" applyFont="1" applyAlignment="1">
      <alignment horizontal="right"/>
    </xf>
    <xf numFmtId="0" fontId="21" fillId="21" borderId="0" xfId="0" applyFont="1" applyFill="1" applyAlignment="1">
      <alignment horizontal="right" vertical="center"/>
    </xf>
    <xf numFmtId="0" fontId="22" fillId="10" borderId="0" xfId="0" applyFont="1" applyFill="1" applyAlignment="1">
      <alignment horizontal="left"/>
    </xf>
    <xf numFmtId="0" fontId="25" fillId="10" borderId="0" xfId="0" applyFont="1" applyFill="1" applyAlignment="1">
      <alignment horizontal="left"/>
    </xf>
    <xf numFmtId="0" fontId="21" fillId="19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21" borderId="1" xfId="0" applyFont="1" applyFill="1" applyBorder="1"/>
    <xf numFmtId="0" fontId="24" fillId="11" borderId="23" xfId="0" applyFont="1" applyFill="1" applyBorder="1"/>
    <xf numFmtId="0" fontId="22" fillId="0" borderId="0" xfId="0" applyFont="1" applyAlignment="1">
      <alignment horizontal="center"/>
    </xf>
    <xf numFmtId="0" fontId="2" fillId="15" borderId="1" xfId="0" applyFont="1" applyFill="1" applyBorder="1"/>
    <xf numFmtId="0" fontId="21" fillId="19" borderId="25" xfId="0" applyFont="1" applyFill="1" applyBorder="1" applyAlignment="1">
      <alignment horizontal="center"/>
    </xf>
    <xf numFmtId="0" fontId="23" fillId="0" borderId="26" xfId="0" applyFont="1" applyBorder="1"/>
    <xf numFmtId="0" fontId="23" fillId="0" borderId="27" xfId="0" applyFont="1" applyBorder="1"/>
    <xf numFmtId="0" fontId="24" fillId="0" borderId="31" xfId="0" applyFont="1" applyBorder="1"/>
    <xf numFmtId="0" fontId="23" fillId="0" borderId="32" xfId="0" applyFont="1" applyBorder="1"/>
    <xf numFmtId="0" fontId="23" fillId="0" borderId="33" xfId="0" applyFont="1" applyBorder="1"/>
    <xf numFmtId="0" fontId="26" fillId="0" borderId="1" xfId="0" applyFont="1" applyBorder="1" applyAlignment="1">
      <alignment horizontal="center" wrapText="1"/>
    </xf>
  </cellXfs>
  <cellStyles count="1">
    <cellStyle name="Звичайний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Component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ulka1" displayName="Tabulka1" ref="A1:Z419">
  <tableColumns count="26">
    <tableColumn id="1" xr3:uid="{00000000-0010-0000-0000-000001000000}" name="ALIS název"/>
    <tableColumn id="2" xr3:uid="{00000000-0010-0000-0000-000002000000}" name="ALIS ID"/>
    <tableColumn id="3" xr3:uid="{00000000-0010-0000-0000-000003000000}" name="Celková nákupní cena EUR"/>
    <tableColumn id="4" xr3:uid="{00000000-0010-0000-0000-000004000000}" name="kód IS"/>
    <tableColumn id="5" xr3:uid="{00000000-0010-0000-0000-000005000000}" name="ALIS kód"/>
    <tableColumn id="6" xr3:uid="{00000000-0010-0000-0000-000006000000}" name="ALIS specifikace"/>
    <tableColumn id="7" xr3:uid="{00000000-0010-0000-0000-000007000000}" name="DODAVATEL specifikace"/>
    <tableColumn id="8" xr3:uid="{00000000-0010-0000-0000-000008000000}" name="Kód dodavatele"/>
    <tableColumn id="9" xr3:uid="{00000000-0010-0000-0000-000009000000}" name="Název dodavatele"/>
    <tableColumn id="10" xr3:uid="{00000000-0010-0000-0000-00000A000000}" name="Popis dodavatele"/>
    <tableColumn id="11" xr3:uid="{00000000-0010-0000-0000-00000B000000}" name="Dodavatel"/>
    <tableColumn id="12" xr3:uid="{00000000-0010-0000-0000-00000C000000}" name="Na skladě"/>
    <tableColumn id="13" xr3:uid="{00000000-0010-0000-0000-00000D000000}" name="Min. skladové množství"/>
    <tableColumn id="14" xr3:uid="{00000000-0010-0000-0000-00000E000000}" name="Stav skladu"/>
    <tableColumn id="15" xr3:uid="{00000000-0010-0000-0000-00000F000000}" name="Regál"/>
    <tableColumn id="16" xr3:uid="{00000000-0010-0000-0000-000010000000}" name="Patro"/>
    <tableColumn id="17" xr3:uid="{00000000-0010-0000-0000-000011000000}" name="Interní štítek"/>
    <tableColumn id="18" xr3:uid="{00000000-0010-0000-0000-000012000000}" name="URL"/>
    <tableColumn id="19" xr3:uid="{00000000-0010-0000-0000-000013000000}" name="Počet dnů dodání i s dopravou"/>
    <tableColumn id="20" xr3:uid="{00000000-0010-0000-0000-000014000000}" name="MQO"/>
    <tableColumn id="21" xr3:uid="{00000000-0010-0000-0000-000015000000}" name="MJ"/>
    <tableColumn id="22" xr3:uid="{00000000-0010-0000-0000-000016000000}" name="Nákupní cena CZK"/>
    <tableColumn id="23" xr3:uid="{00000000-0010-0000-0000-000017000000}" name="Nákupní cena USD"/>
    <tableColumn id="24" xr3:uid="{00000000-0010-0000-0000-000018000000}" name="Nákupní cena EUR"/>
    <tableColumn id="25" xr3:uid="{00000000-0010-0000-0000-000019000000}" name="Dokumenty"/>
    <tableColumn id="26" xr3:uid="{00000000-0010-0000-0000-00001A000000}" name="AKCE"/>
  </tableColumns>
  <tableStyleInfo name="Component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liexpress.us/item/1005003576244356.html?spm=a2g0o.productlist.0.0.e29e761fLXFelf&amp;algo_pvid=ca883113-9062-4f5d-93d5-87549a79afc4&amp;algo_exp_id=ca883113-9062-4f5d-93d5-87549a79afc4-6&amp;pdp_ext_f=%7B%22sku_id%22%3A%2212000026347633686%22%7D&amp;pdp_pi=-1%3B21.78%3B-1%3B-1%40salePrice%3BCZK%3Bsearch-mainSearch&amp;gatewayAdapt=4itemAdapt" TargetMode="External"/><Relationship Id="rId21" Type="http://schemas.openxmlformats.org/officeDocument/2006/relationships/hyperlink" Target="https://eshop.iqrf.org/cz/p/tr-72dct" TargetMode="External"/><Relationship Id="rId42" Type="http://schemas.openxmlformats.org/officeDocument/2006/relationships/hyperlink" Target="https://www.tme.eu/cz/details/skintop-pg9b/vyvodky/lapp/53015210/" TargetMode="External"/><Relationship Id="rId63" Type="http://schemas.openxmlformats.org/officeDocument/2006/relationships/hyperlink" Target="https://www.eshop-meanwell.cz/sd-15a-5-mean-well-menic-dc/dc-uzavreny-15w-5v/" TargetMode="External"/><Relationship Id="rId84" Type="http://schemas.openxmlformats.org/officeDocument/2006/relationships/hyperlink" Target="https://www.czech-meanwell.cz/meanwell/ELG-150-54B-3Y-Mean-Well-Stmivatelny-napetovy-zdroj-pro-LED-150W-54V-d8434.htm" TargetMode="External"/><Relationship Id="rId138" Type="http://schemas.openxmlformats.org/officeDocument/2006/relationships/hyperlink" Target="https://www.marek.eu/hlinikove-konstrukcni-profily-mi-system/spojovaci-prvky/matice-do-drazky/matice-do-drazky-8e/28249/matice-s-kulickou-drazka-b8.html" TargetMode="External"/><Relationship Id="rId159" Type="http://schemas.openxmlformats.org/officeDocument/2006/relationships/hyperlink" Target="https://www.haspl.cz/podlozka-pod-nyty-m6-zb-din-9021.html" TargetMode="External"/><Relationship Id="rId170" Type="http://schemas.openxmlformats.org/officeDocument/2006/relationships/hyperlink" Target="https://www.tme.eu/cz/details/zkm-10a/pojistky-5x20mm-stredne-zpozdene/eska/521-027/" TargetMode="External"/><Relationship Id="rId107" Type="http://schemas.openxmlformats.org/officeDocument/2006/relationships/hyperlink" Target="https://www.aliexpress.us/item/1005003576244356.html?spm=a2g0o.productlist.0.0.e29e761fLXFelf&amp;algo_pvid=ca883113-9062-4f5d-93d5-87549a79afc4&amp;algo_exp_id=ca883113-9062-4f5d-93d5-87549a79afc4-6&amp;pdp_ext_f=%7B%22sku_id%22%3A%2212000026347633686%22%7D&amp;pdp_pi=-1%3B21.78%3B-1%3B-1%40salePrice%3BCZK%3Bsearch-mainSearch&amp;gatewayAdapt=4itemAdapt" TargetMode="External"/><Relationship Id="rId11" Type="http://schemas.openxmlformats.org/officeDocument/2006/relationships/hyperlink" Target="https://www.hadex.cz/m457d-modul-rele-4x-napajeni-5v-s-optoclenem/" TargetMode="External"/><Relationship Id="rId32" Type="http://schemas.openxmlformats.org/officeDocument/2006/relationships/hyperlink" Target="https://www.applemix.cz/nabijecka-adapter-10x-usb-2-4-2-1-1a-1m-kabel-bila-p31037/?gclid=Cj0KCQjwuLShBhC_ARIsAFod4fKFGmsNZSAJQhktd6sgKiPa84XCjI047TBp4ClG65eaX8dsbLny7YwaArV-EALw_wcB" TargetMode="External"/><Relationship Id="rId53" Type="http://schemas.openxmlformats.org/officeDocument/2006/relationships/hyperlink" Target="https://www.czech-meanwell.cz/meanwell/GSM06E05-P1J-Mean-Well-Sitovy-adapter-Medical-6W-5V-d4278.htm" TargetMode="External"/><Relationship Id="rId74" Type="http://schemas.openxmlformats.org/officeDocument/2006/relationships/hyperlink" Target="https://www.tme.eu/cz/details/m0.6w-82k/rezistory-tht/royal-ohm/mf006ff8202a50/" TargetMode="External"/><Relationship Id="rId128" Type="http://schemas.openxmlformats.org/officeDocument/2006/relationships/hyperlink" Target="https://www.happyend.cz/pulkulate-kontrolni-zrcadlo-3" TargetMode="External"/><Relationship Id="rId149" Type="http://schemas.openxmlformats.org/officeDocument/2006/relationships/hyperlink" Target="https://www.tme.eu/cz/details/h03vv-f_2x1.00wh/napajeci-vodice/manex/" TargetMode="External"/><Relationship Id="rId5" Type="http://schemas.openxmlformats.org/officeDocument/2006/relationships/hyperlink" Target="https://www.hadex.cz/m406-napajeci-modul-step-down-menic-3a-s-lm2596-uinmax35v/" TargetMode="External"/><Relationship Id="rId95" Type="http://schemas.openxmlformats.org/officeDocument/2006/relationships/hyperlink" Target="https://www.lapp.com/cs/cz/CZK/oelflex-classic-110/p/1119757" TargetMode="External"/><Relationship Id="rId160" Type="http://schemas.openxmlformats.org/officeDocument/2006/relationships/hyperlink" Target="https://www.haspl.cz/matice-samojistici-nizka-m6-zb-din-985-6.html" TargetMode="External"/><Relationship Id="rId181" Type="http://schemas.openxmlformats.org/officeDocument/2006/relationships/hyperlink" Target="https://rpishop.cz/zdroje-s-21x55mm-kabelem/1334-5v4a-napajeci-zdroj.html" TargetMode="External"/><Relationship Id="rId22" Type="http://schemas.openxmlformats.org/officeDocument/2006/relationships/hyperlink" Target="https://eshop.iqrf.org/cz/p/rc4-01" TargetMode="External"/><Relationship Id="rId43" Type="http://schemas.openxmlformats.org/officeDocument/2006/relationships/hyperlink" Target="https://www.tme.eu/cz/details/skintop-pg7b/vyvodky/lapp/53015200/" TargetMode="External"/><Relationship Id="rId64" Type="http://schemas.openxmlformats.org/officeDocument/2006/relationships/hyperlink" Target="https://www.czech-meanwell.cz/meanwell/SD-15B-05-Mean-Well-Menic-DC-DC-uzavreny-15W-5V-d2465.htm" TargetMode="External"/><Relationship Id="rId118" Type="http://schemas.openxmlformats.org/officeDocument/2006/relationships/hyperlink" Target="https://www.tme.eu/cz/details/b3x10_bn612/srouby/bossard/1233807/" TargetMode="External"/><Relationship Id="rId139" Type="http://schemas.openxmlformats.org/officeDocument/2006/relationships/hyperlink" Target="https://www.marek.eu/hlinikove-konstrukcni-profily-mi-system/spojovaci-prvky/matice-do-drazky/matice-do-drazky-8e/28249/matice-s-kulickou-drazka-b8.html" TargetMode="External"/><Relationship Id="rId85" Type="http://schemas.openxmlformats.org/officeDocument/2006/relationships/hyperlink" Target="https://www.lapp.com/cs/cz/CZK/oelflex-classic-110/p/1119753" TargetMode="External"/><Relationship Id="rId150" Type="http://schemas.openxmlformats.org/officeDocument/2006/relationships/hyperlink" Target="https://www.tme.eu/cz/details/term.blk-11/tavici-pistole-a-lepici-tycinky/termik/k-0500-black/" TargetMode="External"/><Relationship Id="rId171" Type="http://schemas.openxmlformats.org/officeDocument/2006/relationships/hyperlink" Target="https://www.tme.eu/cz/details/1881.1103/prepinace-rocker/marquardt/" TargetMode="External"/><Relationship Id="rId12" Type="http://schemas.openxmlformats.org/officeDocument/2006/relationships/hyperlink" Target="https://www.hadex.cz/m457f-modul-rele-8x-napajeni-5v-s-optoclenem/" TargetMode="External"/><Relationship Id="rId33" Type="http://schemas.openxmlformats.org/officeDocument/2006/relationships/hyperlink" Target="https://eshop.iqrf.org/cz/p/tr-72da" TargetMode="External"/><Relationship Id="rId108" Type="http://schemas.openxmlformats.org/officeDocument/2006/relationships/hyperlink" Target="https://www.tme.eu/cz/details/m3x14_d912-a4/srouby/kraftberg/" TargetMode="External"/><Relationship Id="rId129" Type="http://schemas.openxmlformats.org/officeDocument/2006/relationships/hyperlink" Target="https://www.dancop.com/products/products-by-categories/mirrors/360-dome-mirror/102" TargetMode="External"/><Relationship Id="rId54" Type="http://schemas.openxmlformats.org/officeDocument/2006/relationships/hyperlink" Target="https://www.tme.eu/cz/details/221-415/rychlosvorky/wago/" TargetMode="External"/><Relationship Id="rId75" Type="http://schemas.openxmlformats.org/officeDocument/2006/relationships/hyperlink" Target="https://botland.cz/rele-arduino-rele/8223-6kanalovy-releovy-modul-s-optoizolaci-kontakty-10a-250vac-civka-5v-5904422336325.html" TargetMode="External"/><Relationship Id="rId96" Type="http://schemas.openxmlformats.org/officeDocument/2006/relationships/hyperlink" Target="https://www.turck.cz/cs/product/0000000b0003d0170006003a" TargetMode="External"/><Relationship Id="rId140" Type="http://schemas.openxmlformats.org/officeDocument/2006/relationships/hyperlink" Target="https://www.tme.eu/cz/details/b8_bn732/podlozky/bossard/1270435/" TargetMode="External"/><Relationship Id="rId161" Type="http://schemas.openxmlformats.org/officeDocument/2006/relationships/hyperlink" Target="https://www.aliexpress.com/item/1005004795667774.html?spm=a2g0o.productlist.main.27.508341dbcWlK9B&amp;algo_pvid=976ced4d-2d82-4977-8431-90f22f737996&amp;algo_exp_id=976ced4d-2d82-4977-8431-90f22f737996-13&amp;pdp_npi=4%40dis%21CZK%2139.63%2119.7%21%21%211.75%21%21%40211b88f016915666796246493e60a0%2112000030515738358%21sea%21CZ%210%21A&amp;curPageLogUid=a05lYZTYbsDQ" TargetMode="External"/><Relationship Id="rId182" Type="http://schemas.openxmlformats.org/officeDocument/2006/relationships/hyperlink" Target="https://rpishop.cz/lcd-oled-displeje/243-7-oficialni-kapacitni-lcd-displej-800x480.html" TargetMode="External"/><Relationship Id="rId6" Type="http://schemas.openxmlformats.org/officeDocument/2006/relationships/hyperlink" Target="https://www.hadex.cz/m457-modul-rele-1x-napajeni-i-ovladani-5v-spousteni-log-0/" TargetMode="External"/><Relationship Id="rId23" Type="http://schemas.openxmlformats.org/officeDocument/2006/relationships/hyperlink" Target="https://www.diymore.cc/collections/tags-pro-micro/products/diymore-micro-usb-nano-v3-0-ch340g-atmega328p-microcontroller-expansion-development-board-module-16m-5v-for-arduino-nano-v3-0-with-nano-terminal-adapter-i-o-shield-board?_pos=5&amp;_sid=be05f5776&amp;_ss=r" TargetMode="External"/><Relationship Id="rId119" Type="http://schemas.openxmlformats.org/officeDocument/2006/relationships/hyperlink" Target="https://www.tme.eu/cz/details/dg308-2.54-02p/svorkovnice-do-plosnych-spoju/degson-electronics/dg308-2-54-02p-14-00ah/" TargetMode="External"/><Relationship Id="rId44" Type="http://schemas.openxmlformats.org/officeDocument/2006/relationships/hyperlink" Target="https://www.aliexpress.com/item/32838956281.html?spm=a2g0o.order_list.order_list_main.5.21ef1802Hw9q5x" TargetMode="External"/><Relationship Id="rId65" Type="http://schemas.openxmlformats.org/officeDocument/2006/relationships/hyperlink" Target="https://www.czech-meanwell.cz/meanwell/SD-15C-05-Mean-Well-Menic-DC-DC-uzavreny-15W-5V-d2468.htm" TargetMode="External"/><Relationship Id="rId86" Type="http://schemas.openxmlformats.org/officeDocument/2006/relationships/hyperlink" Target="https://www.lapp.com/cs/cz/CZK/oelflex-classic-100-300/500-v/p/00100004" TargetMode="External"/><Relationship Id="rId130" Type="http://schemas.openxmlformats.org/officeDocument/2006/relationships/hyperlink" Target="https://www.dancop.com/products/products-overview?tx_products_articlelist%5Baction%5D=show&amp;tx_products_articlelist%5Barticle%5D=102&amp;tx_products_articlelist%5Bcontroller%5D=article&amp;cHash=60c33cabf06ac3869ccc2e97f06cca8a" TargetMode="External"/><Relationship Id="rId151" Type="http://schemas.openxmlformats.org/officeDocument/2006/relationships/hyperlink" Target="https://www.tme.eu/cz/details/mic332/konektory-mikrofonove/" TargetMode="External"/><Relationship Id="rId172" Type="http://schemas.openxmlformats.org/officeDocument/2006/relationships/hyperlink" Target="https://www.tme.eu/cz/details/1932.3118/prepinace-rocker/marquardt/" TargetMode="External"/><Relationship Id="rId13" Type="http://schemas.openxmlformats.org/officeDocument/2006/relationships/hyperlink" Target="https://www.gatema.cz/" TargetMode="External"/><Relationship Id="rId18" Type="http://schemas.openxmlformats.org/officeDocument/2006/relationships/hyperlink" Target="https://www.uwbleader.com/" TargetMode="External"/><Relationship Id="rId39" Type="http://schemas.openxmlformats.org/officeDocument/2006/relationships/hyperlink" Target="https://www.turck.cz/cs/product/3804266" TargetMode="External"/><Relationship Id="rId109" Type="http://schemas.openxmlformats.org/officeDocument/2006/relationships/hyperlink" Target="https://www.tme.eu/cz/details/b3_bn629/matice/bossard/1241613/" TargetMode="External"/><Relationship Id="rId34" Type="http://schemas.openxmlformats.org/officeDocument/2006/relationships/hyperlink" Target="https://www.uwbleader.com/" TargetMode="External"/><Relationship Id="rId50" Type="http://schemas.openxmlformats.org/officeDocument/2006/relationships/hyperlink" Target="https://www.aliexpress.com/item/1005004411239339.html?spm=a2g0o.productlist.main.9.5f883ec0c745bq&amp;algo_pvid=2243060b-be11-49b9-a7e3-9f24a0e0725a&amp;algo_exp_id=2243060b-be11-49b9-a7e3-9f24a0e0725a-4&amp;pdp_npi=4%40dis%21CZK%21110.99%2154.31%21%21%214.68%212.29%21%40211b65de17216428708996179ea3ea%2112000029088153385%21sea%21CZ%211691924776%21&amp;curPageLogUid=exQPvSeO5rRN&amp;utparam-url=scene%3Asearch%7Cquery_from%3A" TargetMode="External"/><Relationship Id="rId55" Type="http://schemas.openxmlformats.org/officeDocument/2006/relationships/hyperlink" Target="https://www.tme.eu/cz/details/221-413/rychlosvorky/wago/" TargetMode="External"/><Relationship Id="rId76" Type="http://schemas.openxmlformats.org/officeDocument/2006/relationships/hyperlink" Target="https://eshop.iqrf.org/cz/p/kon-sim-02" TargetMode="External"/><Relationship Id="rId97" Type="http://schemas.openxmlformats.org/officeDocument/2006/relationships/hyperlink" Target="https://www.lapp.com/cs/cz/CZK/h07rn-f/p/1600199" TargetMode="External"/><Relationship Id="rId104" Type="http://schemas.openxmlformats.org/officeDocument/2006/relationships/hyperlink" Target="https://www.lapp.com/cs/cz/CZK/h05v-k-lt/har-gt/p/4510011" TargetMode="External"/><Relationship Id="rId120" Type="http://schemas.openxmlformats.org/officeDocument/2006/relationships/hyperlink" Target="https://www.tme.eu/cz/details/rc0805fr-070rl/rezistory-smd/yageo/" TargetMode="External"/><Relationship Id="rId125" Type="http://schemas.openxmlformats.org/officeDocument/2006/relationships/hyperlink" Target="https://www.tme.eu/cz/details/b5x8_bn3/srouby/bossard/1004069/" TargetMode="External"/><Relationship Id="rId141" Type="http://schemas.openxmlformats.org/officeDocument/2006/relationships/hyperlink" Target="https://www.tme.eu/cz/details/b8_bn83897/podlozky/bossard/8217319/" TargetMode="External"/><Relationship Id="rId146" Type="http://schemas.openxmlformats.org/officeDocument/2006/relationships/hyperlink" Target="http://obchodprodilnu.cz/" TargetMode="External"/><Relationship Id="rId167" Type="http://schemas.openxmlformats.org/officeDocument/2006/relationships/hyperlink" Target="https://www.tme.eu/cz/details/0031.1081/pojistkova-pouzdra-do-panelu/schurter/" TargetMode="External"/><Relationship Id="rId7" Type="http://schemas.openxmlformats.org/officeDocument/2006/relationships/hyperlink" Target="https://www.vitalmro.com/goods.php?id=100884" TargetMode="External"/><Relationship Id="rId71" Type="http://schemas.openxmlformats.org/officeDocument/2006/relationships/hyperlink" Target="https://www.tme.eu/cz/details/ac0805fr-0710kl/rezistory-smd/yageo/" TargetMode="External"/><Relationship Id="rId92" Type="http://schemas.openxmlformats.org/officeDocument/2006/relationships/hyperlink" Target="https://www.lapp.com/cs/cz/CZK/oelflex-classic-100-300/500-v/p/00100004" TargetMode="External"/><Relationship Id="rId162" Type="http://schemas.openxmlformats.org/officeDocument/2006/relationships/hyperlink" Target="https://www.tme.eu/cz/details/l1x19-f2-a4_10m/prislusenstvi-k-lankum/kraftberg/" TargetMode="External"/><Relationship Id="rId183" Type="http://schemas.openxmlformats.org/officeDocument/2006/relationships/hyperlink" Target="https://www.czech-meanwell.cz/meanwell/GST120A24-R7B-Mean-Well-Stolni-adapter-120W-24V-d4495.htm" TargetMode="External"/><Relationship Id="rId2" Type="http://schemas.openxmlformats.org/officeDocument/2006/relationships/hyperlink" Target="https://eshop.iqrf.org/cz/p/gw-eth-02a-72d" TargetMode="External"/><Relationship Id="rId29" Type="http://schemas.openxmlformats.org/officeDocument/2006/relationships/hyperlink" Target="https://www.hadex.cz/m481-rtc-hodiny-realneho-casu-ds3231-at24c32/" TargetMode="External"/><Relationship Id="rId24" Type="http://schemas.openxmlformats.org/officeDocument/2006/relationships/hyperlink" Target="https://techfun.sk/cs/produkt/prevodnik-rs485-na-uart-max1348/?lang=cs&amp;currency=CZK&amp;gad_source=1&amp;gclid=Cj0KCQjw2PSvBhDjARIsAKc2cgNC-TdgJcDXaNccswx6MeuhfGYfAN0mCLXDHVwHtoh7_Io8voQjG9gaAjYfEALw_wcB" TargetMode="External"/><Relationship Id="rId40" Type="http://schemas.openxmlformats.org/officeDocument/2006/relationships/hyperlink" Target="https://www.aliexpress.com/item/1005003182065409.html?spm=a2g0o.productlist.main.1.7ff21e5dyeWQNN&amp;algo_pvid=8b9e5e61-05e5-4add-b383-99ac562aa93e&amp;algo_exp_id=8b9e5e61-05e5-4add-b383-99ac562aa93e-0&amp;pdp_npi=3%40dis%21CZK%2199.18%2154.49%21%21%21%21%21%40211bf48d16826628659753607d07bc%2112000024541687652%21sea%21CZ%21162613195&amp;curPageLogUid=B8SYTYyjv1Fj" TargetMode="External"/><Relationship Id="rId45" Type="http://schemas.openxmlformats.org/officeDocument/2006/relationships/hyperlink" Target="https://www.uwbleader.com/" TargetMode="External"/><Relationship Id="rId66" Type="http://schemas.openxmlformats.org/officeDocument/2006/relationships/hyperlink" Target="https://www.czech-meanwell.cz/meanwell/SD-25B-5-Mean-Well-Menic-DC-DC-uzavreny-25W-5V-d2491.htm" TargetMode="External"/><Relationship Id="rId87" Type="http://schemas.openxmlformats.org/officeDocument/2006/relationships/hyperlink" Target="https://www.lapp.com/cs/cz/CZK/oelflex-classic-100-300/500-v/p/00100634" TargetMode="External"/><Relationship Id="rId110" Type="http://schemas.openxmlformats.org/officeDocument/2006/relationships/hyperlink" Target="https://www.tme.eu/cz/details/216-304/krimpovaci-koncovky-a-trubicky/wago/" TargetMode="External"/><Relationship Id="rId115" Type="http://schemas.openxmlformats.org/officeDocument/2006/relationships/hyperlink" Target="https://www.tme.eu/cz/details/m3x8_d912-a4/srouby/kraftberg/" TargetMode="External"/><Relationship Id="rId131" Type="http://schemas.openxmlformats.org/officeDocument/2006/relationships/hyperlink" Target="https://www.elfetex.cz/10-735-665-elektro-becov-chranic-hran-plechu-2mm-s" TargetMode="External"/><Relationship Id="rId136" Type="http://schemas.openxmlformats.org/officeDocument/2006/relationships/hyperlink" Target="https://www.marek.eu/hlinikove-konstrukcni-profily-mi-system/spojovaci-prvky/iso-schrauben/iso-7380-2/28238/iso-7380-m8x16.html" TargetMode="External"/><Relationship Id="rId157" Type="http://schemas.openxmlformats.org/officeDocument/2006/relationships/hyperlink" Target="https://www.tme.eu/cz/details/b4x20_bn1218/vruty/bossard/1422316/" TargetMode="External"/><Relationship Id="rId178" Type="http://schemas.openxmlformats.org/officeDocument/2006/relationships/hyperlink" Target="https://www.bambusak.cz/transparentni-epoxidove-pryskyrice/epox-g20-epoxidova-pryskyrice-cira--1-kg--vcetne-tuzidla/?gclid=CjwKCAiA0syqBhBxEiwAeNx9N6H_mwJEDtz-vhh_3Jg0ARSIsBqYqlR0hQVC0eFotGavYVVb_NpeRxoCLsgQAvD_BwE" TargetMode="External"/><Relationship Id="rId61" Type="http://schemas.openxmlformats.org/officeDocument/2006/relationships/hyperlink" Target="https://www.czech-meanwell.cz/meanwell/SD-15A-24-Mean-Well-Menic-DC-DC-uzavreny-15W-24V-d2464.htm" TargetMode="External"/><Relationship Id="rId82" Type="http://schemas.openxmlformats.org/officeDocument/2006/relationships/hyperlink" Target="https://www.eshop-meanwell.cz/gst36e24-p1j-mean-well-sitovy-adapter-36w-24v/" TargetMode="External"/><Relationship Id="rId152" Type="http://schemas.openxmlformats.org/officeDocument/2006/relationships/hyperlink" Target="https://www.tme.eu/cz/details/mic322/konektory-mikrofonove/" TargetMode="External"/><Relationship Id="rId173" Type="http://schemas.openxmlformats.org/officeDocument/2006/relationships/hyperlink" Target="https://www.emos.cz/bezudrzbovy-oloveny-akumulator-12-v-7-2-ah-faston-4-7-mm?gclid=Cj0KCQjwz8emBhDrARIsANNJjS4nSTawM8SQNeAev-rDJqJ0KvvT5Zw-gp_FJ5pwTlw3Q9-fGJ9KunYaAgixEALw_wcB" TargetMode="External"/><Relationship Id="rId19" Type="http://schemas.openxmlformats.org/officeDocument/2006/relationships/hyperlink" Target="https://www.uwbleader.com/" TargetMode="External"/><Relationship Id="rId14" Type="http://schemas.openxmlformats.org/officeDocument/2006/relationships/hyperlink" Target="https://www.uwbleader.com/" TargetMode="External"/><Relationship Id="rId30" Type="http://schemas.openxmlformats.org/officeDocument/2006/relationships/hyperlink" Target="https://www.hadex.cz/d343b-redukce-usb--rs485/" TargetMode="External"/><Relationship Id="rId35" Type="http://schemas.openxmlformats.org/officeDocument/2006/relationships/hyperlink" Target="https://rpishop.cz/lcd-oled-displeje/243-7-oficialni-kapacitni-lcd-displej-800x480.html?_gl=1*rmd5sj*_up*MQ..&amp;gclid=CjwKCAiAxaCvBhBaEiwAvsLmWI4gRxZcmWn_M0ig6utFqAyPQLJDL0yfpc9C1BEiE4hI4NYk9UTAYBoCbwkQAvD_BwE" TargetMode="External"/><Relationship Id="rId56" Type="http://schemas.openxmlformats.org/officeDocument/2006/relationships/hyperlink" Target="https://www.tme.eu/cz/details/221-412/rychlosvorky/wago/" TargetMode="External"/><Relationship Id="rId77" Type="http://schemas.openxmlformats.org/officeDocument/2006/relationships/hyperlink" Target="https://eshop.iqrf.org/cz/p/rc4-02" TargetMode="External"/><Relationship Id="rId100" Type="http://schemas.openxmlformats.org/officeDocument/2006/relationships/hyperlink" Target="https://www.aliexpress.us/item/1005001692466526.html?spm=a2g0o.productlist.0.0.333772dd2izHIi&amp;algo_pvid=e313ff30-25c3-4daa-a547-8276f484d601&amp;algo_exp_id=e313ff30-25c3-4daa-a547-8276f484d601-3&amp;pdp_ext_f=%7B%22sku_id%22%3A%2212000017165144857%22%7D&amp;pdp_npi=2%40dis%21CZK%211117.22%21871.48%21%21%21%21%21%400b0a187b16692776997448910e0155%2112000017165144857%21sea&amp;curPageLogUid=nXjHxnqZPKBM&amp;gatewayAdapt=4itemAdapt" TargetMode="External"/><Relationship Id="rId105" Type="http://schemas.openxmlformats.org/officeDocument/2006/relationships/hyperlink" Target="https://www.lapp.com/cs/cz/CZK/h05v-k-lt/har-gt/p/4510051" TargetMode="External"/><Relationship Id="rId126" Type="http://schemas.openxmlformats.org/officeDocument/2006/relationships/hyperlink" Target="https://www.tme.eu/cz/details/b5_bn1356/podlozky/bossard/1755609/" TargetMode="External"/><Relationship Id="rId147" Type="http://schemas.openxmlformats.org/officeDocument/2006/relationships/hyperlink" Target="https://www.obchodprodilnu.cz/tyc-zavitova-din-975-pevnost-88-pozinkovana-0577.html?heuvar=315037&amp;gad_source=1&amp;gclid=Cj0KCQjw2a6wBhCVARIsABPeH1s5QsXNe5vQt0OaU2GcA_pKGC6Fn41GrZwUu9Y76dR9-KzmhCfjO5waAmn4EALw_wcB" TargetMode="External"/><Relationship Id="rId168" Type="http://schemas.openxmlformats.org/officeDocument/2006/relationships/hyperlink" Target="https://www.eshop-meanwell.cz/apv-8-12-mean-well-napajeci-zdroj-pro-led-12v-8w/" TargetMode="External"/><Relationship Id="rId8" Type="http://schemas.openxmlformats.org/officeDocument/2006/relationships/hyperlink" Target="https://www.hadex.cz/m408-napajeci-modul-step-down-menic-5a-s-xl4015/" TargetMode="External"/><Relationship Id="rId51" Type="http://schemas.openxmlformats.org/officeDocument/2006/relationships/hyperlink" Target="https://www.aliexpress.com/item/4000896105525.html?spm=a2g0o.productlist.0.0.5e377eddew1Jdi&amp;algo_pvid=0b599fa3-b195-4d47-b196-d50f44a96f3e&amp;algo_exp_id=0b599fa3-b195-4d47-b196-d50f44a96f3e-1&amp;pdp_ext_f=%7B%22sku_id%22%3A%2210000010466111893%22%7D&amp;pdp_pi=-1%3B1985.7%3B-1%3B-1%40salePrice%3BCZK%3Bsearch-mainSearch" TargetMode="External"/><Relationship Id="rId72" Type="http://schemas.openxmlformats.org/officeDocument/2006/relationships/hyperlink" Target="https://www.aliexpress.com/item/32996173648.html?spm=a2g0o.productlist.main.29.5b15otmmotmmha&amp;algo_pvid=c553e7b4-6c8d-485f-817e-b465a94b1904&amp;aem_p4p_detail=202403130145037629730745142350000827404&amp;algo_exp_id=c553e7b4-6c8d-485f-817e-b465a94b1904-14&amp;pdp_npi=4%40dis%21EUR%211.93%211.73%21%21%212.06%211.85%21%40210385bb17103195034172824ed06d%2112000031133062771%21sea%21FR%211691924776%21&amp;curPageLogUid=QOoh6qQvH5Kx&amp;utparam-url=scene%3Asearch%7Cquery_from%3A&amp;search_p4p_id=202403130145037629730745142350000827404_3" TargetMode="External"/><Relationship Id="rId93" Type="http://schemas.openxmlformats.org/officeDocument/2006/relationships/hyperlink" Target="https://www.lapp.com/cs/cz/CZK/h05rn-f/p/1600251" TargetMode="External"/><Relationship Id="rId98" Type="http://schemas.openxmlformats.org/officeDocument/2006/relationships/hyperlink" Target="https://www.lapp.com/cs/cz/CZK/h07rn-f/p/1600103" TargetMode="External"/><Relationship Id="rId121" Type="http://schemas.openxmlformats.org/officeDocument/2006/relationships/hyperlink" Target="https://www.marek.eu/fath-doplnky-hlinikovych-systemu/zakryt/zaslepky/rada-20-mm/32651/krytka-20-mm-a-dalsi-modularni-rozmery.html?hledatvariantu=352638" TargetMode="External"/><Relationship Id="rId142" Type="http://schemas.openxmlformats.org/officeDocument/2006/relationships/hyperlink" Target="https://www.securemen.com/barriere" TargetMode="External"/><Relationship Id="rId163" Type="http://schemas.openxmlformats.org/officeDocument/2006/relationships/hyperlink" Target="https://www.svx.cz/lanove-prislusenstvi-a-nerezovy-program-lanove-svorky-duplex/lanova-svorka-duplex-zn-3mm_4686/?utm_source=google&amp;utm_medium=cpc&amp;utm_campaign=17825180632&amp;gad_source=1&amp;gclid=CjwKCAjw5ImwBhBtEiwAFHDZx7C_93NERVqEhwMYDtoH_EnQEOxPMPFI9Tbf28fQTnNdEbBrJQTgVRoCObsQAvD_BwE" TargetMode="External"/><Relationship Id="rId184" Type="http://schemas.openxmlformats.org/officeDocument/2006/relationships/hyperlink" Target="https://www.tme.eu/cz/details/b5_bn715/podlozky/bossard/1887548/" TargetMode="External"/><Relationship Id="rId3" Type="http://schemas.openxmlformats.org/officeDocument/2006/relationships/hyperlink" Target="https://www.hadex.cz/m457a-modul-rele-2x--napajeni-5v-bez-optoclenu/" TargetMode="External"/><Relationship Id="rId25" Type="http://schemas.openxmlformats.org/officeDocument/2006/relationships/hyperlink" Target="https://dratek.cz/arduino/4998-klavesnice-membranova-1x3-pro-arduino.html?gad_source=1&amp;gclid=Cj0KCQjw-r-vBhC-ARIsAGgUO2A6XeR-JQ_DBvC76nHyYc8Vb45JoBcvXSHlWuT7_IqffmH2-p9jEEcaAgorEALw_wcB" TargetMode="External"/><Relationship Id="rId46" Type="http://schemas.openxmlformats.org/officeDocument/2006/relationships/hyperlink" Target="https://www.hadex.cz/l670a-bezkontaktni-rele-ssr-40da-24-380vac/?utm_source=google&amp;utm_medium=cpc&amp;utm_campaign=20503657615&amp;gad_source=1&amp;gclid=CjwKCAiArfauBhApEiwAeoB7qESQmLhZvQnz9CLCacemzdrTQli9hN7rXjjVE6RBhXAMAMp-Xp-D8hoCv6EQAvD_BwE" TargetMode="External"/><Relationship Id="rId67" Type="http://schemas.openxmlformats.org/officeDocument/2006/relationships/hyperlink" Target="https://www.czech-meanwell.cz/meanwell/SD-25C-5-Mean-Well-Menic-DC-DC-uzavreny-25W-5V-d2494.htm" TargetMode="External"/><Relationship Id="rId116" Type="http://schemas.openxmlformats.org/officeDocument/2006/relationships/hyperlink" Target="https://www.tme.eu/cz/details/m3x6_d912-a4/srouby/kraftberg/" TargetMode="External"/><Relationship Id="rId137" Type="http://schemas.openxmlformats.org/officeDocument/2006/relationships/hyperlink" Target="https://www.marek.eu/hlinikove-konstrukcni-profily-mi-system/spojovaci-prvky/iso-schrauben/iso-7380-2/28234/iso-7380-m8x14.html" TargetMode="External"/><Relationship Id="rId158" Type="http://schemas.openxmlformats.org/officeDocument/2006/relationships/hyperlink" Target="https://metal-trade.cz/produkt/oko-s-metrickym-zavitem-zn/?gad=1&amp;gclid=CjwKCAjw8symBhAqEiwAaTA__AdiAAHrf-HvTXwGXnPMFaUq4bPK0aGpHEBfpr-fBIJocTllIsNkTBoCqA8QAvD_BwE" TargetMode="External"/><Relationship Id="rId20" Type="http://schemas.openxmlformats.org/officeDocument/2006/relationships/hyperlink" Target="https://eshop.iqrf.org/cz/p/an-07" TargetMode="External"/><Relationship Id="rId41" Type="http://schemas.openxmlformats.org/officeDocument/2006/relationships/hyperlink" Target="https://www.aliexpress.com/item/1005003182065409.html?spm=a2g0o.productlist.main.1.7ff21e5dyeWQNN&amp;algo_pvid=8b9e5e61-05e5-4add-b383-99ac562aa93e&amp;algo_exp_id=8b9e5e61-05e5-4add-b383-99ac562aa93e-0&amp;pdp_npi=3%40dis%21CZK%2199.18%2154.49%21%21%21%21%21%40211bf48d16826628659753607d07bc%2112000024541687652%21sea%21CZ%21162613195&amp;curPageLogUid=B8SYTYyjv1Fj" TargetMode="External"/><Relationship Id="rId62" Type="http://schemas.openxmlformats.org/officeDocument/2006/relationships/hyperlink" Target="https://www.czech-meanwell.cz/meanwell/SD-15C-24-Mean-Well-Menic-DC-DC-uzavreny-15W-24V-d2470.htm" TargetMode="External"/><Relationship Id="rId83" Type="http://schemas.openxmlformats.org/officeDocument/2006/relationships/hyperlink" Target="https://www.czech-meanwell.cz/meanwell/ELG-150-48B-3Y-Mean-Well-Stmivatelny-napetovy-zdroj-pro-LED-150W-48V-d8428.htm" TargetMode="External"/><Relationship Id="rId88" Type="http://schemas.openxmlformats.org/officeDocument/2006/relationships/hyperlink" Target="https://www.lapp.com/cs/cz/CZK/unitronic-liyy/p/0028306" TargetMode="External"/><Relationship Id="rId111" Type="http://schemas.openxmlformats.org/officeDocument/2006/relationships/hyperlink" Target="https://www.tme.eu/cz/details/216-322/krimpovaci-koncovky-a-trubicky/wago/" TargetMode="External"/><Relationship Id="rId132" Type="http://schemas.openxmlformats.org/officeDocument/2006/relationships/hyperlink" Target="https://www.marek.eu/hlinikove-konstrukcni-profily-mi-system/serie-b/velikost-30-drazka-b8/37496/hlinikovy-profil-30x30-b8.html" TargetMode="External"/><Relationship Id="rId153" Type="http://schemas.openxmlformats.org/officeDocument/2006/relationships/hyperlink" Target="https://allegro.cz/nabidka/alarmova-sirena-buzer-12v-110db-sfb-55-14000106044?utm_feed=712e6653-4749-4512-b084-b6e297fc9e0b&amp;utm_source=google&amp;utm_medium=cpc&amp;utm_campaign=CZ%3EElectro%3EHome-electro%3E3P%3EPMAX&amp;ev_campaign_id=20035822444&amp;gclid=Cj0KCQjwz8emBhDrARIsANNJjS6vm4QNEjVSxseW4TA1RRVY-OOX47tnN6bc6jNL9ngSH2YKo_yh2IgaAvcrEALw_wcB" TargetMode="External"/><Relationship Id="rId174" Type="http://schemas.openxmlformats.org/officeDocument/2006/relationships/hyperlink" Target="https://www.hadex.cz/g505b-nabijecka-akumulatoru-ltc-413-12v-2100-mah/" TargetMode="External"/><Relationship Id="rId179" Type="http://schemas.openxmlformats.org/officeDocument/2006/relationships/hyperlink" Target="https://www.aliexpress.com/item/32790655540.html?spm=a2g0o.productlist.main.63.29f34DPX4DPXY3&amp;algo_pvid=a846e813-f88c-4779-b24c-f2640b7a0a1a&amp;algo_exp_id=a846e813-f88c-4779-b24c-f2640b7a0a1a-31&amp;pdp_npi=4%40dis%21EUR%211.58%211.09%21%21%211.67%211.15%21%402103868a17115434258885910e3936%2163533394613%21sea%21FR%211691924776%21&amp;curPageLogUid=NGte9Oxg161A&amp;utparam-url=scene%3Asearch%7Cquery_from%3A&amp;gatewayAdapt=glo2isr" TargetMode="External"/><Relationship Id="rId15" Type="http://schemas.openxmlformats.org/officeDocument/2006/relationships/hyperlink" Target="https://www.tme.eu/cz/details/gsm-ant015kzw-sma/anteny-gsm/sr-passives/?brutto=1&amp;currency=CZK&amp;gad_source=1&amp;gclid=CjwKCAiA0PuuBhBsEiwAS7fsNThkw8JgZvLj7W-BzA7MCiO4qbI58IfrpCdkP-SYGOq2TEm3UteRwxoC4eMQAvD_BwE" TargetMode="External"/><Relationship Id="rId36" Type="http://schemas.openxmlformats.org/officeDocument/2006/relationships/hyperlink" Target="http://www.sinovoip.com.cn/ecp_view.asp?id=588" TargetMode="External"/><Relationship Id="rId57" Type="http://schemas.openxmlformats.org/officeDocument/2006/relationships/hyperlink" Target="https://www.tme.eu/cz/details/221-2411/rychlosvorky/wago/" TargetMode="External"/><Relationship Id="rId106" Type="http://schemas.openxmlformats.org/officeDocument/2006/relationships/hyperlink" Target="https://www.lapp.com/cs/cz/CZK/h05v-k-lt/har-gt/p/4510141" TargetMode="External"/><Relationship Id="rId127" Type="http://schemas.openxmlformats.org/officeDocument/2006/relationships/hyperlink" Target="https://metal-trade.cz/produkt/oko-s-metrickym-zavitem-zn/?gad=1&amp;gclid=CjwKCAjw8symBhAqEiwAaTA__AdiAAHrf-HvTXwGXnPMFaUq4bPK0aGpHEBfpr-fBIJocTllIsNkTBoCqA8QAvD_BwE" TargetMode="External"/><Relationship Id="rId10" Type="http://schemas.openxmlformats.org/officeDocument/2006/relationships/hyperlink" Target="https://www.aliexpress.com/item/1005002998391675.html?spm=a2g0o.productlist.0.0.39cc5756d0B4ND&amp;algo_pvid=81f6f15c-c0f1-4962-896e-3723553a2e5d&amp;algo_exp_id=81f6f15c-c0f1-4962-896e-3723553a2e5d-0&amp;pdp_ext_f=%7B%22sku_id%22%3A%2212000023140452287%22%7D&amp;pdp_npi=2%40dis%21CZK%21%2179.86%21%21%216.16%21%21%402100bdd016587470270988044e84cf%2112000023140452287%21sea" TargetMode="External"/><Relationship Id="rId31" Type="http://schemas.openxmlformats.org/officeDocument/2006/relationships/hyperlink" Target="https://www.hadex.cz/d225-napajeci-dc-zdirka-21mm-na-panel-s-matkou/" TargetMode="External"/><Relationship Id="rId52" Type="http://schemas.openxmlformats.org/officeDocument/2006/relationships/hyperlink" Target="https://www.czech-meanwell.cz/meanwell/GST25E24-P1J-Mean-Well-Sitovy-adapter-25W-24V-d4559.htm" TargetMode="External"/><Relationship Id="rId73" Type="http://schemas.openxmlformats.org/officeDocument/2006/relationships/hyperlink" Target="https://www.tme.eu/cz/details/fix-lem-54/opticka-vlakna-pro-led/fix-fasten/" TargetMode="External"/><Relationship Id="rId78" Type="http://schemas.openxmlformats.org/officeDocument/2006/relationships/hyperlink" Target="https://eshop.elkov.cz/products/emos-flexo-3x1-5-h05vv-f-2m-cerna" TargetMode="External"/><Relationship Id="rId94" Type="http://schemas.openxmlformats.org/officeDocument/2006/relationships/hyperlink" Target="https://www.lapp.com/cs/cz/CZK/unitronic-sensor/p/7038902" TargetMode="External"/><Relationship Id="rId99" Type="http://schemas.openxmlformats.org/officeDocument/2006/relationships/hyperlink" Target="https://www.turck.cz/cs/product/3802145" TargetMode="External"/><Relationship Id="rId101" Type="http://schemas.openxmlformats.org/officeDocument/2006/relationships/hyperlink" Target="https://www.aliexpress.com/item/1005003143008640.html?spm=a2g0o.productlist.main.1.5845TsHETsHEEx&amp;algo_pvid=65aed6d4-322a-4f74-91a4-008683464258&amp;algo_exp_id=65aed6d4-322a-4f74-91a4-008683464258-0&amp;pdp_npi=4%40dis%21CZK%21436.98%21319.01%21%21%2118.78%21%21%4021038edf16941555726913833e98f8%2112000024327079249%21sea%21CZ%21162613195%21S&amp;curPageLogUid=dNQaMM6F7xS5" TargetMode="External"/><Relationship Id="rId122" Type="http://schemas.openxmlformats.org/officeDocument/2006/relationships/hyperlink" Target="https://www.marek.eu/hlinikove-konstrukcni-profily-mi-system/serie-i/velikost-20-drazka-i5/37483/hlinikovy-profil-20x20-i5.html" TargetMode="External"/><Relationship Id="rId143" Type="http://schemas.openxmlformats.org/officeDocument/2006/relationships/hyperlink" Target="https://www.securemen.com/barriere" TargetMode="External"/><Relationship Id="rId148" Type="http://schemas.openxmlformats.org/officeDocument/2006/relationships/hyperlink" Target="https://www.lapp.com/cs/cz/CZK/oelflex-classic-100-300/500-v/p/00100004" TargetMode="External"/><Relationship Id="rId164" Type="http://schemas.openxmlformats.org/officeDocument/2006/relationships/hyperlink" Target="https://www.tme.eu/cz/details/pw-s-box216b/univerzalni-krabicky/pawbol/s-box-216b/" TargetMode="External"/><Relationship Id="rId169" Type="http://schemas.openxmlformats.org/officeDocument/2006/relationships/hyperlink" Target="https://eshop.elkov.cz/products/emos-flexo-3x1-5-h05vv-f-2m-bila" TargetMode="External"/><Relationship Id="rId185" Type="http://schemas.openxmlformats.org/officeDocument/2006/relationships/vmlDrawing" Target="../drawings/vmlDrawing3.vml"/><Relationship Id="rId4" Type="http://schemas.openxmlformats.org/officeDocument/2006/relationships/hyperlink" Target="https://www.hadex.cz/m457c-modul-rele-2x-napajeni-5v-s-optoclenem/" TargetMode="External"/><Relationship Id="rId9" Type="http://schemas.openxmlformats.org/officeDocument/2006/relationships/hyperlink" Target="https://www.hadex.cz/m406a-napajeci-modul-step-up-menic-4a-s-xl6009/" TargetMode="External"/><Relationship Id="rId180" Type="http://schemas.openxmlformats.org/officeDocument/2006/relationships/hyperlink" Target="https://rpishop.cz/raspberry-pi-4/1598-raspberry-pi-4-model-b-4gb-ram.html?gad_source=1&amp;gclid=CjwKCAjw_LOwBhBFEiwAmSEQAacIVskH5eN_AMDDnzTD0kuVybu8E3h_0dbk_5Xb68knZK8XiLqPJhoCY7QQAvD_BwE" TargetMode="External"/><Relationship Id="rId26" Type="http://schemas.openxmlformats.org/officeDocument/2006/relationships/hyperlink" Target="https://www.tme.eu/cz/details/sma-smf_50_01/propojovaci-koaxialni-kabely/bq-cable/" TargetMode="External"/><Relationship Id="rId47" Type="http://schemas.openxmlformats.org/officeDocument/2006/relationships/hyperlink" Target="https://www.tme.eu/cz/details/qoltec-57007/pocitacove-adaptery/qoltec/57007/?gclid=Cj0KCQjwxYOiBhC9ARIsANiEIfbtzfsdzlZLM9BvmmOxctcHV5n4mu8MglCsBBNx8e3sePxyzwfzBQ0aAiUHEALw_wcB" TargetMode="External"/><Relationship Id="rId68" Type="http://schemas.openxmlformats.org/officeDocument/2006/relationships/hyperlink" Target="https://www.czech-meanwell.cz/meanwell/SD-100D-24-Mean-Well-Menic-DC-DC-uzavreny-100W-24V-d2454.htm" TargetMode="External"/><Relationship Id="rId89" Type="http://schemas.openxmlformats.org/officeDocument/2006/relationships/hyperlink" Target="https://www.aliexpress.com/item/32838965930.html?spm=a2g0o.order_list.0.0.695e18024iDkN8" TargetMode="External"/><Relationship Id="rId112" Type="http://schemas.openxmlformats.org/officeDocument/2006/relationships/hyperlink" Target="https://www.tme.eu/cz/details/bm00551/krimpovaci-koncovky-a-trubicky/bm-group/bm-00551/" TargetMode="External"/><Relationship Id="rId133" Type="http://schemas.openxmlformats.org/officeDocument/2006/relationships/hyperlink" Target="https://www.marek.eu/fath-doplnky-hlinikovych-systemu/zakryt/zaslepky/30-mm-modular-dimension/32405/krytka-pro-30-mm-a-dalsi-modularni-rozmery.html?hledatvariantu=352676" TargetMode="External"/><Relationship Id="rId154" Type="http://schemas.openxmlformats.org/officeDocument/2006/relationships/hyperlink" Target="https://www.tme.eu/cz/details/m8_d934-a2/matice/kraftberg/" TargetMode="External"/><Relationship Id="rId175" Type="http://schemas.openxmlformats.org/officeDocument/2006/relationships/hyperlink" Target="https://www.tme.eu/cz/details/ts35_7.5p-1m/spojky/?brutto=1&amp;currency=CZK&amp;gclid=Cj0KCQjwz8emBhDrARIsANNJjS7yA1mc92IhE7um32si1U5UEit9AaZORwVHqxqG8-P4l47Hns-9xJkaAlg3EALw_wcB" TargetMode="External"/><Relationship Id="rId16" Type="http://schemas.openxmlformats.org/officeDocument/2006/relationships/hyperlink" Target="https://www.aliexpress.com/item/1005001599218964.html" TargetMode="External"/><Relationship Id="rId37" Type="http://schemas.openxmlformats.org/officeDocument/2006/relationships/hyperlink" Target="https://www.mironet.cz/sandisk-extreme-pro-microsdhc-32gb-adapter-uhsi-u3-v30-cteni-100-mbs-zapis-90-mbs-vhodne-pro-4k+dp374024/?gclid=CjwKCAjw0N6hBhAUEiwAXab-TRBrvNcYnSb8ASFzMONSQh68r_z0jkLwgwRXttLcsTA6wb2pDb4myxoClRwQAvD_BwE" TargetMode="External"/><Relationship Id="rId58" Type="http://schemas.openxmlformats.org/officeDocument/2006/relationships/hyperlink" Target="https://www.eshop-meanwell.cz/sd-25a-24-mean-well-menic-dc/dc-uzavreny-25w-24v/" TargetMode="External"/><Relationship Id="rId79" Type="http://schemas.openxmlformats.org/officeDocument/2006/relationships/hyperlink" Target="https://eshop.elkov.cz/products/emos-flexo-3x1-5-h05vv-f-2m-bila" TargetMode="External"/><Relationship Id="rId102" Type="http://schemas.openxmlformats.org/officeDocument/2006/relationships/hyperlink" Target="https://www.tme.eu/cz/details/0935253105_5m/kabely-k-cidlum/lumberg-automation/0935-253-105-5-m/" TargetMode="External"/><Relationship Id="rId123" Type="http://schemas.openxmlformats.org/officeDocument/2006/relationships/hyperlink" Target="https://www.marek.eu/hlinikove-konstrukcni-profily-mi-system/uhelniky-klouby/28591/uhelnik-20x20x17-do-drazky-5.html" TargetMode="External"/><Relationship Id="rId144" Type="http://schemas.openxmlformats.org/officeDocument/2006/relationships/hyperlink" Target="https://www.obi.cz/kg-trubky/marley-kanalizacni-trubka-200-mm-delka-2000-mm/p/7417538" TargetMode="External"/><Relationship Id="rId90" Type="http://schemas.openxmlformats.org/officeDocument/2006/relationships/hyperlink" Target="https://www.tme.eu/cz/details/cb-dwt9.5-3x_1m-bk/smrstovaci-buzirky/cyg-ktg/cb-dwt-3x-9-5/" TargetMode="External"/><Relationship Id="rId165" Type="http://schemas.openxmlformats.org/officeDocument/2006/relationships/hyperlink" Target="https://www.tme.eu/cz/details/obo-2024657/vyvodky/obo-bettermann/v-tec-pg9-lgr/" TargetMode="External"/><Relationship Id="rId186" Type="http://schemas.openxmlformats.org/officeDocument/2006/relationships/table" Target="../tables/table1.xml"/><Relationship Id="rId27" Type="http://schemas.openxmlformats.org/officeDocument/2006/relationships/hyperlink" Target="https://eshop.iqrf.org/cz/p/cab-u-fl-sma-15" TargetMode="External"/><Relationship Id="rId48" Type="http://schemas.openxmlformats.org/officeDocument/2006/relationships/hyperlink" Target="https://www.uwbleader.com/" TargetMode="External"/><Relationship Id="rId69" Type="http://schemas.openxmlformats.org/officeDocument/2006/relationships/hyperlink" Target="https://www.czech-meanwell.cz/meanwell/RSD-60H-5-Mean-Well-Menic-DC-DC-uzavreny-60W-5V-d6064.htm" TargetMode="External"/><Relationship Id="rId113" Type="http://schemas.openxmlformats.org/officeDocument/2006/relationships/hyperlink" Target="https://www.tme.eu/cz/details/cvt-070/stahovaci-pasky/kss-wiring/" TargetMode="External"/><Relationship Id="rId134" Type="http://schemas.openxmlformats.org/officeDocument/2006/relationships/hyperlink" Target="https://www.marek.eu/fath-doplnky-hlinikovych-systemu/spojit/90-spojeni/connection-angles/alu-connection-angle/32122/alu-spojovaci-uhelnik-30-60.html?hledatvariantu=349890" TargetMode="External"/><Relationship Id="rId80" Type="http://schemas.openxmlformats.org/officeDocument/2006/relationships/hyperlink" Target="https://www.eshop-meanwell.cz/gst90a24-p1j-mean-well-stolni-adapter-90w-24v/" TargetMode="External"/><Relationship Id="rId155" Type="http://schemas.openxmlformats.org/officeDocument/2006/relationships/hyperlink" Target="https://www.tme.eu/cz/details/b8_bn715/podlozky/bossard/1761846/" TargetMode="External"/><Relationship Id="rId176" Type="http://schemas.openxmlformats.org/officeDocument/2006/relationships/hyperlink" Target="https://www.tme.eu/cz/details/m5_d934-a2/matice/kraftberg/" TargetMode="External"/><Relationship Id="rId17" Type="http://schemas.openxmlformats.org/officeDocument/2006/relationships/hyperlink" Target="https://www.gatema.cz/" TargetMode="External"/><Relationship Id="rId38" Type="http://schemas.openxmlformats.org/officeDocument/2006/relationships/hyperlink" Target="https://www.turck.cz/cs/product/3802154" TargetMode="External"/><Relationship Id="rId59" Type="http://schemas.openxmlformats.org/officeDocument/2006/relationships/hyperlink" Target="https://www.eshop-meanwell.cz/sd-25b-24-mean-well-menic-dc/dc-uzavreny-25w-24v/" TargetMode="External"/><Relationship Id="rId103" Type="http://schemas.openxmlformats.org/officeDocument/2006/relationships/hyperlink" Target="https://www.lapp.com/cs/cz/CZK/h05v-k-lt/har-gt/p/4510041" TargetMode="External"/><Relationship Id="rId124" Type="http://schemas.openxmlformats.org/officeDocument/2006/relationships/hyperlink" Target="https://www.marek.eu/fath-doplnky-hlinikovych-systemu/pripevnit/t-drazka-matice/slot-5/roll-in/32044/matice-s-kulickou-drazka-i5-2.html" TargetMode="External"/><Relationship Id="rId70" Type="http://schemas.openxmlformats.org/officeDocument/2006/relationships/hyperlink" Target="https://www.tme.eu/cz/details/acs-5s-10k-j/vykonne-rezistory/arcol/acs5s-10k-j-tr/" TargetMode="External"/><Relationship Id="rId91" Type="http://schemas.openxmlformats.org/officeDocument/2006/relationships/hyperlink" Target="https://www.hadex.cz/n124-100-dvojlinka-2x05mm2-cu-20awg-cerveno-cerna-baleni-100m-cyh-2x05mm/" TargetMode="External"/><Relationship Id="rId145" Type="http://schemas.openxmlformats.org/officeDocument/2006/relationships/hyperlink" Target="https://monssen.en.made-in-china.com/" TargetMode="External"/><Relationship Id="rId166" Type="http://schemas.openxmlformats.org/officeDocument/2006/relationships/hyperlink" Target="https://www.tme.eu/cz/details/bm4809/matice-pruchodek/bm-group/4809/" TargetMode="External"/><Relationship Id="rId187" Type="http://schemas.openxmlformats.org/officeDocument/2006/relationships/comments" Target="../comments3.xml"/><Relationship Id="rId1" Type="http://schemas.openxmlformats.org/officeDocument/2006/relationships/hyperlink" Target="https://www.wellpcb.com/" TargetMode="External"/><Relationship Id="rId28" Type="http://schemas.openxmlformats.org/officeDocument/2006/relationships/hyperlink" Target="https://www.uwbleader.com/" TargetMode="External"/><Relationship Id="rId49" Type="http://schemas.openxmlformats.org/officeDocument/2006/relationships/hyperlink" Target="https://www.uwbleader.com/" TargetMode="External"/><Relationship Id="rId114" Type="http://schemas.openxmlformats.org/officeDocument/2006/relationships/hyperlink" Target="https://www.aliexpress.us/item/1005003576244356.html?spm=a2g0o.productlist.0.0.e29e761fLXFelf&amp;algo_pvid=ca883113-9062-4f5d-93d5-87549a79afc4&amp;algo_exp_id=ca883113-9062-4f5d-93d5-87549a79afc4-6&amp;pdp_ext_f=%7B%22sku_id%22%3A%2212000026347633686%22%7D&amp;pdp_pi=-1%3B21.78%3B-1%3B-1%40salePrice%3BCZK%3Bsearch-mainSearch&amp;gatewayAdapt=4itemAdapt" TargetMode="External"/><Relationship Id="rId60" Type="http://schemas.openxmlformats.org/officeDocument/2006/relationships/hyperlink" Target="https://www.eshop-meanwell.cz/sd-25c-24-mean-well-menic-dc/dc-uzavreny-25w-24v/" TargetMode="External"/><Relationship Id="rId81" Type="http://schemas.openxmlformats.org/officeDocument/2006/relationships/hyperlink" Target="https://www.eshop-meanwell.cz/sga60e24-p1j-mean-well-sitovy-adapter-60w-24v/" TargetMode="External"/><Relationship Id="rId135" Type="http://schemas.openxmlformats.org/officeDocument/2006/relationships/hyperlink" Target="https://www.marek.eu/fath-doplnky-hlinikovych-systemu/spojit/45-spojeni/angle-connectors-45/for-profile-30/32208/uhlova-spojka-30-45.html" TargetMode="External"/><Relationship Id="rId156" Type="http://schemas.openxmlformats.org/officeDocument/2006/relationships/hyperlink" Target="https://www.haspl.cz/sroub-se-zapust-hlavou-imbus-m8x40-zb-din-7991-10-9.html?listtype=searchfulltext&amp;searchparamfull=%C5%A1roub%20se%20z%C3%A1pustnou%20hlavou" TargetMode="External"/><Relationship Id="rId177" Type="http://schemas.openxmlformats.org/officeDocument/2006/relationships/hyperlink" Target="https://www.foxel.cz/objimka-plocha-poloizolovana-prurez-0-5-1-5mm2-6-3x0-8mm-pvc-rf-f608-100ks-v-baleni-3546cz92/?gad=1&amp;gclid=Cj0KCQjwz8emBhDrARIsANNJjS5WoWcn9aLaQ_3Cm74NHwtpERIPOs-VMLM0L-fMNgJjCgvt7-W0hq0aAiAlEALw_wcB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4"/>
  <sheetViews>
    <sheetView workbookViewId="0"/>
  </sheetViews>
  <sheetFormatPr defaultColWidth="14.44140625" defaultRowHeight="15" customHeight="1"/>
  <cols>
    <col min="1" max="1" width="177.109375" customWidth="1"/>
    <col min="2" max="2" width="124" customWidth="1"/>
  </cols>
  <sheetData>
    <row r="1" spans="1:2">
      <c r="A1" s="1" t="s">
        <v>0</v>
      </c>
      <c r="B1" s="2" t="s">
        <v>1</v>
      </c>
    </row>
    <row r="2" spans="1:2">
      <c r="A2" s="3" t="s">
        <v>2</v>
      </c>
      <c r="B2" s="4" t="s">
        <v>3</v>
      </c>
    </row>
    <row r="3" spans="1:2">
      <c r="A3" s="5" t="s">
        <v>4</v>
      </c>
      <c r="B3" s="4" t="s">
        <v>5</v>
      </c>
    </row>
    <row r="4" spans="1:2">
      <c r="A4" s="3" t="s">
        <v>6</v>
      </c>
      <c r="B4" s="5"/>
    </row>
    <row r="5" spans="1:2">
      <c r="A5" s="5" t="s">
        <v>7</v>
      </c>
      <c r="B5" s="5" t="s">
        <v>8</v>
      </c>
    </row>
    <row r="6" spans="1:2">
      <c r="A6" s="5" t="s">
        <v>9</v>
      </c>
      <c r="B6" s="5" t="s">
        <v>10</v>
      </c>
    </row>
    <row r="7" spans="1:2">
      <c r="A7" s="3" t="s">
        <v>11</v>
      </c>
      <c r="B7" s="5" t="s">
        <v>12</v>
      </c>
    </row>
    <row r="8" spans="1:2">
      <c r="A8" s="3" t="s">
        <v>13</v>
      </c>
      <c r="B8" s="5"/>
    </row>
    <row r="9" spans="1:2">
      <c r="A9" s="3" t="s">
        <v>14</v>
      </c>
      <c r="B9" s="4" t="s">
        <v>15</v>
      </c>
    </row>
    <row r="10" spans="1:2">
      <c r="A10" s="5" t="s">
        <v>16</v>
      </c>
      <c r="B10" s="4" t="s">
        <v>17</v>
      </c>
    </row>
    <row r="11" spans="1:2">
      <c r="A11" s="5" t="s">
        <v>18</v>
      </c>
      <c r="B11" s="6" t="s">
        <v>19</v>
      </c>
    </row>
    <row r="12" spans="1:2">
      <c r="A12" s="2" t="s">
        <v>20</v>
      </c>
    </row>
    <row r="13" spans="1:2">
      <c r="A13" s="2" t="s">
        <v>21</v>
      </c>
      <c r="B13" s="2" t="s">
        <v>22</v>
      </c>
    </row>
    <row r="14" spans="1:2">
      <c r="A14" s="2" t="s">
        <v>23</v>
      </c>
      <c r="B14" s="2" t="s">
        <v>24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77"/>
  <sheetViews>
    <sheetView topLeftCell="A298" workbookViewId="0">
      <selection sqref="A1:E1"/>
    </sheetView>
  </sheetViews>
  <sheetFormatPr defaultColWidth="14.44140625" defaultRowHeight="15" customHeight="1"/>
  <cols>
    <col min="1" max="1" width="39" customWidth="1"/>
    <col min="2" max="2" width="27.88671875" customWidth="1"/>
    <col min="3" max="3" width="15.6640625" customWidth="1"/>
    <col min="4" max="4" width="17.44140625" customWidth="1"/>
    <col min="5" max="5" width="15.33203125" customWidth="1"/>
    <col min="6" max="26" width="8.6640625" customWidth="1"/>
  </cols>
  <sheetData>
    <row r="1" spans="1:5" ht="14.4">
      <c r="A1" s="217" t="s">
        <v>96</v>
      </c>
      <c r="B1" s="218"/>
      <c r="C1" s="218"/>
      <c r="D1" s="218"/>
      <c r="E1" s="219"/>
    </row>
    <row r="2" spans="1:5" ht="14.4">
      <c r="A2" s="200" t="s">
        <v>1745</v>
      </c>
      <c r="B2" s="201" t="s">
        <v>1746</v>
      </c>
      <c r="C2" s="201" t="s">
        <v>1747</v>
      </c>
      <c r="D2" s="201" t="s">
        <v>1748</v>
      </c>
      <c r="E2" s="202" t="s">
        <v>1749</v>
      </c>
    </row>
    <row r="3" spans="1:5" ht="14.4">
      <c r="A3" s="203" t="str">
        <f>IFERROR(VLOOKUP(B3,Components!$A:$C,2,FALSE),"")</f>
        <v>ALIS000010</v>
      </c>
      <c r="B3" s="203" t="s">
        <v>414</v>
      </c>
      <c r="C3" s="203">
        <f>IFERROR(VLOOKUP(B3,Components!$A:$C,3,FALSE),"")</f>
        <v>4.3821818181818184</v>
      </c>
      <c r="D3" s="203">
        <v>1</v>
      </c>
      <c r="E3" s="203">
        <f t="shared" ref="E3:E24" si="0">IFERROR(D3*C3, 0)</f>
        <v>4.3821818181818184</v>
      </c>
    </row>
    <row r="4" spans="1:5" ht="14.4">
      <c r="A4" s="203" t="str">
        <f>IFERROR(VLOOKUP(B4,Components!$A:$C,2,FALSE),"")</f>
        <v>ALIS000057</v>
      </c>
      <c r="B4" s="203" t="s">
        <v>652</v>
      </c>
      <c r="C4" s="203">
        <f>IFERROR(VLOOKUP(B4,Components!$A:$C,3,FALSE),"")</f>
        <v>10.797599999999999</v>
      </c>
      <c r="D4" s="203">
        <v>1</v>
      </c>
      <c r="E4" s="203">
        <f t="shared" si="0"/>
        <v>10.797599999999999</v>
      </c>
    </row>
    <row r="5" spans="1:5" ht="14.4">
      <c r="A5" s="203" t="str">
        <f>IFERROR(VLOOKUP(B5,Components!$A:$C,2,FALSE),"")</f>
        <v>ALIS000001</v>
      </c>
      <c r="B5" s="203" t="s">
        <v>362</v>
      </c>
      <c r="C5" s="203">
        <f>IFERROR(VLOOKUP(B5,Components!$A:$C,3,FALSE),"")</f>
        <v>22.915199999999999</v>
      </c>
      <c r="D5" s="203">
        <v>1</v>
      </c>
      <c r="E5" s="203">
        <f t="shared" si="0"/>
        <v>22.915199999999999</v>
      </c>
    </row>
    <row r="6" spans="1:5" ht="14.4">
      <c r="A6" s="203" t="str">
        <f>IFERROR(VLOOKUP(B6,Components!$A:$C,2,FALSE),"")</f>
        <v>ALIS000060</v>
      </c>
      <c r="B6" s="203" t="s">
        <v>662</v>
      </c>
      <c r="C6" s="203">
        <f>IFERROR(VLOOKUP(B6,Components!$A:$C,3,FALSE),"")</f>
        <v>14.413636363636364</v>
      </c>
      <c r="D6" s="203">
        <v>1</v>
      </c>
      <c r="E6" s="203">
        <f t="shared" si="0"/>
        <v>14.413636363636364</v>
      </c>
    </row>
    <row r="7" spans="1:5" ht="14.4">
      <c r="A7" s="203" t="str">
        <f>IFERROR(VLOOKUP(B7,Components!$A:$C,2,FALSE),"")</f>
        <v>ALIS000043</v>
      </c>
      <c r="B7" s="203" t="s">
        <v>593</v>
      </c>
      <c r="C7" s="203">
        <f>IFERROR(VLOOKUP(B7,Components!$A:$C,3,FALSE),"")</f>
        <v>0.66818181818181821</v>
      </c>
      <c r="D7" s="203">
        <v>1</v>
      </c>
      <c r="E7" s="203">
        <f t="shared" si="0"/>
        <v>0.66818181818181821</v>
      </c>
    </row>
    <row r="8" spans="1:5" ht="14.4">
      <c r="A8" s="203" t="str">
        <f>IFERROR(VLOOKUP(B8,Components!$A:$C,2,FALSE),"")</f>
        <v>ALIS000044</v>
      </c>
      <c r="B8" s="203" t="s">
        <v>598</v>
      </c>
      <c r="C8" s="203">
        <f>IFERROR(VLOOKUP(B8,Components!$A:$C,3,FALSE),"")</f>
        <v>0.62045454545454548</v>
      </c>
      <c r="D8" s="203">
        <v>1</v>
      </c>
      <c r="E8" s="203">
        <f t="shared" si="0"/>
        <v>0.62045454545454548</v>
      </c>
    </row>
    <row r="9" spans="1:5" ht="15.75" customHeight="1">
      <c r="A9" s="203" t="str">
        <f>IFERROR(VLOOKUP(B9,Components!$A:$C,2,FALSE),"")</f>
        <v>ALIS000087</v>
      </c>
      <c r="B9" s="203" t="s">
        <v>764</v>
      </c>
      <c r="C9" s="203">
        <f>IFERROR(VLOOKUP(B9,Components!$A:$C,3,FALSE),"")</f>
        <v>0.47727272727272729</v>
      </c>
      <c r="D9" s="203">
        <v>20</v>
      </c>
      <c r="E9" s="203">
        <f t="shared" si="0"/>
        <v>9.5454545454545467</v>
      </c>
    </row>
    <row r="10" spans="1:5" ht="15.75" customHeight="1">
      <c r="A10" s="203" t="str">
        <f>IFERROR(VLOOKUP(B10,Components!$A:$C,2,FALSE),"")</f>
        <v>ALIS000031</v>
      </c>
      <c r="B10" s="203" t="s">
        <v>529</v>
      </c>
      <c r="C10" s="203">
        <f>IFERROR(VLOOKUP(B10,Components!$A:$C,3,FALSE),"")</f>
        <v>0.16704545454545455</v>
      </c>
      <c r="D10" s="203">
        <v>1</v>
      </c>
      <c r="E10" s="203">
        <f t="shared" si="0"/>
        <v>0.16704545454545455</v>
      </c>
    </row>
    <row r="11" spans="1:5" ht="15.75" customHeight="1">
      <c r="A11" s="203" t="str">
        <f>IFERROR(VLOOKUP(B11,Components!$A:$C,2,FALSE),"")</f>
        <v>ALIS000006</v>
      </c>
      <c r="B11" s="203" t="s">
        <v>393</v>
      </c>
      <c r="C11" s="203">
        <f>IFERROR(VLOOKUP(B11,Components!$A:$C,3,FALSE),"")</f>
        <v>0.57272727272727275</v>
      </c>
      <c r="D11" s="203">
        <v>1</v>
      </c>
      <c r="E11" s="203">
        <f t="shared" si="0"/>
        <v>0.57272727272727275</v>
      </c>
    </row>
    <row r="12" spans="1:5" ht="15.75" customHeight="1">
      <c r="A12" s="203" t="str">
        <f>IFERROR(VLOOKUP(B12,Components!$A:$C,2,FALSE),"")</f>
        <v>ALIS000062</v>
      </c>
      <c r="B12" s="203" t="s">
        <v>673</v>
      </c>
      <c r="C12" s="203">
        <f>IFERROR(VLOOKUP(B12,Components!$A:$C,3,FALSE),"")</f>
        <v>0.97650000000000003</v>
      </c>
      <c r="D12" s="203">
        <v>2</v>
      </c>
      <c r="E12" s="203">
        <f t="shared" si="0"/>
        <v>1.9530000000000001</v>
      </c>
    </row>
    <row r="13" spans="1:5" ht="15.75" customHeight="1">
      <c r="A13" s="203" t="str">
        <f>IFERROR(VLOOKUP(B13,Components!$A:$C,2,FALSE),"")</f>
        <v>ALIS000064</v>
      </c>
      <c r="B13" s="203" t="s">
        <v>684</v>
      </c>
      <c r="C13" s="203">
        <f>IFERROR(VLOOKUP(B13,Components!$A:$C,3,FALSE),"")</f>
        <v>0.48681818181818176</v>
      </c>
      <c r="D13" s="203">
        <v>1</v>
      </c>
      <c r="E13" s="203">
        <f t="shared" si="0"/>
        <v>0.48681818181818176</v>
      </c>
    </row>
    <row r="14" spans="1:5" ht="15.75" customHeight="1">
      <c r="A14" s="203" t="str">
        <f>IFERROR(VLOOKUP(B14,Components!$A:$C,2,FALSE),"")</f>
        <v>ALIS000137</v>
      </c>
      <c r="B14" s="203" t="s">
        <v>998</v>
      </c>
      <c r="C14" s="203">
        <f>IFERROR(VLOOKUP(B14,Components!$A:$C,3,FALSE),"")</f>
        <v>3.8181818181818185E-2</v>
      </c>
      <c r="D14" s="203">
        <v>4</v>
      </c>
      <c r="E14" s="203">
        <f t="shared" si="0"/>
        <v>0.15272727272727274</v>
      </c>
    </row>
    <row r="15" spans="1:5" ht="15.75" customHeight="1">
      <c r="A15" s="203" t="str">
        <f>IFERROR(VLOOKUP(B15,Components!$A:$C,2,FALSE),"")</f>
        <v>ALIS000131</v>
      </c>
      <c r="B15" s="203" t="s">
        <v>970</v>
      </c>
      <c r="C15" s="203">
        <f>IFERROR(VLOOKUP(B15,Components!$A:$C,3,FALSE),"")</f>
        <v>2.3863636363636365E-2</v>
      </c>
      <c r="D15" s="203">
        <v>4</v>
      </c>
      <c r="E15" s="203">
        <f t="shared" si="0"/>
        <v>9.5454545454545459E-2</v>
      </c>
    </row>
    <row r="16" spans="1:5" ht="15.75" customHeight="1">
      <c r="A16" s="203" t="str">
        <f>IFERROR(VLOOKUP(B16,Components!$A:$C,2,FALSE),"")</f>
        <v>ALIS000132</v>
      </c>
      <c r="B16" s="203" t="s">
        <v>975</v>
      </c>
      <c r="C16" s="203">
        <f>IFERROR(VLOOKUP(B16,Components!$A:$C,3,FALSE),"")</f>
        <v>3.3409090909090909E-2</v>
      </c>
      <c r="D16" s="203">
        <v>6</v>
      </c>
      <c r="E16" s="203">
        <f t="shared" si="0"/>
        <v>0.20045454545454544</v>
      </c>
    </row>
    <row r="17" spans="1:5" ht="15.75" customHeight="1">
      <c r="A17" s="203" t="str">
        <f>IFERROR(VLOOKUP(B17,Components!$A:$C,2,FALSE),"")</f>
        <v>ALIS000129</v>
      </c>
      <c r="B17" s="203" t="s">
        <v>962</v>
      </c>
      <c r="C17" s="203">
        <f>IFERROR(VLOOKUP(B17,Components!$A:$C,3,FALSE),"")</f>
        <v>5.4545454545454543E-2</v>
      </c>
      <c r="D17" s="203">
        <v>4</v>
      </c>
      <c r="E17" s="203">
        <f t="shared" si="0"/>
        <v>0.21818181818181817</v>
      </c>
    </row>
    <row r="18" spans="1:5" ht="15.75" customHeight="1">
      <c r="A18" s="203" t="str">
        <f>IFERROR(VLOOKUP(B18,Components!$A:$C,2,FALSE),"")</f>
        <v>ALIS000083</v>
      </c>
      <c r="B18" s="203" t="s">
        <v>756</v>
      </c>
      <c r="C18" s="203">
        <f>IFERROR(VLOOKUP(B18,Components!$A:$C,3,FALSE),"")</f>
        <v>1.0500000000000001E-2</v>
      </c>
      <c r="D18" s="203">
        <v>1</v>
      </c>
      <c r="E18" s="203">
        <f t="shared" si="0"/>
        <v>1.0500000000000001E-2</v>
      </c>
    </row>
    <row r="19" spans="1:5" ht="15.75" customHeight="1">
      <c r="A19" s="203" t="str">
        <f>IFERROR(VLOOKUP(B19,Components!$A:$C,2,FALSE),"")</f>
        <v>ALIS000084</v>
      </c>
      <c r="B19" s="203" t="s">
        <v>758</v>
      </c>
      <c r="C19" s="203">
        <f>IFERROR(VLOOKUP(B19,Components!$A:$C,3,FALSE),"")</f>
        <v>1.0500000000000001E-2</v>
      </c>
      <c r="D19" s="203">
        <v>1</v>
      </c>
      <c r="E19" s="203">
        <f t="shared" si="0"/>
        <v>1.0500000000000001E-2</v>
      </c>
    </row>
    <row r="20" spans="1:5" ht="15.75" customHeight="1">
      <c r="A20" s="203" t="str">
        <f>IFERROR(VLOOKUP(B20,Components!$A:$C,2,FALSE),"")</f>
        <v>ALIS000080</v>
      </c>
      <c r="B20" s="203" t="s">
        <v>750</v>
      </c>
      <c r="C20" s="203">
        <f>IFERROR(VLOOKUP(B20,Components!$A:$C,3,FALSE),"")</f>
        <v>14.82683982683983</v>
      </c>
      <c r="D20" s="203">
        <v>3</v>
      </c>
      <c r="E20" s="203">
        <f t="shared" si="0"/>
        <v>44.48051948051949</v>
      </c>
    </row>
    <row r="21" spans="1:5" ht="15.75" customHeight="1">
      <c r="A21" s="203" t="str">
        <f>IFERROR(VLOOKUP(B21,Components!$A:$C,2,FALSE),"")</f>
        <v>ALIS000082</v>
      </c>
      <c r="B21" s="203" t="s">
        <v>754</v>
      </c>
      <c r="C21" s="203">
        <f>IFERROR(VLOOKUP(B21,Components!$A:$C,3,FALSE),"")</f>
        <v>24.09361471861472</v>
      </c>
      <c r="D21" s="203">
        <v>0.1</v>
      </c>
      <c r="E21" s="203">
        <f t="shared" si="0"/>
        <v>2.4093614718614722</v>
      </c>
    </row>
    <row r="22" spans="1:5" ht="15.75" customHeight="1">
      <c r="A22" s="203" t="str">
        <f>IFERROR(VLOOKUP(B22,Components!$A:$C,2,FALSE),"")</f>
        <v>ALIS000125</v>
      </c>
      <c r="B22" s="203" t="s">
        <v>950</v>
      </c>
      <c r="C22" s="203">
        <f>IFERROR(VLOOKUP(B22,Components!$A:$C,3,FALSE),"")</f>
        <v>17.611363636363635</v>
      </c>
      <c r="D22" s="203">
        <v>0.01</v>
      </c>
      <c r="E22" s="203">
        <f t="shared" si="0"/>
        <v>0.17611363636363636</v>
      </c>
    </row>
    <row r="23" spans="1:5" ht="15.75" customHeight="1">
      <c r="A23" s="203" t="str">
        <f>IFERROR(VLOOKUP(B23,Components!$A:$C,2,FALSE),"")</f>
        <v>ALIS000126</v>
      </c>
      <c r="B23" s="203" t="s">
        <v>953</v>
      </c>
      <c r="C23" s="203">
        <f>IFERROR(VLOOKUP(B23,Components!$A:$C,3,FALSE),"")</f>
        <v>17.611363636363635</v>
      </c>
      <c r="D23" s="203">
        <v>1E-3</v>
      </c>
      <c r="E23" s="203">
        <f t="shared" si="0"/>
        <v>1.7611363636363633E-2</v>
      </c>
    </row>
    <row r="24" spans="1:5" ht="15.75" customHeight="1">
      <c r="A24" s="203" t="str">
        <f>IFERROR(VLOOKUP(B24,Components!$A:$C,2,FALSE),"")</f>
        <v>ALIS000128</v>
      </c>
      <c r="B24" s="203" t="s">
        <v>959</v>
      </c>
      <c r="C24" s="203">
        <f>IFERROR(VLOOKUP(B24,Components!$A:$C,3,FALSE),"")</f>
        <v>17.611363636363635</v>
      </c>
      <c r="D24" s="203">
        <v>0.01</v>
      </c>
      <c r="E24" s="203">
        <f t="shared" si="0"/>
        <v>0.17611363636363636</v>
      </c>
    </row>
    <row r="25" spans="1:5" ht="15.75" customHeight="1">
      <c r="A25" s="220" t="s">
        <v>1750</v>
      </c>
      <c r="B25" s="221"/>
      <c r="C25" s="221"/>
      <c r="D25" s="222"/>
      <c r="E25" s="205">
        <f>SUM(E3:E24)</f>
        <v>114.46983777056278</v>
      </c>
    </row>
    <row r="26" spans="1:5" ht="15.75" customHeight="1"/>
    <row r="27" spans="1:5" ht="15.75" customHeight="1"/>
    <row r="28" spans="1:5" ht="15.75" customHeight="1">
      <c r="A28" s="217" t="s">
        <v>97</v>
      </c>
      <c r="B28" s="218"/>
      <c r="C28" s="218"/>
      <c r="D28" s="218"/>
      <c r="E28" s="219"/>
    </row>
    <row r="29" spans="1:5" ht="15.75" customHeight="1">
      <c r="A29" s="200" t="s">
        <v>1745</v>
      </c>
      <c r="B29" s="201" t="s">
        <v>1746</v>
      </c>
      <c r="C29" s="201" t="s">
        <v>1747</v>
      </c>
      <c r="D29" s="201" t="s">
        <v>1748</v>
      </c>
      <c r="E29" s="202" t="s">
        <v>1749</v>
      </c>
    </row>
    <row r="30" spans="1:5" ht="15.75" customHeight="1">
      <c r="A30" s="203" t="str">
        <f>IFERROR(VLOOKUP(B30,Components!$A:$C,2,FALSE),"")</f>
        <v>ALIS000010</v>
      </c>
      <c r="B30" s="203" t="s">
        <v>414</v>
      </c>
      <c r="C30" s="203">
        <f>IFERROR(VLOOKUP(B30,Components!$A:$C,3,FALSE),"")</f>
        <v>4.3821818181818184</v>
      </c>
      <c r="D30" s="203">
        <v>1</v>
      </c>
      <c r="E30" s="203">
        <f t="shared" ref="E30:E56" si="1">IFERROR(D30*C30, 0)</f>
        <v>4.3821818181818184</v>
      </c>
    </row>
    <row r="31" spans="1:5" ht="15.75" customHeight="1">
      <c r="A31" s="203" t="str">
        <f>IFERROR(VLOOKUP(B31,Components!$A:$C,2,FALSE),"")</f>
        <v>ALIS000057</v>
      </c>
      <c r="B31" s="203" t="s">
        <v>652</v>
      </c>
      <c r="C31" s="203">
        <f>IFERROR(VLOOKUP(B31,Components!$A:$C,3,FALSE),"")</f>
        <v>10.797599999999999</v>
      </c>
      <c r="D31" s="203">
        <v>1</v>
      </c>
      <c r="E31" s="203">
        <f t="shared" si="1"/>
        <v>10.797599999999999</v>
      </c>
    </row>
    <row r="32" spans="1:5" ht="15.75" customHeight="1">
      <c r="A32" s="203" t="str">
        <f>IFERROR(VLOOKUP(B32,Components!$A:$C,2,FALSE),"")</f>
        <v>ALIS000001</v>
      </c>
      <c r="B32" s="203" t="s">
        <v>362</v>
      </c>
      <c r="C32" s="203">
        <f>IFERROR(VLOOKUP(B32,Components!$A:$C,3,FALSE),"")</f>
        <v>22.915199999999999</v>
      </c>
      <c r="D32" s="203">
        <v>1</v>
      </c>
      <c r="E32" s="203">
        <f t="shared" si="1"/>
        <v>22.915199999999999</v>
      </c>
    </row>
    <row r="33" spans="1:5" ht="15.75" customHeight="1">
      <c r="A33" s="203" t="str">
        <f>IFERROR(VLOOKUP(B33,Components!$A:$C,2,FALSE),"")</f>
        <v>ALIS000060</v>
      </c>
      <c r="B33" s="203" t="s">
        <v>662</v>
      </c>
      <c r="C33" s="203">
        <f>IFERROR(VLOOKUP(B33,Components!$A:$C,3,FALSE),"")</f>
        <v>14.413636363636364</v>
      </c>
      <c r="D33" s="203">
        <v>1</v>
      </c>
      <c r="E33" s="203">
        <f t="shared" si="1"/>
        <v>14.413636363636364</v>
      </c>
    </row>
    <row r="34" spans="1:5" ht="15.75" customHeight="1">
      <c r="A34" s="203" t="str">
        <f>IFERROR(VLOOKUP(B34,Components!$A:$C,2,FALSE),"")</f>
        <v>ALIS000043</v>
      </c>
      <c r="B34" s="203" t="s">
        <v>593</v>
      </c>
      <c r="C34" s="203">
        <f>IFERROR(VLOOKUP(B34,Components!$A:$C,3,FALSE),"")</f>
        <v>0.66818181818181821</v>
      </c>
      <c r="D34" s="203">
        <v>1</v>
      </c>
      <c r="E34" s="203">
        <f t="shared" si="1"/>
        <v>0.66818181818181821</v>
      </c>
    </row>
    <row r="35" spans="1:5" ht="15.75" customHeight="1">
      <c r="A35" s="203" t="str">
        <f>IFERROR(VLOOKUP(B35,Components!$A:$C,2,FALSE),"")</f>
        <v>ALIS000044</v>
      </c>
      <c r="B35" s="203" t="s">
        <v>598</v>
      </c>
      <c r="C35" s="203">
        <f>IFERROR(VLOOKUP(B35,Components!$A:$C,3,FALSE),"")</f>
        <v>0.62045454545454548</v>
      </c>
      <c r="D35" s="203">
        <v>1</v>
      </c>
      <c r="E35" s="203">
        <f t="shared" si="1"/>
        <v>0.62045454545454548</v>
      </c>
    </row>
    <row r="36" spans="1:5" ht="15.75" customHeight="1">
      <c r="A36" s="203" t="str">
        <f>IFERROR(VLOOKUP(B36,Components!$A:$C,2,FALSE),"")</f>
        <v>ALIS000087</v>
      </c>
      <c r="B36" s="203" t="s">
        <v>764</v>
      </c>
      <c r="C36" s="203">
        <f>IFERROR(VLOOKUP(B36,Components!$A:$C,3,FALSE),"")</f>
        <v>0.47727272727272729</v>
      </c>
      <c r="D36" s="203">
        <v>23</v>
      </c>
      <c r="E36" s="203">
        <f t="shared" si="1"/>
        <v>10.977272727272728</v>
      </c>
    </row>
    <row r="37" spans="1:5" ht="15.75" customHeight="1">
      <c r="A37" s="203" t="str">
        <f>IFERROR(VLOOKUP(B37,Components!$A:$C,2,FALSE),"")</f>
        <v>ALIS000031</v>
      </c>
      <c r="B37" s="203" t="s">
        <v>529</v>
      </c>
      <c r="C37" s="203">
        <f>IFERROR(VLOOKUP(B37,Components!$A:$C,3,FALSE),"")</f>
        <v>0.16704545454545455</v>
      </c>
      <c r="D37" s="203">
        <v>1</v>
      </c>
      <c r="E37" s="203">
        <f t="shared" si="1"/>
        <v>0.16704545454545455</v>
      </c>
    </row>
    <row r="38" spans="1:5" ht="15.75" customHeight="1">
      <c r="A38" s="203" t="str">
        <f>IFERROR(VLOOKUP(B38,Components!$A:$C,2,FALSE),"")</f>
        <v>ALIS000006</v>
      </c>
      <c r="B38" s="203" t="s">
        <v>393</v>
      </c>
      <c r="C38" s="203">
        <f>IFERROR(VLOOKUP(B38,Components!$A:$C,3,FALSE),"")</f>
        <v>0.57272727272727275</v>
      </c>
      <c r="D38" s="203">
        <v>1</v>
      </c>
      <c r="E38" s="203">
        <f t="shared" si="1"/>
        <v>0.57272727272727275</v>
      </c>
    </row>
    <row r="39" spans="1:5" ht="15.75" customHeight="1">
      <c r="A39" s="203" t="str">
        <f>IFERROR(VLOOKUP(B39,Components!$A:$C,2,FALSE),"")</f>
        <v>ALIS000062</v>
      </c>
      <c r="B39" s="203" t="s">
        <v>673</v>
      </c>
      <c r="C39" s="203">
        <f>IFERROR(VLOOKUP(B39,Components!$A:$C,3,FALSE),"")</f>
        <v>0.97650000000000003</v>
      </c>
      <c r="D39" s="203">
        <v>2</v>
      </c>
      <c r="E39" s="203">
        <f t="shared" si="1"/>
        <v>1.9530000000000001</v>
      </c>
    </row>
    <row r="40" spans="1:5" ht="15.75" customHeight="1">
      <c r="A40" s="203" t="str">
        <f>IFERROR(VLOOKUP(B40,Components!$A:$C,2,FALSE),"")</f>
        <v>ALIS000064</v>
      </c>
      <c r="B40" s="203" t="s">
        <v>684</v>
      </c>
      <c r="C40" s="203">
        <f>IFERROR(VLOOKUP(B40,Components!$A:$C,3,FALSE),"")</f>
        <v>0.48681818181818176</v>
      </c>
      <c r="D40" s="203">
        <v>1</v>
      </c>
      <c r="E40" s="203">
        <f t="shared" si="1"/>
        <v>0.48681818181818176</v>
      </c>
    </row>
    <row r="41" spans="1:5" ht="15.75" customHeight="1">
      <c r="A41" s="203" t="str">
        <f>IFERROR(VLOOKUP(B41,Components!$A:$C,2,FALSE),"")</f>
        <v>ALIS000137</v>
      </c>
      <c r="B41" s="203" t="s">
        <v>998</v>
      </c>
      <c r="C41" s="203">
        <f>IFERROR(VLOOKUP(B41,Components!$A:$C,3,FALSE),"")</f>
        <v>3.8181818181818185E-2</v>
      </c>
      <c r="D41" s="203">
        <v>4</v>
      </c>
      <c r="E41" s="203">
        <f t="shared" si="1"/>
        <v>0.15272727272727274</v>
      </c>
    </row>
    <row r="42" spans="1:5" ht="15.75" customHeight="1">
      <c r="A42" s="203" t="str">
        <f>IFERROR(VLOOKUP(B42,Components!$A:$C,2,FALSE),"")</f>
        <v>ALIS000131</v>
      </c>
      <c r="B42" s="203" t="s">
        <v>970</v>
      </c>
      <c r="C42" s="203">
        <f>IFERROR(VLOOKUP(B42,Components!$A:$C,3,FALSE),"")</f>
        <v>2.3863636363636365E-2</v>
      </c>
      <c r="D42" s="203">
        <v>4</v>
      </c>
      <c r="E42" s="203">
        <f t="shared" si="1"/>
        <v>9.5454545454545459E-2</v>
      </c>
    </row>
    <row r="43" spans="1:5" ht="15.75" customHeight="1">
      <c r="A43" s="203" t="str">
        <f>IFERROR(VLOOKUP(B43,Components!$A:$C,2,FALSE),"")</f>
        <v>ALIS000132</v>
      </c>
      <c r="B43" s="203" t="s">
        <v>975</v>
      </c>
      <c r="C43" s="203">
        <f>IFERROR(VLOOKUP(B43,Components!$A:$C,3,FALSE),"")</f>
        <v>3.3409090909090909E-2</v>
      </c>
      <c r="D43" s="203">
        <v>6</v>
      </c>
      <c r="E43" s="203">
        <f t="shared" si="1"/>
        <v>0.20045454545454544</v>
      </c>
    </row>
    <row r="44" spans="1:5" ht="15.75" customHeight="1">
      <c r="A44" s="203" t="str">
        <f>IFERROR(VLOOKUP(B44,Components!$A:$C,2,FALSE),"")</f>
        <v>ALIS000129</v>
      </c>
      <c r="B44" s="203" t="s">
        <v>962</v>
      </c>
      <c r="C44" s="203">
        <f>IFERROR(VLOOKUP(B44,Components!$A:$C,3,FALSE),"")</f>
        <v>5.4545454545454543E-2</v>
      </c>
      <c r="D44" s="203">
        <v>4</v>
      </c>
      <c r="E44" s="203">
        <f t="shared" si="1"/>
        <v>0.21818181818181817</v>
      </c>
    </row>
    <row r="45" spans="1:5" ht="15.75" customHeight="1">
      <c r="A45" s="203" t="str">
        <f>IFERROR(VLOOKUP(B45,Components!$A:$C,2,FALSE),"")</f>
        <v>ALIS000089</v>
      </c>
      <c r="B45" s="203" t="s">
        <v>772</v>
      </c>
      <c r="C45" s="203">
        <f>IFERROR(VLOOKUP(B45,Components!$A:$C,3,FALSE),"")</f>
        <v>2.3863636363636365E-2</v>
      </c>
      <c r="D45" s="203">
        <v>3</v>
      </c>
      <c r="E45" s="203">
        <f t="shared" si="1"/>
        <v>7.1590909090909094E-2</v>
      </c>
    </row>
    <row r="46" spans="1:5" ht="15.75" customHeight="1">
      <c r="A46" s="203" t="str">
        <f>IFERROR(VLOOKUP(B46,Components!$A:$C,2,FALSE),"")</f>
        <v>ALIS000142</v>
      </c>
      <c r="B46" s="203" t="s">
        <v>1020</v>
      </c>
      <c r="C46" s="203">
        <f>IFERROR(VLOOKUP(B46,Components!$A:$C,3,FALSE),"")</f>
        <v>3.0545454545454546E-2</v>
      </c>
      <c r="D46" s="203">
        <v>4</v>
      </c>
      <c r="E46" s="203">
        <f t="shared" si="1"/>
        <v>0.12218181818181818</v>
      </c>
    </row>
    <row r="47" spans="1:5" ht="15.75" customHeight="1">
      <c r="A47" s="203" t="str">
        <f>IFERROR(VLOOKUP(B47,Components!$A:$C,2,FALSE),"")</f>
        <v>ALIS000025</v>
      </c>
      <c r="B47" s="203" t="s">
        <v>494</v>
      </c>
      <c r="C47" s="203">
        <f>IFERROR(VLOOKUP(B47,Components!$A:$C,3,FALSE),"")</f>
        <v>3.15</v>
      </c>
      <c r="D47" s="203">
        <v>1</v>
      </c>
      <c r="E47" s="203">
        <f t="shared" si="1"/>
        <v>3.15</v>
      </c>
    </row>
    <row r="48" spans="1:5" ht="15.75" customHeight="1">
      <c r="A48" s="203" t="str">
        <f>IFERROR(VLOOKUP(B48,Components!$A:$C,2,FALSE),"")</f>
        <v>ALIS000090</v>
      </c>
      <c r="B48" s="203" t="s">
        <v>778</v>
      </c>
      <c r="C48" s="203">
        <f>IFERROR(VLOOKUP(B48,Components!$A:$C,3,FALSE),"")</f>
        <v>2.8363636363636364</v>
      </c>
      <c r="D48" s="203">
        <v>0.05</v>
      </c>
      <c r="E48" s="203">
        <f t="shared" si="1"/>
        <v>0.14181818181818182</v>
      </c>
    </row>
    <row r="49" spans="1:5" ht="15.75" customHeight="1">
      <c r="A49" s="203" t="str">
        <f>IFERROR(VLOOKUP(B49,Components!$A:$C,2,FALSE),"")</f>
        <v>ALIS000091</v>
      </c>
      <c r="B49" s="203" t="s">
        <v>784</v>
      </c>
      <c r="C49" s="203">
        <f>IFERROR(VLOOKUP(B49,Components!$A:$C,3,FALSE),"")</f>
        <v>0.11454545454545455</v>
      </c>
      <c r="D49" s="203">
        <v>1</v>
      </c>
      <c r="E49" s="203">
        <f t="shared" si="1"/>
        <v>0.11454545454545455</v>
      </c>
    </row>
    <row r="50" spans="1:5" ht="15.75" customHeight="1">
      <c r="A50" s="203" t="str">
        <f>IFERROR(VLOOKUP(B50,Components!$A:$C,2,FALSE),"")</f>
        <v>ALIS000083</v>
      </c>
      <c r="B50" s="203" t="s">
        <v>756</v>
      </c>
      <c r="C50" s="203">
        <f>IFERROR(VLOOKUP(B50,Components!$A:$C,3,FALSE),"")</f>
        <v>1.0500000000000001E-2</v>
      </c>
      <c r="D50" s="203">
        <v>1</v>
      </c>
      <c r="E50" s="203">
        <f t="shared" si="1"/>
        <v>1.0500000000000001E-2</v>
      </c>
    </row>
    <row r="51" spans="1:5" ht="15.75" customHeight="1">
      <c r="A51" s="203" t="str">
        <f>IFERROR(VLOOKUP(B51,Components!$A:$C,2,FALSE),"")</f>
        <v>ALIS000084</v>
      </c>
      <c r="B51" s="203" t="s">
        <v>758</v>
      </c>
      <c r="C51" s="203">
        <f>IFERROR(VLOOKUP(B51,Components!$A:$C,3,FALSE),"")</f>
        <v>1.0500000000000001E-2</v>
      </c>
      <c r="D51" s="203">
        <v>1</v>
      </c>
      <c r="E51" s="203">
        <f t="shared" si="1"/>
        <v>1.0500000000000001E-2</v>
      </c>
    </row>
    <row r="52" spans="1:5" ht="15.75" customHeight="1">
      <c r="A52" s="203" t="str">
        <f>IFERROR(VLOOKUP(B52,Components!$A:$C,2,FALSE),"")</f>
        <v>ALIS000080</v>
      </c>
      <c r="B52" s="203" t="s">
        <v>750</v>
      </c>
      <c r="C52" s="203">
        <f>IFERROR(VLOOKUP(B52,Components!$A:$C,3,FALSE),"")</f>
        <v>14.82683982683983</v>
      </c>
      <c r="D52" s="203">
        <v>3.5</v>
      </c>
      <c r="E52" s="203">
        <f t="shared" si="1"/>
        <v>51.893939393939405</v>
      </c>
    </row>
    <row r="53" spans="1:5" ht="15.75" customHeight="1">
      <c r="A53" s="203" t="str">
        <f>IFERROR(VLOOKUP(B53,Components!$A:$C,2,FALSE),"")</f>
        <v>ALIS000082</v>
      </c>
      <c r="B53" s="203" t="s">
        <v>754</v>
      </c>
      <c r="C53" s="203">
        <f>IFERROR(VLOOKUP(B53,Components!$A:$C,3,FALSE),"")</f>
        <v>24.09361471861472</v>
      </c>
      <c r="D53" s="203">
        <v>0.1</v>
      </c>
      <c r="E53" s="203">
        <f t="shared" si="1"/>
        <v>2.4093614718614722</v>
      </c>
    </row>
    <row r="54" spans="1:5" ht="15.75" customHeight="1">
      <c r="A54" s="203" t="str">
        <f>IFERROR(VLOOKUP(B54,Components!$A:$C,2,FALSE),"")</f>
        <v>ALIS000125</v>
      </c>
      <c r="B54" s="203" t="s">
        <v>950</v>
      </c>
      <c r="C54" s="203">
        <f>IFERROR(VLOOKUP(B54,Components!$A:$C,3,FALSE),"")</f>
        <v>17.611363636363635</v>
      </c>
      <c r="D54" s="203">
        <v>0.01</v>
      </c>
      <c r="E54" s="203">
        <f t="shared" si="1"/>
        <v>0.17611363636363636</v>
      </c>
    </row>
    <row r="55" spans="1:5" ht="15.75" customHeight="1">
      <c r="A55" s="203" t="str">
        <f>IFERROR(VLOOKUP(B55,Components!$A:$C,2,FALSE),"")</f>
        <v>ALIS000126</v>
      </c>
      <c r="B55" s="203" t="s">
        <v>953</v>
      </c>
      <c r="C55" s="203">
        <f>IFERROR(VLOOKUP(B55,Components!$A:$C,3,FALSE),"")</f>
        <v>17.611363636363635</v>
      </c>
      <c r="D55" s="203">
        <v>1E-3</v>
      </c>
      <c r="E55" s="203">
        <f t="shared" si="1"/>
        <v>1.7611363636363633E-2</v>
      </c>
    </row>
    <row r="56" spans="1:5" ht="15.75" customHeight="1">
      <c r="A56" s="203" t="str">
        <f>IFERROR(VLOOKUP(B56,Components!$A:$C,2,FALSE),"")</f>
        <v>ALIS000128</v>
      </c>
      <c r="B56" s="203" t="s">
        <v>959</v>
      </c>
      <c r="C56" s="203">
        <f>IFERROR(VLOOKUP(B56,Components!$A:$C,3,FALSE),"")</f>
        <v>17.611363636363635</v>
      </c>
      <c r="D56" s="203">
        <v>0.01</v>
      </c>
      <c r="E56" s="203">
        <f t="shared" si="1"/>
        <v>0.17611363636363636</v>
      </c>
    </row>
    <row r="57" spans="1:5" ht="15.75" customHeight="1">
      <c r="A57" s="220" t="s">
        <v>1750</v>
      </c>
      <c r="B57" s="221"/>
      <c r="C57" s="221"/>
      <c r="D57" s="222"/>
      <c r="E57" s="205">
        <f>SUM(E30:E56)</f>
        <v>126.91521222943724</v>
      </c>
    </row>
    <row r="58" spans="1:5" ht="15.75" customHeight="1"/>
    <row r="59" spans="1:5" ht="15.75" customHeight="1"/>
    <row r="60" spans="1:5" ht="15.75" customHeight="1">
      <c r="A60" s="217" t="s">
        <v>98</v>
      </c>
      <c r="B60" s="218"/>
      <c r="C60" s="218"/>
      <c r="D60" s="218"/>
      <c r="E60" s="219"/>
    </row>
    <row r="61" spans="1:5" ht="15.75" customHeight="1">
      <c r="A61" s="200" t="s">
        <v>1745</v>
      </c>
      <c r="B61" s="201" t="s">
        <v>1746</v>
      </c>
      <c r="C61" s="201" t="s">
        <v>1747</v>
      </c>
      <c r="D61" s="201" t="s">
        <v>1748</v>
      </c>
      <c r="E61" s="202" t="s">
        <v>1749</v>
      </c>
    </row>
    <row r="62" spans="1:5" ht="15.75" customHeight="1">
      <c r="A62" s="203" t="str">
        <f>IFERROR(VLOOKUP(B62,Components!$A:$C,2,FALSE),"")</f>
        <v>ALIS000010</v>
      </c>
      <c r="B62" s="203" t="s">
        <v>414</v>
      </c>
      <c r="C62" s="203">
        <f>IFERROR(VLOOKUP(B62,Components!$A:$C,3,FALSE),"")</f>
        <v>4.3821818181818184</v>
      </c>
      <c r="D62" s="203">
        <v>1</v>
      </c>
      <c r="E62" s="203">
        <f t="shared" ref="E62:E79" si="2">IFERROR(D62*C62, 0)</f>
        <v>4.3821818181818184</v>
      </c>
    </row>
    <row r="63" spans="1:5" ht="15.75" customHeight="1">
      <c r="A63" s="203" t="str">
        <f>IFERROR(VLOOKUP(B63,Components!$A:$C,2,FALSE),"")</f>
        <v>ALIS000055</v>
      </c>
      <c r="B63" s="203" t="s">
        <v>646</v>
      </c>
      <c r="C63" s="203">
        <f>IFERROR(VLOOKUP(B63,Components!$A:$C,3,FALSE),"")</f>
        <v>15.364800000000001</v>
      </c>
      <c r="D63" s="203">
        <v>1</v>
      </c>
      <c r="E63" s="203">
        <f t="shared" si="2"/>
        <v>15.364800000000001</v>
      </c>
    </row>
    <row r="64" spans="1:5" ht="15.75" customHeight="1">
      <c r="A64" s="203" t="str">
        <f>IFERROR(VLOOKUP(B64,Components!$A:$C,2,FALSE),"")</f>
        <v>ALIS000001</v>
      </c>
      <c r="B64" s="203" t="s">
        <v>362</v>
      </c>
      <c r="C64" s="203">
        <f>IFERROR(VLOOKUP(B64,Components!$A:$C,3,FALSE),"")</f>
        <v>22.915199999999999</v>
      </c>
      <c r="D64" s="203">
        <v>1</v>
      </c>
      <c r="E64" s="203">
        <f t="shared" si="2"/>
        <v>22.915199999999999</v>
      </c>
    </row>
    <row r="65" spans="1:5" ht="15.75" customHeight="1">
      <c r="A65" s="203" t="str">
        <f>IFERROR(VLOOKUP(B65,Components!$A:$C,2,FALSE),"")</f>
        <v>ALIS000060</v>
      </c>
      <c r="B65" s="203" t="s">
        <v>662</v>
      </c>
      <c r="C65" s="203">
        <f>IFERROR(VLOOKUP(B65,Components!$A:$C,3,FALSE),"")</f>
        <v>14.413636363636364</v>
      </c>
      <c r="D65" s="203">
        <v>1</v>
      </c>
      <c r="E65" s="203">
        <f t="shared" si="2"/>
        <v>14.413636363636364</v>
      </c>
    </row>
    <row r="66" spans="1:5" ht="15.75" customHeight="1">
      <c r="A66" s="203" t="str">
        <f>IFERROR(VLOOKUP(B66,Components!$A:$C,2,FALSE),"")</f>
        <v>ALIS000043</v>
      </c>
      <c r="B66" s="203" t="s">
        <v>593</v>
      </c>
      <c r="C66" s="203">
        <f>IFERROR(VLOOKUP(B66,Components!$A:$C,3,FALSE),"")</f>
        <v>0.66818181818181821</v>
      </c>
      <c r="D66" s="203">
        <v>2</v>
      </c>
      <c r="E66" s="203">
        <f t="shared" si="2"/>
        <v>1.3363636363636364</v>
      </c>
    </row>
    <row r="67" spans="1:5" ht="15.75" customHeight="1">
      <c r="A67" s="203" t="str">
        <f>IFERROR(VLOOKUP(B67,Components!$A:$C,2,FALSE),"")</f>
        <v>ALIS000044</v>
      </c>
      <c r="B67" s="203" t="s">
        <v>598</v>
      </c>
      <c r="C67" s="203">
        <f>IFERROR(VLOOKUP(B67,Components!$A:$C,3,FALSE),"")</f>
        <v>0.62045454545454548</v>
      </c>
      <c r="D67" s="203">
        <v>8</v>
      </c>
      <c r="E67" s="203">
        <f t="shared" si="2"/>
        <v>4.9636363636363638</v>
      </c>
    </row>
    <row r="68" spans="1:5" ht="15.75" customHeight="1">
      <c r="A68" s="203" t="str">
        <f>IFERROR(VLOOKUP(B68,Components!$A:$C,2,FALSE),"")</f>
        <v>ALIS000003</v>
      </c>
      <c r="B68" s="203" t="s">
        <v>376</v>
      </c>
      <c r="C68" s="203">
        <f>IFERROR(VLOOKUP(B68,Components!$A:$C,3,FALSE),"")</f>
        <v>1.4318181818181819</v>
      </c>
      <c r="D68" s="203">
        <v>1</v>
      </c>
      <c r="E68" s="203">
        <f t="shared" si="2"/>
        <v>1.4318181818181819</v>
      </c>
    </row>
    <row r="69" spans="1:5" ht="15.75" customHeight="1">
      <c r="A69" s="203" t="str">
        <f>IFERROR(VLOOKUP(B69,Components!$A:$C,2,FALSE),"")</f>
        <v>ALIS000062</v>
      </c>
      <c r="B69" s="203" t="s">
        <v>673</v>
      </c>
      <c r="C69" s="203">
        <f>IFERROR(VLOOKUP(B69,Components!$A:$C,3,FALSE),"")</f>
        <v>0.97650000000000003</v>
      </c>
      <c r="D69" s="203">
        <v>3</v>
      </c>
      <c r="E69" s="203">
        <f t="shared" si="2"/>
        <v>2.9295</v>
      </c>
    </row>
    <row r="70" spans="1:5" ht="15.75" customHeight="1">
      <c r="A70" s="203" t="str">
        <f>IFERROR(VLOOKUP(B70,Components!$A:$C,2,FALSE),"")</f>
        <v>ALIS000063</v>
      </c>
      <c r="B70" s="203" t="s">
        <v>679</v>
      </c>
      <c r="C70" s="203">
        <f>IFERROR(VLOOKUP(B70,Components!$A:$C,3,FALSE),"")</f>
        <v>0.59181818181818191</v>
      </c>
      <c r="D70" s="203">
        <v>1</v>
      </c>
      <c r="E70" s="203">
        <f t="shared" si="2"/>
        <v>0.59181818181818191</v>
      </c>
    </row>
    <row r="71" spans="1:5" ht="15.75" customHeight="1">
      <c r="A71" s="203" t="str">
        <f>IFERROR(VLOOKUP(B71,Components!$A:$C,2,FALSE),"")</f>
        <v>ALIS000031</v>
      </c>
      <c r="B71" s="203" t="s">
        <v>529</v>
      </c>
      <c r="C71" s="203">
        <f>IFERROR(VLOOKUP(B71,Components!$A:$C,3,FALSE),"")</f>
        <v>0.16704545454545455</v>
      </c>
      <c r="D71" s="203">
        <v>1</v>
      </c>
      <c r="E71" s="203">
        <f t="shared" si="2"/>
        <v>0.16704545454545455</v>
      </c>
    </row>
    <row r="72" spans="1:5" ht="15.75" customHeight="1">
      <c r="A72" s="203" t="str">
        <f>IFERROR(VLOOKUP(B72,Components!$A:$C,2,FALSE),"")</f>
        <v>ALIS000087</v>
      </c>
      <c r="B72" s="203" t="s">
        <v>764</v>
      </c>
      <c r="C72" s="203">
        <f>IFERROR(VLOOKUP(B72,Components!$A:$C,3,FALSE),"")</f>
        <v>0.47727272727272729</v>
      </c>
      <c r="D72" s="203">
        <v>20</v>
      </c>
      <c r="E72" s="203">
        <f t="shared" si="2"/>
        <v>9.5454545454545467</v>
      </c>
    </row>
    <row r="73" spans="1:5" ht="15.75" customHeight="1">
      <c r="A73" s="203" t="str">
        <f>IFERROR(VLOOKUP(B73,Components!$A:$C,2,FALSE),"")</f>
        <v>ALIS000083</v>
      </c>
      <c r="B73" s="203" t="s">
        <v>756</v>
      </c>
      <c r="C73" s="203">
        <f>IFERROR(VLOOKUP(B73,Components!$A:$C,3,FALSE),"")</f>
        <v>1.0500000000000001E-2</v>
      </c>
      <c r="D73" s="203">
        <v>1</v>
      </c>
      <c r="E73" s="203">
        <f t="shared" si="2"/>
        <v>1.0500000000000001E-2</v>
      </c>
    </row>
    <row r="74" spans="1:5" ht="15.75" customHeight="1">
      <c r="A74" s="203" t="str">
        <f>IFERROR(VLOOKUP(B74,Components!$A:$C,2,FALSE),"")</f>
        <v>ALIS000084</v>
      </c>
      <c r="B74" s="203" t="s">
        <v>758</v>
      </c>
      <c r="C74" s="203">
        <f>IFERROR(VLOOKUP(B74,Components!$A:$C,3,FALSE),"")</f>
        <v>1.0500000000000001E-2</v>
      </c>
      <c r="D74" s="203">
        <v>1</v>
      </c>
      <c r="E74" s="203">
        <f t="shared" si="2"/>
        <v>1.0500000000000001E-2</v>
      </c>
    </row>
    <row r="75" spans="1:5" ht="15.75" customHeight="1">
      <c r="A75" s="203" t="str">
        <f>IFERROR(VLOOKUP(B75,Components!$A:$C,2,FALSE),"")</f>
        <v>ALIS000129</v>
      </c>
      <c r="B75" s="203" t="s">
        <v>962</v>
      </c>
      <c r="C75" s="203">
        <f>IFERROR(VLOOKUP(B75,Components!$A:$C,3,FALSE),"")</f>
        <v>5.4545454545454543E-2</v>
      </c>
      <c r="D75" s="203">
        <v>4</v>
      </c>
      <c r="E75" s="203">
        <f t="shared" si="2"/>
        <v>0.21818181818181817</v>
      </c>
    </row>
    <row r="76" spans="1:5" ht="15.75" customHeight="1">
      <c r="A76" s="203" t="str">
        <f>IFERROR(VLOOKUP(B76,Components!$A:$C,2,FALSE),"")</f>
        <v>ALIS000139</v>
      </c>
      <c r="B76" s="203" t="s">
        <v>1008</v>
      </c>
      <c r="C76" s="203">
        <f>IFERROR(VLOOKUP(B76,Components!$A:$C,3,FALSE),"")</f>
        <v>4.2954545454545461E-2</v>
      </c>
      <c r="D76" s="203">
        <v>4</v>
      </c>
      <c r="E76" s="203">
        <f t="shared" si="2"/>
        <v>0.17181818181818184</v>
      </c>
    </row>
    <row r="77" spans="1:5" ht="15.75" customHeight="1">
      <c r="A77" s="203" t="str">
        <f>IFERROR(VLOOKUP(B77,Components!$A:$C,2,FALSE),"")</f>
        <v>ALIS000132</v>
      </c>
      <c r="B77" s="203" t="s">
        <v>975</v>
      </c>
      <c r="C77" s="203">
        <f>IFERROR(VLOOKUP(B77,Components!$A:$C,3,FALSE),"")</f>
        <v>3.3409090909090909E-2</v>
      </c>
      <c r="D77" s="203">
        <v>6</v>
      </c>
      <c r="E77" s="203">
        <f t="shared" si="2"/>
        <v>0.20045454545454544</v>
      </c>
    </row>
    <row r="78" spans="1:5" ht="15.75" customHeight="1">
      <c r="A78" s="203" t="str">
        <f>IFERROR(VLOOKUP(B78,Components!$A:$C,2,FALSE),"")</f>
        <v>ALIS000080</v>
      </c>
      <c r="B78" s="203" t="s">
        <v>750</v>
      </c>
      <c r="C78" s="203">
        <f>IFERROR(VLOOKUP(B78,Components!$A:$C,3,FALSE),"")</f>
        <v>14.82683982683983</v>
      </c>
      <c r="D78" s="203">
        <v>3.5</v>
      </c>
      <c r="E78" s="203">
        <f t="shared" si="2"/>
        <v>51.893939393939405</v>
      </c>
    </row>
    <row r="79" spans="1:5" ht="15.75" customHeight="1">
      <c r="A79" s="203" t="str">
        <f>IFERROR(VLOOKUP(B79,Components!$A:$C,2,FALSE),"")</f>
        <v>ALIS000082</v>
      </c>
      <c r="B79" s="203" t="s">
        <v>754</v>
      </c>
      <c r="C79" s="203">
        <f>IFERROR(VLOOKUP(B79,Components!$A:$C,3,FALSE),"")</f>
        <v>24.09361471861472</v>
      </c>
      <c r="D79" s="203">
        <v>0.2</v>
      </c>
      <c r="E79" s="203">
        <f t="shared" si="2"/>
        <v>4.8187229437229444</v>
      </c>
    </row>
    <row r="80" spans="1:5" ht="15.75" customHeight="1">
      <c r="A80" s="220" t="s">
        <v>1750</v>
      </c>
      <c r="B80" s="221"/>
      <c r="C80" s="221"/>
      <c r="D80" s="222"/>
      <c r="E80" s="205">
        <f>SUM(E62:E79)</f>
        <v>135.36557142857146</v>
      </c>
    </row>
    <row r="81" spans="1:5" ht="15.75" customHeight="1"/>
    <row r="82" spans="1:5" ht="15.75" customHeight="1"/>
    <row r="83" spans="1:5" ht="15.75" customHeight="1">
      <c r="A83" s="217" t="s">
        <v>100</v>
      </c>
      <c r="B83" s="218"/>
      <c r="C83" s="218"/>
      <c r="D83" s="218"/>
      <c r="E83" s="219"/>
    </row>
    <row r="84" spans="1:5" ht="15.75" customHeight="1">
      <c r="A84" s="200" t="s">
        <v>1745</v>
      </c>
      <c r="B84" s="201" t="s">
        <v>1746</v>
      </c>
      <c r="C84" s="201" t="s">
        <v>1747</v>
      </c>
      <c r="D84" s="201" t="s">
        <v>1748</v>
      </c>
      <c r="E84" s="202" t="s">
        <v>1749</v>
      </c>
    </row>
    <row r="85" spans="1:5" ht="15.75" customHeight="1">
      <c r="A85" s="203" t="str">
        <f>IFERROR(VLOOKUP(B85,Components!$A:$C,2,FALSE),"")</f>
        <v>ALIS000010</v>
      </c>
      <c r="B85" s="203" t="s">
        <v>414</v>
      </c>
      <c r="C85" s="203">
        <f>IFERROR(VLOOKUP(B85,Components!$A:$C,3,FALSE),"")</f>
        <v>4.3821818181818184</v>
      </c>
      <c r="D85" s="203">
        <v>1</v>
      </c>
      <c r="E85" s="203">
        <f t="shared" ref="E85:E106" si="3">IFERROR(D85*C85, 0)</f>
        <v>4.3821818181818184</v>
      </c>
    </row>
    <row r="86" spans="1:5" ht="15.75" customHeight="1">
      <c r="A86" s="203" t="str">
        <f>IFERROR(VLOOKUP(B86,Components!$A:$C,2,FALSE),"")</f>
        <v>ALIS000055</v>
      </c>
      <c r="B86" s="203" t="s">
        <v>646</v>
      </c>
      <c r="C86" s="203">
        <f>IFERROR(VLOOKUP(B86,Components!$A:$C,3,FALSE),"")</f>
        <v>15.364800000000001</v>
      </c>
      <c r="D86" s="203">
        <v>1</v>
      </c>
      <c r="E86" s="203">
        <f t="shared" si="3"/>
        <v>15.364800000000001</v>
      </c>
    </row>
    <row r="87" spans="1:5" ht="15.75" customHeight="1">
      <c r="A87" s="203" t="str">
        <f>IFERROR(VLOOKUP(B87,Components!$A:$C,2,FALSE),"")</f>
        <v>ALIS000001</v>
      </c>
      <c r="B87" s="203" t="s">
        <v>362</v>
      </c>
      <c r="C87" s="203">
        <f>IFERROR(VLOOKUP(B87,Components!$A:$C,3,FALSE),"")</f>
        <v>22.915199999999999</v>
      </c>
      <c r="D87" s="203">
        <v>1</v>
      </c>
      <c r="E87" s="203">
        <f t="shared" si="3"/>
        <v>22.915199999999999</v>
      </c>
    </row>
    <row r="88" spans="1:5" ht="15.75" customHeight="1">
      <c r="A88" s="203" t="str">
        <f>IFERROR(VLOOKUP(B88,Components!$A:$C,2,FALSE),"")</f>
        <v>ALIS000060</v>
      </c>
      <c r="B88" s="203" t="s">
        <v>662</v>
      </c>
      <c r="C88" s="203">
        <f>IFERROR(VLOOKUP(B88,Components!$A:$C,3,FALSE),"")</f>
        <v>14.413636363636364</v>
      </c>
      <c r="D88" s="203">
        <v>1</v>
      </c>
      <c r="E88" s="203">
        <f t="shared" si="3"/>
        <v>14.413636363636364</v>
      </c>
    </row>
    <row r="89" spans="1:5" ht="15.75" customHeight="1">
      <c r="A89" s="203" t="str">
        <f>IFERROR(VLOOKUP(B89,Components!$A:$C,2,FALSE),"")</f>
        <v>ALIS000043</v>
      </c>
      <c r="B89" s="203" t="s">
        <v>593</v>
      </c>
      <c r="C89" s="203">
        <f>IFERROR(VLOOKUP(B89,Components!$A:$C,3,FALSE),"")</f>
        <v>0.66818181818181821</v>
      </c>
      <c r="D89" s="203">
        <v>2</v>
      </c>
      <c r="E89" s="203">
        <f t="shared" si="3"/>
        <v>1.3363636363636364</v>
      </c>
    </row>
    <row r="90" spans="1:5" ht="15.75" customHeight="1">
      <c r="A90" s="203" t="str">
        <f>IFERROR(VLOOKUP(B90,Components!$A:$C,2,FALSE),"")</f>
        <v>ALIS000044</v>
      </c>
      <c r="B90" s="203" t="s">
        <v>598</v>
      </c>
      <c r="C90" s="203">
        <f>IFERROR(VLOOKUP(B90,Components!$A:$C,3,FALSE),"")</f>
        <v>0.62045454545454548</v>
      </c>
      <c r="D90" s="203">
        <v>8</v>
      </c>
      <c r="E90" s="203">
        <f t="shared" si="3"/>
        <v>4.9636363636363638</v>
      </c>
    </row>
    <row r="91" spans="1:5" ht="15.75" customHeight="1">
      <c r="A91" s="203" t="str">
        <f>IFERROR(VLOOKUP(B91,Components!$A:$C,2,FALSE),"")</f>
        <v>ALIS000003</v>
      </c>
      <c r="B91" s="203" t="s">
        <v>376</v>
      </c>
      <c r="C91" s="203">
        <f>IFERROR(VLOOKUP(B91,Components!$A:$C,3,FALSE),"")</f>
        <v>1.4318181818181819</v>
      </c>
      <c r="D91" s="203">
        <v>1</v>
      </c>
      <c r="E91" s="203">
        <f t="shared" si="3"/>
        <v>1.4318181818181819</v>
      </c>
    </row>
    <row r="92" spans="1:5" ht="15.75" customHeight="1">
      <c r="A92" s="203" t="str">
        <f>IFERROR(VLOOKUP(B92,Components!$A:$C,2,FALSE),"")</f>
        <v>ALIS000062</v>
      </c>
      <c r="B92" s="203" t="s">
        <v>673</v>
      </c>
      <c r="C92" s="203">
        <f>IFERROR(VLOOKUP(B92,Components!$A:$C,3,FALSE),"")</f>
        <v>0.97650000000000003</v>
      </c>
      <c r="D92" s="203">
        <v>3</v>
      </c>
      <c r="E92" s="203">
        <f t="shared" si="3"/>
        <v>2.9295</v>
      </c>
    </row>
    <row r="93" spans="1:5" ht="15.75" customHeight="1">
      <c r="A93" s="203" t="str">
        <f>IFERROR(VLOOKUP(B93,Components!$A:$C,2,FALSE),"")</f>
        <v>ALIS000063</v>
      </c>
      <c r="B93" s="203" t="s">
        <v>679</v>
      </c>
      <c r="C93" s="203">
        <f>IFERROR(VLOOKUP(B93,Components!$A:$C,3,FALSE),"")</f>
        <v>0.59181818181818191</v>
      </c>
      <c r="D93" s="203">
        <v>1</v>
      </c>
      <c r="E93" s="203">
        <f t="shared" si="3"/>
        <v>0.59181818181818191</v>
      </c>
    </row>
    <row r="94" spans="1:5" ht="15.75" customHeight="1">
      <c r="A94" s="203" t="str">
        <f>IFERROR(VLOOKUP(B94,Components!$A:$C,2,FALSE),"")</f>
        <v>ALIS000031</v>
      </c>
      <c r="B94" s="203" t="s">
        <v>529</v>
      </c>
      <c r="C94" s="203">
        <f>IFERROR(VLOOKUP(B94,Components!$A:$C,3,FALSE),"")</f>
        <v>0.16704545454545455</v>
      </c>
      <c r="D94" s="203">
        <v>1</v>
      </c>
      <c r="E94" s="203">
        <f t="shared" si="3"/>
        <v>0.16704545454545455</v>
      </c>
    </row>
    <row r="95" spans="1:5" ht="15.75" customHeight="1">
      <c r="A95" s="203" t="str">
        <f>IFERROR(VLOOKUP(B95,Components!$A:$C,2,FALSE),"")</f>
        <v>ALIS000087</v>
      </c>
      <c r="B95" s="203" t="s">
        <v>764</v>
      </c>
      <c r="C95" s="203">
        <f>IFERROR(VLOOKUP(B95,Components!$A:$C,3,FALSE),"")</f>
        <v>0.47727272727272729</v>
      </c>
      <c r="D95" s="203">
        <v>20</v>
      </c>
      <c r="E95" s="203">
        <f t="shared" si="3"/>
        <v>9.5454545454545467</v>
      </c>
    </row>
    <row r="96" spans="1:5" ht="15.75" customHeight="1">
      <c r="A96" s="203" t="str">
        <f>IFERROR(VLOOKUP(B96,Components!$A:$C,2,FALSE),"")</f>
        <v>ALIS000083</v>
      </c>
      <c r="B96" s="203" t="s">
        <v>756</v>
      </c>
      <c r="C96" s="203">
        <f>IFERROR(VLOOKUP(B96,Components!$A:$C,3,FALSE),"")</f>
        <v>1.0500000000000001E-2</v>
      </c>
      <c r="D96" s="203">
        <v>1</v>
      </c>
      <c r="E96" s="203">
        <f t="shared" si="3"/>
        <v>1.0500000000000001E-2</v>
      </c>
    </row>
    <row r="97" spans="1:5" ht="15.75" customHeight="1">
      <c r="A97" s="203" t="str">
        <f>IFERROR(VLOOKUP(B97,Components!$A:$C,2,FALSE),"")</f>
        <v>ALIS000084</v>
      </c>
      <c r="B97" s="203" t="s">
        <v>758</v>
      </c>
      <c r="C97" s="203">
        <f>IFERROR(VLOOKUP(B97,Components!$A:$C,3,FALSE),"")</f>
        <v>1.0500000000000001E-2</v>
      </c>
      <c r="D97" s="203">
        <v>1</v>
      </c>
      <c r="E97" s="203">
        <f t="shared" si="3"/>
        <v>1.0500000000000001E-2</v>
      </c>
    </row>
    <row r="98" spans="1:5" ht="15.75" customHeight="1">
      <c r="A98" s="203" t="str">
        <f>IFERROR(VLOOKUP(B98,Components!$A:$C,2,FALSE),"")</f>
        <v>ALIS000129</v>
      </c>
      <c r="B98" s="203" t="s">
        <v>962</v>
      </c>
      <c r="C98" s="203">
        <f>IFERROR(VLOOKUP(B98,Components!$A:$C,3,FALSE),"")</f>
        <v>5.4545454545454543E-2</v>
      </c>
      <c r="D98" s="203">
        <v>4</v>
      </c>
      <c r="E98" s="203">
        <f t="shared" si="3"/>
        <v>0.21818181818181817</v>
      </c>
    </row>
    <row r="99" spans="1:5" ht="15.75" customHeight="1">
      <c r="A99" s="203" t="str">
        <f>IFERROR(VLOOKUP(B99,Components!$A:$C,2,FALSE),"")</f>
        <v>ALIS000139</v>
      </c>
      <c r="B99" s="203" t="s">
        <v>1008</v>
      </c>
      <c r="C99" s="203">
        <f>IFERROR(VLOOKUP(B99,Components!$A:$C,3,FALSE),"")</f>
        <v>4.2954545454545461E-2</v>
      </c>
      <c r="D99" s="203">
        <v>4</v>
      </c>
      <c r="E99" s="203">
        <f t="shared" si="3"/>
        <v>0.17181818181818184</v>
      </c>
    </row>
    <row r="100" spans="1:5" ht="15.75" customHeight="1">
      <c r="A100" s="203" t="str">
        <f>IFERROR(VLOOKUP(B100,Components!$A:$C,2,FALSE),"")</f>
        <v>ALIS000132</v>
      </c>
      <c r="B100" s="203" t="s">
        <v>975</v>
      </c>
      <c r="C100" s="203">
        <f>IFERROR(VLOOKUP(B100,Components!$A:$C,3,FALSE),"")</f>
        <v>3.3409090909090909E-2</v>
      </c>
      <c r="D100" s="203">
        <v>6</v>
      </c>
      <c r="E100" s="203">
        <f t="shared" si="3"/>
        <v>0.20045454545454544</v>
      </c>
    </row>
    <row r="101" spans="1:5" ht="15.75" customHeight="1">
      <c r="A101" s="203" t="str">
        <f>IFERROR(VLOOKUP(B101,Components!$A:$C,2,FALSE),"")</f>
        <v>ALIS000080</v>
      </c>
      <c r="B101" s="203" t="s">
        <v>750</v>
      </c>
      <c r="C101" s="203">
        <f>IFERROR(VLOOKUP(B101,Components!$A:$C,3,FALSE),"")</f>
        <v>14.82683982683983</v>
      </c>
      <c r="D101" s="203">
        <v>3.5</v>
      </c>
      <c r="E101" s="203">
        <f t="shared" si="3"/>
        <v>51.893939393939405</v>
      </c>
    </row>
    <row r="102" spans="1:5" ht="15.75" customHeight="1">
      <c r="A102" s="203" t="str">
        <f>IFERROR(VLOOKUP(B102,Components!$A:$C,2,FALSE),"")</f>
        <v>ALIS000082</v>
      </c>
      <c r="B102" s="203" t="s">
        <v>754</v>
      </c>
      <c r="C102" s="203">
        <f>IFERROR(VLOOKUP(B102,Components!$A:$C,3,FALSE),"")</f>
        <v>24.09361471861472</v>
      </c>
      <c r="D102" s="203">
        <v>0.2</v>
      </c>
      <c r="E102" s="203">
        <f t="shared" si="3"/>
        <v>4.8187229437229444</v>
      </c>
    </row>
    <row r="103" spans="1:5" ht="15.75" customHeight="1">
      <c r="A103" s="203" t="str">
        <f>IFERROR(VLOOKUP(B103,Components!$A:$C,2,FALSE),"")</f>
        <v>ALIS000029</v>
      </c>
      <c r="B103" s="203" t="s">
        <v>517</v>
      </c>
      <c r="C103" s="203">
        <f>IFERROR(VLOOKUP(B103,Components!$A:$C,3,FALSE),"")</f>
        <v>4.5340909090909092</v>
      </c>
      <c r="D103" s="203">
        <v>1</v>
      </c>
      <c r="E103" s="203">
        <f t="shared" si="3"/>
        <v>4.5340909090909092</v>
      </c>
    </row>
    <row r="104" spans="1:5" ht="15.75" customHeight="1">
      <c r="A104" s="203" t="str">
        <f>IFERROR(VLOOKUP(B104,Components!$A:$C,2,FALSE),"")</f>
        <v>ALIS000021</v>
      </c>
      <c r="B104" s="203" t="s">
        <v>464</v>
      </c>
      <c r="C104" s="203">
        <f>IFERROR(VLOOKUP(B104,Components!$A:$C,3,FALSE),"")</f>
        <v>27.337227272727272</v>
      </c>
      <c r="D104" s="203">
        <v>1</v>
      </c>
      <c r="E104" s="203">
        <f t="shared" si="3"/>
        <v>27.337227272727272</v>
      </c>
    </row>
    <row r="105" spans="1:5" ht="15.75" customHeight="1">
      <c r="A105" s="203" t="str">
        <f>IFERROR(VLOOKUP(B105,Components!$A:$C,2,FALSE),"")</f>
        <v>ALIS000020</v>
      </c>
      <c r="B105" s="203" t="s">
        <v>462</v>
      </c>
      <c r="C105" s="203">
        <f>IFERROR(VLOOKUP(B105,Components!$A:$C,3,FALSE),"")</f>
        <v>4.6534090909090908</v>
      </c>
      <c r="D105" s="203">
        <v>1</v>
      </c>
      <c r="E105" s="203">
        <f t="shared" si="3"/>
        <v>4.6534090909090908</v>
      </c>
    </row>
    <row r="106" spans="1:5" ht="15.75" customHeight="1">
      <c r="A106" s="203" t="str">
        <f>IFERROR(VLOOKUP(B106,Components!$A:$C,2,FALSE),"")</f>
        <v>ALIS000027</v>
      </c>
      <c r="B106" s="203" t="s">
        <v>506</v>
      </c>
      <c r="C106" s="203">
        <f>IFERROR(VLOOKUP(B106,Components!$A:$C,3,FALSE),"")</f>
        <v>4.4052272727272728</v>
      </c>
      <c r="D106" s="203">
        <v>1</v>
      </c>
      <c r="E106" s="203">
        <f t="shared" si="3"/>
        <v>4.4052272727272728</v>
      </c>
    </row>
    <row r="107" spans="1:5" ht="15.75" customHeight="1">
      <c r="A107" s="220" t="s">
        <v>1750</v>
      </c>
      <c r="B107" s="221"/>
      <c r="C107" s="221"/>
      <c r="D107" s="222"/>
      <c r="E107" s="205">
        <f>SUM(E85:E106)</f>
        <v>176.29552597402599</v>
      </c>
    </row>
    <row r="108" spans="1:5" ht="15.75" customHeight="1"/>
    <row r="109" spans="1:5" ht="15.75" customHeight="1"/>
    <row r="110" spans="1:5" ht="15.75" customHeight="1">
      <c r="A110" s="217" t="s">
        <v>99</v>
      </c>
      <c r="B110" s="218"/>
      <c r="C110" s="218"/>
      <c r="D110" s="218"/>
      <c r="E110" s="219"/>
    </row>
    <row r="111" spans="1:5" ht="15.75" customHeight="1">
      <c r="A111" s="200" t="s">
        <v>1745</v>
      </c>
      <c r="B111" s="201" t="s">
        <v>1746</v>
      </c>
      <c r="C111" s="201" t="s">
        <v>1747</v>
      </c>
      <c r="D111" s="201" t="s">
        <v>1748</v>
      </c>
      <c r="E111" s="202" t="s">
        <v>1749</v>
      </c>
    </row>
    <row r="112" spans="1:5" ht="15.75" customHeight="1">
      <c r="A112" s="203" t="str">
        <f>IFERROR(VLOOKUP(B112,Components!$A:$C,2,FALSE),"")</f>
        <v>ALIS000010</v>
      </c>
      <c r="B112" s="203" t="s">
        <v>414</v>
      </c>
      <c r="C112" s="203">
        <f>IFERROR(VLOOKUP(B112,Components!$A:$C,3,FALSE),"")</f>
        <v>4.3821818181818184</v>
      </c>
      <c r="D112" s="203">
        <v>1</v>
      </c>
      <c r="E112" s="203">
        <f t="shared" ref="E112:E134" si="4">IFERROR(D112*C112, 0)</f>
        <v>4.3821818181818184</v>
      </c>
    </row>
    <row r="113" spans="1:5" ht="15.75" customHeight="1">
      <c r="A113" s="203" t="str">
        <f>IFERROR(VLOOKUP(B113,Components!$A:$C,2,FALSE),"")</f>
        <v>ALIS000055</v>
      </c>
      <c r="B113" s="203" t="s">
        <v>646</v>
      </c>
      <c r="C113" s="203">
        <f>IFERROR(VLOOKUP(B113,Components!$A:$C,3,FALSE),"")</f>
        <v>15.364800000000001</v>
      </c>
      <c r="D113" s="203">
        <v>1</v>
      </c>
      <c r="E113" s="203">
        <f t="shared" si="4"/>
        <v>15.364800000000001</v>
      </c>
    </row>
    <row r="114" spans="1:5" ht="15.75" customHeight="1">
      <c r="A114" s="203" t="str">
        <f>IFERROR(VLOOKUP(B114,Components!$A:$C,2,FALSE),"")</f>
        <v>ALIS000001</v>
      </c>
      <c r="B114" s="203" t="s">
        <v>362</v>
      </c>
      <c r="C114" s="203">
        <f>IFERROR(VLOOKUP(B114,Components!$A:$C,3,FALSE),"")</f>
        <v>22.915199999999999</v>
      </c>
      <c r="D114" s="203">
        <v>1</v>
      </c>
      <c r="E114" s="203">
        <f t="shared" si="4"/>
        <v>22.915199999999999</v>
      </c>
    </row>
    <row r="115" spans="1:5" ht="15.75" customHeight="1">
      <c r="A115" s="203" t="str">
        <f>IFERROR(VLOOKUP(B115,Components!$A:$C,2,FALSE),"")</f>
        <v>ALIS000060</v>
      </c>
      <c r="B115" s="203" t="s">
        <v>662</v>
      </c>
      <c r="C115" s="203">
        <f>IFERROR(VLOOKUP(B115,Components!$A:$C,3,FALSE),"")</f>
        <v>14.413636363636364</v>
      </c>
      <c r="D115" s="203">
        <v>1</v>
      </c>
      <c r="E115" s="203">
        <f t="shared" si="4"/>
        <v>14.413636363636364</v>
      </c>
    </row>
    <row r="116" spans="1:5" ht="15.75" customHeight="1">
      <c r="A116" s="203" t="str">
        <f>IFERROR(VLOOKUP(B116,Components!$A:$C,2,FALSE),"")</f>
        <v>ALIS000043</v>
      </c>
      <c r="B116" s="203" t="s">
        <v>593</v>
      </c>
      <c r="C116" s="203">
        <f>IFERROR(VLOOKUP(B116,Components!$A:$C,3,FALSE),"")</f>
        <v>0.66818181818181821</v>
      </c>
      <c r="D116" s="203">
        <v>2</v>
      </c>
      <c r="E116" s="203">
        <f t="shared" si="4"/>
        <v>1.3363636363636364</v>
      </c>
    </row>
    <row r="117" spans="1:5" ht="15.75" customHeight="1">
      <c r="A117" s="203" t="str">
        <f>IFERROR(VLOOKUP(B117,Components!$A:$C,2,FALSE),"")</f>
        <v>ALIS000044</v>
      </c>
      <c r="B117" s="203" t="s">
        <v>598</v>
      </c>
      <c r="C117" s="203">
        <f>IFERROR(VLOOKUP(B117,Components!$A:$C,3,FALSE),"")</f>
        <v>0.62045454545454548</v>
      </c>
      <c r="D117" s="203">
        <v>8</v>
      </c>
      <c r="E117" s="203">
        <f t="shared" si="4"/>
        <v>4.9636363636363638</v>
      </c>
    </row>
    <row r="118" spans="1:5" ht="15.75" customHeight="1">
      <c r="A118" s="203" t="str">
        <f>IFERROR(VLOOKUP(B118,Components!$A:$C,2,FALSE),"")</f>
        <v>ALIS000003</v>
      </c>
      <c r="B118" s="203" t="s">
        <v>376</v>
      </c>
      <c r="C118" s="203">
        <f>IFERROR(VLOOKUP(B118,Components!$A:$C,3,FALSE),"")</f>
        <v>1.4318181818181819</v>
      </c>
      <c r="D118" s="203">
        <v>1</v>
      </c>
      <c r="E118" s="203">
        <f t="shared" si="4"/>
        <v>1.4318181818181819</v>
      </c>
    </row>
    <row r="119" spans="1:5" ht="15.75" customHeight="1">
      <c r="A119" s="203" t="str">
        <f>IFERROR(VLOOKUP(B119,Components!$A:$C,2,FALSE),"")</f>
        <v>ALIS000062</v>
      </c>
      <c r="B119" s="203" t="s">
        <v>673</v>
      </c>
      <c r="C119" s="203">
        <f>IFERROR(VLOOKUP(B119,Components!$A:$C,3,FALSE),"")</f>
        <v>0.97650000000000003</v>
      </c>
      <c r="D119" s="203">
        <v>3</v>
      </c>
      <c r="E119" s="203">
        <f t="shared" si="4"/>
        <v>2.9295</v>
      </c>
    </row>
    <row r="120" spans="1:5" ht="15.75" customHeight="1">
      <c r="A120" s="203" t="str">
        <f>IFERROR(VLOOKUP(B120,Components!$A:$C,2,FALSE),"")</f>
        <v>ALIS000063</v>
      </c>
      <c r="B120" s="203" t="s">
        <v>679</v>
      </c>
      <c r="C120" s="203">
        <f>IFERROR(VLOOKUP(B120,Components!$A:$C,3,FALSE),"")</f>
        <v>0.59181818181818191</v>
      </c>
      <c r="D120" s="203">
        <v>1</v>
      </c>
      <c r="E120" s="203">
        <f t="shared" si="4"/>
        <v>0.59181818181818191</v>
      </c>
    </row>
    <row r="121" spans="1:5" ht="15.75" customHeight="1">
      <c r="A121" s="203" t="str">
        <f>IFERROR(VLOOKUP(B121,Components!$A:$C,2,FALSE),"")</f>
        <v>ALIS000031</v>
      </c>
      <c r="B121" s="203" t="s">
        <v>529</v>
      </c>
      <c r="C121" s="203">
        <f>IFERROR(VLOOKUP(B121,Components!$A:$C,3,FALSE),"")</f>
        <v>0.16704545454545455</v>
      </c>
      <c r="D121" s="203">
        <v>1</v>
      </c>
      <c r="E121" s="203">
        <f t="shared" si="4"/>
        <v>0.16704545454545455</v>
      </c>
    </row>
    <row r="122" spans="1:5" ht="15.75" customHeight="1">
      <c r="A122" s="203" t="str">
        <f>IFERROR(VLOOKUP(B122,Components!$A:$C,2,FALSE),"")</f>
        <v>ALIS000087</v>
      </c>
      <c r="B122" s="203" t="s">
        <v>764</v>
      </c>
      <c r="C122" s="203">
        <f>IFERROR(VLOOKUP(B122,Components!$A:$C,3,FALSE),"")</f>
        <v>0.47727272727272729</v>
      </c>
      <c r="D122" s="203">
        <v>23</v>
      </c>
      <c r="E122" s="203">
        <f t="shared" si="4"/>
        <v>10.977272727272728</v>
      </c>
    </row>
    <row r="123" spans="1:5" ht="15.75" customHeight="1">
      <c r="A123" s="203" t="str">
        <f>IFERROR(VLOOKUP(B123,Components!$A:$C,2,FALSE),"")</f>
        <v>ALIS000083</v>
      </c>
      <c r="B123" s="203" t="s">
        <v>756</v>
      </c>
      <c r="C123" s="203">
        <f>IFERROR(VLOOKUP(B123,Components!$A:$C,3,FALSE),"")</f>
        <v>1.0500000000000001E-2</v>
      </c>
      <c r="D123" s="203">
        <v>1</v>
      </c>
      <c r="E123" s="203">
        <f t="shared" si="4"/>
        <v>1.0500000000000001E-2</v>
      </c>
    </row>
    <row r="124" spans="1:5" ht="15.75" customHeight="1">
      <c r="A124" s="203" t="str">
        <f>IFERROR(VLOOKUP(B124,Components!$A:$C,2,FALSE),"")</f>
        <v>ALIS000084</v>
      </c>
      <c r="B124" s="203" t="s">
        <v>758</v>
      </c>
      <c r="C124" s="203">
        <f>IFERROR(VLOOKUP(B124,Components!$A:$C,3,FALSE),"")</f>
        <v>1.0500000000000001E-2</v>
      </c>
      <c r="D124" s="203">
        <v>1</v>
      </c>
      <c r="E124" s="203">
        <f t="shared" si="4"/>
        <v>1.0500000000000001E-2</v>
      </c>
    </row>
    <row r="125" spans="1:5" ht="15.75" customHeight="1">
      <c r="A125" s="203" t="str">
        <f>IFERROR(VLOOKUP(B125,Components!$A:$C,2,FALSE),"")</f>
        <v>ALIS000129</v>
      </c>
      <c r="B125" s="203" t="s">
        <v>962</v>
      </c>
      <c r="C125" s="203">
        <f>IFERROR(VLOOKUP(B125,Components!$A:$C,3,FALSE),"")</f>
        <v>5.4545454545454543E-2</v>
      </c>
      <c r="D125" s="203">
        <v>4</v>
      </c>
      <c r="E125" s="203">
        <f t="shared" si="4"/>
        <v>0.21818181818181817</v>
      </c>
    </row>
    <row r="126" spans="1:5" ht="15.75" customHeight="1">
      <c r="A126" s="203" t="str">
        <f>IFERROR(VLOOKUP(B126,Components!$A:$C,2,FALSE),"")</f>
        <v>ALIS000139</v>
      </c>
      <c r="B126" s="203" t="s">
        <v>1008</v>
      </c>
      <c r="C126" s="203">
        <f>IFERROR(VLOOKUP(B126,Components!$A:$C,3,FALSE),"")</f>
        <v>4.2954545454545461E-2</v>
      </c>
      <c r="D126" s="203">
        <v>4</v>
      </c>
      <c r="E126" s="203">
        <f t="shared" si="4"/>
        <v>0.17181818181818184</v>
      </c>
    </row>
    <row r="127" spans="1:5" ht="15.75" customHeight="1">
      <c r="A127" s="203" t="str">
        <f>IFERROR(VLOOKUP(B127,Components!$A:$C,2,FALSE),"")</f>
        <v>ALIS000132</v>
      </c>
      <c r="B127" s="203" t="s">
        <v>975</v>
      </c>
      <c r="C127" s="203">
        <f>IFERROR(VLOOKUP(B127,Components!$A:$C,3,FALSE),"")</f>
        <v>3.3409090909090909E-2</v>
      </c>
      <c r="D127" s="203">
        <v>6</v>
      </c>
      <c r="E127" s="203">
        <f t="shared" si="4"/>
        <v>0.20045454545454544</v>
      </c>
    </row>
    <row r="128" spans="1:5" ht="15.75" customHeight="1">
      <c r="A128" s="203" t="str">
        <f>IFERROR(VLOOKUP(B128,Components!$A:$C,2,FALSE),"")</f>
        <v>ALIS000080</v>
      </c>
      <c r="B128" s="203" t="s">
        <v>750</v>
      </c>
      <c r="C128" s="203">
        <f>IFERROR(VLOOKUP(B128,Components!$A:$C,3,FALSE),"")</f>
        <v>14.82683982683983</v>
      </c>
      <c r="D128" s="203">
        <v>3.5</v>
      </c>
      <c r="E128" s="203">
        <f t="shared" si="4"/>
        <v>51.893939393939405</v>
      </c>
    </row>
    <row r="129" spans="1:5" ht="15.75" customHeight="1">
      <c r="A129" s="203" t="str">
        <f>IFERROR(VLOOKUP(B129,Components!$A:$C,2,FALSE),"")</f>
        <v>ALIS000082</v>
      </c>
      <c r="B129" s="203" t="s">
        <v>754</v>
      </c>
      <c r="C129" s="203">
        <f>IFERROR(VLOOKUP(B129,Components!$A:$C,3,FALSE),"")</f>
        <v>24.09361471861472</v>
      </c>
      <c r="D129" s="203">
        <v>0.2</v>
      </c>
      <c r="E129" s="203">
        <f t="shared" si="4"/>
        <v>4.8187229437229444</v>
      </c>
    </row>
    <row r="130" spans="1:5" ht="15.75" customHeight="1">
      <c r="A130" s="203" t="str">
        <f>IFERROR(VLOOKUP(B130,Components!$A:$C,2,FALSE),"")</f>
        <v>ALIS000142</v>
      </c>
      <c r="B130" s="203" t="s">
        <v>1020</v>
      </c>
      <c r="C130" s="203">
        <f>IFERROR(VLOOKUP(B130,Components!$A:$C,3,FALSE),"")</f>
        <v>3.0545454545454546E-2</v>
      </c>
      <c r="D130" s="203">
        <v>4</v>
      </c>
      <c r="E130" s="203">
        <f t="shared" si="4"/>
        <v>0.12218181818181818</v>
      </c>
    </row>
    <row r="131" spans="1:5" ht="15.75" customHeight="1">
      <c r="A131" s="203" t="str">
        <f>IFERROR(VLOOKUP(B131,Components!$A:$C,2,FALSE),"")</f>
        <v>ALIS000089</v>
      </c>
      <c r="B131" s="203" t="s">
        <v>772</v>
      </c>
      <c r="C131" s="203">
        <f>IFERROR(VLOOKUP(B131,Components!$A:$C,3,FALSE),"")</f>
        <v>2.3863636363636365E-2</v>
      </c>
      <c r="D131" s="203">
        <v>3</v>
      </c>
      <c r="E131" s="203">
        <f t="shared" si="4"/>
        <v>7.1590909090909094E-2</v>
      </c>
    </row>
    <row r="132" spans="1:5" ht="15.75" customHeight="1">
      <c r="A132" s="203" t="str">
        <f>IFERROR(VLOOKUP(B132,Components!$A:$C,2,FALSE),"")</f>
        <v>ALIS000091</v>
      </c>
      <c r="B132" s="203" t="s">
        <v>784</v>
      </c>
      <c r="C132" s="203">
        <f>IFERROR(VLOOKUP(B132,Components!$A:$C,3,FALSE),"")</f>
        <v>0.11454545454545455</v>
      </c>
      <c r="D132" s="203">
        <v>1</v>
      </c>
      <c r="E132" s="203">
        <f t="shared" si="4"/>
        <v>0.11454545454545455</v>
      </c>
    </row>
    <row r="133" spans="1:5" ht="15.75" customHeight="1">
      <c r="A133" s="203" t="str">
        <f>IFERROR(VLOOKUP(B133,Components!$A:$C,2,FALSE),"")</f>
        <v>ALIS000090</v>
      </c>
      <c r="B133" s="203" t="s">
        <v>778</v>
      </c>
      <c r="C133" s="203">
        <f>IFERROR(VLOOKUP(B133,Components!$A:$C,3,FALSE),"")</f>
        <v>2.8363636363636364</v>
      </c>
      <c r="D133" s="203">
        <v>0.05</v>
      </c>
      <c r="E133" s="203">
        <f t="shared" si="4"/>
        <v>0.14181818181818182</v>
      </c>
    </row>
    <row r="134" spans="1:5" ht="15.75" customHeight="1">
      <c r="A134" s="203" t="str">
        <f>IFERROR(VLOOKUP(B134,Components!$A:$C,2,FALSE),"")</f>
        <v>ALIS000025</v>
      </c>
      <c r="B134" s="203" t="s">
        <v>494</v>
      </c>
      <c r="C134" s="203">
        <f>IFERROR(VLOOKUP(B134,Components!$A:$C,3,FALSE),"")</f>
        <v>3.15</v>
      </c>
      <c r="D134" s="203">
        <v>1</v>
      </c>
      <c r="E134" s="203">
        <f t="shared" si="4"/>
        <v>3.15</v>
      </c>
    </row>
    <row r="135" spans="1:5" ht="15.75" customHeight="1">
      <c r="A135" s="220" t="s">
        <v>1750</v>
      </c>
      <c r="B135" s="221"/>
      <c r="C135" s="221"/>
      <c r="D135" s="222"/>
      <c r="E135" s="205">
        <f>SUM(E112:E134)</f>
        <v>140.39752597402602</v>
      </c>
    </row>
    <row r="136" spans="1:5" ht="15.75" customHeight="1"/>
    <row r="137" spans="1:5" ht="15.75" customHeight="1"/>
    <row r="138" spans="1:5" ht="15.75" customHeight="1">
      <c r="A138" s="217" t="s">
        <v>102</v>
      </c>
      <c r="B138" s="218"/>
      <c r="C138" s="218"/>
      <c r="D138" s="218"/>
      <c r="E138" s="219"/>
    </row>
    <row r="139" spans="1:5" ht="15.75" customHeight="1">
      <c r="A139" s="200" t="s">
        <v>1745</v>
      </c>
      <c r="B139" s="201" t="s">
        <v>1746</v>
      </c>
      <c r="C139" s="201" t="s">
        <v>1747</v>
      </c>
      <c r="D139" s="201" t="s">
        <v>1748</v>
      </c>
      <c r="E139" s="202" t="s">
        <v>1749</v>
      </c>
    </row>
    <row r="140" spans="1:5" ht="15.75" customHeight="1">
      <c r="A140" s="203" t="str">
        <f>IFERROR(VLOOKUP(B140,Components!$A:$C,2,FALSE),"")</f>
        <v>ALIS000010</v>
      </c>
      <c r="B140" s="203" t="s">
        <v>414</v>
      </c>
      <c r="C140" s="203">
        <f>IFERROR(VLOOKUP(B140,Components!$A:$C,3,FALSE),"")</f>
        <v>4.3821818181818184</v>
      </c>
      <c r="D140" s="203">
        <v>1</v>
      </c>
      <c r="E140" s="203">
        <f t="shared" ref="E140:E166" si="5">IFERROR(D140*C140, 0)</f>
        <v>4.3821818181818184</v>
      </c>
    </row>
    <row r="141" spans="1:5" ht="15.75" customHeight="1">
      <c r="A141" s="203" t="str">
        <f>IFERROR(VLOOKUP(B141,Components!$A:$C,2,FALSE),"")</f>
        <v>ALIS000055</v>
      </c>
      <c r="B141" s="203" t="s">
        <v>646</v>
      </c>
      <c r="C141" s="203">
        <f>IFERROR(VLOOKUP(B141,Components!$A:$C,3,FALSE),"")</f>
        <v>15.364800000000001</v>
      </c>
      <c r="D141" s="203">
        <v>1</v>
      </c>
      <c r="E141" s="203">
        <f t="shared" si="5"/>
        <v>15.364800000000001</v>
      </c>
    </row>
    <row r="142" spans="1:5" ht="15.75" customHeight="1">
      <c r="A142" s="203" t="str">
        <f>IFERROR(VLOOKUP(B142,Components!$A:$C,2,FALSE),"")</f>
        <v>ALIS000001</v>
      </c>
      <c r="B142" s="203" t="s">
        <v>362</v>
      </c>
      <c r="C142" s="203">
        <f>IFERROR(VLOOKUP(B142,Components!$A:$C,3,FALSE),"")</f>
        <v>22.915199999999999</v>
      </c>
      <c r="D142" s="203">
        <v>1</v>
      </c>
      <c r="E142" s="203">
        <f t="shared" si="5"/>
        <v>22.915199999999999</v>
      </c>
    </row>
    <row r="143" spans="1:5" ht="15.75" customHeight="1">
      <c r="A143" s="203" t="str">
        <f>IFERROR(VLOOKUP(B143,Components!$A:$C,2,FALSE),"")</f>
        <v>ALIS000060</v>
      </c>
      <c r="B143" s="203" t="s">
        <v>662</v>
      </c>
      <c r="C143" s="203">
        <f>IFERROR(VLOOKUP(B143,Components!$A:$C,3,FALSE),"")</f>
        <v>14.413636363636364</v>
      </c>
      <c r="D143" s="203">
        <v>1</v>
      </c>
      <c r="E143" s="203">
        <f t="shared" si="5"/>
        <v>14.413636363636364</v>
      </c>
    </row>
    <row r="144" spans="1:5" ht="15.75" customHeight="1">
      <c r="A144" s="203" t="str">
        <f>IFERROR(VLOOKUP(B144,Components!$A:$C,2,FALSE),"")</f>
        <v>ALIS000043</v>
      </c>
      <c r="B144" s="203" t="s">
        <v>593</v>
      </c>
      <c r="C144" s="203">
        <f>IFERROR(VLOOKUP(B144,Components!$A:$C,3,FALSE),"")</f>
        <v>0.66818181818181821</v>
      </c>
      <c r="D144" s="203">
        <v>2</v>
      </c>
      <c r="E144" s="203">
        <f t="shared" si="5"/>
        <v>1.3363636363636364</v>
      </c>
    </row>
    <row r="145" spans="1:5" ht="15.75" customHeight="1">
      <c r="A145" s="203" t="str">
        <f>IFERROR(VLOOKUP(B145,Components!$A:$C,2,FALSE),"")</f>
        <v>ALIS000044</v>
      </c>
      <c r="B145" s="203" t="s">
        <v>598</v>
      </c>
      <c r="C145" s="203">
        <f>IFERROR(VLOOKUP(B145,Components!$A:$C,3,FALSE),"")</f>
        <v>0.62045454545454548</v>
      </c>
      <c r="D145" s="203">
        <v>8</v>
      </c>
      <c r="E145" s="203">
        <f t="shared" si="5"/>
        <v>4.9636363636363638</v>
      </c>
    </row>
    <row r="146" spans="1:5" ht="15.75" customHeight="1">
      <c r="A146" s="203" t="str">
        <f>IFERROR(VLOOKUP(B146,Components!$A:$C,2,FALSE),"")</f>
        <v>ALIS000003</v>
      </c>
      <c r="B146" s="203" t="s">
        <v>376</v>
      </c>
      <c r="C146" s="203">
        <f>IFERROR(VLOOKUP(B146,Components!$A:$C,3,FALSE),"")</f>
        <v>1.4318181818181819</v>
      </c>
      <c r="D146" s="203">
        <v>1</v>
      </c>
      <c r="E146" s="203">
        <f t="shared" si="5"/>
        <v>1.4318181818181819</v>
      </c>
    </row>
    <row r="147" spans="1:5" ht="15.75" customHeight="1">
      <c r="A147" s="203" t="str">
        <f>IFERROR(VLOOKUP(B147,Components!$A:$C,2,FALSE),"")</f>
        <v>ALIS000062</v>
      </c>
      <c r="B147" s="203" t="s">
        <v>673</v>
      </c>
      <c r="C147" s="203">
        <f>IFERROR(VLOOKUP(B147,Components!$A:$C,3,FALSE),"")</f>
        <v>0.97650000000000003</v>
      </c>
      <c r="D147" s="203">
        <v>3</v>
      </c>
      <c r="E147" s="203">
        <f t="shared" si="5"/>
        <v>2.9295</v>
      </c>
    </row>
    <row r="148" spans="1:5" ht="15.75" customHeight="1">
      <c r="A148" s="203" t="str">
        <f>IFERROR(VLOOKUP(B148,Components!$A:$C,2,FALSE),"")</f>
        <v>ALIS000063</v>
      </c>
      <c r="B148" s="203" t="s">
        <v>679</v>
      </c>
      <c r="C148" s="203">
        <f>IFERROR(VLOOKUP(B148,Components!$A:$C,3,FALSE),"")</f>
        <v>0.59181818181818191</v>
      </c>
      <c r="D148" s="203">
        <v>1</v>
      </c>
      <c r="E148" s="203">
        <f t="shared" si="5"/>
        <v>0.59181818181818191</v>
      </c>
    </row>
    <row r="149" spans="1:5" ht="15.75" customHeight="1">
      <c r="A149" s="203" t="str">
        <f>IFERROR(VLOOKUP(B149,Components!$A:$C,2,FALSE),"")</f>
        <v>ALIS000031</v>
      </c>
      <c r="B149" s="203" t="s">
        <v>529</v>
      </c>
      <c r="C149" s="203">
        <f>IFERROR(VLOOKUP(B149,Components!$A:$C,3,FALSE),"")</f>
        <v>0.16704545454545455</v>
      </c>
      <c r="D149" s="203">
        <v>1</v>
      </c>
      <c r="E149" s="203">
        <f t="shared" si="5"/>
        <v>0.16704545454545455</v>
      </c>
    </row>
    <row r="150" spans="1:5" ht="15.75" customHeight="1">
      <c r="A150" s="203" t="str">
        <f>IFERROR(VLOOKUP(B150,Components!$A:$C,2,FALSE),"")</f>
        <v>ALIS000087</v>
      </c>
      <c r="B150" s="203" t="s">
        <v>764</v>
      </c>
      <c r="C150" s="203">
        <f>IFERROR(VLOOKUP(B150,Components!$A:$C,3,FALSE),"")</f>
        <v>0.47727272727272729</v>
      </c>
      <c r="D150" s="203">
        <v>20</v>
      </c>
      <c r="E150" s="203">
        <f t="shared" si="5"/>
        <v>9.5454545454545467</v>
      </c>
    </row>
    <row r="151" spans="1:5" ht="15.75" customHeight="1">
      <c r="A151" s="203" t="str">
        <f>IFERROR(VLOOKUP(B151,Components!$A:$C,2,FALSE),"")</f>
        <v>ALIS000083</v>
      </c>
      <c r="B151" s="203" t="s">
        <v>756</v>
      </c>
      <c r="C151" s="203">
        <f>IFERROR(VLOOKUP(B151,Components!$A:$C,3,FALSE),"")</f>
        <v>1.0500000000000001E-2</v>
      </c>
      <c r="D151" s="203">
        <v>1</v>
      </c>
      <c r="E151" s="203">
        <f t="shared" si="5"/>
        <v>1.0500000000000001E-2</v>
      </c>
    </row>
    <row r="152" spans="1:5" ht="15.75" customHeight="1">
      <c r="A152" s="203" t="str">
        <f>IFERROR(VLOOKUP(B152,Components!$A:$C,2,FALSE),"")</f>
        <v>ALIS000084</v>
      </c>
      <c r="B152" s="203" t="s">
        <v>758</v>
      </c>
      <c r="C152" s="203">
        <f>IFERROR(VLOOKUP(B152,Components!$A:$C,3,FALSE),"")</f>
        <v>1.0500000000000001E-2</v>
      </c>
      <c r="D152" s="203">
        <v>1</v>
      </c>
      <c r="E152" s="203">
        <f t="shared" si="5"/>
        <v>1.0500000000000001E-2</v>
      </c>
    </row>
    <row r="153" spans="1:5" ht="15.75" customHeight="1">
      <c r="A153" s="203" t="str">
        <f>IFERROR(VLOOKUP(B153,Components!$A:$C,2,FALSE),"")</f>
        <v>ALIS000129</v>
      </c>
      <c r="B153" s="203" t="s">
        <v>962</v>
      </c>
      <c r="C153" s="203">
        <f>IFERROR(VLOOKUP(B153,Components!$A:$C,3,FALSE),"")</f>
        <v>5.4545454545454543E-2</v>
      </c>
      <c r="D153" s="203">
        <v>4</v>
      </c>
      <c r="E153" s="203">
        <f t="shared" si="5"/>
        <v>0.21818181818181817</v>
      </c>
    </row>
    <row r="154" spans="1:5" ht="15.75" customHeight="1">
      <c r="A154" s="203" t="str">
        <f>IFERROR(VLOOKUP(B154,Components!$A:$C,2,FALSE),"")</f>
        <v>ALIS000139</v>
      </c>
      <c r="B154" s="203" t="s">
        <v>1008</v>
      </c>
      <c r="C154" s="203">
        <f>IFERROR(VLOOKUP(B154,Components!$A:$C,3,FALSE),"")</f>
        <v>4.2954545454545461E-2</v>
      </c>
      <c r="D154" s="203">
        <v>4</v>
      </c>
      <c r="E154" s="203">
        <f t="shared" si="5"/>
        <v>0.17181818181818184</v>
      </c>
    </row>
    <row r="155" spans="1:5" ht="15.75" customHeight="1">
      <c r="A155" s="203" t="str">
        <f>IFERROR(VLOOKUP(B155,Components!$A:$C,2,FALSE),"")</f>
        <v>ALIS000132</v>
      </c>
      <c r="B155" s="203" t="s">
        <v>975</v>
      </c>
      <c r="C155" s="203">
        <f>IFERROR(VLOOKUP(B155,Components!$A:$C,3,FALSE),"")</f>
        <v>3.3409090909090909E-2</v>
      </c>
      <c r="D155" s="203">
        <v>6</v>
      </c>
      <c r="E155" s="203">
        <f t="shared" si="5"/>
        <v>0.20045454545454544</v>
      </c>
    </row>
    <row r="156" spans="1:5" ht="15.75" customHeight="1">
      <c r="A156" s="203" t="str">
        <f>IFERROR(VLOOKUP(B156,Components!$A:$C,2,FALSE),"")</f>
        <v>ALIS000080</v>
      </c>
      <c r="B156" s="203" t="s">
        <v>750</v>
      </c>
      <c r="C156" s="203">
        <f>IFERROR(VLOOKUP(B156,Components!$A:$C,3,FALSE),"")</f>
        <v>14.82683982683983</v>
      </c>
      <c r="D156" s="203">
        <v>2.2999999999999998</v>
      </c>
      <c r="E156" s="203">
        <f t="shared" si="5"/>
        <v>34.101731601731608</v>
      </c>
    </row>
    <row r="157" spans="1:5" ht="15.75" customHeight="1">
      <c r="A157" s="203" t="str">
        <f>IFERROR(VLOOKUP(B157,Components!$A:$C,2,FALSE),"")</f>
        <v>ALIS000082</v>
      </c>
      <c r="B157" s="203" t="s">
        <v>754</v>
      </c>
      <c r="C157" s="203">
        <f>IFERROR(VLOOKUP(B157,Components!$A:$C,3,FALSE),"")</f>
        <v>24.09361471861472</v>
      </c>
      <c r="D157" s="203">
        <v>0.2</v>
      </c>
      <c r="E157" s="203">
        <f t="shared" si="5"/>
        <v>4.8187229437229444</v>
      </c>
    </row>
    <row r="158" spans="1:5" ht="15.75" customHeight="1">
      <c r="A158" s="203" t="str">
        <f>IFERROR(VLOOKUP(B158,Components!$A:$C,2,FALSE),"")</f>
        <v>ALIS000029</v>
      </c>
      <c r="B158" s="203" t="s">
        <v>517</v>
      </c>
      <c r="C158" s="203">
        <f>IFERROR(VLOOKUP(B158,Components!$A:$C,3,FALSE),"")</f>
        <v>4.5340909090909092</v>
      </c>
      <c r="D158" s="203">
        <v>1</v>
      </c>
      <c r="E158" s="203">
        <f t="shared" si="5"/>
        <v>4.5340909090909092</v>
      </c>
    </row>
    <row r="159" spans="1:5" ht="15.75" customHeight="1">
      <c r="A159" s="203" t="str">
        <f>IFERROR(VLOOKUP(B159,Components!$A:$C,2,FALSE),"")</f>
        <v>ALIS000021</v>
      </c>
      <c r="B159" s="203" t="s">
        <v>464</v>
      </c>
      <c r="C159" s="203">
        <f>IFERROR(VLOOKUP(B159,Components!$A:$C,3,FALSE),"")</f>
        <v>27.337227272727272</v>
      </c>
      <c r="D159" s="203">
        <v>1</v>
      </c>
      <c r="E159" s="203">
        <f t="shared" si="5"/>
        <v>27.337227272727272</v>
      </c>
    </row>
    <row r="160" spans="1:5" ht="15.75" customHeight="1">
      <c r="A160" s="203" t="str">
        <f>IFERROR(VLOOKUP(B160,Components!$A:$C,2,FALSE),"")</f>
        <v>ALIS000020</v>
      </c>
      <c r="B160" s="203" t="s">
        <v>462</v>
      </c>
      <c r="C160" s="203">
        <f>IFERROR(VLOOKUP(B160,Components!$A:$C,3,FALSE),"")</f>
        <v>4.6534090909090908</v>
      </c>
      <c r="D160" s="203">
        <v>1</v>
      </c>
      <c r="E160" s="203">
        <f t="shared" si="5"/>
        <v>4.6534090909090908</v>
      </c>
    </row>
    <row r="161" spans="1:5" ht="15.75" customHeight="1">
      <c r="A161" s="203" t="str">
        <f>IFERROR(VLOOKUP(B161,Components!$A:$C,2,FALSE),"")</f>
        <v>ALIS000027</v>
      </c>
      <c r="B161" s="203" t="s">
        <v>506</v>
      </c>
      <c r="C161" s="203">
        <f>IFERROR(VLOOKUP(B161,Components!$A:$C,3,FALSE),"")</f>
        <v>4.4052272727272728</v>
      </c>
      <c r="D161" s="203">
        <v>1</v>
      </c>
      <c r="E161" s="203">
        <f t="shared" si="5"/>
        <v>4.4052272727272728</v>
      </c>
    </row>
    <row r="162" spans="1:5" ht="15.75" customHeight="1">
      <c r="A162" s="203" t="str">
        <f>IFERROR(VLOOKUP(B162,Components!$A:$C,2,FALSE),"")</f>
        <v>ALIS000142</v>
      </c>
      <c r="B162" s="203" t="s">
        <v>1020</v>
      </c>
      <c r="C162" s="203">
        <f>IFERROR(VLOOKUP(B162,Components!$A:$C,3,FALSE),"")</f>
        <v>3.0545454545454546E-2</v>
      </c>
      <c r="D162" s="203">
        <v>4</v>
      </c>
      <c r="E162" s="203">
        <f t="shared" si="5"/>
        <v>0.12218181818181818</v>
      </c>
    </row>
    <row r="163" spans="1:5" ht="15.75" customHeight="1">
      <c r="A163" s="203" t="str">
        <f>IFERROR(VLOOKUP(B163,Components!$A:$C,2,FALSE),"")</f>
        <v>ALIS000089</v>
      </c>
      <c r="B163" s="203" t="s">
        <v>772</v>
      </c>
      <c r="C163" s="203">
        <f>IFERROR(VLOOKUP(B163,Components!$A:$C,3,FALSE),"")</f>
        <v>2.3863636363636365E-2</v>
      </c>
      <c r="D163" s="203">
        <v>3</v>
      </c>
      <c r="E163" s="203">
        <f t="shared" si="5"/>
        <v>7.1590909090909094E-2</v>
      </c>
    </row>
    <row r="164" spans="1:5" ht="15.75" customHeight="1">
      <c r="A164" s="203" t="str">
        <f>IFERROR(VLOOKUP(B164,Components!$A:$C,2,FALSE),"")</f>
        <v>ALIS000091</v>
      </c>
      <c r="B164" s="203" t="s">
        <v>784</v>
      </c>
      <c r="C164" s="203">
        <f>IFERROR(VLOOKUP(B164,Components!$A:$C,3,FALSE),"")</f>
        <v>0.11454545454545455</v>
      </c>
      <c r="D164" s="203">
        <v>1</v>
      </c>
      <c r="E164" s="203">
        <f t="shared" si="5"/>
        <v>0.11454545454545455</v>
      </c>
    </row>
    <row r="165" spans="1:5" ht="15.75" customHeight="1">
      <c r="A165" s="203" t="str">
        <f>IFERROR(VLOOKUP(B165,Components!$A:$C,2,FALSE),"")</f>
        <v>ALIS000090</v>
      </c>
      <c r="B165" s="203" t="s">
        <v>778</v>
      </c>
      <c r="C165" s="203">
        <f>IFERROR(VLOOKUP(B165,Components!$A:$C,3,FALSE),"")</f>
        <v>2.8363636363636364</v>
      </c>
      <c r="D165" s="203">
        <v>0.05</v>
      </c>
      <c r="E165" s="203">
        <f t="shared" si="5"/>
        <v>0.14181818181818182</v>
      </c>
    </row>
    <row r="166" spans="1:5" ht="15.75" customHeight="1">
      <c r="A166" s="203" t="str">
        <f>IFERROR(VLOOKUP(B166,Components!$A:$C,2,FALSE),"")</f>
        <v>ALIS000025</v>
      </c>
      <c r="B166" s="203" t="s">
        <v>494</v>
      </c>
      <c r="C166" s="203">
        <f>IFERROR(VLOOKUP(B166,Components!$A:$C,3,FALSE),"")</f>
        <v>3.15</v>
      </c>
      <c r="D166" s="203">
        <v>1</v>
      </c>
      <c r="E166" s="203">
        <f t="shared" si="5"/>
        <v>3.15</v>
      </c>
    </row>
    <row r="167" spans="1:5" ht="15.75" customHeight="1">
      <c r="A167" s="220" t="s">
        <v>1750</v>
      </c>
      <c r="B167" s="221"/>
      <c r="C167" s="221"/>
      <c r="D167" s="222"/>
      <c r="E167" s="205">
        <f>SUM(E140:E166)</f>
        <v>162.10345454545455</v>
      </c>
    </row>
    <row r="168" spans="1:5" ht="15.75" customHeight="1"/>
    <row r="169" spans="1:5" ht="15.75" customHeight="1"/>
    <row r="170" spans="1:5" ht="15.75" customHeight="1">
      <c r="A170" s="217" t="s">
        <v>103</v>
      </c>
      <c r="B170" s="218"/>
      <c r="C170" s="218"/>
      <c r="D170" s="218"/>
      <c r="E170" s="219"/>
    </row>
    <row r="171" spans="1:5" ht="15.75" customHeight="1">
      <c r="A171" s="200" t="s">
        <v>1745</v>
      </c>
      <c r="B171" s="201" t="s">
        <v>1746</v>
      </c>
      <c r="C171" s="201" t="s">
        <v>1747</v>
      </c>
      <c r="D171" s="201" t="s">
        <v>1748</v>
      </c>
      <c r="E171" s="202" t="s">
        <v>1749</v>
      </c>
    </row>
    <row r="172" spans="1:5" ht="15.75" customHeight="1">
      <c r="A172" s="203" t="str">
        <f>IFERROR(VLOOKUP(B172,Components!$A:$C,2,FALSE),"")</f>
        <v>ALIS000010</v>
      </c>
      <c r="B172" s="203" t="s">
        <v>414</v>
      </c>
      <c r="C172" s="203">
        <f>IFERROR(VLOOKUP(B172,Components!$A:$C,3,FALSE),"")</f>
        <v>4.3821818181818184</v>
      </c>
      <c r="D172" s="203">
        <v>1</v>
      </c>
      <c r="E172" s="203">
        <f t="shared" ref="E172:E194" si="6">IFERROR(D172*C172, 0)</f>
        <v>4.3821818181818184</v>
      </c>
    </row>
    <row r="173" spans="1:5" ht="15.75" customHeight="1">
      <c r="A173" s="203" t="str">
        <f>IFERROR(VLOOKUP(B173,Components!$A:$C,2,FALSE),"")</f>
        <v>ALIS000054</v>
      </c>
      <c r="B173" s="203" t="s">
        <v>643</v>
      </c>
      <c r="C173" s="203">
        <f>IFERROR(VLOOKUP(B173,Components!$A:$C,3,FALSE),"")</f>
        <v>28.644000000000002</v>
      </c>
      <c r="D173" s="203">
        <v>1</v>
      </c>
      <c r="E173" s="203">
        <f t="shared" si="6"/>
        <v>28.644000000000002</v>
      </c>
    </row>
    <row r="174" spans="1:5" ht="15.75" customHeight="1">
      <c r="A174" s="203" t="str">
        <f>IFERROR(VLOOKUP(B174,Components!$A:$C,2,FALSE),"")</f>
        <v>ALIS000001</v>
      </c>
      <c r="B174" s="203" t="s">
        <v>362</v>
      </c>
      <c r="C174" s="203">
        <f>IFERROR(VLOOKUP(B174,Components!$A:$C,3,FALSE),"")</f>
        <v>22.915199999999999</v>
      </c>
      <c r="D174" s="203">
        <v>1</v>
      </c>
      <c r="E174" s="203">
        <f t="shared" si="6"/>
        <v>22.915199999999999</v>
      </c>
    </row>
    <row r="175" spans="1:5" ht="15.75" customHeight="1">
      <c r="A175" s="203" t="str">
        <f>IFERROR(VLOOKUP(B175,Components!$A:$C,2,FALSE),"")</f>
        <v>ALIS000104</v>
      </c>
      <c r="B175" s="203" t="s">
        <v>845</v>
      </c>
      <c r="C175" s="203">
        <f>IFERROR(VLOOKUP(B175,Components!$A:$C,3,FALSE),"")</f>
        <v>13.554545454545455</v>
      </c>
      <c r="D175" s="203">
        <v>1</v>
      </c>
      <c r="E175" s="203">
        <f t="shared" si="6"/>
        <v>13.554545454545455</v>
      </c>
    </row>
    <row r="176" spans="1:5" ht="15.75" customHeight="1">
      <c r="A176" s="203" t="str">
        <f>IFERROR(VLOOKUP(B176,Components!$A:$C,2,FALSE),"")</f>
        <v>ALIS000043</v>
      </c>
      <c r="B176" s="203" t="s">
        <v>593</v>
      </c>
      <c r="C176" s="203">
        <f>IFERROR(VLOOKUP(B176,Components!$A:$C,3,FALSE),"")</f>
        <v>0.66818181818181821</v>
      </c>
      <c r="D176" s="203">
        <v>1</v>
      </c>
      <c r="E176" s="203">
        <f t="shared" si="6"/>
        <v>0.66818181818181821</v>
      </c>
    </row>
    <row r="177" spans="1:5" ht="15.75" customHeight="1">
      <c r="A177" s="203" t="str">
        <f>IFERROR(VLOOKUP(B177,Components!$A:$C,2,FALSE),"")</f>
        <v>ALIS000044</v>
      </c>
      <c r="B177" s="203" t="s">
        <v>598</v>
      </c>
      <c r="C177" s="203">
        <f>IFERROR(VLOOKUP(B177,Components!$A:$C,3,FALSE),"")</f>
        <v>0.62045454545454548</v>
      </c>
      <c r="D177" s="203">
        <v>8</v>
      </c>
      <c r="E177" s="203">
        <f t="shared" si="6"/>
        <v>4.9636363636363638</v>
      </c>
    </row>
    <row r="178" spans="1:5" ht="15.75" customHeight="1">
      <c r="A178" s="203" t="str">
        <f>IFERROR(VLOOKUP(B178,Components!$A:$C,2,FALSE),"")</f>
        <v>ALIS000087</v>
      </c>
      <c r="B178" s="203" t="s">
        <v>764</v>
      </c>
      <c r="C178" s="203">
        <f>IFERROR(VLOOKUP(B178,Components!$A:$C,3,FALSE),"")</f>
        <v>0.47727272727272729</v>
      </c>
      <c r="D178" s="203">
        <v>60</v>
      </c>
      <c r="E178" s="203">
        <f t="shared" si="6"/>
        <v>28.636363636363637</v>
      </c>
    </row>
    <row r="179" spans="1:5" ht="15.75" customHeight="1">
      <c r="A179" s="203" t="str">
        <f>IFERROR(VLOOKUP(B179,Components!$A:$C,2,FALSE),"")</f>
        <v>ALIS000125</v>
      </c>
      <c r="B179" s="203" t="s">
        <v>950</v>
      </c>
      <c r="C179" s="203">
        <f>IFERROR(VLOOKUP(B179,Components!$A:$C,3,FALSE),"")</f>
        <v>17.611363636363635</v>
      </c>
      <c r="D179" s="203">
        <v>0.03</v>
      </c>
      <c r="E179" s="203">
        <f t="shared" si="6"/>
        <v>0.52834090909090903</v>
      </c>
    </row>
    <row r="180" spans="1:5" ht="15.75" customHeight="1">
      <c r="A180" s="203" t="str">
        <f>IFERROR(VLOOKUP(B180,Components!$A:$C,2,FALSE),"")</f>
        <v>ALIS000126</v>
      </c>
      <c r="B180" s="203" t="s">
        <v>953</v>
      </c>
      <c r="C180" s="203">
        <f>IFERROR(VLOOKUP(B180,Components!$A:$C,3,FALSE),"")</f>
        <v>17.611363636363635</v>
      </c>
      <c r="D180" s="203">
        <v>0.02</v>
      </c>
      <c r="E180" s="203">
        <f t="shared" si="6"/>
        <v>0.35222727272727272</v>
      </c>
    </row>
    <row r="181" spans="1:5" ht="15.75" customHeight="1">
      <c r="A181" s="203" t="str">
        <f>IFERROR(VLOOKUP(B181,Components!$A:$C,2,FALSE),"")</f>
        <v>ALIS000127</v>
      </c>
      <c r="B181" s="203" t="s">
        <v>956</v>
      </c>
      <c r="C181" s="203">
        <f>IFERROR(VLOOKUP(B181,Components!$A:$C,3,FALSE),"")</f>
        <v>17.611363636363635</v>
      </c>
      <c r="D181" s="203">
        <v>0.02</v>
      </c>
      <c r="E181" s="203">
        <f t="shared" si="6"/>
        <v>0.35222727272727272</v>
      </c>
    </row>
    <row r="182" spans="1:5" ht="15.75" customHeight="1">
      <c r="A182" s="203" t="str">
        <f>IFERROR(VLOOKUP(B182,Components!$A:$C,2,FALSE),"")</f>
        <v>ALIS000128</v>
      </c>
      <c r="B182" s="203" t="s">
        <v>959</v>
      </c>
      <c r="C182" s="203">
        <f>IFERROR(VLOOKUP(B182,Components!$A:$C,3,FALSE),"")</f>
        <v>17.611363636363635</v>
      </c>
      <c r="D182" s="203">
        <v>0.03</v>
      </c>
      <c r="E182" s="203">
        <f t="shared" si="6"/>
        <v>0.52834090909090903</v>
      </c>
    </row>
    <row r="183" spans="1:5" ht="15.75" customHeight="1">
      <c r="A183" s="203" t="str">
        <f>IFERROR(VLOOKUP(B183,Components!$A:$C,2,FALSE),"")</f>
        <v>ALIS000129</v>
      </c>
      <c r="B183" s="203" t="s">
        <v>962</v>
      </c>
      <c r="C183" s="203">
        <f>IFERROR(VLOOKUP(B183,Components!$A:$C,3,FALSE),"")</f>
        <v>5.4545454545454543E-2</v>
      </c>
      <c r="D183" s="203">
        <v>4</v>
      </c>
      <c r="E183" s="203">
        <f t="shared" si="6"/>
        <v>0.21818181818181817</v>
      </c>
    </row>
    <row r="184" spans="1:5" ht="15.75" customHeight="1">
      <c r="A184" s="203" t="str">
        <f>IFERROR(VLOOKUP(B184,Components!$A:$C,2,FALSE),"")</f>
        <v>ALIS000139</v>
      </c>
      <c r="B184" s="203" t="s">
        <v>1008</v>
      </c>
      <c r="C184" s="203">
        <f>IFERROR(VLOOKUP(B184,Components!$A:$C,3,FALSE),"")</f>
        <v>4.2954545454545461E-2</v>
      </c>
      <c r="D184" s="203">
        <v>10</v>
      </c>
      <c r="E184" s="203">
        <f t="shared" si="6"/>
        <v>0.42954545454545462</v>
      </c>
    </row>
    <row r="185" spans="1:5" ht="15.75" customHeight="1">
      <c r="A185" s="203" t="str">
        <f>IFERROR(VLOOKUP(B185,Components!$A:$C,2,FALSE),"")</f>
        <v>ALIS000132</v>
      </c>
      <c r="B185" s="203" t="s">
        <v>975</v>
      </c>
      <c r="C185" s="203">
        <f>IFERROR(VLOOKUP(B185,Components!$A:$C,3,FALSE),"")</f>
        <v>3.3409090909090909E-2</v>
      </c>
      <c r="D185" s="203">
        <v>10</v>
      </c>
      <c r="E185" s="203">
        <f t="shared" si="6"/>
        <v>0.33409090909090911</v>
      </c>
    </row>
    <row r="186" spans="1:5" ht="15.75" customHeight="1">
      <c r="A186" s="203" t="str">
        <f>IFERROR(VLOOKUP(B186,Components!$A:$C,2,FALSE),"")</f>
        <v>ALIS000135</v>
      </c>
      <c r="B186" s="203" t="s">
        <v>990</v>
      </c>
      <c r="C186" s="203">
        <f>IFERROR(VLOOKUP(B186,Components!$A:$C,3,FALSE),"")</f>
        <v>1.7181818181818184E-2</v>
      </c>
      <c r="D186" s="203">
        <v>4</v>
      </c>
      <c r="E186" s="203">
        <f t="shared" si="6"/>
        <v>6.8727272727272734E-2</v>
      </c>
    </row>
    <row r="187" spans="1:5" ht="15.75" customHeight="1">
      <c r="A187" s="203" t="str">
        <f>IFERROR(VLOOKUP(B187,Components!$A:$C,2,FALSE),"")</f>
        <v>ALIS000096</v>
      </c>
      <c r="B187" s="203" t="s">
        <v>804</v>
      </c>
      <c r="C187" s="203">
        <f>IFERROR(VLOOKUP(B187,Components!$A:$C,3,FALSE),"")</f>
        <v>5.7750000000000004</v>
      </c>
      <c r="D187" s="203">
        <v>1</v>
      </c>
      <c r="E187" s="203">
        <f t="shared" si="6"/>
        <v>5.7750000000000004</v>
      </c>
    </row>
    <row r="188" spans="1:5" ht="15.75" customHeight="1">
      <c r="A188" s="203" t="str">
        <f>IFERROR(VLOOKUP(B188,Components!$A:$C,2,FALSE),"")</f>
        <v>ALIS000116</v>
      </c>
      <c r="B188" s="203" t="s">
        <v>908</v>
      </c>
      <c r="C188" s="203">
        <f>IFERROR(VLOOKUP(B188,Components!$A:$C,3,FALSE),"")</f>
        <v>337.62272727272733</v>
      </c>
      <c r="D188" s="203">
        <v>0.06</v>
      </c>
      <c r="E188" s="203">
        <f t="shared" si="6"/>
        <v>20.257363636363639</v>
      </c>
    </row>
    <row r="189" spans="1:5" ht="15.75" customHeight="1">
      <c r="A189" s="203" t="str">
        <f>IFERROR(VLOOKUP(B189,Components!$A:$C,2,FALSE),"")</f>
        <v>ALIS000031</v>
      </c>
      <c r="B189" s="203" t="s">
        <v>529</v>
      </c>
      <c r="C189" s="203">
        <f>IFERROR(VLOOKUP(B189,Components!$A:$C,3,FALSE),"")</f>
        <v>0.16704545454545455</v>
      </c>
      <c r="D189" s="203">
        <v>1</v>
      </c>
      <c r="E189" s="203">
        <f t="shared" si="6"/>
        <v>0.16704545454545455</v>
      </c>
    </row>
    <row r="190" spans="1:5" ht="15.75" customHeight="1">
      <c r="A190" s="203" t="str">
        <f>IFERROR(VLOOKUP(B190,Components!$A:$C,2,FALSE),"")</f>
        <v>ALIS000083</v>
      </c>
      <c r="B190" s="203" t="s">
        <v>756</v>
      </c>
      <c r="C190" s="203">
        <f>IFERROR(VLOOKUP(B190,Components!$A:$C,3,FALSE),"")</f>
        <v>1.0500000000000001E-2</v>
      </c>
      <c r="D190" s="203">
        <v>1</v>
      </c>
      <c r="E190" s="203">
        <f t="shared" si="6"/>
        <v>1.0500000000000001E-2</v>
      </c>
    </row>
    <row r="191" spans="1:5" ht="15.75" customHeight="1">
      <c r="A191" s="203" t="str">
        <f>IFERROR(VLOOKUP(B191,Components!$A:$C,2,FALSE),"")</f>
        <v>ALIS000084</v>
      </c>
      <c r="B191" s="203" t="s">
        <v>758</v>
      </c>
      <c r="C191" s="203">
        <f>IFERROR(VLOOKUP(B191,Components!$A:$C,3,FALSE),"")</f>
        <v>1.0500000000000001E-2</v>
      </c>
      <c r="D191" s="203">
        <v>1</v>
      </c>
      <c r="E191" s="203">
        <f t="shared" si="6"/>
        <v>1.0500000000000001E-2</v>
      </c>
    </row>
    <row r="192" spans="1:5" ht="15.75" customHeight="1">
      <c r="A192" s="203" t="str">
        <f>IFERROR(VLOOKUP(B192,Components!$A:$C,2,FALSE),"")</f>
        <v>ALIS000080</v>
      </c>
      <c r="B192" s="203" t="s">
        <v>750</v>
      </c>
      <c r="C192" s="203">
        <f>IFERROR(VLOOKUP(B192,Components!$A:$C,3,FALSE),"")</f>
        <v>14.82683982683983</v>
      </c>
      <c r="D192" s="203">
        <v>2.15</v>
      </c>
      <c r="E192" s="203">
        <f t="shared" si="6"/>
        <v>31.877705627705634</v>
      </c>
    </row>
    <row r="193" spans="1:5" ht="15.75" customHeight="1">
      <c r="A193" s="203" t="str">
        <f>IFERROR(VLOOKUP(B193,Components!$A:$C,2,FALSE),"")</f>
        <v>ALIS000082</v>
      </c>
      <c r="B193" s="203" t="s">
        <v>754</v>
      </c>
      <c r="C193" s="203">
        <f>IFERROR(VLOOKUP(B193,Components!$A:$C,3,FALSE),"")</f>
        <v>24.09361471861472</v>
      </c>
      <c r="D193" s="203">
        <v>0.5</v>
      </c>
      <c r="E193" s="203">
        <f t="shared" si="6"/>
        <v>12.04680735930736</v>
      </c>
    </row>
    <row r="194" spans="1:5" ht="15.75" customHeight="1">
      <c r="A194" s="203" t="str">
        <f>IFERROR(VLOOKUP(B194,Components!$A:$C,2,FALSE),"")</f>
        <v>ALIS000062</v>
      </c>
      <c r="B194" s="203" t="s">
        <v>673</v>
      </c>
      <c r="C194" s="203">
        <f>IFERROR(VLOOKUP(B194,Components!$A:$C,3,FALSE),"")</f>
        <v>0.97650000000000003</v>
      </c>
      <c r="D194" s="203">
        <v>4</v>
      </c>
      <c r="E194" s="203">
        <f t="shared" si="6"/>
        <v>3.9060000000000001</v>
      </c>
    </row>
    <row r="195" spans="1:5" ht="15.75" customHeight="1">
      <c r="A195" s="220" t="s">
        <v>1750</v>
      </c>
      <c r="B195" s="221"/>
      <c r="C195" s="221"/>
      <c r="D195" s="222"/>
      <c r="E195" s="205">
        <f>SUM(E172:E194)</f>
        <v>180.62671298701304</v>
      </c>
    </row>
    <row r="196" spans="1:5" ht="15.75" customHeight="1"/>
    <row r="197" spans="1:5" ht="15.75" customHeight="1"/>
    <row r="198" spans="1:5" ht="15.75" customHeight="1">
      <c r="A198" s="217" t="s">
        <v>94</v>
      </c>
      <c r="B198" s="218"/>
      <c r="C198" s="218"/>
      <c r="D198" s="218"/>
      <c r="E198" s="219"/>
    </row>
    <row r="199" spans="1:5" ht="15.75" customHeight="1">
      <c r="A199" s="200" t="s">
        <v>1745</v>
      </c>
      <c r="B199" s="201" t="s">
        <v>1746</v>
      </c>
      <c r="C199" s="201" t="s">
        <v>1747</v>
      </c>
      <c r="D199" s="201" t="s">
        <v>1748</v>
      </c>
      <c r="E199" s="202" t="s">
        <v>1749</v>
      </c>
    </row>
    <row r="200" spans="1:5" ht="15.75" customHeight="1">
      <c r="A200" s="203" t="str">
        <f>IFERROR(VLOOKUP(B200,Components!$A:$C,2,FALSE),"")</f>
        <v>ALIS000056</v>
      </c>
      <c r="B200" s="203" t="s">
        <v>649</v>
      </c>
      <c r="C200" s="203">
        <f>IFERROR(VLOOKUP(B200,Components!$A:$C,3,FALSE),"")</f>
        <v>9.0023999999999997</v>
      </c>
      <c r="D200" s="203">
        <v>1</v>
      </c>
      <c r="E200" s="203">
        <f t="shared" ref="E200:E222" si="7">IFERROR(D200*C200, 0)</f>
        <v>9.0023999999999997</v>
      </c>
    </row>
    <row r="201" spans="1:5" ht="15.75" customHeight="1">
      <c r="A201" s="203" t="str">
        <f>IFERROR(VLOOKUP(B201,Components!$A:$C,2,FALSE),"")</f>
        <v>ALIS000087</v>
      </c>
      <c r="B201" s="203" t="s">
        <v>764</v>
      </c>
      <c r="C201" s="203">
        <f>IFERROR(VLOOKUP(B201,Components!$A:$C,3,FALSE),"")</f>
        <v>0.47727272727272729</v>
      </c>
      <c r="D201" s="203">
        <v>17</v>
      </c>
      <c r="E201" s="203">
        <f t="shared" si="7"/>
        <v>8.1136363636363633</v>
      </c>
    </row>
    <row r="202" spans="1:5" ht="15.75" customHeight="1">
      <c r="A202" s="203" t="str">
        <f>IFERROR(VLOOKUP(B202,Components!$A:$C,2,FALSE),"")</f>
        <v>ALIS000129</v>
      </c>
      <c r="B202" s="203" t="s">
        <v>962</v>
      </c>
      <c r="C202" s="203">
        <f>IFERROR(VLOOKUP(B202,Components!$A:$C,3,FALSE),"")</f>
        <v>5.4545454545454543E-2</v>
      </c>
      <c r="D202" s="203">
        <v>8</v>
      </c>
      <c r="E202" s="203">
        <f t="shared" si="7"/>
        <v>0.43636363636363634</v>
      </c>
    </row>
    <row r="203" spans="1:5" ht="15.75" customHeight="1">
      <c r="A203" s="203" t="str">
        <f>IFERROR(VLOOKUP(B203,Components!$A:$C,2,FALSE),"")</f>
        <v>ALIS000132</v>
      </c>
      <c r="B203" s="203" t="s">
        <v>975</v>
      </c>
      <c r="C203" s="203">
        <f>IFERROR(VLOOKUP(B203,Components!$A:$C,3,FALSE),"")</f>
        <v>3.3409090909090909E-2</v>
      </c>
      <c r="D203" s="203">
        <v>6</v>
      </c>
      <c r="E203" s="203">
        <f t="shared" si="7"/>
        <v>0.20045454545454544</v>
      </c>
    </row>
    <row r="204" spans="1:5" ht="15.75" customHeight="1">
      <c r="A204" s="203" t="str">
        <f>IFERROR(VLOOKUP(B204,Components!$A:$C,2,FALSE),"")</f>
        <v>ALIS000125</v>
      </c>
      <c r="B204" s="203" t="s">
        <v>950</v>
      </c>
      <c r="C204" s="203">
        <f>IFERROR(VLOOKUP(B204,Components!$A:$C,3,FALSE),"")</f>
        <v>17.611363636363635</v>
      </c>
      <c r="D204" s="203">
        <v>0.01</v>
      </c>
      <c r="E204" s="203">
        <f t="shared" si="7"/>
        <v>0.17611363636363636</v>
      </c>
    </row>
    <row r="205" spans="1:5" ht="15.75" customHeight="1">
      <c r="A205" s="203" t="str">
        <f>IFERROR(VLOOKUP(B205,Components!$A:$C,2,FALSE),"")</f>
        <v>ALIS000128</v>
      </c>
      <c r="B205" s="203" t="s">
        <v>959</v>
      </c>
      <c r="C205" s="203">
        <f>IFERROR(VLOOKUP(B205,Components!$A:$C,3,FALSE),"")</f>
        <v>17.611363636363635</v>
      </c>
      <c r="D205" s="203">
        <v>0.01</v>
      </c>
      <c r="E205" s="203">
        <f t="shared" si="7"/>
        <v>0.17611363636363636</v>
      </c>
    </row>
    <row r="206" spans="1:5" ht="15.75" customHeight="1">
      <c r="A206" s="203" t="str">
        <f>IFERROR(VLOOKUP(B206,Components!$A:$C,2,FALSE),"")</f>
        <v>ALIS000126</v>
      </c>
      <c r="B206" s="203" t="s">
        <v>953</v>
      </c>
      <c r="C206" s="203">
        <f>IFERROR(VLOOKUP(B206,Components!$A:$C,3,FALSE),"")</f>
        <v>17.611363636363635</v>
      </c>
      <c r="D206" s="203">
        <v>1E-3</v>
      </c>
      <c r="E206" s="203">
        <f t="shared" si="7"/>
        <v>1.7611363636363633E-2</v>
      </c>
    </row>
    <row r="207" spans="1:5" ht="15.75" customHeight="1">
      <c r="A207" s="203" t="str">
        <f>IFERROR(VLOOKUP(B207,Components!$A:$C,2,FALSE),"")</f>
        <v>ALIS000043</v>
      </c>
      <c r="B207" s="203" t="s">
        <v>593</v>
      </c>
      <c r="C207" s="203">
        <f>IFERROR(VLOOKUP(B207,Components!$A:$C,3,FALSE),"")</f>
        <v>0.66818181818181821</v>
      </c>
      <c r="D207" s="203">
        <v>1</v>
      </c>
      <c r="E207" s="203">
        <f t="shared" si="7"/>
        <v>0.66818181818181821</v>
      </c>
    </row>
    <row r="208" spans="1:5" ht="15.75" customHeight="1">
      <c r="A208" s="203" t="str">
        <f>IFERROR(VLOOKUP(B208,Components!$A:$C,2,FALSE),"")</f>
        <v>ALIS000044</v>
      </c>
      <c r="B208" s="203" t="s">
        <v>598</v>
      </c>
      <c r="C208" s="203">
        <f>IFERROR(VLOOKUP(B208,Components!$A:$C,3,FALSE),"")</f>
        <v>0.62045454545454548</v>
      </c>
      <c r="D208" s="203">
        <v>1</v>
      </c>
      <c r="E208" s="203">
        <f t="shared" si="7"/>
        <v>0.62045454545454548</v>
      </c>
    </row>
    <row r="209" spans="1:5" ht="15.75" customHeight="1">
      <c r="A209" s="203" t="str">
        <f>IFERROR(VLOOKUP(B209,Components!$A:$C,2,FALSE),"")</f>
        <v>ALIS000006</v>
      </c>
      <c r="B209" s="203" t="s">
        <v>393</v>
      </c>
      <c r="C209" s="203">
        <f>IFERROR(VLOOKUP(B209,Components!$A:$C,3,FALSE),"")</f>
        <v>0.57272727272727275</v>
      </c>
      <c r="D209" s="203">
        <v>1</v>
      </c>
      <c r="E209" s="203">
        <f t="shared" si="7"/>
        <v>0.57272727272727275</v>
      </c>
    </row>
    <row r="210" spans="1:5" ht="15.75" customHeight="1">
      <c r="A210" s="203" t="str">
        <f>IFERROR(VLOOKUP(B210,Components!$A:$C,2,FALSE),"")</f>
        <v>ALIS000063</v>
      </c>
      <c r="B210" s="203" t="s">
        <v>679</v>
      </c>
      <c r="C210" s="203">
        <f>IFERROR(VLOOKUP(B210,Components!$A:$C,3,FALSE),"")</f>
        <v>0.59181818181818191</v>
      </c>
      <c r="D210" s="203">
        <v>2</v>
      </c>
      <c r="E210" s="203">
        <f t="shared" si="7"/>
        <v>1.1836363636363638</v>
      </c>
    </row>
    <row r="211" spans="1:5" ht="15.75" customHeight="1">
      <c r="A211" s="203" t="str">
        <f>IFERROR(VLOOKUP(B211,Components!$A:$C,2,FALSE),"")</f>
        <v>ALIS000005</v>
      </c>
      <c r="B211" s="203" t="s">
        <v>388</v>
      </c>
      <c r="C211" s="203">
        <f>IFERROR(VLOOKUP(B211,Components!$A:$C,3,FALSE),"")</f>
        <v>1.0977272727272729</v>
      </c>
      <c r="D211" s="203">
        <v>1</v>
      </c>
      <c r="E211" s="203">
        <f t="shared" si="7"/>
        <v>1.0977272727272729</v>
      </c>
    </row>
    <row r="212" spans="1:5" ht="15.75" customHeight="1">
      <c r="A212" s="203" t="str">
        <f>IFERROR(VLOOKUP(B212,Components!$A:$C,2,FALSE),"")</f>
        <v>ALIS000083</v>
      </c>
      <c r="B212" s="203" t="s">
        <v>756</v>
      </c>
      <c r="C212" s="203">
        <f>IFERROR(VLOOKUP(B212,Components!$A:$C,3,FALSE),"")</f>
        <v>1.0500000000000001E-2</v>
      </c>
      <c r="D212" s="203">
        <v>1</v>
      </c>
      <c r="E212" s="203">
        <f t="shared" si="7"/>
        <v>1.0500000000000001E-2</v>
      </c>
    </row>
    <row r="213" spans="1:5" ht="15.75" customHeight="1">
      <c r="A213" s="203" t="str">
        <f>IFERROR(VLOOKUP(B213,Components!$A:$C,2,FALSE),"")</f>
        <v>ALIS000084</v>
      </c>
      <c r="B213" s="203" t="s">
        <v>758</v>
      </c>
      <c r="C213" s="203">
        <f>IFERROR(VLOOKUP(B213,Components!$A:$C,3,FALSE),"")</f>
        <v>1.0500000000000001E-2</v>
      </c>
      <c r="D213" s="203">
        <v>1</v>
      </c>
      <c r="E213" s="203">
        <f t="shared" si="7"/>
        <v>1.0500000000000001E-2</v>
      </c>
    </row>
    <row r="214" spans="1:5" ht="15.75" customHeight="1">
      <c r="A214" s="203" t="str">
        <f>IFERROR(VLOOKUP(B214,Components!$A:$C,2,FALSE),"")</f>
        <v>ALIS000080</v>
      </c>
      <c r="B214" s="203" t="s">
        <v>750</v>
      </c>
      <c r="C214" s="203">
        <f>IFERROR(VLOOKUP(B214,Components!$A:$C,3,FALSE),"")</f>
        <v>14.82683982683983</v>
      </c>
      <c r="D214" s="203">
        <v>1.5</v>
      </c>
      <c r="E214" s="203">
        <f t="shared" si="7"/>
        <v>22.240259740259745</v>
      </c>
    </row>
    <row r="215" spans="1:5" ht="15.75" customHeight="1">
      <c r="A215" s="203" t="str">
        <f>IFERROR(VLOOKUP(B215,Components!$A:$C,2,FALSE),"")</f>
        <v>ALIS000082</v>
      </c>
      <c r="B215" s="203" t="s">
        <v>754</v>
      </c>
      <c r="C215" s="203">
        <f>IFERROR(VLOOKUP(B215,Components!$A:$C,3,FALSE),"")</f>
        <v>24.09361471861472</v>
      </c>
      <c r="D215" s="203">
        <v>0.1</v>
      </c>
      <c r="E215" s="203">
        <f t="shared" si="7"/>
        <v>2.4093614718614722</v>
      </c>
    </row>
    <row r="216" spans="1:5" ht="15.75" customHeight="1">
      <c r="A216" s="203" t="str">
        <f>IFERROR(VLOOKUP(B216,Components!$A:$C,2,FALSE),"")</f>
        <v>ALIS000095</v>
      </c>
      <c r="B216" s="203" t="s">
        <v>798</v>
      </c>
      <c r="C216" s="203">
        <f>IFERROR(VLOOKUP(B216,Components!$A:$C,3,FALSE),"")</f>
        <v>3.6750000000000005E-2</v>
      </c>
      <c r="D216" s="203">
        <v>1</v>
      </c>
      <c r="E216" s="203">
        <f t="shared" si="7"/>
        <v>3.6750000000000005E-2</v>
      </c>
    </row>
    <row r="217" spans="1:5" ht="15.75" customHeight="1">
      <c r="A217" s="203" t="str">
        <f>IFERROR(VLOOKUP(B217,Components!$A:$C,2,FALSE),"")</f>
        <v>ALIS000134</v>
      </c>
      <c r="B217" s="203" t="s">
        <v>985</v>
      </c>
      <c r="C217" s="203">
        <f>IFERROR(VLOOKUP(B217,Components!$A:$C,3,FALSE),"")</f>
        <v>3.3409090909090909E-2</v>
      </c>
      <c r="D217" s="203">
        <v>1</v>
      </c>
      <c r="E217" s="203">
        <f t="shared" si="7"/>
        <v>3.3409090909090909E-2</v>
      </c>
    </row>
    <row r="218" spans="1:5" ht="15.75" customHeight="1">
      <c r="A218" s="203" t="str">
        <f>IFERROR(VLOOKUP(B218,Components!$A:$C,2,FALSE),"")</f>
        <v>ALIS000114</v>
      </c>
      <c r="B218" s="203" t="s">
        <v>899</v>
      </c>
      <c r="C218" s="203">
        <f>IFERROR(VLOOKUP(B218,Components!$A:$C,3,FALSE),"")</f>
        <v>62.522727272727273</v>
      </c>
      <c r="D218" s="203">
        <v>0.05</v>
      </c>
      <c r="E218" s="203">
        <f t="shared" si="7"/>
        <v>3.1261363636363639</v>
      </c>
    </row>
    <row r="219" spans="1:5" ht="15.75" customHeight="1">
      <c r="A219" s="203" t="str">
        <f>IFERROR(VLOOKUP(B219,Components!$A:$C,2,FALSE),"")</f>
        <v/>
      </c>
      <c r="B219" s="203"/>
      <c r="C219" s="203" t="str">
        <f>IFERROR(VLOOKUP(B219,Components!$A:$C,3,FALSE),"")</f>
        <v/>
      </c>
      <c r="D219" s="203"/>
      <c r="E219" s="203">
        <f t="shared" si="7"/>
        <v>0</v>
      </c>
    </row>
    <row r="220" spans="1:5" ht="15.75" customHeight="1">
      <c r="A220" s="203" t="str">
        <f>IFERROR(VLOOKUP(B220,Components!$A:$C,2,FALSE),"")</f>
        <v/>
      </c>
      <c r="B220" s="203"/>
      <c r="C220" s="203" t="str">
        <f>IFERROR(VLOOKUP(B220,Components!$A:$C,3,FALSE),"")</f>
        <v/>
      </c>
      <c r="D220" s="203"/>
      <c r="E220" s="203">
        <f t="shared" si="7"/>
        <v>0</v>
      </c>
    </row>
    <row r="221" spans="1:5" ht="15.75" customHeight="1">
      <c r="A221" s="203" t="str">
        <f>IFERROR(VLOOKUP(B221,Components!$A:$C,2,FALSE),"")</f>
        <v/>
      </c>
      <c r="B221" s="203"/>
      <c r="C221" s="203" t="str">
        <f>IFERROR(VLOOKUP(B221,Components!$A:$C,3,FALSE),"")</f>
        <v/>
      </c>
      <c r="D221" s="203"/>
      <c r="E221" s="203">
        <f t="shared" si="7"/>
        <v>0</v>
      </c>
    </row>
    <row r="222" spans="1:5" ht="15.75" customHeight="1">
      <c r="A222" s="203" t="str">
        <f>IFERROR(VLOOKUP(B222,Components!$A:$C,2,FALSE),"")</f>
        <v/>
      </c>
      <c r="B222" s="203"/>
      <c r="C222" s="203" t="str">
        <f>IFERROR(VLOOKUP(B222,Components!$A:$C,3,FALSE),"")</f>
        <v/>
      </c>
      <c r="D222" s="203"/>
      <c r="E222" s="203">
        <f t="shared" si="7"/>
        <v>0</v>
      </c>
    </row>
    <row r="223" spans="1:5" ht="15.75" customHeight="1">
      <c r="A223" s="220" t="s">
        <v>1750</v>
      </c>
      <c r="B223" s="221"/>
      <c r="C223" s="221"/>
      <c r="D223" s="222"/>
      <c r="E223" s="205">
        <f>SUM(E200:E222)</f>
        <v>50.132337121212117</v>
      </c>
    </row>
    <row r="224" spans="1:5" ht="15.75" customHeight="1"/>
    <row r="225" spans="1:5" ht="15.75" customHeight="1"/>
    <row r="226" spans="1:5" ht="15.75" customHeight="1">
      <c r="A226" s="217" t="s">
        <v>1800</v>
      </c>
      <c r="B226" s="218"/>
      <c r="C226" s="218"/>
      <c r="D226" s="218"/>
      <c r="E226" s="219"/>
    </row>
    <row r="227" spans="1:5" ht="15.75" customHeight="1">
      <c r="A227" s="200" t="s">
        <v>1745</v>
      </c>
      <c r="B227" s="201" t="s">
        <v>1746</v>
      </c>
      <c r="C227" s="201" t="s">
        <v>1747</v>
      </c>
      <c r="D227" s="201" t="s">
        <v>1748</v>
      </c>
      <c r="E227" s="202" t="s">
        <v>1749</v>
      </c>
    </row>
    <row r="228" spans="1:5" ht="15.75" customHeight="1">
      <c r="A228" s="203" t="str">
        <f>IFERROR(VLOOKUP(B228,Components!$A:$C,2,FALSE),"")</f>
        <v>ALIS000056</v>
      </c>
      <c r="B228" s="203" t="s">
        <v>649</v>
      </c>
      <c r="C228" s="203">
        <f>IFERROR(VLOOKUP(B228,Components!$A:$C,3,FALSE),"")</f>
        <v>9.0023999999999997</v>
      </c>
      <c r="D228" s="203">
        <v>1</v>
      </c>
      <c r="E228" s="203">
        <f t="shared" ref="E228:E246" si="8">IFERROR(D228*C228, 0)</f>
        <v>9.0023999999999997</v>
      </c>
    </row>
    <row r="229" spans="1:5" ht="15.75" customHeight="1">
      <c r="A229" s="203" t="str">
        <f>IFERROR(VLOOKUP(B229,Components!$A:$C,2,FALSE),"")</f>
        <v>ALIS000087</v>
      </c>
      <c r="B229" s="203" t="s">
        <v>764</v>
      </c>
      <c r="C229" s="203">
        <f>IFERROR(VLOOKUP(B229,Components!$A:$C,3,FALSE),"")</f>
        <v>0.47727272727272729</v>
      </c>
      <c r="D229" s="203">
        <v>2</v>
      </c>
      <c r="E229" s="203">
        <f t="shared" si="8"/>
        <v>0.95454545454545459</v>
      </c>
    </row>
    <row r="230" spans="1:5" ht="15.75" customHeight="1">
      <c r="A230" s="203" t="str">
        <f>IFERROR(VLOOKUP(B230,Components!$A:$C,2,FALSE),"")</f>
        <v>ALIS000129</v>
      </c>
      <c r="B230" s="203" t="s">
        <v>962</v>
      </c>
      <c r="C230" s="203">
        <f>IFERROR(VLOOKUP(B230,Components!$A:$C,3,FALSE),"")</f>
        <v>5.4545454545454543E-2</v>
      </c>
      <c r="D230" s="203">
        <v>8</v>
      </c>
      <c r="E230" s="203">
        <f t="shared" si="8"/>
        <v>0.43636363636363634</v>
      </c>
    </row>
    <row r="231" spans="1:5" ht="15.75" customHeight="1">
      <c r="A231" s="203" t="str">
        <f>IFERROR(VLOOKUP(B231,Components!$A:$C,2,FALSE),"")</f>
        <v>ALIS000132</v>
      </c>
      <c r="B231" s="203" t="s">
        <v>975</v>
      </c>
      <c r="C231" s="203">
        <f>IFERROR(VLOOKUP(B231,Components!$A:$C,3,FALSE),"")</f>
        <v>3.3409090909090909E-2</v>
      </c>
      <c r="D231" s="203">
        <v>12</v>
      </c>
      <c r="E231" s="203">
        <f t="shared" si="8"/>
        <v>0.40090909090909088</v>
      </c>
    </row>
    <row r="232" spans="1:5" ht="15.75" customHeight="1">
      <c r="A232" s="203" t="str">
        <f>IFERROR(VLOOKUP(B232,Components!$A:$C,2,FALSE),"")</f>
        <v>ALIS000125</v>
      </c>
      <c r="B232" s="203" t="s">
        <v>950</v>
      </c>
      <c r="C232" s="203">
        <f>IFERROR(VLOOKUP(B232,Components!$A:$C,3,FALSE),"")</f>
        <v>17.611363636363635</v>
      </c>
      <c r="D232" s="203">
        <v>0.01</v>
      </c>
      <c r="E232" s="203">
        <f t="shared" si="8"/>
        <v>0.17611363636363636</v>
      </c>
    </row>
    <row r="233" spans="1:5" ht="15.75" customHeight="1">
      <c r="A233" s="203" t="str">
        <f>IFERROR(VLOOKUP(B233,Components!$A:$C,2,FALSE),"")</f>
        <v>ALIS000128</v>
      </c>
      <c r="B233" s="203" t="s">
        <v>959</v>
      </c>
      <c r="C233" s="203">
        <f>IFERROR(VLOOKUP(B233,Components!$A:$C,3,FALSE),"")</f>
        <v>17.611363636363635</v>
      </c>
      <c r="D233" s="203">
        <v>0.01</v>
      </c>
      <c r="E233" s="203">
        <f t="shared" si="8"/>
        <v>0.17611363636363636</v>
      </c>
    </row>
    <row r="234" spans="1:5" ht="15.75" customHeight="1">
      <c r="A234" s="203" t="str">
        <f>IFERROR(VLOOKUP(B234,Components!$A:$C,2,FALSE),"")</f>
        <v>ALIS000126</v>
      </c>
      <c r="B234" s="203" t="s">
        <v>953</v>
      </c>
      <c r="C234" s="203">
        <f>IFERROR(VLOOKUP(B234,Components!$A:$C,3,FALSE),"")</f>
        <v>17.611363636363635</v>
      </c>
      <c r="D234" s="203">
        <v>1E-3</v>
      </c>
      <c r="E234" s="203">
        <f t="shared" si="8"/>
        <v>1.7611363636363633E-2</v>
      </c>
    </row>
    <row r="235" spans="1:5" ht="15.75" customHeight="1">
      <c r="A235" s="203" t="str">
        <f>IFERROR(VLOOKUP(B235,Components!$A:$C,2,FALSE),"")</f>
        <v>ALIS000043</v>
      </c>
      <c r="B235" s="203" t="s">
        <v>593</v>
      </c>
      <c r="C235" s="203">
        <f>IFERROR(VLOOKUP(B235,Components!$A:$C,3,FALSE),"")</f>
        <v>0.66818181818181821</v>
      </c>
      <c r="D235" s="203">
        <v>1</v>
      </c>
      <c r="E235" s="203">
        <f t="shared" si="8"/>
        <v>0.66818181818181821</v>
      </c>
    </row>
    <row r="236" spans="1:5" ht="15.75" customHeight="1">
      <c r="A236" s="203" t="str">
        <f>IFERROR(VLOOKUP(B236,Components!$A:$C,2,FALSE),"")</f>
        <v>ALIS000044</v>
      </c>
      <c r="B236" s="203" t="s">
        <v>598</v>
      </c>
      <c r="C236" s="203">
        <f>IFERROR(VLOOKUP(B236,Components!$A:$C,3,FALSE),"")</f>
        <v>0.62045454545454548</v>
      </c>
      <c r="D236" s="203">
        <v>1</v>
      </c>
      <c r="E236" s="203">
        <f t="shared" si="8"/>
        <v>0.62045454545454548</v>
      </c>
    </row>
    <row r="237" spans="1:5" ht="15.75" customHeight="1">
      <c r="A237" s="203" t="str">
        <f>IFERROR(VLOOKUP(B237,Components!$A:$C,2,FALSE),"")</f>
        <v>ALIS000006</v>
      </c>
      <c r="B237" s="203" t="s">
        <v>393</v>
      </c>
      <c r="C237" s="203">
        <f>IFERROR(VLOOKUP(B237,Components!$A:$C,3,FALSE),"")</f>
        <v>0.57272727272727275</v>
      </c>
      <c r="D237" s="203">
        <v>1</v>
      </c>
      <c r="E237" s="203">
        <f t="shared" si="8"/>
        <v>0.57272727272727275</v>
      </c>
    </row>
    <row r="238" spans="1:5" ht="15.75" customHeight="1">
      <c r="A238" s="203" t="str">
        <f>IFERROR(VLOOKUP(B238,Components!$A:$C,2,FALSE),"")</f>
        <v>ALIS000083</v>
      </c>
      <c r="B238" s="203" t="s">
        <v>756</v>
      </c>
      <c r="C238" s="203">
        <f>IFERROR(VLOOKUP(B238,Components!$A:$C,3,FALSE),"")</f>
        <v>1.0500000000000001E-2</v>
      </c>
      <c r="D238" s="203">
        <v>1</v>
      </c>
      <c r="E238" s="203">
        <f t="shared" si="8"/>
        <v>1.0500000000000001E-2</v>
      </c>
    </row>
    <row r="239" spans="1:5" ht="15.75" customHeight="1">
      <c r="A239" s="203" t="str">
        <f>IFERROR(VLOOKUP(B239,Components!$A:$C,2,FALSE),"")</f>
        <v>ALIS000084</v>
      </c>
      <c r="B239" s="203" t="s">
        <v>758</v>
      </c>
      <c r="C239" s="203">
        <f>IFERROR(VLOOKUP(B239,Components!$A:$C,3,FALSE),"")</f>
        <v>1.0500000000000001E-2</v>
      </c>
      <c r="D239" s="203">
        <v>1</v>
      </c>
      <c r="E239" s="203">
        <f t="shared" si="8"/>
        <v>1.0500000000000001E-2</v>
      </c>
    </row>
    <row r="240" spans="1:5" ht="15.75" customHeight="1">
      <c r="A240" s="203" t="str">
        <f>IFERROR(VLOOKUP(B240,Components!$A:$C,2,FALSE),"")</f>
        <v>ALIS000080</v>
      </c>
      <c r="B240" s="203" t="s">
        <v>750</v>
      </c>
      <c r="C240" s="203">
        <f>IFERROR(VLOOKUP(B240,Components!$A:$C,3,FALSE),"")</f>
        <v>14.82683982683983</v>
      </c>
      <c r="D240" s="203">
        <v>1.5</v>
      </c>
      <c r="E240" s="203">
        <f t="shared" si="8"/>
        <v>22.240259740259745</v>
      </c>
    </row>
    <row r="241" spans="1:5" ht="15.75" customHeight="1">
      <c r="A241" s="203" t="str">
        <f>IFERROR(VLOOKUP(B241,Components!$A:$C,2,FALSE),"")</f>
        <v>ALIS000082</v>
      </c>
      <c r="B241" s="203" t="s">
        <v>754</v>
      </c>
      <c r="C241" s="203">
        <f>IFERROR(VLOOKUP(B241,Components!$A:$C,3,FALSE),"")</f>
        <v>24.09361471861472</v>
      </c>
      <c r="D241" s="203">
        <v>0.1</v>
      </c>
      <c r="E241" s="203">
        <f t="shared" si="8"/>
        <v>2.4093614718614722</v>
      </c>
    </row>
    <row r="242" spans="1:5" ht="15.75" customHeight="1">
      <c r="A242" s="203" t="str">
        <f>IFERROR(VLOOKUP(B242,Components!$A:$C,2,FALSE),"")</f>
        <v>ALIS000114</v>
      </c>
      <c r="B242" s="203" t="s">
        <v>899</v>
      </c>
      <c r="C242" s="203">
        <f>IFERROR(VLOOKUP(B242,Components!$A:$C,3,FALSE),"")</f>
        <v>62.522727272727273</v>
      </c>
      <c r="D242" s="203">
        <v>1E-3</v>
      </c>
      <c r="E242" s="203">
        <f t="shared" si="8"/>
        <v>6.2522727272727271E-2</v>
      </c>
    </row>
    <row r="243" spans="1:5" ht="15.75" customHeight="1">
      <c r="A243" s="203" t="str">
        <f>IFERROR(VLOOKUP(B243,Components!$A:$C,2,FALSE),"")</f>
        <v>ALIS000321</v>
      </c>
      <c r="B243" s="203" t="s">
        <v>1550</v>
      </c>
      <c r="C243" s="203">
        <f>IFERROR(VLOOKUP(B243,Components!$A:$C,3,FALSE),"")</f>
        <v>12.320880000000001</v>
      </c>
      <c r="D243" s="203">
        <v>1</v>
      </c>
      <c r="E243" s="203">
        <f t="shared" si="8"/>
        <v>12.320880000000001</v>
      </c>
    </row>
    <row r="244" spans="1:5" ht="15.75" customHeight="1">
      <c r="A244" s="203" t="str">
        <f>IFERROR(VLOOKUP(B244,Components!$A:$C,2,FALSE),"")</f>
        <v>ALIS000031</v>
      </c>
      <c r="B244" s="203" t="s">
        <v>529</v>
      </c>
      <c r="C244" s="203">
        <f>IFERROR(VLOOKUP(B244,Components!$A:$C,3,FALSE),"")</f>
        <v>0.16704545454545455</v>
      </c>
      <c r="D244" s="203">
        <v>1</v>
      </c>
      <c r="E244" s="203">
        <f t="shared" si="8"/>
        <v>0.16704545454545455</v>
      </c>
    </row>
    <row r="245" spans="1:5" ht="15.75" customHeight="1">
      <c r="A245" s="203" t="str">
        <f>IFERROR(VLOOKUP(B245,Components!$A:$C,2,FALSE),"")</f>
        <v>ALIS000042</v>
      </c>
      <c r="B245" s="203" t="s">
        <v>590</v>
      </c>
      <c r="C245" s="203">
        <f>IFERROR(VLOOKUP(B245,Components!$A:$C,3,FALSE),"")</f>
        <v>5.2206000000000001</v>
      </c>
      <c r="D245" s="203">
        <v>1</v>
      </c>
      <c r="E245" s="203">
        <f t="shared" si="8"/>
        <v>5.2206000000000001</v>
      </c>
    </row>
    <row r="246" spans="1:5" ht="15.75" customHeight="1">
      <c r="A246" s="203" t="str">
        <f>IFERROR(VLOOKUP(B246,Components!$A:$C,2,FALSE),"")</f>
        <v>ALIS000104</v>
      </c>
      <c r="B246" s="203" t="s">
        <v>845</v>
      </c>
      <c r="C246" s="203">
        <f>IFERROR(VLOOKUP(B246,Components!$A:$C,3,FALSE),"")</f>
        <v>13.554545454545455</v>
      </c>
      <c r="D246" s="203">
        <v>1</v>
      </c>
      <c r="E246" s="203">
        <f t="shared" si="8"/>
        <v>13.554545454545455</v>
      </c>
    </row>
    <row r="247" spans="1:5" ht="15.75" customHeight="1">
      <c r="A247" s="220" t="s">
        <v>1750</v>
      </c>
      <c r="B247" s="221"/>
      <c r="C247" s="221"/>
      <c r="D247" s="222"/>
      <c r="E247" s="205">
        <f>SUM(E228:E246)</f>
        <v>69.021635303030308</v>
      </c>
    </row>
    <row r="248" spans="1:5" ht="15.75" customHeight="1"/>
    <row r="249" spans="1:5" ht="15.75" customHeight="1"/>
    <row r="250" spans="1:5" ht="15.75" customHeight="1">
      <c r="A250" s="217" t="s">
        <v>1801</v>
      </c>
      <c r="B250" s="218"/>
      <c r="C250" s="218"/>
      <c r="D250" s="218"/>
      <c r="E250" s="219"/>
    </row>
    <row r="251" spans="1:5" ht="15.75" customHeight="1">
      <c r="A251" s="200" t="s">
        <v>1745</v>
      </c>
      <c r="B251" s="201" t="s">
        <v>1746</v>
      </c>
      <c r="C251" s="201" t="s">
        <v>1747</v>
      </c>
      <c r="D251" s="201" t="s">
        <v>1748</v>
      </c>
      <c r="E251" s="202" t="s">
        <v>1749</v>
      </c>
    </row>
    <row r="252" spans="1:5" ht="15.75" customHeight="1">
      <c r="A252" s="203" t="str">
        <f>IFERROR(VLOOKUP(B252,Components!$A:$C,2,FALSE),"")</f>
        <v>ALIS000010</v>
      </c>
      <c r="B252" s="203" t="s">
        <v>414</v>
      </c>
      <c r="C252" s="203">
        <f>IFERROR(VLOOKUP(B252,Components!$A:$C,3,FALSE),"")</f>
        <v>4.3821818181818184</v>
      </c>
      <c r="D252" s="203">
        <v>1</v>
      </c>
      <c r="E252" s="203">
        <f t="shared" ref="E252:E269" si="9">IFERROR(D252*C252, 0)</f>
        <v>4.3821818181818184</v>
      </c>
    </row>
    <row r="253" spans="1:5" ht="15.75" customHeight="1">
      <c r="A253" s="203" t="str">
        <f>IFERROR(VLOOKUP(B253,Components!$A:$C,2,FALSE),"")</f>
        <v>ALIS000055</v>
      </c>
      <c r="B253" s="203" t="s">
        <v>646</v>
      </c>
      <c r="C253" s="203">
        <f>IFERROR(VLOOKUP(B253,Components!$A:$C,3,FALSE),"")</f>
        <v>15.364800000000001</v>
      </c>
      <c r="D253" s="203">
        <v>1</v>
      </c>
      <c r="E253" s="203">
        <f t="shared" si="9"/>
        <v>15.364800000000001</v>
      </c>
    </row>
    <row r="254" spans="1:5" ht="15.75" customHeight="1">
      <c r="A254" s="203" t="str">
        <f>IFERROR(VLOOKUP(B254,Components!$A:$C,2,FALSE),"")</f>
        <v>ALIS000001</v>
      </c>
      <c r="B254" s="203" t="s">
        <v>362</v>
      </c>
      <c r="C254" s="203">
        <f>IFERROR(VLOOKUP(B254,Components!$A:$C,3,FALSE),"")</f>
        <v>22.915199999999999</v>
      </c>
      <c r="D254" s="203">
        <v>1</v>
      </c>
      <c r="E254" s="203">
        <f t="shared" si="9"/>
        <v>22.915199999999999</v>
      </c>
    </row>
    <row r="255" spans="1:5" ht="15.75" customHeight="1">
      <c r="A255" s="203" t="str">
        <f>IFERROR(VLOOKUP(B255,Components!$A:$C,2,FALSE),"")</f>
        <v>ALIS000060</v>
      </c>
      <c r="B255" s="203" t="s">
        <v>662</v>
      </c>
      <c r="C255" s="203">
        <f>IFERROR(VLOOKUP(B255,Components!$A:$C,3,FALSE),"")</f>
        <v>14.413636363636364</v>
      </c>
      <c r="D255" s="203">
        <v>1</v>
      </c>
      <c r="E255" s="203">
        <f t="shared" si="9"/>
        <v>14.413636363636364</v>
      </c>
    </row>
    <row r="256" spans="1:5" ht="15.75" customHeight="1">
      <c r="A256" s="203" t="str">
        <f>IFERROR(VLOOKUP(B256,Components!$A:$C,2,FALSE),"")</f>
        <v>ALIS000043</v>
      </c>
      <c r="B256" s="203" t="s">
        <v>593</v>
      </c>
      <c r="C256" s="203">
        <f>IFERROR(VLOOKUP(B256,Components!$A:$C,3,FALSE),"")</f>
        <v>0.66818181818181821</v>
      </c>
      <c r="D256" s="203">
        <v>2</v>
      </c>
      <c r="E256" s="203">
        <f t="shared" si="9"/>
        <v>1.3363636363636364</v>
      </c>
    </row>
    <row r="257" spans="1:5" ht="15.75" customHeight="1">
      <c r="A257" s="203" t="str">
        <f>IFERROR(VLOOKUP(B257,Components!$A:$C,2,FALSE),"")</f>
        <v>ALIS000044</v>
      </c>
      <c r="B257" s="203" t="s">
        <v>598</v>
      </c>
      <c r="C257" s="203">
        <f>IFERROR(VLOOKUP(B257,Components!$A:$C,3,FALSE),"")</f>
        <v>0.62045454545454548</v>
      </c>
      <c r="D257" s="203">
        <v>8</v>
      </c>
      <c r="E257" s="203">
        <f t="shared" si="9"/>
        <v>4.9636363636363638</v>
      </c>
    </row>
    <row r="258" spans="1:5" ht="15.75" customHeight="1">
      <c r="A258" s="203" t="str">
        <f>IFERROR(VLOOKUP(B258,Components!$A:$C,2,FALSE),"")</f>
        <v>ALIS000003</v>
      </c>
      <c r="B258" s="203" t="s">
        <v>376</v>
      </c>
      <c r="C258" s="203">
        <f>IFERROR(VLOOKUP(B258,Components!$A:$C,3,FALSE),"")</f>
        <v>1.4318181818181819</v>
      </c>
      <c r="D258" s="203">
        <v>1</v>
      </c>
      <c r="E258" s="203">
        <f t="shared" si="9"/>
        <v>1.4318181818181819</v>
      </c>
    </row>
    <row r="259" spans="1:5" ht="15.75" customHeight="1">
      <c r="A259" s="203" t="str">
        <f>IFERROR(VLOOKUP(B259,Components!$A:$C,2,FALSE),"")</f>
        <v>ALIS000062</v>
      </c>
      <c r="B259" s="203" t="s">
        <v>673</v>
      </c>
      <c r="C259" s="203">
        <f>IFERROR(VLOOKUP(B259,Components!$A:$C,3,FALSE),"")</f>
        <v>0.97650000000000003</v>
      </c>
      <c r="D259" s="203">
        <v>3</v>
      </c>
      <c r="E259" s="203">
        <f t="shared" si="9"/>
        <v>2.9295</v>
      </c>
    </row>
    <row r="260" spans="1:5" ht="15.75" customHeight="1">
      <c r="A260" s="203" t="str">
        <f>IFERROR(VLOOKUP(B260,Components!$A:$C,2,FALSE),"")</f>
        <v>ALIS000063</v>
      </c>
      <c r="B260" s="203" t="s">
        <v>679</v>
      </c>
      <c r="C260" s="203">
        <f>IFERROR(VLOOKUP(B260,Components!$A:$C,3,FALSE),"")</f>
        <v>0.59181818181818191</v>
      </c>
      <c r="D260" s="203">
        <v>1</v>
      </c>
      <c r="E260" s="203">
        <f t="shared" si="9"/>
        <v>0.59181818181818191</v>
      </c>
    </row>
    <row r="261" spans="1:5" ht="15.75" customHeight="1">
      <c r="A261" s="203" t="str">
        <f>IFERROR(VLOOKUP(B261,Components!$A:$C,2,FALSE),"")</f>
        <v>ALIS000031</v>
      </c>
      <c r="B261" s="203" t="s">
        <v>529</v>
      </c>
      <c r="C261" s="203">
        <f>IFERROR(VLOOKUP(B261,Components!$A:$C,3,FALSE),"")</f>
        <v>0.16704545454545455</v>
      </c>
      <c r="D261" s="203">
        <v>1</v>
      </c>
      <c r="E261" s="203">
        <f t="shared" si="9"/>
        <v>0.16704545454545455</v>
      </c>
    </row>
    <row r="262" spans="1:5" ht="15.75" customHeight="1">
      <c r="A262" s="203" t="str">
        <f>IFERROR(VLOOKUP(B262,Components!$A:$C,2,FALSE),"")</f>
        <v>ALIS000087</v>
      </c>
      <c r="B262" s="203" t="s">
        <v>764</v>
      </c>
      <c r="C262" s="203">
        <f>IFERROR(VLOOKUP(B262,Components!$A:$C,3,FALSE),"")</f>
        <v>0.47727272727272729</v>
      </c>
      <c r="D262" s="203">
        <v>20</v>
      </c>
      <c r="E262" s="203">
        <f t="shared" si="9"/>
        <v>9.5454545454545467</v>
      </c>
    </row>
    <row r="263" spans="1:5" ht="15.75" customHeight="1">
      <c r="A263" s="203" t="str">
        <f>IFERROR(VLOOKUP(B263,Components!$A:$C,2,FALSE),"")</f>
        <v>ALIS000083</v>
      </c>
      <c r="B263" s="203" t="s">
        <v>756</v>
      </c>
      <c r="C263" s="203">
        <f>IFERROR(VLOOKUP(B263,Components!$A:$C,3,FALSE),"")</f>
        <v>1.0500000000000001E-2</v>
      </c>
      <c r="D263" s="203">
        <v>1</v>
      </c>
      <c r="E263" s="203">
        <f t="shared" si="9"/>
        <v>1.0500000000000001E-2</v>
      </c>
    </row>
    <row r="264" spans="1:5" ht="15.75" customHeight="1">
      <c r="A264" s="203" t="str">
        <f>IFERROR(VLOOKUP(B264,Components!$A:$C,2,FALSE),"")</f>
        <v>ALIS000084</v>
      </c>
      <c r="B264" s="203" t="s">
        <v>758</v>
      </c>
      <c r="C264" s="203">
        <f>IFERROR(VLOOKUP(B264,Components!$A:$C,3,FALSE),"")</f>
        <v>1.0500000000000001E-2</v>
      </c>
      <c r="D264" s="203">
        <v>1</v>
      </c>
      <c r="E264" s="203">
        <f t="shared" si="9"/>
        <v>1.0500000000000001E-2</v>
      </c>
    </row>
    <row r="265" spans="1:5" ht="15.75" customHeight="1">
      <c r="A265" s="203" t="str">
        <f>IFERROR(VLOOKUP(B265,Components!$A:$C,2,FALSE),"")</f>
        <v>ALIS000129</v>
      </c>
      <c r="B265" s="203" t="s">
        <v>962</v>
      </c>
      <c r="C265" s="203">
        <f>IFERROR(VLOOKUP(B265,Components!$A:$C,3,FALSE),"")</f>
        <v>5.4545454545454543E-2</v>
      </c>
      <c r="D265" s="203">
        <v>4</v>
      </c>
      <c r="E265" s="203">
        <f t="shared" si="9"/>
        <v>0.21818181818181817</v>
      </c>
    </row>
    <row r="266" spans="1:5" ht="15.75" customHeight="1">
      <c r="A266" s="203" t="str">
        <f>IFERROR(VLOOKUP(B266,Components!$A:$C,2,FALSE),"")</f>
        <v>ALIS000139</v>
      </c>
      <c r="B266" s="203" t="s">
        <v>1008</v>
      </c>
      <c r="C266" s="203">
        <f>IFERROR(VLOOKUP(B266,Components!$A:$C,3,FALSE),"")</f>
        <v>4.2954545454545461E-2</v>
      </c>
      <c r="D266" s="203">
        <v>4</v>
      </c>
      <c r="E266" s="203">
        <f t="shared" si="9"/>
        <v>0.17181818181818184</v>
      </c>
    </row>
    <row r="267" spans="1:5" ht="15.75" customHeight="1">
      <c r="A267" s="203" t="str">
        <f>IFERROR(VLOOKUP(B267,Components!$A:$C,2,FALSE),"")</f>
        <v>ALIS000132</v>
      </c>
      <c r="B267" s="203" t="s">
        <v>975</v>
      </c>
      <c r="C267" s="203">
        <f>IFERROR(VLOOKUP(B267,Components!$A:$C,3,FALSE),"")</f>
        <v>3.3409090909090909E-2</v>
      </c>
      <c r="D267" s="203">
        <v>6</v>
      </c>
      <c r="E267" s="203">
        <f t="shared" si="9"/>
        <v>0.20045454545454544</v>
      </c>
    </row>
    <row r="268" spans="1:5" ht="15.75" customHeight="1">
      <c r="A268" s="203" t="str">
        <f>IFERROR(VLOOKUP(B268,Components!$A:$C,2,FALSE),"")</f>
        <v>ALIS000080</v>
      </c>
      <c r="B268" s="203" t="s">
        <v>750</v>
      </c>
      <c r="C268" s="203">
        <f>IFERROR(VLOOKUP(B268,Components!$A:$C,3,FALSE),"")</f>
        <v>14.82683982683983</v>
      </c>
      <c r="D268" s="203">
        <v>3</v>
      </c>
      <c r="E268" s="203">
        <f t="shared" si="9"/>
        <v>44.48051948051949</v>
      </c>
    </row>
    <row r="269" spans="1:5" ht="15.75" customHeight="1">
      <c r="A269" s="203" t="str">
        <f>IFERROR(VLOOKUP(B269,Components!$A:$C,2,FALSE),"")</f>
        <v>ALIS000082</v>
      </c>
      <c r="B269" s="203" t="s">
        <v>754</v>
      </c>
      <c r="C269" s="203">
        <f>IFERROR(VLOOKUP(B269,Components!$A:$C,3,FALSE),"")</f>
        <v>24.09361471861472</v>
      </c>
      <c r="D269" s="203">
        <v>0.2</v>
      </c>
      <c r="E269" s="203">
        <f t="shared" si="9"/>
        <v>4.8187229437229444</v>
      </c>
    </row>
    <row r="270" spans="1:5" ht="15.75" customHeight="1">
      <c r="A270" s="220" t="s">
        <v>1750</v>
      </c>
      <c r="B270" s="221"/>
      <c r="C270" s="221"/>
      <c r="D270" s="222"/>
      <c r="E270" s="205">
        <f>SUM(E252:E269)</f>
        <v>127.95215151515153</v>
      </c>
    </row>
    <row r="271" spans="1:5" ht="15.75" customHeight="1"/>
    <row r="272" spans="1:5" ht="15.75" customHeight="1"/>
    <row r="273" spans="1:5" ht="15.75" customHeight="1">
      <c r="A273" s="217" t="s">
        <v>1802</v>
      </c>
      <c r="B273" s="218"/>
      <c r="C273" s="218"/>
      <c r="D273" s="218"/>
      <c r="E273" s="219"/>
    </row>
    <row r="274" spans="1:5" ht="15.75" customHeight="1">
      <c r="A274" s="200" t="s">
        <v>1745</v>
      </c>
      <c r="B274" s="201" t="s">
        <v>1746</v>
      </c>
      <c r="C274" s="201" t="s">
        <v>1747</v>
      </c>
      <c r="D274" s="201" t="s">
        <v>1748</v>
      </c>
      <c r="E274" s="202" t="s">
        <v>1749</v>
      </c>
    </row>
    <row r="275" spans="1:5" ht="15.75" customHeight="1">
      <c r="A275" s="203" t="str">
        <f>IFERROR(VLOOKUP(B275,Components!$A:$C,2,FALSE),"")</f>
        <v>ALIS000010</v>
      </c>
      <c r="B275" s="203" t="s">
        <v>414</v>
      </c>
      <c r="C275" s="203">
        <f>IFERROR(VLOOKUP(B275,Components!$A:$C,3,FALSE),"")</f>
        <v>4.3821818181818184</v>
      </c>
      <c r="D275" s="203">
        <v>1</v>
      </c>
      <c r="E275" s="203">
        <f t="shared" ref="E275:E297" si="10">IFERROR(D275*C275, 0)</f>
        <v>4.3821818181818184</v>
      </c>
    </row>
    <row r="276" spans="1:5" ht="15.75" customHeight="1">
      <c r="A276" s="203" t="str">
        <f>IFERROR(VLOOKUP(B276,Components!$A:$C,2,FALSE),"")</f>
        <v>ALIS000055</v>
      </c>
      <c r="B276" s="203" t="s">
        <v>646</v>
      </c>
      <c r="C276" s="203">
        <f>IFERROR(VLOOKUP(B276,Components!$A:$C,3,FALSE),"")</f>
        <v>15.364800000000001</v>
      </c>
      <c r="D276" s="203">
        <v>1</v>
      </c>
      <c r="E276" s="203">
        <f t="shared" si="10"/>
        <v>15.364800000000001</v>
      </c>
    </row>
    <row r="277" spans="1:5" ht="15.75" customHeight="1">
      <c r="A277" s="203" t="str">
        <f>IFERROR(VLOOKUP(B277,Components!$A:$C,2,FALSE),"")</f>
        <v>ALIS000001</v>
      </c>
      <c r="B277" s="203" t="s">
        <v>362</v>
      </c>
      <c r="C277" s="203">
        <f>IFERROR(VLOOKUP(B277,Components!$A:$C,3,FALSE),"")</f>
        <v>22.915199999999999</v>
      </c>
      <c r="D277" s="203">
        <v>1</v>
      </c>
      <c r="E277" s="203">
        <f t="shared" si="10"/>
        <v>22.915199999999999</v>
      </c>
    </row>
    <row r="278" spans="1:5" ht="15.75" customHeight="1">
      <c r="A278" s="203" t="str">
        <f>IFERROR(VLOOKUP(B278,Components!$A:$C,2,FALSE),"")</f>
        <v>ALIS000060</v>
      </c>
      <c r="B278" s="203" t="s">
        <v>662</v>
      </c>
      <c r="C278" s="203">
        <f>IFERROR(VLOOKUP(B278,Components!$A:$C,3,FALSE),"")</f>
        <v>14.413636363636364</v>
      </c>
      <c r="D278" s="203">
        <v>1</v>
      </c>
      <c r="E278" s="203">
        <f t="shared" si="10"/>
        <v>14.413636363636364</v>
      </c>
    </row>
    <row r="279" spans="1:5" ht="15.75" customHeight="1">
      <c r="A279" s="203" t="str">
        <f>IFERROR(VLOOKUP(B279,Components!$A:$C,2,FALSE),"")</f>
        <v>ALIS000043</v>
      </c>
      <c r="B279" s="203" t="s">
        <v>593</v>
      </c>
      <c r="C279" s="203">
        <f>IFERROR(VLOOKUP(B279,Components!$A:$C,3,FALSE),"")</f>
        <v>0.66818181818181821</v>
      </c>
      <c r="D279" s="203">
        <v>2</v>
      </c>
      <c r="E279" s="203">
        <f t="shared" si="10"/>
        <v>1.3363636363636364</v>
      </c>
    </row>
    <row r="280" spans="1:5" ht="15.75" customHeight="1">
      <c r="A280" s="203" t="str">
        <f>IFERROR(VLOOKUP(B280,Components!$A:$C,2,FALSE),"")</f>
        <v>ALIS000044</v>
      </c>
      <c r="B280" s="203" t="s">
        <v>598</v>
      </c>
      <c r="C280" s="203">
        <f>IFERROR(VLOOKUP(B280,Components!$A:$C,3,FALSE),"")</f>
        <v>0.62045454545454548</v>
      </c>
      <c r="D280" s="203">
        <v>8</v>
      </c>
      <c r="E280" s="203">
        <f t="shared" si="10"/>
        <v>4.9636363636363638</v>
      </c>
    </row>
    <row r="281" spans="1:5" ht="15.75" customHeight="1">
      <c r="A281" s="203" t="str">
        <f>IFERROR(VLOOKUP(B281,Components!$A:$C,2,FALSE),"")</f>
        <v>ALIS000003</v>
      </c>
      <c r="B281" s="203" t="s">
        <v>376</v>
      </c>
      <c r="C281" s="203">
        <f>IFERROR(VLOOKUP(B281,Components!$A:$C,3,FALSE),"")</f>
        <v>1.4318181818181819</v>
      </c>
      <c r="D281" s="203">
        <v>1</v>
      </c>
      <c r="E281" s="203">
        <f t="shared" si="10"/>
        <v>1.4318181818181819</v>
      </c>
    </row>
    <row r="282" spans="1:5" ht="15.75" customHeight="1">
      <c r="A282" s="203" t="str">
        <f>IFERROR(VLOOKUP(B282,Components!$A:$C,2,FALSE),"")</f>
        <v>ALIS000062</v>
      </c>
      <c r="B282" s="203" t="s">
        <v>673</v>
      </c>
      <c r="C282" s="203">
        <f>IFERROR(VLOOKUP(B282,Components!$A:$C,3,FALSE),"")</f>
        <v>0.97650000000000003</v>
      </c>
      <c r="D282" s="203">
        <v>3</v>
      </c>
      <c r="E282" s="203">
        <f t="shared" si="10"/>
        <v>2.9295</v>
      </c>
    </row>
    <row r="283" spans="1:5" ht="15.75" customHeight="1">
      <c r="A283" s="203" t="str">
        <f>IFERROR(VLOOKUP(B283,Components!$A:$C,2,FALSE),"")</f>
        <v>ALIS000063</v>
      </c>
      <c r="B283" s="203" t="s">
        <v>679</v>
      </c>
      <c r="C283" s="203">
        <f>IFERROR(VLOOKUP(B283,Components!$A:$C,3,FALSE),"")</f>
        <v>0.59181818181818191</v>
      </c>
      <c r="D283" s="203">
        <v>1</v>
      </c>
      <c r="E283" s="203">
        <f t="shared" si="10"/>
        <v>0.59181818181818191</v>
      </c>
    </row>
    <row r="284" spans="1:5" ht="15.75" customHeight="1">
      <c r="A284" s="203" t="str">
        <f>IFERROR(VLOOKUP(B284,Components!$A:$C,2,FALSE),"")</f>
        <v>ALIS000031</v>
      </c>
      <c r="B284" s="203" t="s">
        <v>529</v>
      </c>
      <c r="C284" s="203">
        <f>IFERROR(VLOOKUP(B284,Components!$A:$C,3,FALSE),"")</f>
        <v>0.16704545454545455</v>
      </c>
      <c r="D284" s="203">
        <v>1</v>
      </c>
      <c r="E284" s="203">
        <f t="shared" si="10"/>
        <v>0.16704545454545455</v>
      </c>
    </row>
    <row r="285" spans="1:5" ht="15.75" customHeight="1">
      <c r="A285" s="203" t="str">
        <f>IFERROR(VLOOKUP(B285,Components!$A:$C,2,FALSE),"")</f>
        <v>ALIS000087</v>
      </c>
      <c r="B285" s="203" t="s">
        <v>764</v>
      </c>
      <c r="C285" s="203">
        <f>IFERROR(VLOOKUP(B285,Components!$A:$C,3,FALSE),"")</f>
        <v>0.47727272727272729</v>
      </c>
      <c r="D285" s="203">
        <v>23</v>
      </c>
      <c r="E285" s="203">
        <f t="shared" si="10"/>
        <v>10.977272727272728</v>
      </c>
    </row>
    <row r="286" spans="1:5" ht="15.75" customHeight="1">
      <c r="A286" s="203" t="str">
        <f>IFERROR(VLOOKUP(B286,Components!$A:$C,2,FALSE),"")</f>
        <v>ALIS000083</v>
      </c>
      <c r="B286" s="203" t="s">
        <v>756</v>
      </c>
      <c r="C286" s="203">
        <f>IFERROR(VLOOKUP(B286,Components!$A:$C,3,FALSE),"")</f>
        <v>1.0500000000000001E-2</v>
      </c>
      <c r="D286" s="203">
        <v>1</v>
      </c>
      <c r="E286" s="203">
        <f t="shared" si="10"/>
        <v>1.0500000000000001E-2</v>
      </c>
    </row>
    <row r="287" spans="1:5" ht="15.75" customHeight="1">
      <c r="A287" s="203" t="str">
        <f>IFERROR(VLOOKUP(B287,Components!$A:$C,2,FALSE),"")</f>
        <v>ALIS000084</v>
      </c>
      <c r="B287" s="203" t="s">
        <v>758</v>
      </c>
      <c r="C287" s="203">
        <f>IFERROR(VLOOKUP(B287,Components!$A:$C,3,FALSE),"")</f>
        <v>1.0500000000000001E-2</v>
      </c>
      <c r="D287" s="203">
        <v>1</v>
      </c>
      <c r="E287" s="203">
        <f t="shared" si="10"/>
        <v>1.0500000000000001E-2</v>
      </c>
    </row>
    <row r="288" spans="1:5" ht="15.75" customHeight="1">
      <c r="A288" s="203" t="str">
        <f>IFERROR(VLOOKUP(B288,Components!$A:$C,2,FALSE),"")</f>
        <v>ALIS000129</v>
      </c>
      <c r="B288" s="203" t="s">
        <v>962</v>
      </c>
      <c r="C288" s="203">
        <f>IFERROR(VLOOKUP(B288,Components!$A:$C,3,FALSE),"")</f>
        <v>5.4545454545454543E-2</v>
      </c>
      <c r="D288" s="203">
        <v>4</v>
      </c>
      <c r="E288" s="203">
        <f t="shared" si="10"/>
        <v>0.21818181818181817</v>
      </c>
    </row>
    <row r="289" spans="1:5" ht="15.75" customHeight="1">
      <c r="A289" s="203" t="str">
        <f>IFERROR(VLOOKUP(B289,Components!$A:$C,2,FALSE),"")</f>
        <v>ALIS000139</v>
      </c>
      <c r="B289" s="203" t="s">
        <v>1008</v>
      </c>
      <c r="C289" s="203">
        <f>IFERROR(VLOOKUP(B289,Components!$A:$C,3,FALSE),"")</f>
        <v>4.2954545454545461E-2</v>
      </c>
      <c r="D289" s="203">
        <v>4</v>
      </c>
      <c r="E289" s="203">
        <f t="shared" si="10"/>
        <v>0.17181818181818184</v>
      </c>
    </row>
    <row r="290" spans="1:5" ht="15.75" customHeight="1">
      <c r="A290" s="203" t="str">
        <f>IFERROR(VLOOKUP(B290,Components!$A:$C,2,FALSE),"")</f>
        <v>ALIS000132</v>
      </c>
      <c r="B290" s="203" t="s">
        <v>975</v>
      </c>
      <c r="C290" s="203">
        <f>IFERROR(VLOOKUP(B290,Components!$A:$C,3,FALSE),"")</f>
        <v>3.3409090909090909E-2</v>
      </c>
      <c r="D290" s="203">
        <v>6</v>
      </c>
      <c r="E290" s="203">
        <f t="shared" si="10"/>
        <v>0.20045454545454544</v>
      </c>
    </row>
    <row r="291" spans="1:5" ht="15.75" customHeight="1">
      <c r="A291" s="203" t="str">
        <f>IFERROR(VLOOKUP(B291,Components!$A:$C,2,FALSE),"")</f>
        <v>ALIS000080</v>
      </c>
      <c r="B291" s="203" t="s">
        <v>750</v>
      </c>
      <c r="C291" s="203">
        <f>IFERROR(VLOOKUP(B291,Components!$A:$C,3,FALSE),"")</f>
        <v>14.82683982683983</v>
      </c>
      <c r="D291" s="203">
        <v>3.5</v>
      </c>
      <c r="E291" s="203">
        <f t="shared" si="10"/>
        <v>51.893939393939405</v>
      </c>
    </row>
    <row r="292" spans="1:5" ht="15.75" customHeight="1">
      <c r="A292" s="203" t="str">
        <f>IFERROR(VLOOKUP(B292,Components!$A:$C,2,FALSE),"")</f>
        <v>ALIS000082</v>
      </c>
      <c r="B292" s="203" t="s">
        <v>754</v>
      </c>
      <c r="C292" s="203">
        <f>IFERROR(VLOOKUP(B292,Components!$A:$C,3,FALSE),"")</f>
        <v>24.09361471861472</v>
      </c>
      <c r="D292" s="203">
        <v>0.2</v>
      </c>
      <c r="E292" s="203">
        <f t="shared" si="10"/>
        <v>4.8187229437229444</v>
      </c>
    </row>
    <row r="293" spans="1:5" ht="15.75" customHeight="1">
      <c r="A293" s="203" t="str">
        <f>IFERROR(VLOOKUP(B293,Components!$A:$C,2,FALSE),"")</f>
        <v>ALIS000142</v>
      </c>
      <c r="B293" s="203" t="s">
        <v>1020</v>
      </c>
      <c r="C293" s="203">
        <f>IFERROR(VLOOKUP(B293,Components!$A:$C,3,FALSE),"")</f>
        <v>3.0545454545454546E-2</v>
      </c>
      <c r="D293" s="203">
        <v>4</v>
      </c>
      <c r="E293" s="203">
        <f t="shared" si="10"/>
        <v>0.12218181818181818</v>
      </c>
    </row>
    <row r="294" spans="1:5" ht="15.75" customHeight="1">
      <c r="A294" s="203" t="str">
        <f>IFERROR(VLOOKUP(B294,Components!$A:$C,2,FALSE),"")</f>
        <v>ALIS000089</v>
      </c>
      <c r="B294" s="203" t="s">
        <v>772</v>
      </c>
      <c r="C294" s="203">
        <f>IFERROR(VLOOKUP(B294,Components!$A:$C,3,FALSE),"")</f>
        <v>2.3863636363636365E-2</v>
      </c>
      <c r="D294" s="203">
        <v>3</v>
      </c>
      <c r="E294" s="203">
        <f t="shared" si="10"/>
        <v>7.1590909090909094E-2</v>
      </c>
    </row>
    <row r="295" spans="1:5" ht="15.75" customHeight="1">
      <c r="A295" s="203" t="str">
        <f>IFERROR(VLOOKUP(B295,Components!$A:$C,2,FALSE),"")</f>
        <v>ALIS000091</v>
      </c>
      <c r="B295" s="203" t="s">
        <v>784</v>
      </c>
      <c r="C295" s="203">
        <f>IFERROR(VLOOKUP(B295,Components!$A:$C,3,FALSE),"")</f>
        <v>0.11454545454545455</v>
      </c>
      <c r="D295" s="203">
        <v>1</v>
      </c>
      <c r="E295" s="203">
        <f t="shared" si="10"/>
        <v>0.11454545454545455</v>
      </c>
    </row>
    <row r="296" spans="1:5" ht="15.75" customHeight="1">
      <c r="A296" s="203" t="str">
        <f>IFERROR(VLOOKUP(B296,Components!$A:$C,2,FALSE),"")</f>
        <v>ALIS000090</v>
      </c>
      <c r="B296" s="203" t="s">
        <v>778</v>
      </c>
      <c r="C296" s="203">
        <f>IFERROR(VLOOKUP(B296,Components!$A:$C,3,FALSE),"")</f>
        <v>2.8363636363636364</v>
      </c>
      <c r="D296" s="203">
        <v>0.05</v>
      </c>
      <c r="E296" s="203">
        <f t="shared" si="10"/>
        <v>0.14181818181818182</v>
      </c>
    </row>
    <row r="297" spans="1:5" ht="15.75" customHeight="1">
      <c r="A297" s="203" t="str">
        <f>IFERROR(VLOOKUP(B297,Components!$A:$C,2,FALSE),"")</f>
        <v>ALIS000025</v>
      </c>
      <c r="B297" s="203" t="s">
        <v>494</v>
      </c>
      <c r="C297" s="203">
        <f>IFERROR(VLOOKUP(B297,Components!$A:$C,3,FALSE),"")</f>
        <v>3.15</v>
      </c>
      <c r="D297" s="203">
        <v>1</v>
      </c>
      <c r="E297" s="203">
        <f t="shared" si="10"/>
        <v>3.15</v>
      </c>
    </row>
    <row r="298" spans="1:5" ht="15.75" customHeight="1">
      <c r="A298" s="220" t="s">
        <v>1750</v>
      </c>
      <c r="B298" s="221"/>
      <c r="C298" s="221"/>
      <c r="D298" s="222"/>
      <c r="E298" s="205">
        <f>SUM(E275:E297)</f>
        <v>140.39752597402602</v>
      </c>
    </row>
    <row r="299" spans="1:5" ht="15.75" customHeight="1"/>
    <row r="300" spans="1:5" ht="15.75" customHeight="1"/>
    <row r="301" spans="1:5" ht="15.75" customHeight="1">
      <c r="A301" s="217" t="s">
        <v>1803</v>
      </c>
      <c r="B301" s="218"/>
      <c r="C301" s="218"/>
      <c r="D301" s="218"/>
      <c r="E301" s="219"/>
    </row>
    <row r="302" spans="1:5" ht="15.75" customHeight="1">
      <c r="A302" s="200" t="s">
        <v>1745</v>
      </c>
      <c r="B302" s="201" t="s">
        <v>1746</v>
      </c>
      <c r="C302" s="201" t="s">
        <v>1747</v>
      </c>
      <c r="D302" s="201" t="s">
        <v>1748</v>
      </c>
      <c r="E302" s="202" t="s">
        <v>1749</v>
      </c>
    </row>
    <row r="303" spans="1:5" ht="15.75" customHeight="1">
      <c r="A303" s="203" t="str">
        <f>IFERROR(VLOOKUP(B303,Components!$A:$C,2,FALSE),"")</f>
        <v>ALIS000010</v>
      </c>
      <c r="B303" s="203" t="s">
        <v>414</v>
      </c>
      <c r="C303" s="203">
        <f>IFERROR(VLOOKUP(B303,Components!$A:$C,3,FALSE),"")</f>
        <v>4.3821818181818184</v>
      </c>
      <c r="D303" s="203">
        <v>1</v>
      </c>
      <c r="E303" s="203">
        <f t="shared" ref="E303:E320" si="11">IFERROR(D303*C303, 0)</f>
        <v>4.3821818181818184</v>
      </c>
    </row>
    <row r="304" spans="1:5" ht="15.75" customHeight="1">
      <c r="A304" s="203" t="str">
        <f>IFERROR(VLOOKUP(B304,Components!$A:$C,2,FALSE),"")</f>
        <v>ALIS000054</v>
      </c>
      <c r="B304" s="203" t="s">
        <v>643</v>
      </c>
      <c r="C304" s="203">
        <f>IFERROR(VLOOKUP(B304,Components!$A:$C,3,FALSE),"")</f>
        <v>28.644000000000002</v>
      </c>
      <c r="D304" s="203">
        <v>1</v>
      </c>
      <c r="E304" s="203">
        <f t="shared" si="11"/>
        <v>28.644000000000002</v>
      </c>
    </row>
    <row r="305" spans="1:5" ht="15.75" customHeight="1">
      <c r="A305" s="203" t="str">
        <f>IFERROR(VLOOKUP(B305,Components!$A:$C,2,FALSE),"")</f>
        <v>ALIS000001</v>
      </c>
      <c r="B305" s="203" t="s">
        <v>362</v>
      </c>
      <c r="C305" s="203">
        <f>IFERROR(VLOOKUP(B305,Components!$A:$C,3,FALSE),"")</f>
        <v>22.915199999999999</v>
      </c>
      <c r="D305" s="203">
        <v>1</v>
      </c>
      <c r="E305" s="203">
        <f t="shared" si="11"/>
        <v>22.915199999999999</v>
      </c>
    </row>
    <row r="306" spans="1:5" ht="15.75" customHeight="1">
      <c r="A306" s="203" t="str">
        <f>IFERROR(VLOOKUP(B306,Components!$A:$C,2,FALSE),"")</f>
        <v>ALIS000060</v>
      </c>
      <c r="B306" s="203" t="s">
        <v>662</v>
      </c>
      <c r="C306" s="203">
        <f>IFERROR(VLOOKUP(B306,Components!$A:$C,3,FALSE),"")</f>
        <v>14.413636363636364</v>
      </c>
      <c r="D306" s="203">
        <v>1</v>
      </c>
      <c r="E306" s="203">
        <f t="shared" si="11"/>
        <v>14.413636363636364</v>
      </c>
    </row>
    <row r="307" spans="1:5" ht="15.75" customHeight="1">
      <c r="A307" s="203" t="str">
        <f>IFERROR(VLOOKUP(B307,Components!$A:$C,2,FALSE),"")</f>
        <v>ALIS000043</v>
      </c>
      <c r="B307" s="203" t="s">
        <v>593</v>
      </c>
      <c r="C307" s="203">
        <f>IFERROR(VLOOKUP(B307,Components!$A:$C,3,FALSE),"")</f>
        <v>0.66818181818181821</v>
      </c>
      <c r="D307" s="203">
        <v>4</v>
      </c>
      <c r="E307" s="203">
        <f t="shared" si="11"/>
        <v>2.6727272727272728</v>
      </c>
    </row>
    <row r="308" spans="1:5" ht="15.75" customHeight="1">
      <c r="A308" s="203" t="str">
        <f>IFERROR(VLOOKUP(B308,Components!$A:$C,2,FALSE),"")</f>
        <v>ALIS000044</v>
      </c>
      <c r="B308" s="203" t="s">
        <v>598</v>
      </c>
      <c r="C308" s="203">
        <f>IFERROR(VLOOKUP(B308,Components!$A:$C,3,FALSE),"")</f>
        <v>0.62045454545454548</v>
      </c>
      <c r="D308" s="203">
        <v>8</v>
      </c>
      <c r="E308" s="203">
        <f t="shared" si="11"/>
        <v>4.9636363636363638</v>
      </c>
    </row>
    <row r="309" spans="1:5" ht="15.75" customHeight="1">
      <c r="A309" s="203" t="str">
        <f>IFERROR(VLOOKUP(B309,Components!$A:$C,2,FALSE),"")</f>
        <v>ALIS000003</v>
      </c>
      <c r="B309" s="203" t="s">
        <v>376</v>
      </c>
      <c r="C309" s="203">
        <f>IFERROR(VLOOKUP(B309,Components!$A:$C,3,FALSE),"")</f>
        <v>1.4318181818181819</v>
      </c>
      <c r="D309" s="203">
        <v>1</v>
      </c>
      <c r="E309" s="203">
        <f t="shared" si="11"/>
        <v>1.4318181818181819</v>
      </c>
    </row>
    <row r="310" spans="1:5" ht="15.75" customHeight="1">
      <c r="A310" s="203" t="str">
        <f>IFERROR(VLOOKUP(B310,Components!$A:$C,2,FALSE),"")</f>
        <v>ALIS000062</v>
      </c>
      <c r="B310" s="203" t="s">
        <v>673</v>
      </c>
      <c r="C310" s="203">
        <f>IFERROR(VLOOKUP(B310,Components!$A:$C,3,FALSE),"")</f>
        <v>0.97650000000000003</v>
      </c>
      <c r="D310" s="203">
        <v>3</v>
      </c>
      <c r="E310" s="203">
        <f t="shared" si="11"/>
        <v>2.9295</v>
      </c>
    </row>
    <row r="311" spans="1:5" ht="15.75" customHeight="1">
      <c r="A311" s="203" t="str">
        <f>IFERROR(VLOOKUP(B311,Components!$A:$C,2,FALSE),"")</f>
        <v>ALIS000063</v>
      </c>
      <c r="B311" s="203" t="s">
        <v>679</v>
      </c>
      <c r="C311" s="203">
        <f>IFERROR(VLOOKUP(B311,Components!$A:$C,3,FALSE),"")</f>
        <v>0.59181818181818191</v>
      </c>
      <c r="D311" s="203">
        <v>1</v>
      </c>
      <c r="E311" s="203">
        <f t="shared" si="11"/>
        <v>0.59181818181818191</v>
      </c>
    </row>
    <row r="312" spans="1:5" ht="15.75" customHeight="1">
      <c r="A312" s="203" t="str">
        <f>IFERROR(VLOOKUP(B312,Components!$A:$C,2,FALSE),"")</f>
        <v>ALIS000031</v>
      </c>
      <c r="B312" s="203" t="s">
        <v>529</v>
      </c>
      <c r="C312" s="203">
        <f>IFERROR(VLOOKUP(B312,Components!$A:$C,3,FALSE),"")</f>
        <v>0.16704545454545455</v>
      </c>
      <c r="D312" s="203">
        <v>1</v>
      </c>
      <c r="E312" s="203">
        <f t="shared" si="11"/>
        <v>0.16704545454545455</v>
      </c>
    </row>
    <row r="313" spans="1:5" ht="15.75" customHeight="1">
      <c r="A313" s="203" t="str">
        <f>IFERROR(VLOOKUP(B313,Components!$A:$C,2,FALSE),"")</f>
        <v>ALIS000087</v>
      </c>
      <c r="B313" s="203" t="s">
        <v>764</v>
      </c>
      <c r="C313" s="203">
        <f>IFERROR(VLOOKUP(B313,Components!$A:$C,3,FALSE),"")</f>
        <v>0.47727272727272729</v>
      </c>
      <c r="D313" s="203">
        <v>20</v>
      </c>
      <c r="E313" s="203">
        <f t="shared" si="11"/>
        <v>9.5454545454545467</v>
      </c>
    </row>
    <row r="314" spans="1:5" ht="15.75" customHeight="1">
      <c r="A314" s="203" t="str">
        <f>IFERROR(VLOOKUP(B314,Components!$A:$C,2,FALSE),"")</f>
        <v>ALIS000083</v>
      </c>
      <c r="B314" s="203" t="s">
        <v>756</v>
      </c>
      <c r="C314" s="203">
        <f>IFERROR(VLOOKUP(B314,Components!$A:$C,3,FALSE),"")</f>
        <v>1.0500000000000001E-2</v>
      </c>
      <c r="D314" s="203">
        <v>1</v>
      </c>
      <c r="E314" s="203">
        <f t="shared" si="11"/>
        <v>1.0500000000000001E-2</v>
      </c>
    </row>
    <row r="315" spans="1:5" ht="15.75" customHeight="1">
      <c r="A315" s="203" t="str">
        <f>IFERROR(VLOOKUP(B315,Components!$A:$C,2,FALSE),"")</f>
        <v>ALIS000084</v>
      </c>
      <c r="B315" s="203" t="s">
        <v>758</v>
      </c>
      <c r="C315" s="203">
        <f>IFERROR(VLOOKUP(B315,Components!$A:$C,3,FALSE),"")</f>
        <v>1.0500000000000001E-2</v>
      </c>
      <c r="D315" s="203">
        <v>1</v>
      </c>
      <c r="E315" s="203">
        <f t="shared" si="11"/>
        <v>1.0500000000000001E-2</v>
      </c>
    </row>
    <row r="316" spans="1:5" ht="15.75" customHeight="1">
      <c r="A316" s="203" t="str">
        <f>IFERROR(VLOOKUP(B316,Components!$A:$C,2,FALSE),"")</f>
        <v>ALIS000129</v>
      </c>
      <c r="B316" s="203" t="s">
        <v>962</v>
      </c>
      <c r="C316" s="203">
        <f>IFERROR(VLOOKUP(B316,Components!$A:$C,3,FALSE),"")</f>
        <v>5.4545454545454543E-2</v>
      </c>
      <c r="D316" s="203">
        <v>4</v>
      </c>
      <c r="E316" s="203">
        <f t="shared" si="11"/>
        <v>0.21818181818181817</v>
      </c>
    </row>
    <row r="317" spans="1:5" ht="15.75" customHeight="1">
      <c r="A317" s="203" t="str">
        <f>IFERROR(VLOOKUP(B317,Components!$A:$C,2,FALSE),"")</f>
        <v>ALIS000139</v>
      </c>
      <c r="B317" s="203" t="s">
        <v>1008</v>
      </c>
      <c r="C317" s="203">
        <f>IFERROR(VLOOKUP(B317,Components!$A:$C,3,FALSE),"")</f>
        <v>4.2954545454545461E-2</v>
      </c>
      <c r="D317" s="203">
        <v>4</v>
      </c>
      <c r="E317" s="203">
        <f t="shared" si="11"/>
        <v>0.17181818181818184</v>
      </c>
    </row>
    <row r="318" spans="1:5" ht="15.75" customHeight="1">
      <c r="A318" s="203" t="str">
        <f>IFERROR(VLOOKUP(B318,Components!$A:$C,2,FALSE),"")</f>
        <v>ALIS000132</v>
      </c>
      <c r="B318" s="203" t="s">
        <v>975</v>
      </c>
      <c r="C318" s="203">
        <f>IFERROR(VLOOKUP(B318,Components!$A:$C,3,FALSE),"")</f>
        <v>3.3409090909090909E-2</v>
      </c>
      <c r="D318" s="203">
        <v>6</v>
      </c>
      <c r="E318" s="203">
        <f t="shared" si="11"/>
        <v>0.20045454545454544</v>
      </c>
    </row>
    <row r="319" spans="1:5" ht="15.75" customHeight="1">
      <c r="A319" s="203" t="str">
        <f>IFERROR(VLOOKUP(B319,Components!$A:$C,2,FALSE),"")</f>
        <v>ALIS000080</v>
      </c>
      <c r="B319" s="203" t="s">
        <v>750</v>
      </c>
      <c r="C319" s="203">
        <f>IFERROR(VLOOKUP(B319,Components!$A:$C,3,FALSE),"")</f>
        <v>14.82683982683983</v>
      </c>
      <c r="D319" s="203">
        <v>3.5</v>
      </c>
      <c r="E319" s="203">
        <f t="shared" si="11"/>
        <v>51.893939393939405</v>
      </c>
    </row>
    <row r="320" spans="1:5" ht="15.75" customHeight="1">
      <c r="A320" s="203" t="str">
        <f>IFERROR(VLOOKUP(B320,Components!$A:$C,2,FALSE),"")</f>
        <v>ALIS000082</v>
      </c>
      <c r="B320" s="203" t="s">
        <v>754</v>
      </c>
      <c r="C320" s="203">
        <f>IFERROR(VLOOKUP(B320,Components!$A:$C,3,FALSE),"")</f>
        <v>24.09361471861472</v>
      </c>
      <c r="D320" s="203">
        <v>0.2</v>
      </c>
      <c r="E320" s="203">
        <f t="shared" si="11"/>
        <v>4.8187229437229444</v>
      </c>
    </row>
    <row r="321" spans="1:5" ht="15.75" customHeight="1">
      <c r="A321" s="220" t="s">
        <v>1750</v>
      </c>
      <c r="B321" s="221"/>
      <c r="C321" s="221"/>
      <c r="D321" s="222"/>
      <c r="E321" s="205">
        <f>SUM(E303:E320)</f>
        <v>149.98113506493507</v>
      </c>
    </row>
    <row r="322" spans="1:5" ht="15.75" customHeight="1"/>
    <row r="323" spans="1:5" ht="15.75" customHeight="1"/>
    <row r="324" spans="1:5" ht="15.75" customHeight="1">
      <c r="A324" s="217" t="s">
        <v>1804</v>
      </c>
      <c r="B324" s="218"/>
      <c r="C324" s="218"/>
      <c r="D324" s="218"/>
      <c r="E324" s="219"/>
    </row>
    <row r="325" spans="1:5" ht="15.75" customHeight="1">
      <c r="A325" s="200" t="s">
        <v>1745</v>
      </c>
      <c r="B325" s="201" t="s">
        <v>1746</v>
      </c>
      <c r="C325" s="201" t="s">
        <v>1747</v>
      </c>
      <c r="D325" s="201" t="s">
        <v>1748</v>
      </c>
      <c r="E325" s="202" t="s">
        <v>1749</v>
      </c>
    </row>
    <row r="326" spans="1:5" ht="15.75" customHeight="1">
      <c r="A326" s="203" t="str">
        <f>IFERROR(VLOOKUP(B326,Components!$A:$C,2,FALSE),"")</f>
        <v>ALIS000010</v>
      </c>
      <c r="B326" s="203" t="s">
        <v>414</v>
      </c>
      <c r="C326" s="203">
        <f>IFERROR(VLOOKUP(B326,Components!$A:$C,3,FALSE),"")</f>
        <v>4.3821818181818184</v>
      </c>
      <c r="D326" s="203">
        <v>1</v>
      </c>
      <c r="E326" s="203">
        <f t="shared" ref="E326:E348" si="12">IFERROR(D326*C326, 0)</f>
        <v>4.3821818181818184</v>
      </c>
    </row>
    <row r="327" spans="1:5" ht="15.75" customHeight="1">
      <c r="A327" s="203" t="str">
        <f>IFERROR(VLOOKUP(B327,Components!$A:$C,2,FALSE),"")</f>
        <v>ALIS000054</v>
      </c>
      <c r="B327" s="203" t="s">
        <v>643</v>
      </c>
      <c r="C327" s="203">
        <f>IFERROR(VLOOKUP(B327,Components!$A:$C,3,FALSE),"")</f>
        <v>28.644000000000002</v>
      </c>
      <c r="D327" s="203">
        <v>1</v>
      </c>
      <c r="E327" s="203">
        <f t="shared" si="12"/>
        <v>28.644000000000002</v>
      </c>
    </row>
    <row r="328" spans="1:5" ht="15.75" customHeight="1">
      <c r="A328" s="203" t="str">
        <f>IFERROR(VLOOKUP(B328,Components!$A:$C,2,FALSE),"")</f>
        <v>ALIS000001</v>
      </c>
      <c r="B328" s="203" t="s">
        <v>362</v>
      </c>
      <c r="C328" s="203">
        <f>IFERROR(VLOOKUP(B328,Components!$A:$C,3,FALSE),"")</f>
        <v>22.915199999999999</v>
      </c>
      <c r="D328" s="203">
        <v>1</v>
      </c>
      <c r="E328" s="203">
        <f t="shared" si="12"/>
        <v>22.915199999999999</v>
      </c>
    </row>
    <row r="329" spans="1:5" ht="15.75" customHeight="1">
      <c r="A329" s="203" t="str">
        <f>IFERROR(VLOOKUP(B329,Components!$A:$C,2,FALSE),"")</f>
        <v>ALIS000060</v>
      </c>
      <c r="B329" s="203" t="s">
        <v>662</v>
      </c>
      <c r="C329" s="203">
        <f>IFERROR(VLOOKUP(B329,Components!$A:$C,3,FALSE),"")</f>
        <v>14.413636363636364</v>
      </c>
      <c r="D329" s="203">
        <v>1</v>
      </c>
      <c r="E329" s="203">
        <f t="shared" si="12"/>
        <v>14.413636363636364</v>
      </c>
    </row>
    <row r="330" spans="1:5" ht="15.75" customHeight="1">
      <c r="A330" s="203" t="str">
        <f>IFERROR(VLOOKUP(B330,Components!$A:$C,2,FALSE),"")</f>
        <v>ALIS000043</v>
      </c>
      <c r="B330" s="203" t="s">
        <v>593</v>
      </c>
      <c r="C330" s="203">
        <f>IFERROR(VLOOKUP(B330,Components!$A:$C,3,FALSE),"")</f>
        <v>0.66818181818181821</v>
      </c>
      <c r="D330" s="203">
        <v>4</v>
      </c>
      <c r="E330" s="203">
        <f t="shared" si="12"/>
        <v>2.6727272727272728</v>
      </c>
    </row>
    <row r="331" spans="1:5" ht="15.75" customHeight="1">
      <c r="A331" s="203" t="str">
        <f>IFERROR(VLOOKUP(B331,Components!$A:$C,2,FALSE),"")</f>
        <v>ALIS000044</v>
      </c>
      <c r="B331" s="203" t="s">
        <v>598</v>
      </c>
      <c r="C331" s="203">
        <f>IFERROR(VLOOKUP(B331,Components!$A:$C,3,FALSE),"")</f>
        <v>0.62045454545454548</v>
      </c>
      <c r="D331" s="203">
        <v>8</v>
      </c>
      <c r="E331" s="203">
        <f t="shared" si="12"/>
        <v>4.9636363636363638</v>
      </c>
    </row>
    <row r="332" spans="1:5" ht="15.75" customHeight="1">
      <c r="A332" s="203" t="str">
        <f>IFERROR(VLOOKUP(B332,Components!$A:$C,2,FALSE),"")</f>
        <v>ALIS000003</v>
      </c>
      <c r="B332" s="203" t="s">
        <v>376</v>
      </c>
      <c r="C332" s="203">
        <f>IFERROR(VLOOKUP(B332,Components!$A:$C,3,FALSE),"")</f>
        <v>1.4318181818181819</v>
      </c>
      <c r="D332" s="203">
        <v>1</v>
      </c>
      <c r="E332" s="203">
        <f t="shared" si="12"/>
        <v>1.4318181818181819</v>
      </c>
    </row>
    <row r="333" spans="1:5" ht="15.75" customHeight="1">
      <c r="A333" s="203" t="str">
        <f>IFERROR(VLOOKUP(B333,Components!$A:$C,2,FALSE),"")</f>
        <v>ALIS000062</v>
      </c>
      <c r="B333" s="203" t="s">
        <v>673</v>
      </c>
      <c r="C333" s="203">
        <f>IFERROR(VLOOKUP(B333,Components!$A:$C,3,FALSE),"")</f>
        <v>0.97650000000000003</v>
      </c>
      <c r="D333" s="203">
        <v>3</v>
      </c>
      <c r="E333" s="203">
        <f t="shared" si="12"/>
        <v>2.9295</v>
      </c>
    </row>
    <row r="334" spans="1:5" ht="15.75" customHeight="1">
      <c r="A334" s="203" t="str">
        <f>IFERROR(VLOOKUP(B334,Components!$A:$C,2,FALSE),"")</f>
        <v>ALIS000063</v>
      </c>
      <c r="B334" s="203" t="s">
        <v>679</v>
      </c>
      <c r="C334" s="203">
        <f>IFERROR(VLOOKUP(B334,Components!$A:$C,3,FALSE),"")</f>
        <v>0.59181818181818191</v>
      </c>
      <c r="D334" s="203">
        <v>1</v>
      </c>
      <c r="E334" s="203">
        <f t="shared" si="12"/>
        <v>0.59181818181818191</v>
      </c>
    </row>
    <row r="335" spans="1:5" ht="15.75" customHeight="1">
      <c r="A335" s="203" t="str">
        <f>IFERROR(VLOOKUP(B335,Components!$A:$C,2,FALSE),"")</f>
        <v>ALIS000031</v>
      </c>
      <c r="B335" s="203" t="s">
        <v>529</v>
      </c>
      <c r="C335" s="203">
        <f>IFERROR(VLOOKUP(B335,Components!$A:$C,3,FALSE),"")</f>
        <v>0.16704545454545455</v>
      </c>
      <c r="D335" s="203">
        <v>1</v>
      </c>
      <c r="E335" s="203">
        <f t="shared" si="12"/>
        <v>0.16704545454545455</v>
      </c>
    </row>
    <row r="336" spans="1:5" ht="15.75" customHeight="1">
      <c r="A336" s="203" t="str">
        <f>IFERROR(VLOOKUP(B336,Components!$A:$C,2,FALSE),"")</f>
        <v>ALIS000087</v>
      </c>
      <c r="B336" s="203" t="s">
        <v>764</v>
      </c>
      <c r="C336" s="203">
        <f>IFERROR(VLOOKUP(B336,Components!$A:$C,3,FALSE),"")</f>
        <v>0.47727272727272729</v>
      </c>
      <c r="D336" s="203">
        <v>23</v>
      </c>
      <c r="E336" s="203">
        <f t="shared" si="12"/>
        <v>10.977272727272728</v>
      </c>
    </row>
    <row r="337" spans="1:5" ht="15.75" customHeight="1">
      <c r="A337" s="203" t="str">
        <f>IFERROR(VLOOKUP(B337,Components!$A:$C,2,FALSE),"")</f>
        <v>ALIS000083</v>
      </c>
      <c r="B337" s="203" t="s">
        <v>756</v>
      </c>
      <c r="C337" s="203">
        <f>IFERROR(VLOOKUP(B337,Components!$A:$C,3,FALSE),"")</f>
        <v>1.0500000000000001E-2</v>
      </c>
      <c r="D337" s="203">
        <v>1</v>
      </c>
      <c r="E337" s="203">
        <f t="shared" si="12"/>
        <v>1.0500000000000001E-2</v>
      </c>
    </row>
    <row r="338" spans="1:5" ht="15.75" customHeight="1">
      <c r="A338" s="203" t="str">
        <f>IFERROR(VLOOKUP(B338,Components!$A:$C,2,FALSE),"")</f>
        <v>ALIS000084</v>
      </c>
      <c r="B338" s="203" t="s">
        <v>758</v>
      </c>
      <c r="C338" s="203">
        <f>IFERROR(VLOOKUP(B338,Components!$A:$C,3,FALSE),"")</f>
        <v>1.0500000000000001E-2</v>
      </c>
      <c r="D338" s="203">
        <v>1</v>
      </c>
      <c r="E338" s="203">
        <f t="shared" si="12"/>
        <v>1.0500000000000001E-2</v>
      </c>
    </row>
    <row r="339" spans="1:5" ht="15.75" customHeight="1">
      <c r="A339" s="203" t="str">
        <f>IFERROR(VLOOKUP(B339,Components!$A:$C,2,FALSE),"")</f>
        <v>ALIS000129</v>
      </c>
      <c r="B339" s="203" t="s">
        <v>962</v>
      </c>
      <c r="C339" s="203">
        <f>IFERROR(VLOOKUP(B339,Components!$A:$C,3,FALSE),"")</f>
        <v>5.4545454545454543E-2</v>
      </c>
      <c r="D339" s="203">
        <v>4</v>
      </c>
      <c r="E339" s="203">
        <f t="shared" si="12"/>
        <v>0.21818181818181817</v>
      </c>
    </row>
    <row r="340" spans="1:5" ht="15.75" customHeight="1">
      <c r="A340" s="203" t="str">
        <f>IFERROR(VLOOKUP(B340,Components!$A:$C,2,FALSE),"")</f>
        <v>ALIS000139</v>
      </c>
      <c r="B340" s="203" t="s">
        <v>1008</v>
      </c>
      <c r="C340" s="203">
        <f>IFERROR(VLOOKUP(B340,Components!$A:$C,3,FALSE),"")</f>
        <v>4.2954545454545461E-2</v>
      </c>
      <c r="D340" s="203">
        <v>4</v>
      </c>
      <c r="E340" s="203">
        <f t="shared" si="12"/>
        <v>0.17181818181818184</v>
      </c>
    </row>
    <row r="341" spans="1:5" ht="15.75" customHeight="1">
      <c r="A341" s="203" t="str">
        <f>IFERROR(VLOOKUP(B341,Components!$A:$C,2,FALSE),"")</f>
        <v>ALIS000132</v>
      </c>
      <c r="B341" s="203" t="s">
        <v>975</v>
      </c>
      <c r="C341" s="203">
        <f>IFERROR(VLOOKUP(B341,Components!$A:$C,3,FALSE),"")</f>
        <v>3.3409090909090909E-2</v>
      </c>
      <c r="D341" s="203">
        <v>6</v>
      </c>
      <c r="E341" s="203">
        <f t="shared" si="12"/>
        <v>0.20045454545454544</v>
      </c>
    </row>
    <row r="342" spans="1:5" ht="15.75" customHeight="1">
      <c r="A342" s="203" t="str">
        <f>IFERROR(VLOOKUP(B342,Components!$A:$C,2,FALSE),"")</f>
        <v>ALIS000080</v>
      </c>
      <c r="B342" s="203" t="s">
        <v>750</v>
      </c>
      <c r="C342" s="203">
        <f>IFERROR(VLOOKUP(B342,Components!$A:$C,3,FALSE),"")</f>
        <v>14.82683982683983</v>
      </c>
      <c r="D342" s="203">
        <v>3.5</v>
      </c>
      <c r="E342" s="203">
        <f t="shared" si="12"/>
        <v>51.893939393939405</v>
      </c>
    </row>
    <row r="343" spans="1:5" ht="15.75" customHeight="1">
      <c r="A343" s="203" t="str">
        <f>IFERROR(VLOOKUP(B343,Components!$A:$C,2,FALSE),"")</f>
        <v>ALIS000082</v>
      </c>
      <c r="B343" s="203" t="s">
        <v>754</v>
      </c>
      <c r="C343" s="203">
        <f>IFERROR(VLOOKUP(B343,Components!$A:$C,3,FALSE),"")</f>
        <v>24.09361471861472</v>
      </c>
      <c r="D343" s="203">
        <v>0.2</v>
      </c>
      <c r="E343" s="203">
        <f t="shared" si="12"/>
        <v>4.8187229437229444</v>
      </c>
    </row>
    <row r="344" spans="1:5" ht="15.75" customHeight="1">
      <c r="A344" s="203" t="str">
        <f>IFERROR(VLOOKUP(B344,Components!$A:$C,2,FALSE),"")</f>
        <v>ALIS000142</v>
      </c>
      <c r="B344" s="203" t="s">
        <v>1020</v>
      </c>
      <c r="C344" s="203">
        <f>IFERROR(VLOOKUP(B344,Components!$A:$C,3,FALSE),"")</f>
        <v>3.0545454545454546E-2</v>
      </c>
      <c r="D344" s="203">
        <v>4</v>
      </c>
      <c r="E344" s="203">
        <f t="shared" si="12"/>
        <v>0.12218181818181818</v>
      </c>
    </row>
    <row r="345" spans="1:5" ht="15.75" customHeight="1">
      <c r="A345" s="203" t="str">
        <f>IFERROR(VLOOKUP(B345,Components!$A:$C,2,FALSE),"")</f>
        <v>ALIS000089</v>
      </c>
      <c r="B345" s="203" t="s">
        <v>772</v>
      </c>
      <c r="C345" s="203">
        <f>IFERROR(VLOOKUP(B345,Components!$A:$C,3,FALSE),"")</f>
        <v>2.3863636363636365E-2</v>
      </c>
      <c r="D345" s="203">
        <v>3</v>
      </c>
      <c r="E345" s="203">
        <f t="shared" si="12"/>
        <v>7.1590909090909094E-2</v>
      </c>
    </row>
    <row r="346" spans="1:5" ht="15.75" customHeight="1">
      <c r="A346" s="203" t="str">
        <f>IFERROR(VLOOKUP(B346,Components!$A:$C,2,FALSE),"")</f>
        <v>ALIS000091</v>
      </c>
      <c r="B346" s="203" t="s">
        <v>784</v>
      </c>
      <c r="C346" s="203">
        <f>IFERROR(VLOOKUP(B346,Components!$A:$C,3,FALSE),"")</f>
        <v>0.11454545454545455</v>
      </c>
      <c r="D346" s="203">
        <v>1</v>
      </c>
      <c r="E346" s="203">
        <f t="shared" si="12"/>
        <v>0.11454545454545455</v>
      </c>
    </row>
    <row r="347" spans="1:5" ht="15.75" customHeight="1">
      <c r="A347" s="203" t="str">
        <f>IFERROR(VLOOKUP(B347,Components!$A:$C,2,FALSE),"")</f>
        <v>ALIS000090</v>
      </c>
      <c r="B347" s="203" t="s">
        <v>778</v>
      </c>
      <c r="C347" s="203">
        <f>IFERROR(VLOOKUP(B347,Components!$A:$C,3,FALSE),"")</f>
        <v>2.8363636363636364</v>
      </c>
      <c r="D347" s="203">
        <v>0.05</v>
      </c>
      <c r="E347" s="203">
        <f t="shared" si="12"/>
        <v>0.14181818181818182</v>
      </c>
    </row>
    <row r="348" spans="1:5" ht="15.75" customHeight="1">
      <c r="A348" s="203" t="str">
        <f>IFERROR(VLOOKUP(B348,Components!$A:$C,2,FALSE),"")</f>
        <v>ALIS000025</v>
      </c>
      <c r="B348" s="203" t="s">
        <v>494</v>
      </c>
      <c r="C348" s="203">
        <f>IFERROR(VLOOKUP(B348,Components!$A:$C,3,FALSE),"")</f>
        <v>3.15</v>
      </c>
      <c r="D348" s="203">
        <v>1</v>
      </c>
      <c r="E348" s="203">
        <f t="shared" si="12"/>
        <v>3.15</v>
      </c>
    </row>
    <row r="349" spans="1:5" ht="15.75" customHeight="1">
      <c r="A349" s="220" t="s">
        <v>1750</v>
      </c>
      <c r="B349" s="221"/>
      <c r="C349" s="221"/>
      <c r="D349" s="222"/>
      <c r="E349" s="205">
        <f>SUM(E326:E348)</f>
        <v>155.01308961038964</v>
      </c>
    </row>
    <row r="350" spans="1:5" ht="15.75" customHeight="1"/>
    <row r="351" spans="1:5" ht="15.75" customHeight="1"/>
    <row r="352" spans="1:5" ht="15.75" customHeight="1">
      <c r="A352" s="217" t="s">
        <v>95</v>
      </c>
      <c r="B352" s="218"/>
      <c r="C352" s="218"/>
      <c r="D352" s="218"/>
      <c r="E352" s="219"/>
    </row>
    <row r="353" spans="1:5" ht="15.75" customHeight="1">
      <c r="A353" s="200" t="s">
        <v>1745</v>
      </c>
      <c r="B353" s="201" t="s">
        <v>1746</v>
      </c>
      <c r="C353" s="201" t="s">
        <v>1747</v>
      </c>
      <c r="D353" s="201" t="s">
        <v>1748</v>
      </c>
      <c r="E353" s="202" t="s">
        <v>1749</v>
      </c>
    </row>
    <row r="354" spans="1:5" ht="15.75" customHeight="1">
      <c r="A354" s="203" t="str">
        <f>IFERROR(VLOOKUP(B354,Components!$A:$C,2,FALSE),"")</f>
        <v>ALIS000056</v>
      </c>
      <c r="B354" s="203" t="s">
        <v>649</v>
      </c>
      <c r="C354" s="203">
        <f>IFERROR(VLOOKUP(B354,Components!$A:$C,3,FALSE),"")</f>
        <v>9.0023999999999997</v>
      </c>
      <c r="D354" s="203">
        <v>1</v>
      </c>
      <c r="E354" s="203">
        <f t="shared" ref="E354:E372" si="13">IFERROR(D354*C354, 0)</f>
        <v>9.0023999999999997</v>
      </c>
    </row>
    <row r="355" spans="1:5" ht="15.75" customHeight="1">
      <c r="A355" s="203" t="str">
        <f>IFERROR(VLOOKUP(B355,Components!$A:$C,2,FALSE),"")</f>
        <v>ALIS000125</v>
      </c>
      <c r="B355" s="203" t="s">
        <v>950</v>
      </c>
      <c r="C355" s="203">
        <f>IFERROR(VLOOKUP(B355,Components!$A:$C,3,FALSE),"")</f>
        <v>17.611363636363635</v>
      </c>
      <c r="D355" s="203">
        <v>0.01</v>
      </c>
      <c r="E355" s="203">
        <f t="shared" si="13"/>
        <v>0.17611363636363636</v>
      </c>
    </row>
    <row r="356" spans="1:5" ht="15.75" customHeight="1">
      <c r="A356" s="203" t="str">
        <f>IFERROR(VLOOKUP(B356,Components!$A:$C,2,FALSE),"")</f>
        <v>ALIS000128</v>
      </c>
      <c r="B356" s="203" t="s">
        <v>959</v>
      </c>
      <c r="C356" s="203">
        <f>IFERROR(VLOOKUP(B356,Components!$A:$C,3,FALSE),"")</f>
        <v>17.611363636363635</v>
      </c>
      <c r="D356" s="203">
        <v>0.01</v>
      </c>
      <c r="E356" s="203">
        <f t="shared" si="13"/>
        <v>0.17611363636363636</v>
      </c>
    </row>
    <row r="357" spans="1:5" ht="15.75" customHeight="1">
      <c r="A357" s="203" t="str">
        <f>IFERROR(VLOOKUP(B357,Components!$A:$C,2,FALSE),"")</f>
        <v>ALIS000126</v>
      </c>
      <c r="B357" s="203" t="s">
        <v>953</v>
      </c>
      <c r="C357" s="203">
        <f>IFERROR(VLOOKUP(B357,Components!$A:$C,3,FALSE),"")</f>
        <v>17.611363636363635</v>
      </c>
      <c r="D357" s="203">
        <v>1E-3</v>
      </c>
      <c r="E357" s="203">
        <f t="shared" si="13"/>
        <v>1.7611363636363633E-2</v>
      </c>
    </row>
    <row r="358" spans="1:5" ht="15.75" customHeight="1">
      <c r="A358" s="203" t="str">
        <f>IFERROR(VLOOKUP(B358,Components!$A:$C,2,FALSE),"")</f>
        <v>ALIS000043</v>
      </c>
      <c r="B358" s="203" t="s">
        <v>593</v>
      </c>
      <c r="C358" s="203">
        <f>IFERROR(VLOOKUP(B358,Components!$A:$C,3,FALSE),"")</f>
        <v>0.66818181818181821</v>
      </c>
      <c r="D358" s="203">
        <v>1</v>
      </c>
      <c r="E358" s="203">
        <f t="shared" si="13"/>
        <v>0.66818181818181821</v>
      </c>
    </row>
    <row r="359" spans="1:5" ht="15.75" customHeight="1">
      <c r="A359" s="203" t="str">
        <f>IFERROR(VLOOKUP(B359,Components!$A:$C,2,FALSE),"")</f>
        <v>ALIS000044</v>
      </c>
      <c r="B359" s="203" t="s">
        <v>598</v>
      </c>
      <c r="C359" s="203">
        <f>IFERROR(VLOOKUP(B359,Components!$A:$C,3,FALSE),"")</f>
        <v>0.62045454545454548</v>
      </c>
      <c r="D359" s="203">
        <v>1</v>
      </c>
      <c r="E359" s="203">
        <f t="shared" si="13"/>
        <v>0.62045454545454548</v>
      </c>
    </row>
    <row r="360" spans="1:5" ht="15.75" customHeight="1">
      <c r="A360" s="203" t="str">
        <f>IFERROR(VLOOKUP(B360,Components!$A:$C,2,FALSE),"")</f>
        <v>ALIS000006</v>
      </c>
      <c r="B360" s="203" t="s">
        <v>393</v>
      </c>
      <c r="C360" s="203">
        <f>IFERROR(VLOOKUP(B360,Components!$A:$C,3,FALSE),"")</f>
        <v>0.57272727272727275</v>
      </c>
      <c r="D360" s="203">
        <v>1</v>
      </c>
      <c r="E360" s="203">
        <f t="shared" si="13"/>
        <v>0.57272727272727275</v>
      </c>
    </row>
    <row r="361" spans="1:5" ht="15.75" customHeight="1">
      <c r="A361" s="203" t="str">
        <f>IFERROR(VLOOKUP(B361,Components!$A:$C,2,FALSE),"")</f>
        <v>ALIS000063</v>
      </c>
      <c r="B361" s="203" t="s">
        <v>679</v>
      </c>
      <c r="C361" s="203">
        <f>IFERROR(VLOOKUP(B361,Components!$A:$C,3,FALSE),"")</f>
        <v>0.59181818181818191</v>
      </c>
      <c r="D361" s="203">
        <v>2</v>
      </c>
      <c r="E361" s="203">
        <f t="shared" si="13"/>
        <v>1.1836363636363638</v>
      </c>
    </row>
    <row r="362" spans="1:5" ht="15.75" customHeight="1">
      <c r="A362" s="203" t="str">
        <f>IFERROR(VLOOKUP(B362,Components!$A:$C,2,FALSE),"")</f>
        <v>ALIS000083</v>
      </c>
      <c r="B362" s="203" t="s">
        <v>756</v>
      </c>
      <c r="C362" s="203">
        <f>IFERROR(VLOOKUP(B362,Components!$A:$C,3,FALSE),"")</f>
        <v>1.0500000000000001E-2</v>
      </c>
      <c r="D362" s="203">
        <v>1</v>
      </c>
      <c r="E362" s="203">
        <f t="shared" si="13"/>
        <v>1.0500000000000001E-2</v>
      </c>
    </row>
    <row r="363" spans="1:5" ht="15.75" customHeight="1">
      <c r="A363" s="203" t="str">
        <f>IFERROR(VLOOKUP(B363,Components!$A:$C,2,FALSE),"")</f>
        <v>ALIS000084</v>
      </c>
      <c r="B363" s="203" t="s">
        <v>758</v>
      </c>
      <c r="C363" s="203">
        <f>IFERROR(VLOOKUP(B363,Components!$A:$C,3,FALSE),"")</f>
        <v>1.0500000000000001E-2</v>
      </c>
      <c r="D363" s="203">
        <v>1</v>
      </c>
      <c r="E363" s="203">
        <f t="shared" si="13"/>
        <v>1.0500000000000001E-2</v>
      </c>
    </row>
    <row r="364" spans="1:5" ht="15.75" customHeight="1">
      <c r="A364" s="203" t="str">
        <f>IFERROR(VLOOKUP(B364,Components!$A:$C,2,FALSE),"")</f>
        <v>ALIS000080</v>
      </c>
      <c r="B364" s="203" t="s">
        <v>750</v>
      </c>
      <c r="C364" s="203">
        <f>IFERROR(VLOOKUP(B364,Components!$A:$C,3,FALSE),"")</f>
        <v>14.82683982683983</v>
      </c>
      <c r="D364" s="203">
        <v>1.5</v>
      </c>
      <c r="E364" s="203">
        <f t="shared" si="13"/>
        <v>22.240259740259745</v>
      </c>
    </row>
    <row r="365" spans="1:5" ht="15.75" customHeight="1">
      <c r="A365" s="203" t="str">
        <f>IFERROR(VLOOKUP(B365,Components!$A:$C,2,FALSE),"")</f>
        <v>ALIS000082</v>
      </c>
      <c r="B365" s="203" t="s">
        <v>754</v>
      </c>
      <c r="C365" s="203">
        <f>IFERROR(VLOOKUP(B365,Components!$A:$C,3,FALSE),"")</f>
        <v>24.09361471861472</v>
      </c>
      <c r="D365" s="203">
        <v>0.1</v>
      </c>
      <c r="E365" s="203">
        <f t="shared" si="13"/>
        <v>2.4093614718614722</v>
      </c>
    </row>
    <row r="366" spans="1:5" ht="15.75" customHeight="1">
      <c r="A366" s="203" t="str">
        <f>IFERROR(VLOOKUP(B366,Components!$A:$C,2,FALSE),"")</f>
        <v>ALIS000095</v>
      </c>
      <c r="B366" s="203" t="s">
        <v>798</v>
      </c>
      <c r="C366" s="203">
        <f>IFERROR(VLOOKUP(B366,Components!$A:$C,3,FALSE),"")</f>
        <v>3.6750000000000005E-2</v>
      </c>
      <c r="D366" s="203">
        <v>1</v>
      </c>
      <c r="E366" s="203">
        <f t="shared" si="13"/>
        <v>3.6750000000000005E-2</v>
      </c>
    </row>
    <row r="367" spans="1:5" ht="15.75" customHeight="1">
      <c r="A367" s="203" t="str">
        <f>IFERROR(VLOOKUP(B367,Components!$A:$C,2,FALSE),"")</f>
        <v>ALIS000134</v>
      </c>
      <c r="B367" s="203" t="s">
        <v>985</v>
      </c>
      <c r="C367" s="203">
        <f>IFERROR(VLOOKUP(B367,Components!$A:$C,3,FALSE),"")</f>
        <v>3.3409090909090909E-2</v>
      </c>
      <c r="D367" s="203">
        <v>1</v>
      </c>
      <c r="E367" s="203">
        <f t="shared" si="13"/>
        <v>3.3409090909090909E-2</v>
      </c>
    </row>
    <row r="368" spans="1:5" ht="15.75" customHeight="1">
      <c r="A368" s="203" t="str">
        <f>IFERROR(VLOOKUP(B368,Components!$A:$C,2,FALSE),"")</f>
        <v>ALIS000114</v>
      </c>
      <c r="B368" s="203" t="s">
        <v>899</v>
      </c>
      <c r="C368" s="203">
        <f>IFERROR(VLOOKUP(B368,Components!$A:$C,3,FALSE),"")</f>
        <v>62.522727272727273</v>
      </c>
      <c r="D368" s="203">
        <v>0.05</v>
      </c>
      <c r="E368" s="203">
        <f t="shared" si="13"/>
        <v>3.1261363636363639</v>
      </c>
    </row>
    <row r="369" spans="1:5" ht="15.75" customHeight="1">
      <c r="A369" s="203" t="str">
        <f>IFERROR(VLOOKUP(B369,Components!$A:$C,2,FALSE),"")</f>
        <v/>
      </c>
      <c r="B369" s="203"/>
      <c r="C369" s="203" t="str">
        <f>IFERROR(VLOOKUP(B369,Components!$A:$C,3,FALSE),"")</f>
        <v/>
      </c>
      <c r="D369" s="203"/>
      <c r="E369" s="203">
        <f t="shared" si="13"/>
        <v>0</v>
      </c>
    </row>
    <row r="370" spans="1:5" ht="15.75" customHeight="1">
      <c r="A370" s="203" t="str">
        <f>IFERROR(VLOOKUP(B370,Components!$A:$C,2,FALSE),"")</f>
        <v/>
      </c>
      <c r="B370" s="203"/>
      <c r="C370" s="203" t="str">
        <f>IFERROR(VLOOKUP(B370,Components!$A:$C,3,FALSE),"")</f>
        <v/>
      </c>
      <c r="D370" s="203"/>
      <c r="E370" s="203">
        <f t="shared" si="13"/>
        <v>0</v>
      </c>
    </row>
    <row r="371" spans="1:5" ht="15.75" customHeight="1">
      <c r="A371" s="203" t="str">
        <f>IFERROR(VLOOKUP(B371,Components!$A:$C,2,FALSE),"")</f>
        <v/>
      </c>
      <c r="B371" s="203"/>
      <c r="C371" s="203" t="str">
        <f>IFERROR(VLOOKUP(B371,Components!$A:$C,3,FALSE),"")</f>
        <v/>
      </c>
      <c r="D371" s="203"/>
      <c r="E371" s="203">
        <f t="shared" si="13"/>
        <v>0</v>
      </c>
    </row>
    <row r="372" spans="1:5" ht="15.75" customHeight="1">
      <c r="A372" s="203" t="str">
        <f>IFERROR(VLOOKUP(B372,Components!$A:$C,2,FALSE),"")</f>
        <v/>
      </c>
      <c r="B372" s="203"/>
      <c r="C372" s="203" t="str">
        <f>IFERROR(VLOOKUP(B372,Components!$A:$C,3,FALSE),"")</f>
        <v/>
      </c>
      <c r="D372" s="203"/>
      <c r="E372" s="203">
        <f t="shared" si="13"/>
        <v>0</v>
      </c>
    </row>
    <row r="373" spans="1:5" ht="15.75" customHeight="1">
      <c r="A373" s="220" t="s">
        <v>1750</v>
      </c>
      <c r="B373" s="221"/>
      <c r="C373" s="221"/>
      <c r="D373" s="222"/>
      <c r="E373" s="205">
        <f>SUM(E354:E372)</f>
        <v>40.284155303030303</v>
      </c>
    </row>
    <row r="374" spans="1:5" ht="15.75" customHeight="1"/>
    <row r="375" spans="1:5" ht="15.75" customHeight="1"/>
    <row r="376" spans="1:5" ht="15.75" customHeight="1">
      <c r="A376" s="217" t="s">
        <v>1805</v>
      </c>
      <c r="B376" s="218"/>
      <c r="C376" s="218"/>
      <c r="D376" s="218"/>
      <c r="E376" s="219"/>
    </row>
    <row r="377" spans="1:5" ht="15.75" customHeight="1">
      <c r="A377" s="200" t="s">
        <v>1745</v>
      </c>
      <c r="B377" s="201" t="s">
        <v>1746</v>
      </c>
      <c r="C377" s="201" t="s">
        <v>1747</v>
      </c>
      <c r="D377" s="201" t="s">
        <v>1748</v>
      </c>
      <c r="E377" s="202" t="s">
        <v>1749</v>
      </c>
    </row>
    <row r="378" spans="1:5" ht="15.75" customHeight="1">
      <c r="A378" s="203" t="str">
        <f>IFERROR(VLOOKUP(B378,Components!$A:$C,2,FALSE),"")</f>
        <v>ALIS000010</v>
      </c>
      <c r="B378" s="203" t="s">
        <v>414</v>
      </c>
      <c r="C378" s="203">
        <f>IFERROR(VLOOKUP(B378,Components!$A:$C,3,FALSE),"")</f>
        <v>4.3821818181818184</v>
      </c>
      <c r="D378" s="203">
        <v>1</v>
      </c>
      <c r="E378" s="203">
        <f t="shared" ref="E378:E404" si="14">IFERROR(D378*C378, 0)</f>
        <v>4.3821818181818184</v>
      </c>
    </row>
    <row r="379" spans="1:5" ht="15.75" customHeight="1">
      <c r="A379" s="203" t="str">
        <f>IFERROR(VLOOKUP(B379,Components!$A:$C,2,FALSE),"")</f>
        <v>ALIS000054</v>
      </c>
      <c r="B379" s="203" t="s">
        <v>643</v>
      </c>
      <c r="C379" s="203">
        <f>IFERROR(VLOOKUP(B379,Components!$A:$C,3,FALSE),"")</f>
        <v>28.644000000000002</v>
      </c>
      <c r="D379" s="203">
        <v>1</v>
      </c>
      <c r="E379" s="203">
        <f t="shared" si="14"/>
        <v>28.644000000000002</v>
      </c>
    </row>
    <row r="380" spans="1:5" ht="15.75" customHeight="1">
      <c r="A380" s="203" t="str">
        <f>IFERROR(VLOOKUP(B380,Components!$A:$C,2,FALSE),"")</f>
        <v>ALIS000001</v>
      </c>
      <c r="B380" s="203" t="s">
        <v>362</v>
      </c>
      <c r="C380" s="203">
        <f>IFERROR(VLOOKUP(B380,Components!$A:$C,3,FALSE),"")</f>
        <v>22.915199999999999</v>
      </c>
      <c r="D380" s="203">
        <v>1</v>
      </c>
      <c r="E380" s="203">
        <f t="shared" si="14"/>
        <v>22.915199999999999</v>
      </c>
    </row>
    <row r="381" spans="1:5" ht="15.75" customHeight="1">
      <c r="A381" s="203" t="str">
        <f>IFERROR(VLOOKUP(B381,Components!$A:$C,2,FALSE),"")</f>
        <v>ALIS000060</v>
      </c>
      <c r="B381" s="203" t="s">
        <v>662</v>
      </c>
      <c r="C381" s="203">
        <f>IFERROR(VLOOKUP(B381,Components!$A:$C,3,FALSE),"")</f>
        <v>14.413636363636364</v>
      </c>
      <c r="D381" s="203">
        <v>1</v>
      </c>
      <c r="E381" s="203">
        <f t="shared" si="14"/>
        <v>14.413636363636364</v>
      </c>
    </row>
    <row r="382" spans="1:5" ht="15.75" customHeight="1">
      <c r="A382" s="203" t="str">
        <f>IFERROR(VLOOKUP(B382,Components!$A:$C,2,FALSE),"")</f>
        <v>ALIS000043</v>
      </c>
      <c r="B382" s="203" t="s">
        <v>593</v>
      </c>
      <c r="C382" s="203">
        <f>IFERROR(VLOOKUP(B382,Components!$A:$C,3,FALSE),"")</f>
        <v>0.66818181818181821</v>
      </c>
      <c r="D382" s="203">
        <v>4</v>
      </c>
      <c r="E382" s="203">
        <f t="shared" si="14"/>
        <v>2.6727272727272728</v>
      </c>
    </row>
    <row r="383" spans="1:5" ht="15.75" customHeight="1">
      <c r="A383" s="203" t="str">
        <f>IFERROR(VLOOKUP(B383,Components!$A:$C,2,FALSE),"")</f>
        <v>ALIS000044</v>
      </c>
      <c r="B383" s="203" t="s">
        <v>598</v>
      </c>
      <c r="C383" s="203">
        <f>IFERROR(VLOOKUP(B383,Components!$A:$C,3,FALSE),"")</f>
        <v>0.62045454545454548</v>
      </c>
      <c r="D383" s="203">
        <v>8</v>
      </c>
      <c r="E383" s="203">
        <f t="shared" si="14"/>
        <v>4.9636363636363638</v>
      </c>
    </row>
    <row r="384" spans="1:5" ht="15.75" customHeight="1">
      <c r="A384" s="203" t="str">
        <f>IFERROR(VLOOKUP(B384,Components!$A:$C,2,FALSE),"")</f>
        <v>ALIS000003</v>
      </c>
      <c r="B384" s="203" t="s">
        <v>376</v>
      </c>
      <c r="C384" s="203">
        <f>IFERROR(VLOOKUP(B384,Components!$A:$C,3,FALSE),"")</f>
        <v>1.4318181818181819</v>
      </c>
      <c r="D384" s="203">
        <v>1</v>
      </c>
      <c r="E384" s="203">
        <f t="shared" si="14"/>
        <v>1.4318181818181819</v>
      </c>
    </row>
    <row r="385" spans="1:5" ht="15.75" customHeight="1">
      <c r="A385" s="203" t="str">
        <f>IFERROR(VLOOKUP(B385,Components!$A:$C,2,FALSE),"")</f>
        <v>ALIS000062</v>
      </c>
      <c r="B385" s="203" t="s">
        <v>673</v>
      </c>
      <c r="C385" s="203">
        <f>IFERROR(VLOOKUP(B385,Components!$A:$C,3,FALSE),"")</f>
        <v>0.97650000000000003</v>
      </c>
      <c r="D385" s="203">
        <v>3</v>
      </c>
      <c r="E385" s="203">
        <f t="shared" si="14"/>
        <v>2.9295</v>
      </c>
    </row>
    <row r="386" spans="1:5" ht="15.75" customHeight="1">
      <c r="A386" s="203" t="str">
        <f>IFERROR(VLOOKUP(B386,Components!$A:$C,2,FALSE),"")</f>
        <v>ALIS000063</v>
      </c>
      <c r="B386" s="203" t="s">
        <v>679</v>
      </c>
      <c r="C386" s="203">
        <f>IFERROR(VLOOKUP(B386,Components!$A:$C,3,FALSE),"")</f>
        <v>0.59181818181818191</v>
      </c>
      <c r="D386" s="203">
        <v>1</v>
      </c>
      <c r="E386" s="203">
        <f t="shared" si="14"/>
        <v>0.59181818181818191</v>
      </c>
    </row>
    <row r="387" spans="1:5" ht="15.75" customHeight="1">
      <c r="A387" s="203" t="str">
        <f>IFERROR(VLOOKUP(B387,Components!$A:$C,2,FALSE),"")</f>
        <v>ALIS000031</v>
      </c>
      <c r="B387" s="203" t="s">
        <v>529</v>
      </c>
      <c r="C387" s="203">
        <f>IFERROR(VLOOKUP(B387,Components!$A:$C,3,FALSE),"")</f>
        <v>0.16704545454545455</v>
      </c>
      <c r="D387" s="203">
        <v>1</v>
      </c>
      <c r="E387" s="203">
        <f t="shared" si="14"/>
        <v>0.16704545454545455</v>
      </c>
    </row>
    <row r="388" spans="1:5" ht="15.75" customHeight="1">
      <c r="A388" s="203" t="str">
        <f>IFERROR(VLOOKUP(B388,Components!$A:$C,2,FALSE),"")</f>
        <v>ALIS000087</v>
      </c>
      <c r="B388" s="203" t="s">
        <v>764</v>
      </c>
      <c r="C388" s="203">
        <f>IFERROR(VLOOKUP(B388,Components!$A:$C,3,FALSE),"")</f>
        <v>0.47727272727272729</v>
      </c>
      <c r="D388" s="203">
        <v>20</v>
      </c>
      <c r="E388" s="203">
        <f t="shared" si="14"/>
        <v>9.5454545454545467</v>
      </c>
    </row>
    <row r="389" spans="1:5" ht="15.75" customHeight="1">
      <c r="A389" s="203" t="str">
        <f>IFERROR(VLOOKUP(B389,Components!$A:$C,2,FALSE),"")</f>
        <v>ALIS000083</v>
      </c>
      <c r="B389" s="203" t="s">
        <v>756</v>
      </c>
      <c r="C389" s="203">
        <f>IFERROR(VLOOKUP(B389,Components!$A:$C,3,FALSE),"")</f>
        <v>1.0500000000000001E-2</v>
      </c>
      <c r="D389" s="203">
        <v>1</v>
      </c>
      <c r="E389" s="203">
        <f t="shared" si="14"/>
        <v>1.0500000000000001E-2</v>
      </c>
    </row>
    <row r="390" spans="1:5" ht="15.75" customHeight="1">
      <c r="A390" s="203" t="str">
        <f>IFERROR(VLOOKUP(B390,Components!$A:$C,2,FALSE),"")</f>
        <v>ALIS000084</v>
      </c>
      <c r="B390" s="203" t="s">
        <v>758</v>
      </c>
      <c r="C390" s="203">
        <f>IFERROR(VLOOKUP(B390,Components!$A:$C,3,FALSE),"")</f>
        <v>1.0500000000000001E-2</v>
      </c>
      <c r="D390" s="203">
        <v>1</v>
      </c>
      <c r="E390" s="203">
        <f t="shared" si="14"/>
        <v>1.0500000000000001E-2</v>
      </c>
    </row>
    <row r="391" spans="1:5" ht="15.75" customHeight="1">
      <c r="A391" s="203" t="str">
        <f>IFERROR(VLOOKUP(B391,Components!$A:$C,2,FALSE),"")</f>
        <v>ALIS000129</v>
      </c>
      <c r="B391" s="203" t="s">
        <v>962</v>
      </c>
      <c r="C391" s="203">
        <f>IFERROR(VLOOKUP(B391,Components!$A:$C,3,FALSE),"")</f>
        <v>5.4545454545454543E-2</v>
      </c>
      <c r="D391" s="203">
        <v>4</v>
      </c>
      <c r="E391" s="203">
        <f t="shared" si="14"/>
        <v>0.21818181818181817</v>
      </c>
    </row>
    <row r="392" spans="1:5" ht="15.75" customHeight="1">
      <c r="A392" s="203" t="str">
        <f>IFERROR(VLOOKUP(B392,Components!$A:$C,2,FALSE),"")</f>
        <v>ALIS000139</v>
      </c>
      <c r="B392" s="203" t="s">
        <v>1008</v>
      </c>
      <c r="C392" s="203">
        <f>IFERROR(VLOOKUP(B392,Components!$A:$C,3,FALSE),"")</f>
        <v>4.2954545454545461E-2</v>
      </c>
      <c r="D392" s="203">
        <v>4</v>
      </c>
      <c r="E392" s="203">
        <f t="shared" si="14"/>
        <v>0.17181818181818184</v>
      </c>
    </row>
    <row r="393" spans="1:5" ht="15.75" customHeight="1">
      <c r="A393" s="203" t="str">
        <f>IFERROR(VLOOKUP(B393,Components!$A:$C,2,FALSE),"")</f>
        <v>ALIS000132</v>
      </c>
      <c r="B393" s="203" t="s">
        <v>975</v>
      </c>
      <c r="C393" s="203">
        <f>IFERROR(VLOOKUP(B393,Components!$A:$C,3,FALSE),"")</f>
        <v>3.3409090909090909E-2</v>
      </c>
      <c r="D393" s="203">
        <v>6</v>
      </c>
      <c r="E393" s="203">
        <f t="shared" si="14"/>
        <v>0.20045454545454544</v>
      </c>
    </row>
    <row r="394" spans="1:5" ht="15.75" customHeight="1">
      <c r="A394" s="203" t="str">
        <f>IFERROR(VLOOKUP(B394,Components!$A:$C,2,FALSE),"")</f>
        <v>ALIS000080</v>
      </c>
      <c r="B394" s="203" t="s">
        <v>750</v>
      </c>
      <c r="C394" s="203">
        <f>IFERROR(VLOOKUP(B394,Components!$A:$C,3,FALSE),"")</f>
        <v>14.82683982683983</v>
      </c>
      <c r="D394" s="203">
        <v>2.2999999999999998</v>
      </c>
      <c r="E394" s="203">
        <f t="shared" si="14"/>
        <v>34.101731601731608</v>
      </c>
    </row>
    <row r="395" spans="1:5" ht="15.75" customHeight="1">
      <c r="A395" s="203" t="str">
        <f>IFERROR(VLOOKUP(B395,Components!$A:$C,2,FALSE),"")</f>
        <v>ALIS000082</v>
      </c>
      <c r="B395" s="203" t="s">
        <v>754</v>
      </c>
      <c r="C395" s="203">
        <f>IFERROR(VLOOKUP(B395,Components!$A:$C,3,FALSE),"")</f>
        <v>24.09361471861472</v>
      </c>
      <c r="D395" s="203">
        <v>0.2</v>
      </c>
      <c r="E395" s="203">
        <f t="shared" si="14"/>
        <v>4.8187229437229444</v>
      </c>
    </row>
    <row r="396" spans="1:5" ht="15.75" customHeight="1">
      <c r="A396" s="203" t="str">
        <f>IFERROR(VLOOKUP(B396,Components!$A:$C,2,FALSE),"")</f>
        <v>ALIS000029</v>
      </c>
      <c r="B396" s="203" t="s">
        <v>517</v>
      </c>
      <c r="C396" s="203">
        <f>IFERROR(VLOOKUP(B396,Components!$A:$C,3,FALSE),"")</f>
        <v>4.5340909090909092</v>
      </c>
      <c r="D396" s="203">
        <v>1</v>
      </c>
      <c r="E396" s="203">
        <f t="shared" si="14"/>
        <v>4.5340909090909092</v>
      </c>
    </row>
    <row r="397" spans="1:5" ht="15.75" customHeight="1">
      <c r="A397" s="203" t="str">
        <f>IFERROR(VLOOKUP(B397,Components!$A:$C,2,FALSE),"")</f>
        <v>ALIS000021</v>
      </c>
      <c r="B397" s="203" t="s">
        <v>464</v>
      </c>
      <c r="C397" s="203">
        <f>IFERROR(VLOOKUP(B397,Components!$A:$C,3,FALSE),"")</f>
        <v>27.337227272727272</v>
      </c>
      <c r="D397" s="203">
        <v>1</v>
      </c>
      <c r="E397" s="203">
        <f t="shared" si="14"/>
        <v>27.337227272727272</v>
      </c>
    </row>
    <row r="398" spans="1:5" ht="15.75" customHeight="1">
      <c r="A398" s="203" t="str">
        <f>IFERROR(VLOOKUP(B398,Components!$A:$C,2,FALSE),"")</f>
        <v>ALIS000020</v>
      </c>
      <c r="B398" s="203" t="s">
        <v>462</v>
      </c>
      <c r="C398" s="203">
        <f>IFERROR(VLOOKUP(B398,Components!$A:$C,3,FALSE),"")</f>
        <v>4.6534090909090908</v>
      </c>
      <c r="D398" s="203">
        <v>1</v>
      </c>
      <c r="E398" s="203">
        <f t="shared" si="14"/>
        <v>4.6534090909090908</v>
      </c>
    </row>
    <row r="399" spans="1:5" ht="15.75" customHeight="1">
      <c r="A399" s="203" t="str">
        <f>IFERROR(VLOOKUP(B399,Components!$A:$C,2,FALSE),"")</f>
        <v>ALIS000027</v>
      </c>
      <c r="B399" s="203" t="s">
        <v>506</v>
      </c>
      <c r="C399" s="203">
        <f>IFERROR(VLOOKUP(B399,Components!$A:$C,3,FALSE),"")</f>
        <v>4.4052272727272728</v>
      </c>
      <c r="D399" s="203">
        <v>1</v>
      </c>
      <c r="E399" s="203">
        <f t="shared" si="14"/>
        <v>4.4052272727272728</v>
      </c>
    </row>
    <row r="400" spans="1:5" ht="15.75" customHeight="1">
      <c r="A400" s="203" t="str">
        <f>IFERROR(VLOOKUP(B400,Components!$A:$C,2,FALSE),"")</f>
        <v>ALIS000142</v>
      </c>
      <c r="B400" s="203" t="s">
        <v>1020</v>
      </c>
      <c r="C400" s="203">
        <f>IFERROR(VLOOKUP(B400,Components!$A:$C,3,FALSE),"")</f>
        <v>3.0545454545454546E-2</v>
      </c>
      <c r="D400" s="203">
        <v>4</v>
      </c>
      <c r="E400" s="203">
        <f t="shared" si="14"/>
        <v>0.12218181818181818</v>
      </c>
    </row>
    <row r="401" spans="1:5" ht="15.75" customHeight="1">
      <c r="A401" s="203" t="str">
        <f>IFERROR(VLOOKUP(B401,Components!$A:$C,2,FALSE),"")</f>
        <v>ALIS000089</v>
      </c>
      <c r="B401" s="203" t="s">
        <v>772</v>
      </c>
      <c r="C401" s="203">
        <f>IFERROR(VLOOKUP(B401,Components!$A:$C,3,FALSE),"")</f>
        <v>2.3863636363636365E-2</v>
      </c>
      <c r="D401" s="203">
        <v>3</v>
      </c>
      <c r="E401" s="203">
        <f t="shared" si="14"/>
        <v>7.1590909090909094E-2</v>
      </c>
    </row>
    <row r="402" spans="1:5" ht="15.75" customHeight="1">
      <c r="A402" s="203" t="str">
        <f>IFERROR(VLOOKUP(B402,Components!$A:$C,2,FALSE),"")</f>
        <v>ALIS000091</v>
      </c>
      <c r="B402" s="203" t="s">
        <v>784</v>
      </c>
      <c r="C402" s="203">
        <f>IFERROR(VLOOKUP(B402,Components!$A:$C,3,FALSE),"")</f>
        <v>0.11454545454545455</v>
      </c>
      <c r="D402" s="203">
        <v>1</v>
      </c>
      <c r="E402" s="203">
        <f t="shared" si="14"/>
        <v>0.11454545454545455</v>
      </c>
    </row>
    <row r="403" spans="1:5" ht="15.75" customHeight="1">
      <c r="A403" s="203" t="str">
        <f>IFERROR(VLOOKUP(B403,Components!$A:$C,2,FALSE),"")</f>
        <v>ALIS000090</v>
      </c>
      <c r="B403" s="203" t="s">
        <v>778</v>
      </c>
      <c r="C403" s="203">
        <f>IFERROR(VLOOKUP(B403,Components!$A:$C,3,FALSE),"")</f>
        <v>2.8363636363636364</v>
      </c>
      <c r="D403" s="203">
        <v>0.05</v>
      </c>
      <c r="E403" s="203">
        <f t="shared" si="14"/>
        <v>0.14181818181818182</v>
      </c>
    </row>
    <row r="404" spans="1:5" ht="15.75" customHeight="1">
      <c r="A404" s="203" t="str">
        <f>IFERROR(VLOOKUP(B404,Components!$A:$C,2,FALSE),"")</f>
        <v>ALIS000025</v>
      </c>
      <c r="B404" s="203" t="s">
        <v>494</v>
      </c>
      <c r="C404" s="203">
        <f>IFERROR(VLOOKUP(B404,Components!$A:$C,3,FALSE),"")</f>
        <v>3.15</v>
      </c>
      <c r="D404" s="203">
        <v>1</v>
      </c>
      <c r="E404" s="203">
        <f t="shared" si="14"/>
        <v>3.15</v>
      </c>
    </row>
    <row r="405" spans="1:5" ht="15.75" customHeight="1">
      <c r="A405" s="220" t="s">
        <v>1750</v>
      </c>
      <c r="B405" s="221"/>
      <c r="C405" s="221"/>
      <c r="D405" s="222"/>
      <c r="E405" s="205">
        <f>SUM(E378:E404)</f>
        <v>176.7190181818182</v>
      </c>
    </row>
    <row r="406" spans="1:5" ht="15.75" customHeight="1"/>
    <row r="407" spans="1:5" ht="15.75" customHeight="1"/>
    <row r="408" spans="1:5" ht="15.75" customHeight="1">
      <c r="A408" s="217" t="s">
        <v>1806</v>
      </c>
      <c r="B408" s="218"/>
      <c r="C408" s="218"/>
      <c r="D408" s="218"/>
      <c r="E408" s="219"/>
    </row>
    <row r="409" spans="1:5" ht="15.75" customHeight="1">
      <c r="A409" s="200" t="s">
        <v>1745</v>
      </c>
      <c r="B409" s="201" t="s">
        <v>1746</v>
      </c>
      <c r="C409" s="201" t="s">
        <v>1747</v>
      </c>
      <c r="D409" s="201" t="s">
        <v>1748</v>
      </c>
      <c r="E409" s="202" t="s">
        <v>1749</v>
      </c>
    </row>
    <row r="410" spans="1:5" ht="15.75" customHeight="1">
      <c r="A410" s="203" t="str">
        <f>IFERROR(VLOOKUP(B410,Components!$A:$C,2,FALSE),"")</f>
        <v>ALIS000010</v>
      </c>
      <c r="B410" s="203" t="s">
        <v>414</v>
      </c>
      <c r="C410" s="203">
        <f>IFERROR(VLOOKUP(B410,Components!$A:$C,3,FALSE),"")</f>
        <v>4.3821818181818184</v>
      </c>
      <c r="D410" s="203">
        <v>1</v>
      </c>
      <c r="E410" s="203">
        <f t="shared" ref="E410:E431" si="15">IFERROR(D410*C410, 0)</f>
        <v>4.3821818181818184</v>
      </c>
    </row>
    <row r="411" spans="1:5" ht="15.75" customHeight="1">
      <c r="A411" s="203" t="str">
        <f>IFERROR(VLOOKUP(B411,Components!$A:$C,2,FALSE),"")</f>
        <v>ALIS000054</v>
      </c>
      <c r="B411" s="203" t="s">
        <v>643</v>
      </c>
      <c r="C411" s="203">
        <f>IFERROR(VLOOKUP(B411,Components!$A:$C,3,FALSE),"")</f>
        <v>28.644000000000002</v>
      </c>
      <c r="D411" s="203">
        <v>1</v>
      </c>
      <c r="E411" s="203">
        <f t="shared" si="15"/>
        <v>28.644000000000002</v>
      </c>
    </row>
    <row r="412" spans="1:5" ht="15.75" customHeight="1">
      <c r="A412" s="203" t="str">
        <f>IFERROR(VLOOKUP(B412,Components!$A:$C,2,FALSE),"")</f>
        <v>ALIS000001</v>
      </c>
      <c r="B412" s="203" t="s">
        <v>362</v>
      </c>
      <c r="C412" s="203">
        <f>IFERROR(VLOOKUP(B412,Components!$A:$C,3,FALSE),"")</f>
        <v>22.915199999999999</v>
      </c>
      <c r="D412" s="203">
        <v>1</v>
      </c>
      <c r="E412" s="203">
        <f t="shared" si="15"/>
        <v>22.915199999999999</v>
      </c>
    </row>
    <row r="413" spans="1:5" ht="15.75" customHeight="1">
      <c r="A413" s="203" t="str">
        <f>IFERROR(VLOOKUP(B413,Components!$A:$C,2,FALSE),"")</f>
        <v>ALIS000060</v>
      </c>
      <c r="B413" s="203" t="s">
        <v>662</v>
      </c>
      <c r="C413" s="203">
        <f>IFERROR(VLOOKUP(B413,Components!$A:$C,3,FALSE),"")</f>
        <v>14.413636363636364</v>
      </c>
      <c r="D413" s="203">
        <v>1</v>
      </c>
      <c r="E413" s="203">
        <f t="shared" si="15"/>
        <v>14.413636363636364</v>
      </c>
    </row>
    <row r="414" spans="1:5" ht="15.75" customHeight="1">
      <c r="A414" s="203" t="str">
        <f>IFERROR(VLOOKUP(B414,Components!$A:$C,2,FALSE),"")</f>
        <v>ALIS000043</v>
      </c>
      <c r="B414" s="203" t="s">
        <v>593</v>
      </c>
      <c r="C414" s="203">
        <f>IFERROR(VLOOKUP(B414,Components!$A:$C,3,FALSE),"")</f>
        <v>0.66818181818181821</v>
      </c>
      <c r="D414" s="203">
        <v>4</v>
      </c>
      <c r="E414" s="203">
        <f t="shared" si="15"/>
        <v>2.6727272727272728</v>
      </c>
    </row>
    <row r="415" spans="1:5" ht="15.75" customHeight="1">
      <c r="A415" s="203" t="str">
        <f>IFERROR(VLOOKUP(B415,Components!$A:$C,2,FALSE),"")</f>
        <v>ALIS000044</v>
      </c>
      <c r="B415" s="203" t="s">
        <v>598</v>
      </c>
      <c r="C415" s="203">
        <f>IFERROR(VLOOKUP(B415,Components!$A:$C,3,FALSE),"")</f>
        <v>0.62045454545454548</v>
      </c>
      <c r="D415" s="203">
        <v>8</v>
      </c>
      <c r="E415" s="203">
        <f t="shared" si="15"/>
        <v>4.9636363636363638</v>
      </c>
    </row>
    <row r="416" spans="1:5" ht="15.75" customHeight="1">
      <c r="A416" s="203" t="str">
        <f>IFERROR(VLOOKUP(B416,Components!$A:$C,2,FALSE),"")</f>
        <v>ALIS000003</v>
      </c>
      <c r="B416" s="203" t="s">
        <v>376</v>
      </c>
      <c r="C416" s="203">
        <f>IFERROR(VLOOKUP(B416,Components!$A:$C,3,FALSE),"")</f>
        <v>1.4318181818181819</v>
      </c>
      <c r="D416" s="203">
        <v>1</v>
      </c>
      <c r="E416" s="203">
        <f t="shared" si="15"/>
        <v>1.4318181818181819</v>
      </c>
    </row>
    <row r="417" spans="1:5" ht="15.75" customHeight="1">
      <c r="A417" s="203" t="str">
        <f>IFERROR(VLOOKUP(B417,Components!$A:$C,2,FALSE),"")</f>
        <v>ALIS000062</v>
      </c>
      <c r="B417" s="203" t="s">
        <v>673</v>
      </c>
      <c r="C417" s="203">
        <f>IFERROR(VLOOKUP(B417,Components!$A:$C,3,FALSE),"")</f>
        <v>0.97650000000000003</v>
      </c>
      <c r="D417" s="203">
        <v>3</v>
      </c>
      <c r="E417" s="203">
        <f t="shared" si="15"/>
        <v>2.9295</v>
      </c>
    </row>
    <row r="418" spans="1:5" ht="15.75" customHeight="1">
      <c r="A418" s="203" t="str">
        <f>IFERROR(VLOOKUP(B418,Components!$A:$C,2,FALSE),"")</f>
        <v>ALIS000063</v>
      </c>
      <c r="B418" s="203" t="s">
        <v>679</v>
      </c>
      <c r="C418" s="203">
        <f>IFERROR(VLOOKUP(B418,Components!$A:$C,3,FALSE),"")</f>
        <v>0.59181818181818191</v>
      </c>
      <c r="D418" s="203">
        <v>1</v>
      </c>
      <c r="E418" s="203">
        <f t="shared" si="15"/>
        <v>0.59181818181818191</v>
      </c>
    </row>
    <row r="419" spans="1:5" ht="15.75" customHeight="1">
      <c r="A419" s="203" t="str">
        <f>IFERROR(VLOOKUP(B419,Components!$A:$C,2,FALSE),"")</f>
        <v>ALIS000031</v>
      </c>
      <c r="B419" s="203" t="s">
        <v>529</v>
      </c>
      <c r="C419" s="203">
        <f>IFERROR(VLOOKUP(B419,Components!$A:$C,3,FALSE),"")</f>
        <v>0.16704545454545455</v>
      </c>
      <c r="D419" s="203">
        <v>1</v>
      </c>
      <c r="E419" s="203">
        <f t="shared" si="15"/>
        <v>0.16704545454545455</v>
      </c>
    </row>
    <row r="420" spans="1:5" ht="15.75" customHeight="1">
      <c r="A420" s="203" t="str">
        <f>IFERROR(VLOOKUP(B420,Components!$A:$C,2,FALSE),"")</f>
        <v>ALIS000087</v>
      </c>
      <c r="B420" s="203" t="s">
        <v>764</v>
      </c>
      <c r="C420" s="203">
        <f>IFERROR(VLOOKUP(B420,Components!$A:$C,3,FALSE),"")</f>
        <v>0.47727272727272729</v>
      </c>
      <c r="D420" s="203">
        <v>20</v>
      </c>
      <c r="E420" s="203">
        <f t="shared" si="15"/>
        <v>9.5454545454545467</v>
      </c>
    </row>
    <row r="421" spans="1:5" ht="15.75" customHeight="1">
      <c r="A421" s="203" t="str">
        <f>IFERROR(VLOOKUP(B421,Components!$A:$C,2,FALSE),"")</f>
        <v>ALIS000083</v>
      </c>
      <c r="B421" s="203" t="s">
        <v>756</v>
      </c>
      <c r="C421" s="203">
        <f>IFERROR(VLOOKUP(B421,Components!$A:$C,3,FALSE),"")</f>
        <v>1.0500000000000001E-2</v>
      </c>
      <c r="D421" s="203">
        <v>1</v>
      </c>
      <c r="E421" s="203">
        <f t="shared" si="15"/>
        <v>1.0500000000000001E-2</v>
      </c>
    </row>
    <row r="422" spans="1:5" ht="15.75" customHeight="1">
      <c r="A422" s="203" t="str">
        <f>IFERROR(VLOOKUP(B422,Components!$A:$C,2,FALSE),"")</f>
        <v>ALIS000084</v>
      </c>
      <c r="B422" s="203" t="s">
        <v>758</v>
      </c>
      <c r="C422" s="203">
        <f>IFERROR(VLOOKUP(B422,Components!$A:$C,3,FALSE),"")</f>
        <v>1.0500000000000001E-2</v>
      </c>
      <c r="D422" s="203">
        <v>1</v>
      </c>
      <c r="E422" s="203">
        <f t="shared" si="15"/>
        <v>1.0500000000000001E-2</v>
      </c>
    </row>
    <row r="423" spans="1:5" ht="15.75" customHeight="1">
      <c r="A423" s="203" t="str">
        <f>IFERROR(VLOOKUP(B423,Components!$A:$C,2,FALSE),"")</f>
        <v>ALIS000129</v>
      </c>
      <c r="B423" s="203" t="s">
        <v>962</v>
      </c>
      <c r="C423" s="203">
        <f>IFERROR(VLOOKUP(B423,Components!$A:$C,3,FALSE),"")</f>
        <v>5.4545454545454543E-2</v>
      </c>
      <c r="D423" s="203">
        <v>4</v>
      </c>
      <c r="E423" s="203">
        <f t="shared" si="15"/>
        <v>0.21818181818181817</v>
      </c>
    </row>
    <row r="424" spans="1:5" ht="15.75" customHeight="1">
      <c r="A424" s="203" t="str">
        <f>IFERROR(VLOOKUP(B424,Components!$A:$C,2,FALSE),"")</f>
        <v>ALIS000139</v>
      </c>
      <c r="B424" s="203" t="s">
        <v>1008</v>
      </c>
      <c r="C424" s="203">
        <f>IFERROR(VLOOKUP(B424,Components!$A:$C,3,FALSE),"")</f>
        <v>4.2954545454545461E-2</v>
      </c>
      <c r="D424" s="203">
        <v>4</v>
      </c>
      <c r="E424" s="203">
        <f t="shared" si="15"/>
        <v>0.17181818181818184</v>
      </c>
    </row>
    <row r="425" spans="1:5" ht="15.75" customHeight="1">
      <c r="A425" s="203" t="str">
        <f>IFERROR(VLOOKUP(B425,Components!$A:$C,2,FALSE),"")</f>
        <v>ALIS000132</v>
      </c>
      <c r="B425" s="203" t="s">
        <v>975</v>
      </c>
      <c r="C425" s="203">
        <f>IFERROR(VLOOKUP(B425,Components!$A:$C,3,FALSE),"")</f>
        <v>3.3409090909090909E-2</v>
      </c>
      <c r="D425" s="203">
        <v>6</v>
      </c>
      <c r="E425" s="203">
        <f t="shared" si="15"/>
        <v>0.20045454545454544</v>
      </c>
    </row>
    <row r="426" spans="1:5" ht="15.75" customHeight="1">
      <c r="A426" s="203" t="str">
        <f>IFERROR(VLOOKUP(B426,Components!$A:$C,2,FALSE),"")</f>
        <v>ALIS000080</v>
      </c>
      <c r="B426" s="203" t="s">
        <v>750</v>
      </c>
      <c r="C426" s="203">
        <f>IFERROR(VLOOKUP(B426,Components!$A:$C,3,FALSE),"")</f>
        <v>14.82683982683983</v>
      </c>
      <c r="D426" s="203">
        <v>2.2999999999999998</v>
      </c>
      <c r="E426" s="203">
        <f t="shared" si="15"/>
        <v>34.101731601731608</v>
      </c>
    </row>
    <row r="427" spans="1:5" ht="15.75" customHeight="1">
      <c r="A427" s="203" t="str">
        <f>IFERROR(VLOOKUP(B427,Components!$A:$C,2,FALSE),"")</f>
        <v>ALIS000082</v>
      </c>
      <c r="B427" s="203" t="s">
        <v>754</v>
      </c>
      <c r="C427" s="203">
        <f>IFERROR(VLOOKUP(B427,Components!$A:$C,3,FALSE),"")</f>
        <v>24.09361471861472</v>
      </c>
      <c r="D427" s="203">
        <v>0.2</v>
      </c>
      <c r="E427" s="203">
        <f t="shared" si="15"/>
        <v>4.8187229437229444</v>
      </c>
    </row>
    <row r="428" spans="1:5" ht="15.75" customHeight="1">
      <c r="A428" s="203" t="str">
        <f>IFERROR(VLOOKUP(B428,Components!$A:$C,2,FALSE),"")</f>
        <v>ALIS000029</v>
      </c>
      <c r="B428" s="203" t="s">
        <v>517</v>
      </c>
      <c r="C428" s="203">
        <f>IFERROR(VLOOKUP(B428,Components!$A:$C,3,FALSE),"")</f>
        <v>4.5340909090909092</v>
      </c>
      <c r="D428" s="203">
        <v>1</v>
      </c>
      <c r="E428" s="203">
        <f t="shared" si="15"/>
        <v>4.5340909090909092</v>
      </c>
    </row>
    <row r="429" spans="1:5" ht="15.75" customHeight="1">
      <c r="A429" s="203" t="str">
        <f>IFERROR(VLOOKUP(B429,Components!$A:$C,2,FALSE),"")</f>
        <v>ALIS000021</v>
      </c>
      <c r="B429" s="203" t="s">
        <v>464</v>
      </c>
      <c r="C429" s="203">
        <f>IFERROR(VLOOKUP(B429,Components!$A:$C,3,FALSE),"")</f>
        <v>27.337227272727272</v>
      </c>
      <c r="D429" s="203">
        <v>1</v>
      </c>
      <c r="E429" s="203">
        <f t="shared" si="15"/>
        <v>27.337227272727272</v>
      </c>
    </row>
    <row r="430" spans="1:5" ht="15.75" customHeight="1">
      <c r="A430" s="203" t="str">
        <f>IFERROR(VLOOKUP(B430,Components!$A:$C,2,FALSE),"")</f>
        <v>ALIS000020</v>
      </c>
      <c r="B430" s="203" t="s">
        <v>462</v>
      </c>
      <c r="C430" s="203">
        <f>IFERROR(VLOOKUP(B430,Components!$A:$C,3,FALSE),"")</f>
        <v>4.6534090909090908</v>
      </c>
      <c r="D430" s="203">
        <v>1</v>
      </c>
      <c r="E430" s="203">
        <f t="shared" si="15"/>
        <v>4.6534090909090908</v>
      </c>
    </row>
    <row r="431" spans="1:5" ht="15.75" customHeight="1">
      <c r="A431" s="203" t="str">
        <f>IFERROR(VLOOKUP(B431,Components!$A:$C,2,FALSE),"")</f>
        <v>ALIS000027</v>
      </c>
      <c r="B431" s="203" t="s">
        <v>506</v>
      </c>
      <c r="C431" s="203">
        <f>IFERROR(VLOOKUP(B431,Components!$A:$C,3,FALSE),"")</f>
        <v>4.4052272727272728</v>
      </c>
      <c r="D431" s="203">
        <v>1</v>
      </c>
      <c r="E431" s="203">
        <f t="shared" si="15"/>
        <v>4.4052272727272728</v>
      </c>
    </row>
    <row r="432" spans="1:5" ht="15.75" customHeight="1">
      <c r="A432" s="220" t="s">
        <v>1750</v>
      </c>
      <c r="B432" s="221"/>
      <c r="C432" s="221"/>
      <c r="D432" s="222"/>
      <c r="E432" s="205">
        <f>SUM(E410:E431)</f>
        <v>173.11888181818182</v>
      </c>
    </row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</sheetData>
  <mergeCells count="32">
    <mergeCell ref="A273:E273"/>
    <mergeCell ref="A373:D373"/>
    <mergeCell ref="A405:D405"/>
    <mergeCell ref="A408:E408"/>
    <mergeCell ref="A432:D432"/>
    <mergeCell ref="A298:D298"/>
    <mergeCell ref="A301:E301"/>
    <mergeCell ref="A321:D321"/>
    <mergeCell ref="A324:E324"/>
    <mergeCell ref="A349:D349"/>
    <mergeCell ref="A352:E352"/>
    <mergeCell ref="A376:E376"/>
    <mergeCell ref="A223:D223"/>
    <mergeCell ref="A226:E226"/>
    <mergeCell ref="A247:D247"/>
    <mergeCell ref="A250:E250"/>
    <mergeCell ref="A270:D270"/>
    <mergeCell ref="A138:E138"/>
    <mergeCell ref="A167:D167"/>
    <mergeCell ref="A170:E170"/>
    <mergeCell ref="A198:E198"/>
    <mergeCell ref="A195:D195"/>
    <mergeCell ref="A80:D80"/>
    <mergeCell ref="A83:E83"/>
    <mergeCell ref="A107:D107"/>
    <mergeCell ref="A110:E110"/>
    <mergeCell ref="A135:D135"/>
    <mergeCell ref="A1:E1"/>
    <mergeCell ref="A25:D25"/>
    <mergeCell ref="A28:E28"/>
    <mergeCell ref="A57:D57"/>
    <mergeCell ref="A60:E60"/>
  </mergeCells>
  <pageMargins left="0.7" right="0.7" top="0.78740157499999996" bottom="0.78740157499999996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900-000000000000}">
          <x14:formula1>
            <xm:f>Components!$A:$A</xm:f>
          </x14:formula1>
          <xm:sqref>B3:B24 B30:B56 B62:B79 B85:B106 B112:B134 B140:B166 B172:B194 B200:B222 B228:B246 B252:B269 B275:B297 B303:B320 B326:B348 B354:B372 B378:B404 B410:B431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963"/>
  <sheetViews>
    <sheetView workbookViewId="0"/>
  </sheetViews>
  <sheetFormatPr defaultColWidth="14.44140625" defaultRowHeight="15" customHeight="1"/>
  <cols>
    <col min="1" max="1" width="16.5546875" customWidth="1"/>
    <col min="2" max="2" width="33.44140625" customWidth="1"/>
    <col min="3" max="3" width="16.109375" customWidth="1"/>
    <col min="4" max="4" width="6.88671875" customWidth="1"/>
    <col min="5" max="5" width="11.5546875" customWidth="1"/>
    <col min="6" max="6" width="3.6640625" customWidth="1"/>
    <col min="7" max="7" width="16.6640625" customWidth="1"/>
    <col min="8" max="8" width="33.44140625" customWidth="1"/>
    <col min="9" max="11" width="11.5546875" customWidth="1"/>
    <col min="12" max="12" width="3.6640625" customWidth="1"/>
    <col min="13" max="13" width="16.5546875" customWidth="1"/>
    <col min="14" max="14" width="32.88671875" customWidth="1"/>
    <col min="15" max="17" width="11.5546875" customWidth="1"/>
    <col min="18" max="18" width="3.6640625" customWidth="1"/>
    <col min="19" max="19" width="16.88671875" customWidth="1"/>
    <col min="20" max="20" width="34.5546875" customWidth="1"/>
    <col min="21" max="23" width="11.5546875" customWidth="1"/>
    <col min="24" max="24" width="3.6640625" customWidth="1"/>
    <col min="25" max="25" width="16.33203125" customWidth="1"/>
    <col min="26" max="26" width="32.6640625" customWidth="1"/>
    <col min="27" max="29" width="11.5546875" customWidth="1"/>
  </cols>
  <sheetData>
    <row r="1" spans="1:29" ht="14.4">
      <c r="A1" s="192" t="s">
        <v>159</v>
      </c>
      <c r="B1" s="193"/>
      <c r="C1" s="193"/>
      <c r="D1" s="193"/>
      <c r="E1" s="193"/>
      <c r="G1" s="192" t="s">
        <v>160</v>
      </c>
      <c r="H1" s="193"/>
      <c r="I1" s="193"/>
      <c r="J1" s="193"/>
      <c r="K1" s="193"/>
      <c r="M1" s="192" t="s">
        <v>161</v>
      </c>
      <c r="N1" s="193"/>
      <c r="O1" s="193"/>
      <c r="P1" s="193"/>
      <c r="Q1" s="193"/>
      <c r="S1" s="192" t="s">
        <v>162</v>
      </c>
      <c r="T1" s="193"/>
      <c r="U1" s="193"/>
      <c r="V1" s="193"/>
      <c r="W1" s="193"/>
      <c r="Y1" s="192" t="s">
        <v>163</v>
      </c>
      <c r="Z1" s="193"/>
      <c r="AA1" s="193"/>
      <c r="AB1" s="193"/>
      <c r="AC1" s="193"/>
    </row>
    <row r="2" spans="1:29" ht="14.4">
      <c r="A2" s="194" t="s">
        <v>1745</v>
      </c>
      <c r="B2" s="195" t="s">
        <v>1746</v>
      </c>
      <c r="C2" s="195" t="s">
        <v>1747</v>
      </c>
      <c r="D2" s="195" t="s">
        <v>1748</v>
      </c>
      <c r="E2" s="196" t="s">
        <v>1749</v>
      </c>
      <c r="G2" s="194" t="s">
        <v>1745</v>
      </c>
      <c r="H2" s="195" t="s">
        <v>1746</v>
      </c>
      <c r="I2" s="195" t="s">
        <v>1747</v>
      </c>
      <c r="J2" s="195" t="s">
        <v>1748</v>
      </c>
      <c r="K2" s="196" t="s">
        <v>1749</v>
      </c>
      <c r="M2" s="194" t="s">
        <v>1745</v>
      </c>
      <c r="N2" s="195" t="s">
        <v>1746</v>
      </c>
      <c r="O2" s="195" t="s">
        <v>1747</v>
      </c>
      <c r="P2" s="195" t="s">
        <v>1748</v>
      </c>
      <c r="Q2" s="196" t="s">
        <v>1749</v>
      </c>
      <c r="S2" s="194" t="s">
        <v>1745</v>
      </c>
      <c r="T2" s="195" t="s">
        <v>1746</v>
      </c>
      <c r="U2" s="195" t="s">
        <v>1747</v>
      </c>
      <c r="V2" s="195" t="s">
        <v>1748</v>
      </c>
      <c r="W2" s="196" t="s">
        <v>1749</v>
      </c>
      <c r="Y2" s="194" t="s">
        <v>1745</v>
      </c>
      <c r="Z2" s="195" t="s">
        <v>1746</v>
      </c>
      <c r="AA2" s="195" t="s">
        <v>1747</v>
      </c>
      <c r="AB2" s="195" t="s">
        <v>1748</v>
      </c>
      <c r="AC2" s="196" t="s">
        <v>1749</v>
      </c>
    </row>
    <row r="3" spans="1:29" ht="14.4">
      <c r="A3" s="2" t="str">
        <f>IFERROR(VLOOKUP(B3,Components!$A:$C,2,FALSE),"")</f>
        <v>ALIS000326</v>
      </c>
      <c r="B3" s="2" t="s">
        <v>1560</v>
      </c>
      <c r="C3" s="2">
        <f>IFERROR(VLOOKUP(B3,Components!$A:$C,3,FALSE),"")</f>
        <v>178.20000000000002</v>
      </c>
      <c r="D3" s="2">
        <v>1</v>
      </c>
      <c r="E3" s="2">
        <f t="shared" ref="E3:E12" si="0">IFERROR(D3*C3, 0)</f>
        <v>178.20000000000002</v>
      </c>
      <c r="G3" s="2" t="str">
        <f>IFERROR(VLOOKUP(H3,Components!$A:$C,2,FALSE),"")</f>
        <v>ALIS000326</v>
      </c>
      <c r="H3" s="2" t="s">
        <v>1560</v>
      </c>
      <c r="I3" s="2">
        <f>IFERROR(VLOOKUP(H3,Components!$A:$C,3,FALSE),"")</f>
        <v>178.20000000000002</v>
      </c>
      <c r="J3" s="2">
        <v>1</v>
      </c>
      <c r="K3" s="2">
        <f t="shared" ref="K3:K12" si="1">IFERROR(J3*I3, 0)</f>
        <v>178.20000000000002</v>
      </c>
      <c r="M3" s="2" t="str">
        <f>IFERROR(VLOOKUP(N3,Components!$A:$C,2,FALSE),"")</f>
        <v>ALIS000326</v>
      </c>
      <c r="N3" s="2" t="s">
        <v>1560</v>
      </c>
      <c r="O3" s="2">
        <f>IFERROR(VLOOKUP(N3,Components!$A:$C,3,FALSE),"")</f>
        <v>178.20000000000002</v>
      </c>
      <c r="P3" s="2">
        <v>1</v>
      </c>
      <c r="Q3" s="2">
        <f t="shared" ref="Q3:Q12" si="2">IFERROR(P3*O3, 0)</f>
        <v>178.20000000000002</v>
      </c>
      <c r="S3" s="2" t="str">
        <f>IFERROR(VLOOKUP(T3,Components!$A:$C,2,FALSE),"")</f>
        <v>ALIS000326</v>
      </c>
      <c r="T3" s="2" t="s">
        <v>1560</v>
      </c>
      <c r="U3" s="2">
        <f>IFERROR(VLOOKUP(T3,Components!$A:$C,3,FALSE),"")</f>
        <v>178.20000000000002</v>
      </c>
      <c r="V3" s="2">
        <v>1</v>
      </c>
      <c r="W3" s="2">
        <f t="shared" ref="W3:W12" si="3">IFERROR(V3*U3, 0)</f>
        <v>178.20000000000002</v>
      </c>
      <c r="Y3" s="2" t="str">
        <f>IFERROR(VLOOKUP(Z3,Components!$A:$C,2,FALSE),"")</f>
        <v>ALIS000326</v>
      </c>
      <c r="Z3" s="2" t="s">
        <v>1560</v>
      </c>
      <c r="AA3" s="2">
        <f>IFERROR(VLOOKUP(Z3,Components!$A:$C,3,FALSE),"")</f>
        <v>178.20000000000002</v>
      </c>
      <c r="AB3" s="2">
        <v>1</v>
      </c>
      <c r="AC3" s="2">
        <f t="shared" ref="AC3:AC12" si="4">IFERROR(AB3*AA3, 0)</f>
        <v>178.20000000000002</v>
      </c>
    </row>
    <row r="4" spans="1:29" ht="14.4">
      <c r="A4" s="2" t="str">
        <f>IFERROR(VLOOKUP(B4,Components!$A:$C,2,FALSE),"")</f>
        <v>ALIS000331</v>
      </c>
      <c r="B4" s="2" t="s">
        <v>1570</v>
      </c>
      <c r="C4" s="2">
        <f>IFERROR(VLOOKUP(B4,Components!$A:$C,3,FALSE),"")</f>
        <v>26.400000000000002</v>
      </c>
      <c r="D4" s="2">
        <v>1</v>
      </c>
      <c r="E4" s="2">
        <f t="shared" si="0"/>
        <v>26.400000000000002</v>
      </c>
      <c r="G4" s="2" t="str">
        <f>IFERROR(VLOOKUP(H4,Components!$A:$C,2,FALSE),"")</f>
        <v>ALIS000332</v>
      </c>
      <c r="H4" s="2" t="s">
        <v>1572</v>
      </c>
      <c r="I4" s="2">
        <f>IFERROR(VLOOKUP(H4,Components!$A:$C,3,FALSE),"")</f>
        <v>26.400000000000002</v>
      </c>
      <c r="J4" s="2">
        <v>1</v>
      </c>
      <c r="K4" s="2">
        <f t="shared" si="1"/>
        <v>26.400000000000002</v>
      </c>
      <c r="M4" s="2" t="str">
        <f>IFERROR(VLOOKUP(N4,Components!$A:$C,2,FALSE),"")</f>
        <v>ALIS000333</v>
      </c>
      <c r="N4" s="2" t="s">
        <v>1574</v>
      </c>
      <c r="O4" s="2">
        <f>IFERROR(VLOOKUP(N4,Components!$A:$C,3,FALSE),"")</f>
        <v>26.400000000000002</v>
      </c>
      <c r="P4" s="2">
        <v>1</v>
      </c>
      <c r="Q4" s="2">
        <f t="shared" si="2"/>
        <v>26.400000000000002</v>
      </c>
      <c r="S4" s="2" t="str">
        <f>IFERROR(VLOOKUP(T4,Components!$A:$C,2,FALSE),"")</f>
        <v>ALIS000334</v>
      </c>
      <c r="T4" s="2" t="s">
        <v>1576</v>
      </c>
      <c r="U4" s="2">
        <f>IFERROR(VLOOKUP(T4,Components!$A:$C,3,FALSE),"")</f>
        <v>26.400000000000002</v>
      </c>
      <c r="V4" s="2">
        <v>1</v>
      </c>
      <c r="W4" s="2">
        <f t="shared" si="3"/>
        <v>26.400000000000002</v>
      </c>
      <c r="Y4" s="2" t="str">
        <f>IFERROR(VLOOKUP(Z4,Components!$A:$C,2,FALSE),"")</f>
        <v>ALIS000335</v>
      </c>
      <c r="Z4" s="2" t="s">
        <v>1578</v>
      </c>
      <c r="AA4" s="2">
        <f>IFERROR(VLOOKUP(Z4,Components!$A:$C,3,FALSE),"")</f>
        <v>26.400000000000002</v>
      </c>
      <c r="AB4" s="2">
        <v>1</v>
      </c>
      <c r="AC4" s="2">
        <f t="shared" si="4"/>
        <v>26.400000000000002</v>
      </c>
    </row>
    <row r="5" spans="1:29" ht="14.4">
      <c r="A5" s="2" t="str">
        <f>IFERROR(VLOOKUP(B5,Components!$A:$C,2,FALSE),"")</f>
        <v>ALIS000084</v>
      </c>
      <c r="B5" s="2" t="s">
        <v>758</v>
      </c>
      <c r="C5" s="2">
        <f>IFERROR(VLOOKUP(B5,Components!$A:$C,3,FALSE),"")</f>
        <v>1.0500000000000001E-2</v>
      </c>
      <c r="D5" s="2">
        <v>1</v>
      </c>
      <c r="E5" s="2">
        <f t="shared" si="0"/>
        <v>1.0500000000000001E-2</v>
      </c>
      <c r="G5" s="2" t="str">
        <f>IFERROR(VLOOKUP(H5,Components!$A:$C,2,FALSE),"")</f>
        <v>ALIS000084</v>
      </c>
      <c r="H5" s="2" t="s">
        <v>758</v>
      </c>
      <c r="I5" s="2">
        <f>IFERROR(VLOOKUP(H5,Components!$A:$C,3,FALSE),"")</f>
        <v>1.0500000000000001E-2</v>
      </c>
      <c r="J5" s="2">
        <v>1</v>
      </c>
      <c r="K5" s="2">
        <f t="shared" si="1"/>
        <v>1.0500000000000001E-2</v>
      </c>
      <c r="M5" s="2" t="str">
        <f>IFERROR(VLOOKUP(N5,Components!$A:$C,2,FALSE),"")</f>
        <v>ALIS000084</v>
      </c>
      <c r="N5" s="2" t="s">
        <v>758</v>
      </c>
      <c r="O5" s="2">
        <f>IFERROR(VLOOKUP(N5,Components!$A:$C,3,FALSE),"")</f>
        <v>1.0500000000000001E-2</v>
      </c>
      <c r="P5" s="2">
        <v>1</v>
      </c>
      <c r="Q5" s="2">
        <f t="shared" si="2"/>
        <v>1.0500000000000001E-2</v>
      </c>
      <c r="S5" s="2" t="str">
        <f>IFERROR(VLOOKUP(T5,Components!$A:$C,2,FALSE),"")</f>
        <v>ALIS000084</v>
      </c>
      <c r="T5" s="2" t="s">
        <v>758</v>
      </c>
      <c r="U5" s="2">
        <f>IFERROR(VLOOKUP(T5,Components!$A:$C,3,FALSE),"")</f>
        <v>1.0500000000000001E-2</v>
      </c>
      <c r="V5" s="2">
        <v>1</v>
      </c>
      <c r="W5" s="2">
        <f t="shared" si="3"/>
        <v>1.0500000000000001E-2</v>
      </c>
      <c r="Y5" s="2" t="str">
        <f>IFERROR(VLOOKUP(Z5,Components!$A:$C,2,FALSE),"")</f>
        <v>ALIS000084</v>
      </c>
      <c r="Z5" s="2" t="s">
        <v>758</v>
      </c>
      <c r="AA5" s="2">
        <f>IFERROR(VLOOKUP(Z5,Components!$A:$C,3,FALSE),"")</f>
        <v>1.0500000000000001E-2</v>
      </c>
      <c r="AB5" s="2">
        <v>1</v>
      </c>
      <c r="AC5" s="2">
        <f t="shared" si="4"/>
        <v>1.0500000000000001E-2</v>
      </c>
    </row>
    <row r="6" spans="1:29" ht="14.4">
      <c r="A6" s="2" t="str">
        <f>IFERROR(VLOOKUP(B6,Components!$A:$C,2,FALSE),"")</f>
        <v>ALIS000083</v>
      </c>
      <c r="B6" s="2" t="s">
        <v>756</v>
      </c>
      <c r="C6" s="2">
        <f>IFERROR(VLOOKUP(B6,Components!$A:$C,3,FALSE),"")</f>
        <v>1.0500000000000001E-2</v>
      </c>
      <c r="D6" s="2">
        <v>1</v>
      </c>
      <c r="E6" s="2">
        <f t="shared" si="0"/>
        <v>1.0500000000000001E-2</v>
      </c>
      <c r="G6" s="2" t="str">
        <f>IFERROR(VLOOKUP(H6,Components!$A:$C,2,FALSE),"")</f>
        <v>ALIS000083</v>
      </c>
      <c r="H6" s="2" t="s">
        <v>756</v>
      </c>
      <c r="I6" s="2">
        <f>IFERROR(VLOOKUP(H6,Components!$A:$C,3,FALSE),"")</f>
        <v>1.0500000000000001E-2</v>
      </c>
      <c r="J6" s="2">
        <v>1</v>
      </c>
      <c r="K6" s="2">
        <f t="shared" si="1"/>
        <v>1.0500000000000001E-2</v>
      </c>
      <c r="M6" s="2" t="str">
        <f>IFERROR(VLOOKUP(N6,Components!$A:$C,2,FALSE),"")</f>
        <v>ALIS000083</v>
      </c>
      <c r="N6" s="2" t="s">
        <v>756</v>
      </c>
      <c r="O6" s="2">
        <f>IFERROR(VLOOKUP(N6,Components!$A:$C,3,FALSE),"")</f>
        <v>1.0500000000000001E-2</v>
      </c>
      <c r="P6" s="2">
        <v>1</v>
      </c>
      <c r="Q6" s="2">
        <f t="shared" si="2"/>
        <v>1.0500000000000001E-2</v>
      </c>
      <c r="S6" s="2" t="str">
        <f>IFERROR(VLOOKUP(T6,Components!$A:$C,2,FALSE),"")</f>
        <v>ALIS000083</v>
      </c>
      <c r="T6" s="2" t="s">
        <v>756</v>
      </c>
      <c r="U6" s="2">
        <f>IFERROR(VLOOKUP(T6,Components!$A:$C,3,FALSE),"")</f>
        <v>1.0500000000000001E-2</v>
      </c>
      <c r="V6" s="2">
        <v>1</v>
      </c>
      <c r="W6" s="2">
        <f t="shared" si="3"/>
        <v>1.0500000000000001E-2</v>
      </c>
      <c r="Y6" s="2" t="str">
        <f>IFERROR(VLOOKUP(Z6,Components!$A:$C,2,FALSE),"")</f>
        <v>ALIS000083</v>
      </c>
      <c r="Z6" s="2" t="s">
        <v>756</v>
      </c>
      <c r="AA6" s="2">
        <f>IFERROR(VLOOKUP(Z6,Components!$A:$C,3,FALSE),"")</f>
        <v>1.0500000000000001E-2</v>
      </c>
      <c r="AB6" s="2">
        <v>1</v>
      </c>
      <c r="AC6" s="2">
        <f t="shared" si="4"/>
        <v>1.0500000000000001E-2</v>
      </c>
    </row>
    <row r="7" spans="1:29" ht="14.4">
      <c r="A7" s="2" t="str">
        <f>IFERROR(VLOOKUP(B7,Components!$A:$C,2,FALSE),"")</f>
        <v>ALIS000080</v>
      </c>
      <c r="B7" s="2" t="s">
        <v>750</v>
      </c>
      <c r="C7" s="2">
        <f>IFERROR(VLOOKUP(B7,Components!$A:$C,3,FALSE),"")</f>
        <v>14.82683982683983</v>
      </c>
      <c r="D7" s="2">
        <v>0.3</v>
      </c>
      <c r="E7" s="2">
        <f t="shared" si="0"/>
        <v>4.4480519480519485</v>
      </c>
      <c r="G7" s="2" t="str">
        <f>IFERROR(VLOOKUP(H7,Components!$A:$C,2,FALSE),"")</f>
        <v>ALIS000080</v>
      </c>
      <c r="H7" s="2" t="s">
        <v>750</v>
      </c>
      <c r="I7" s="2">
        <f>IFERROR(VLOOKUP(H7,Components!$A:$C,3,FALSE),"")</f>
        <v>14.82683982683983</v>
      </c>
      <c r="J7" s="2">
        <v>0.3</v>
      </c>
      <c r="K7" s="2">
        <f t="shared" si="1"/>
        <v>4.4480519480519485</v>
      </c>
      <c r="M7" s="2" t="str">
        <f>IFERROR(VLOOKUP(N7,Components!$A:$C,2,FALSE),"")</f>
        <v>ALIS000080</v>
      </c>
      <c r="N7" s="2" t="s">
        <v>750</v>
      </c>
      <c r="O7" s="2">
        <f>IFERROR(VLOOKUP(N7,Components!$A:$C,3,FALSE),"")</f>
        <v>14.82683982683983</v>
      </c>
      <c r="P7" s="2">
        <v>0.3</v>
      </c>
      <c r="Q7" s="2">
        <f t="shared" si="2"/>
        <v>4.4480519480519485</v>
      </c>
      <c r="S7" s="2" t="str">
        <f>IFERROR(VLOOKUP(T7,Components!$A:$C,2,FALSE),"")</f>
        <v>ALIS000080</v>
      </c>
      <c r="T7" s="2" t="s">
        <v>750</v>
      </c>
      <c r="U7" s="2">
        <f>IFERROR(VLOOKUP(T7,Components!$A:$C,3,FALSE),"")</f>
        <v>14.82683982683983</v>
      </c>
      <c r="V7" s="2">
        <v>0.3</v>
      </c>
      <c r="W7" s="2">
        <f t="shared" si="3"/>
        <v>4.4480519480519485</v>
      </c>
      <c r="Y7" s="2" t="str">
        <f>IFERROR(VLOOKUP(Z7,Components!$A:$C,2,FALSE),"")</f>
        <v>ALIS000080</v>
      </c>
      <c r="Z7" s="2" t="s">
        <v>750</v>
      </c>
      <c r="AA7" s="2">
        <f>IFERROR(VLOOKUP(Z7,Components!$A:$C,3,FALSE),"")</f>
        <v>14.82683982683983</v>
      </c>
      <c r="AB7" s="2">
        <v>0.3</v>
      </c>
      <c r="AC7" s="2">
        <f t="shared" si="4"/>
        <v>4.4480519480519485</v>
      </c>
    </row>
    <row r="8" spans="1:29" ht="14.4">
      <c r="A8" s="2" t="str">
        <f>IFERROR(VLOOKUP(B8,Components!$A:$C,2,FALSE),"")</f>
        <v>ALIS000218</v>
      </c>
      <c r="B8" s="2" t="s">
        <v>1336</v>
      </c>
      <c r="C8" s="2">
        <f>IFERROR(VLOOKUP(B8,Components!$A:$C,3,FALSE),"")</f>
        <v>2.64</v>
      </c>
      <c r="D8" s="2">
        <v>1</v>
      </c>
      <c r="E8" s="2">
        <f t="shared" si="0"/>
        <v>2.64</v>
      </c>
      <c r="G8" s="2" t="str">
        <f>IFERROR(VLOOKUP(H8,Components!$A:$C,2,FALSE),"")</f>
        <v>ALIS000218</v>
      </c>
      <c r="H8" s="2" t="s">
        <v>1336</v>
      </c>
      <c r="I8" s="2">
        <f>IFERROR(VLOOKUP(H8,Components!$A:$C,3,FALSE),"")</f>
        <v>2.64</v>
      </c>
      <c r="J8" s="2">
        <v>1</v>
      </c>
      <c r="K8" s="2">
        <f t="shared" si="1"/>
        <v>2.64</v>
      </c>
      <c r="M8" s="2" t="str">
        <f>IFERROR(VLOOKUP(N8,Components!$A:$C,2,FALSE),"")</f>
        <v>ALIS000218</v>
      </c>
      <c r="N8" s="2" t="s">
        <v>1336</v>
      </c>
      <c r="O8" s="2">
        <f>IFERROR(VLOOKUP(N8,Components!$A:$C,3,FALSE),"")</f>
        <v>2.64</v>
      </c>
      <c r="P8" s="2">
        <v>1</v>
      </c>
      <c r="Q8" s="2">
        <f t="shared" si="2"/>
        <v>2.64</v>
      </c>
      <c r="S8" s="2" t="str">
        <f>IFERROR(VLOOKUP(T8,Components!$A:$C,2,FALSE),"")</f>
        <v>ALIS000218</v>
      </c>
      <c r="T8" s="2" t="s">
        <v>1336</v>
      </c>
      <c r="U8" s="2">
        <f>IFERROR(VLOOKUP(T8,Components!$A:$C,3,FALSE),"")</f>
        <v>2.64</v>
      </c>
      <c r="V8" s="2">
        <v>1</v>
      </c>
      <c r="W8" s="2">
        <f t="shared" si="3"/>
        <v>2.64</v>
      </c>
      <c r="Y8" s="2" t="str">
        <f>IFERROR(VLOOKUP(Z8,Components!$A:$C,2,FALSE),"")</f>
        <v>ALIS000218</v>
      </c>
      <c r="Z8" s="2" t="s">
        <v>1336</v>
      </c>
      <c r="AA8" s="2">
        <f>IFERROR(VLOOKUP(Z8,Components!$A:$C,3,FALSE),"")</f>
        <v>2.64</v>
      </c>
      <c r="AB8" s="2">
        <v>1</v>
      </c>
      <c r="AC8" s="2">
        <f t="shared" si="4"/>
        <v>2.64</v>
      </c>
    </row>
    <row r="9" spans="1:29" ht="14.4">
      <c r="A9" s="2" t="str">
        <f>IFERROR(VLOOKUP(B9,Components!$A:$C,2,FALSE),"")</f>
        <v>ALIS000219</v>
      </c>
      <c r="B9" s="2" t="s">
        <v>1338</v>
      </c>
      <c r="C9" s="2">
        <f>IFERROR(VLOOKUP(B9,Components!$A:$C,3,FALSE),"")</f>
        <v>2.64</v>
      </c>
      <c r="D9" s="2">
        <v>1</v>
      </c>
      <c r="E9" s="2">
        <f t="shared" si="0"/>
        <v>2.64</v>
      </c>
      <c r="G9" s="2" t="str">
        <f>IFERROR(VLOOKUP(H9,Components!$A:$C,2,FALSE),"")</f>
        <v>ALIS000219</v>
      </c>
      <c r="H9" s="2" t="s">
        <v>1338</v>
      </c>
      <c r="I9" s="2">
        <f>IFERROR(VLOOKUP(H9,Components!$A:$C,3,FALSE),"")</f>
        <v>2.64</v>
      </c>
      <c r="J9" s="2">
        <v>1</v>
      </c>
      <c r="K9" s="2">
        <f t="shared" si="1"/>
        <v>2.64</v>
      </c>
      <c r="M9" s="2" t="str">
        <f>IFERROR(VLOOKUP(N9,Components!$A:$C,2,FALSE),"")</f>
        <v>ALIS000219</v>
      </c>
      <c r="N9" s="2" t="s">
        <v>1338</v>
      </c>
      <c r="O9" s="2">
        <f>IFERROR(VLOOKUP(N9,Components!$A:$C,3,FALSE),"")</f>
        <v>2.64</v>
      </c>
      <c r="P9" s="2">
        <v>1</v>
      </c>
      <c r="Q9" s="2">
        <f t="shared" si="2"/>
        <v>2.64</v>
      </c>
      <c r="S9" s="2" t="str">
        <f>IFERROR(VLOOKUP(T9,Components!$A:$C,2,FALSE),"")</f>
        <v>ALIS000219</v>
      </c>
      <c r="T9" s="2" t="s">
        <v>1338</v>
      </c>
      <c r="U9" s="2">
        <f>IFERROR(VLOOKUP(T9,Components!$A:$C,3,FALSE),"")</f>
        <v>2.64</v>
      </c>
      <c r="V9" s="2">
        <v>1</v>
      </c>
      <c r="W9" s="2">
        <f t="shared" si="3"/>
        <v>2.64</v>
      </c>
      <c r="Y9" s="2" t="str">
        <f>IFERROR(VLOOKUP(Z9,Components!$A:$C,2,FALSE),"")</f>
        <v>ALIS000219</v>
      </c>
      <c r="Z9" s="2" t="s">
        <v>1338</v>
      </c>
      <c r="AA9" s="2">
        <f>IFERROR(VLOOKUP(Z9,Components!$A:$C,3,FALSE),"")</f>
        <v>2.64</v>
      </c>
      <c r="AB9" s="2">
        <v>1</v>
      </c>
      <c r="AC9" s="2">
        <f t="shared" si="4"/>
        <v>2.64</v>
      </c>
    </row>
    <row r="10" spans="1:29" ht="14.4">
      <c r="A10" s="2" t="str">
        <f>IFERROR(VLOOKUP(B10,Components!$A:$C,2,FALSE),"")</f>
        <v>ALIS000220</v>
      </c>
      <c r="B10" s="2" t="s">
        <v>1340</v>
      </c>
      <c r="C10" s="2">
        <f>IFERROR(VLOOKUP(B10,Components!$A:$C,3,FALSE),"")</f>
        <v>2.64</v>
      </c>
      <c r="D10" s="2">
        <v>1</v>
      </c>
      <c r="E10" s="2">
        <f t="shared" si="0"/>
        <v>2.64</v>
      </c>
      <c r="G10" s="2" t="str">
        <f>IFERROR(VLOOKUP(H10,Components!$A:$C,2,FALSE),"")</f>
        <v>ALIS000220</v>
      </c>
      <c r="H10" s="2" t="s">
        <v>1340</v>
      </c>
      <c r="I10" s="2">
        <f>IFERROR(VLOOKUP(H10,Components!$A:$C,3,FALSE),"")</f>
        <v>2.64</v>
      </c>
      <c r="J10" s="2">
        <v>1</v>
      </c>
      <c r="K10" s="2">
        <f t="shared" si="1"/>
        <v>2.64</v>
      </c>
      <c r="M10" s="2" t="str">
        <f>IFERROR(VLOOKUP(N10,Components!$A:$C,2,FALSE),"")</f>
        <v>ALIS000220</v>
      </c>
      <c r="N10" s="2" t="s">
        <v>1340</v>
      </c>
      <c r="O10" s="2">
        <f>IFERROR(VLOOKUP(N10,Components!$A:$C,3,FALSE),"")</f>
        <v>2.64</v>
      </c>
      <c r="P10" s="2">
        <v>1</v>
      </c>
      <c r="Q10" s="2">
        <f t="shared" si="2"/>
        <v>2.64</v>
      </c>
      <c r="S10" s="2" t="str">
        <f>IFERROR(VLOOKUP(T10,Components!$A:$C,2,FALSE),"")</f>
        <v>ALIS000220</v>
      </c>
      <c r="T10" s="2" t="s">
        <v>1340</v>
      </c>
      <c r="U10" s="2">
        <f>IFERROR(VLOOKUP(T10,Components!$A:$C,3,FALSE),"")</f>
        <v>2.64</v>
      </c>
      <c r="V10" s="2">
        <v>1</v>
      </c>
      <c r="W10" s="2">
        <f t="shared" si="3"/>
        <v>2.64</v>
      </c>
      <c r="Y10" s="2" t="str">
        <f>IFERROR(VLOOKUP(Z10,Components!$A:$C,2,FALSE),"")</f>
        <v>ALIS000220</v>
      </c>
      <c r="Z10" s="2" t="s">
        <v>1340</v>
      </c>
      <c r="AA10" s="2">
        <f>IFERROR(VLOOKUP(Z10,Components!$A:$C,3,FALSE),"")</f>
        <v>2.64</v>
      </c>
      <c r="AB10" s="2">
        <v>1</v>
      </c>
      <c r="AC10" s="2">
        <f t="shared" si="4"/>
        <v>2.64</v>
      </c>
    </row>
    <row r="11" spans="1:29" ht="14.4">
      <c r="A11" s="2" t="str">
        <f>IFERROR(VLOOKUP(B11,Components!$A:$C,2,FALSE),"")</f>
        <v>ALIS000224</v>
      </c>
      <c r="B11" s="2" t="s">
        <v>1348</v>
      </c>
      <c r="C11" s="2">
        <f>IFERROR(VLOOKUP(B11,Components!$A:$C,3,FALSE),"")</f>
        <v>46.2</v>
      </c>
      <c r="D11" s="2">
        <v>1</v>
      </c>
      <c r="E11" s="2">
        <f t="shared" si="0"/>
        <v>46.2</v>
      </c>
      <c r="G11" s="2" t="str">
        <f>IFERROR(VLOOKUP(H11,Components!$A:$C,2,FALSE),"")</f>
        <v>ALIS000224</v>
      </c>
      <c r="H11" s="2" t="s">
        <v>1348</v>
      </c>
      <c r="I11" s="2">
        <f>IFERROR(VLOOKUP(H11,Components!$A:$C,3,FALSE),"")</f>
        <v>46.2</v>
      </c>
      <c r="J11" s="2">
        <v>1</v>
      </c>
      <c r="K11" s="2">
        <f t="shared" si="1"/>
        <v>46.2</v>
      </c>
      <c r="M11" s="2" t="str">
        <f>IFERROR(VLOOKUP(N11,Components!$A:$C,2,FALSE),"")</f>
        <v>ALIS000224</v>
      </c>
      <c r="N11" s="2" t="s">
        <v>1348</v>
      </c>
      <c r="O11" s="2">
        <f>IFERROR(VLOOKUP(N11,Components!$A:$C,3,FALSE),"")</f>
        <v>46.2</v>
      </c>
      <c r="P11" s="2">
        <v>1</v>
      </c>
      <c r="Q11" s="2">
        <f t="shared" si="2"/>
        <v>46.2</v>
      </c>
      <c r="S11" s="2" t="str">
        <f>IFERROR(VLOOKUP(T11,Components!$A:$C,2,FALSE),"")</f>
        <v>ALIS000224</v>
      </c>
      <c r="T11" s="2" t="s">
        <v>1348</v>
      </c>
      <c r="U11" s="2">
        <f>IFERROR(VLOOKUP(T11,Components!$A:$C,3,FALSE),"")</f>
        <v>46.2</v>
      </c>
      <c r="V11" s="2">
        <v>1</v>
      </c>
      <c r="W11" s="2">
        <f t="shared" si="3"/>
        <v>46.2</v>
      </c>
      <c r="Y11" s="2" t="str">
        <f>IFERROR(VLOOKUP(Z11,Components!$A:$C,2,FALSE),"")</f>
        <v>ALIS000224</v>
      </c>
      <c r="Z11" s="2" t="s">
        <v>1348</v>
      </c>
      <c r="AA11" s="2">
        <f>IFERROR(VLOOKUP(Z11,Components!$A:$C,3,FALSE),"")</f>
        <v>46.2</v>
      </c>
      <c r="AB11" s="2">
        <v>1</v>
      </c>
      <c r="AC11" s="2">
        <f t="shared" si="4"/>
        <v>46.2</v>
      </c>
    </row>
    <row r="12" spans="1:29" ht="14.4">
      <c r="A12" s="2" t="str">
        <f>IFERROR(VLOOKUP(B12,Components!$A:$C,2,FALSE),"")</f>
        <v/>
      </c>
      <c r="B12" s="2"/>
      <c r="C12" s="2" t="str">
        <f>IFERROR(VLOOKUP(B12,Components!$A:$C,3,FALSE),"")</f>
        <v/>
      </c>
      <c r="D12" s="2">
        <v>1</v>
      </c>
      <c r="E12" s="2">
        <f t="shared" si="0"/>
        <v>0</v>
      </c>
      <c r="G12" s="2" t="str">
        <f>IFERROR(VLOOKUP(H12,Components!$A:$C,2,FALSE),"")</f>
        <v/>
      </c>
      <c r="H12" s="2"/>
      <c r="I12" s="2" t="str">
        <f>IFERROR(VLOOKUP(H12,Components!$A:$C,3,FALSE),"")</f>
        <v/>
      </c>
      <c r="J12" s="2">
        <v>1</v>
      </c>
      <c r="K12" s="2">
        <f t="shared" si="1"/>
        <v>0</v>
      </c>
      <c r="M12" s="2" t="str">
        <f>IFERROR(VLOOKUP(N12,Components!$A:$C,2,FALSE),"")</f>
        <v/>
      </c>
      <c r="N12" s="2"/>
      <c r="O12" s="2" t="str">
        <f>IFERROR(VLOOKUP(N12,Components!$A:$C,3,FALSE),"")</f>
        <v/>
      </c>
      <c r="P12" s="2">
        <v>1</v>
      </c>
      <c r="Q12" s="2">
        <f t="shared" si="2"/>
        <v>0</v>
      </c>
      <c r="S12" s="2" t="str">
        <f>IFERROR(VLOOKUP(T12,Components!$A:$C,2,FALSE),"")</f>
        <v/>
      </c>
      <c r="T12" s="2"/>
      <c r="U12" s="2" t="str">
        <f>IFERROR(VLOOKUP(T12,Components!$A:$C,3,FALSE),"")</f>
        <v/>
      </c>
      <c r="V12" s="2">
        <v>1</v>
      </c>
      <c r="W12" s="2">
        <f t="shared" si="3"/>
        <v>0</v>
      </c>
      <c r="Y12" s="2" t="str">
        <f>IFERROR(VLOOKUP(Z12,Components!$A:$C,2,FALSE),"")</f>
        <v/>
      </c>
      <c r="Z12" s="2"/>
      <c r="AA12" s="2" t="str">
        <f>IFERROR(VLOOKUP(Z12,Components!$A:$C,3,FALSE),"")</f>
        <v/>
      </c>
      <c r="AB12" s="2">
        <v>1</v>
      </c>
      <c r="AC12" s="2">
        <f t="shared" si="4"/>
        <v>0</v>
      </c>
    </row>
    <row r="13" spans="1:29" ht="15.75" customHeight="1">
      <c r="A13" s="2" t="s">
        <v>1750</v>
      </c>
      <c r="E13" s="2">
        <f>SUM(E3:E12)</f>
        <v>263.18905194805194</v>
      </c>
      <c r="G13" s="2" t="s">
        <v>1750</v>
      </c>
      <c r="K13" s="2">
        <f>SUM(K3:K12)</f>
        <v>263.18905194805194</v>
      </c>
      <c r="M13" s="2" t="s">
        <v>1750</v>
      </c>
      <c r="Q13" s="2">
        <f>SUM(Q3:Q12)</f>
        <v>263.18905194805194</v>
      </c>
      <c r="S13" s="2" t="s">
        <v>1750</v>
      </c>
      <c r="W13" s="2">
        <f>SUM(W3:W12)</f>
        <v>263.18905194805194</v>
      </c>
      <c r="Y13" s="2" t="s">
        <v>1750</v>
      </c>
      <c r="AC13" s="2">
        <f>SUM(AC3:AC12)</f>
        <v>263.18905194805194</v>
      </c>
    </row>
    <row r="14" spans="1:29" ht="15.75" customHeight="1"/>
    <row r="15" spans="1:29" ht="15.75" customHeight="1">
      <c r="A15" s="192" t="s">
        <v>164</v>
      </c>
      <c r="B15" s="193"/>
      <c r="C15" s="193"/>
      <c r="D15" s="193"/>
      <c r="E15" s="193"/>
      <c r="G15" s="192" t="s">
        <v>165</v>
      </c>
      <c r="H15" s="193"/>
      <c r="I15" s="193"/>
      <c r="J15" s="193"/>
      <c r="K15" s="193"/>
      <c r="M15" s="192" t="s">
        <v>166</v>
      </c>
      <c r="N15" s="193"/>
      <c r="O15" s="193"/>
      <c r="P15" s="193"/>
      <c r="Q15" s="193"/>
      <c r="S15" s="192" t="s">
        <v>167</v>
      </c>
      <c r="T15" s="193"/>
      <c r="U15" s="193"/>
      <c r="V15" s="193"/>
      <c r="W15" s="193"/>
      <c r="Y15" s="192" t="s">
        <v>168</v>
      </c>
      <c r="Z15" s="193"/>
      <c r="AA15" s="193"/>
      <c r="AB15" s="193"/>
      <c r="AC15" s="193"/>
    </row>
    <row r="16" spans="1:29" ht="15.75" customHeight="1">
      <c r="A16" s="194" t="s">
        <v>1745</v>
      </c>
      <c r="B16" s="195" t="s">
        <v>1746</v>
      </c>
      <c r="C16" s="195" t="s">
        <v>1747</v>
      </c>
      <c r="D16" s="195" t="s">
        <v>1748</v>
      </c>
      <c r="E16" s="196" t="s">
        <v>1749</v>
      </c>
      <c r="G16" s="194" t="s">
        <v>1745</v>
      </c>
      <c r="H16" s="195" t="s">
        <v>1746</v>
      </c>
      <c r="I16" s="195" t="s">
        <v>1747</v>
      </c>
      <c r="J16" s="195" t="s">
        <v>1748</v>
      </c>
      <c r="K16" s="196" t="s">
        <v>1749</v>
      </c>
      <c r="M16" s="194" t="s">
        <v>1745</v>
      </c>
      <c r="N16" s="195" t="s">
        <v>1746</v>
      </c>
      <c r="O16" s="195" t="s">
        <v>1747</v>
      </c>
      <c r="P16" s="195" t="s">
        <v>1748</v>
      </c>
      <c r="Q16" s="196" t="s">
        <v>1749</v>
      </c>
      <c r="S16" s="194" t="s">
        <v>1745</v>
      </c>
      <c r="T16" s="195" t="s">
        <v>1746</v>
      </c>
      <c r="U16" s="195" t="s">
        <v>1747</v>
      </c>
      <c r="V16" s="195" t="s">
        <v>1748</v>
      </c>
      <c r="W16" s="196" t="s">
        <v>1749</v>
      </c>
      <c r="Y16" s="194" t="s">
        <v>1745</v>
      </c>
      <c r="Z16" s="195" t="s">
        <v>1746</v>
      </c>
      <c r="AA16" s="195" t="s">
        <v>1747</v>
      </c>
      <c r="AB16" s="195" t="s">
        <v>1748</v>
      </c>
      <c r="AC16" s="196" t="s">
        <v>1749</v>
      </c>
    </row>
    <row r="17" spans="1:29" ht="15.75" customHeight="1">
      <c r="A17" s="2" t="str">
        <f>IFERROR(VLOOKUP(B17,Components!$A:$C,2,FALSE),"")</f>
        <v>ALIS000261</v>
      </c>
      <c r="B17" s="2" t="s">
        <v>1417</v>
      </c>
      <c r="C17" s="2">
        <f>IFERROR(VLOOKUP(B17,Components!$A:$C,3,FALSE),"")</f>
        <v>303.60000000000002</v>
      </c>
      <c r="D17" s="2">
        <v>1</v>
      </c>
      <c r="E17" s="2">
        <f t="shared" ref="E17:E26" si="5">IFERROR(D17*C17, 0)</f>
        <v>303.60000000000002</v>
      </c>
      <c r="G17" s="2" t="str">
        <f>IFERROR(VLOOKUP(H17,Components!$A:$C,2,FALSE),"")</f>
        <v>ALIS000262</v>
      </c>
      <c r="H17" s="2" t="s">
        <v>1419</v>
      </c>
      <c r="I17" s="2">
        <f>IFERROR(VLOOKUP(H17,Components!$A:$C,3,FALSE),"")</f>
        <v>303.60000000000002</v>
      </c>
      <c r="J17" s="2">
        <v>1</v>
      </c>
      <c r="K17" s="2">
        <f t="shared" ref="K17:K26" si="6">IFERROR(J17*I17, 0)</f>
        <v>303.60000000000002</v>
      </c>
      <c r="M17" s="2" t="str">
        <f>IFERROR(VLOOKUP(N17,Components!$A:$C,2,FALSE),"")</f>
        <v>ALIS000263</v>
      </c>
      <c r="N17" s="2" t="s">
        <v>1421</v>
      </c>
      <c r="O17" s="2">
        <f>IFERROR(VLOOKUP(N17,Components!$A:$C,3,FALSE),"")</f>
        <v>303.60000000000002</v>
      </c>
      <c r="P17" s="2">
        <v>1</v>
      </c>
      <c r="Q17" s="2">
        <f t="shared" ref="Q17:Q26" si="7">IFERROR(P17*O17, 0)</f>
        <v>303.60000000000002</v>
      </c>
      <c r="S17" s="2" t="str">
        <f>IFERROR(VLOOKUP(T17,Components!$A:$C,2,FALSE),"")</f>
        <v>ALIS000264</v>
      </c>
      <c r="T17" s="2" t="s">
        <v>1423</v>
      </c>
      <c r="U17" s="2">
        <f>IFERROR(VLOOKUP(T17,Components!$A:$C,3,FALSE),"")</f>
        <v>303.60000000000002</v>
      </c>
      <c r="V17" s="2">
        <v>1</v>
      </c>
      <c r="W17" s="2">
        <f t="shared" ref="W17:W26" si="8">IFERROR(V17*U17, 0)</f>
        <v>303.60000000000002</v>
      </c>
      <c r="Y17" s="2" t="str">
        <f>IFERROR(VLOOKUP(Z17,Components!$A:$C,2,FALSE),"")</f>
        <v>ALIS000265</v>
      </c>
      <c r="Z17" s="2" t="s">
        <v>1425</v>
      </c>
      <c r="AA17" s="2">
        <f>IFERROR(VLOOKUP(Z17,Components!$A:$C,3,FALSE),"")</f>
        <v>303.60000000000002</v>
      </c>
      <c r="AB17" s="2">
        <v>1</v>
      </c>
      <c r="AC17" s="2">
        <f t="shared" ref="AC17:AC26" si="9">IFERROR(AB17*AA17, 0)</f>
        <v>303.60000000000002</v>
      </c>
    </row>
    <row r="18" spans="1:29" ht="15.75" customHeight="1">
      <c r="A18" s="2" t="str">
        <f>IFERROR(VLOOKUP(B18,Components!$A:$C,2,FALSE),"")</f>
        <v/>
      </c>
      <c r="B18" s="2"/>
      <c r="C18" s="2" t="str">
        <f>IFERROR(VLOOKUP(B18,Components!$A:$C,3,FALSE),"")</f>
        <v/>
      </c>
      <c r="D18" s="2">
        <v>1</v>
      </c>
      <c r="E18" s="2">
        <f t="shared" si="5"/>
        <v>0</v>
      </c>
      <c r="G18" s="2" t="str">
        <f>IFERROR(VLOOKUP(H18,Components!$A:$C,2,FALSE),"")</f>
        <v/>
      </c>
      <c r="H18" s="2"/>
      <c r="I18" s="2" t="str">
        <f>IFERROR(VLOOKUP(H18,Components!$A:$C,3,FALSE),"")</f>
        <v/>
      </c>
      <c r="J18" s="2">
        <v>1</v>
      </c>
      <c r="K18" s="2">
        <f t="shared" si="6"/>
        <v>0</v>
      </c>
      <c r="M18" s="2" t="str">
        <f>IFERROR(VLOOKUP(N18,Components!$A:$C,2,FALSE),"")</f>
        <v/>
      </c>
      <c r="N18" s="2"/>
      <c r="O18" s="2" t="str">
        <f>IFERROR(VLOOKUP(N18,Components!$A:$C,3,FALSE),"")</f>
        <v/>
      </c>
      <c r="P18" s="2">
        <v>1</v>
      </c>
      <c r="Q18" s="2">
        <f t="shared" si="7"/>
        <v>0</v>
      </c>
      <c r="S18" s="2" t="str">
        <f>IFERROR(VLOOKUP(T18,Components!$A:$C,2,FALSE),"")</f>
        <v/>
      </c>
      <c r="T18" s="2"/>
      <c r="U18" s="2" t="str">
        <f>IFERROR(VLOOKUP(T18,Components!$A:$C,3,FALSE),"")</f>
        <v/>
      </c>
      <c r="V18" s="2">
        <v>1</v>
      </c>
      <c r="W18" s="2">
        <f t="shared" si="8"/>
        <v>0</v>
      </c>
      <c r="Y18" s="2" t="str">
        <f>IFERROR(VLOOKUP(Z18,Components!$A:$C,2,FALSE),"")</f>
        <v/>
      </c>
      <c r="Z18" s="2"/>
      <c r="AA18" s="2" t="str">
        <f>IFERROR(VLOOKUP(Z18,Components!$A:$C,3,FALSE),"")</f>
        <v/>
      </c>
      <c r="AB18" s="2">
        <v>1</v>
      </c>
      <c r="AC18" s="2">
        <f t="shared" si="9"/>
        <v>0</v>
      </c>
    </row>
    <row r="19" spans="1:29" ht="15.75" customHeight="1">
      <c r="A19" s="2" t="str">
        <f>IFERROR(VLOOKUP(B19,Components!$A:$C,2,FALSE),"")</f>
        <v>ALIS000084</v>
      </c>
      <c r="B19" s="2" t="s">
        <v>758</v>
      </c>
      <c r="C19" s="2">
        <f>IFERROR(VLOOKUP(B19,Components!$A:$C,3,FALSE),"")</f>
        <v>1.0500000000000001E-2</v>
      </c>
      <c r="D19" s="2">
        <v>1</v>
      </c>
      <c r="E19" s="2">
        <f t="shared" si="5"/>
        <v>1.0500000000000001E-2</v>
      </c>
      <c r="G19" s="2" t="str">
        <f>IFERROR(VLOOKUP(H19,Components!$A:$C,2,FALSE),"")</f>
        <v>ALIS000084</v>
      </c>
      <c r="H19" s="2" t="s">
        <v>758</v>
      </c>
      <c r="I19" s="2">
        <f>IFERROR(VLOOKUP(H19,Components!$A:$C,3,FALSE),"")</f>
        <v>1.0500000000000001E-2</v>
      </c>
      <c r="J19" s="2">
        <v>1</v>
      </c>
      <c r="K19" s="2">
        <f t="shared" si="6"/>
        <v>1.0500000000000001E-2</v>
      </c>
      <c r="M19" s="2" t="str">
        <f>IFERROR(VLOOKUP(N19,Components!$A:$C,2,FALSE),"")</f>
        <v>ALIS000084</v>
      </c>
      <c r="N19" s="2" t="s">
        <v>758</v>
      </c>
      <c r="O19" s="2">
        <f>IFERROR(VLOOKUP(N19,Components!$A:$C,3,FALSE),"")</f>
        <v>1.0500000000000001E-2</v>
      </c>
      <c r="P19" s="2">
        <v>1</v>
      </c>
      <c r="Q19" s="2">
        <f t="shared" si="7"/>
        <v>1.0500000000000001E-2</v>
      </c>
      <c r="S19" s="2" t="str">
        <f>IFERROR(VLOOKUP(T19,Components!$A:$C,2,FALSE),"")</f>
        <v>ALIS000084</v>
      </c>
      <c r="T19" s="2" t="s">
        <v>758</v>
      </c>
      <c r="U19" s="2">
        <f>IFERROR(VLOOKUP(T19,Components!$A:$C,3,FALSE),"")</f>
        <v>1.0500000000000001E-2</v>
      </c>
      <c r="V19" s="2">
        <v>1</v>
      </c>
      <c r="W19" s="2">
        <f t="shared" si="8"/>
        <v>1.0500000000000001E-2</v>
      </c>
      <c r="Y19" s="2" t="str">
        <f>IFERROR(VLOOKUP(Z19,Components!$A:$C,2,FALSE),"")</f>
        <v>ALIS000084</v>
      </c>
      <c r="Z19" s="2" t="s">
        <v>758</v>
      </c>
      <c r="AA19" s="2">
        <f>IFERROR(VLOOKUP(Z19,Components!$A:$C,3,FALSE),"")</f>
        <v>1.0500000000000001E-2</v>
      </c>
      <c r="AB19" s="2">
        <v>1</v>
      </c>
      <c r="AC19" s="2">
        <f t="shared" si="9"/>
        <v>1.0500000000000001E-2</v>
      </c>
    </row>
    <row r="20" spans="1:29" ht="15.75" customHeight="1">
      <c r="A20" s="2" t="str">
        <f>IFERROR(VLOOKUP(B20,Components!$A:$C,2,FALSE),"")</f>
        <v>ALIS000083</v>
      </c>
      <c r="B20" s="2" t="s">
        <v>756</v>
      </c>
      <c r="C20" s="2">
        <f>IFERROR(VLOOKUP(B20,Components!$A:$C,3,FALSE),"")</f>
        <v>1.0500000000000001E-2</v>
      </c>
      <c r="D20" s="2">
        <v>1</v>
      </c>
      <c r="E20" s="2">
        <f t="shared" si="5"/>
        <v>1.0500000000000001E-2</v>
      </c>
      <c r="G20" s="2" t="str">
        <f>IFERROR(VLOOKUP(H20,Components!$A:$C,2,FALSE),"")</f>
        <v>ALIS000083</v>
      </c>
      <c r="H20" s="2" t="s">
        <v>756</v>
      </c>
      <c r="I20" s="2">
        <f>IFERROR(VLOOKUP(H20,Components!$A:$C,3,FALSE),"")</f>
        <v>1.0500000000000001E-2</v>
      </c>
      <c r="J20" s="2">
        <v>1</v>
      </c>
      <c r="K20" s="2">
        <f t="shared" si="6"/>
        <v>1.0500000000000001E-2</v>
      </c>
      <c r="M20" s="2" t="str">
        <f>IFERROR(VLOOKUP(N20,Components!$A:$C,2,FALSE),"")</f>
        <v>ALIS000083</v>
      </c>
      <c r="N20" s="2" t="s">
        <v>756</v>
      </c>
      <c r="O20" s="2">
        <f>IFERROR(VLOOKUP(N20,Components!$A:$C,3,FALSE),"")</f>
        <v>1.0500000000000001E-2</v>
      </c>
      <c r="P20" s="2">
        <v>1</v>
      </c>
      <c r="Q20" s="2">
        <f t="shared" si="7"/>
        <v>1.0500000000000001E-2</v>
      </c>
      <c r="S20" s="2" t="str">
        <f>IFERROR(VLOOKUP(T20,Components!$A:$C,2,FALSE),"")</f>
        <v>ALIS000083</v>
      </c>
      <c r="T20" s="2" t="s">
        <v>756</v>
      </c>
      <c r="U20" s="2">
        <f>IFERROR(VLOOKUP(T20,Components!$A:$C,3,FALSE),"")</f>
        <v>1.0500000000000001E-2</v>
      </c>
      <c r="V20" s="2">
        <v>1</v>
      </c>
      <c r="W20" s="2">
        <f t="shared" si="8"/>
        <v>1.0500000000000001E-2</v>
      </c>
      <c r="Y20" s="2" t="str">
        <f>IFERROR(VLOOKUP(Z20,Components!$A:$C,2,FALSE),"")</f>
        <v>ALIS000083</v>
      </c>
      <c r="Z20" s="2" t="s">
        <v>756</v>
      </c>
      <c r="AA20" s="2">
        <f>IFERROR(VLOOKUP(Z20,Components!$A:$C,3,FALSE),"")</f>
        <v>1.0500000000000001E-2</v>
      </c>
      <c r="AB20" s="2">
        <v>1</v>
      </c>
      <c r="AC20" s="2">
        <f t="shared" si="9"/>
        <v>1.0500000000000001E-2</v>
      </c>
    </row>
    <row r="21" spans="1:29" ht="15.75" customHeight="1">
      <c r="A21" s="2" t="str">
        <f>IFERROR(VLOOKUP(B21,Components!$A:$C,2,FALSE),"")</f>
        <v>ALIS000080</v>
      </c>
      <c r="B21" s="2" t="s">
        <v>750</v>
      </c>
      <c r="C21" s="2">
        <f>IFERROR(VLOOKUP(B21,Components!$A:$C,3,FALSE),"")</f>
        <v>14.82683982683983</v>
      </c>
      <c r="D21" s="2">
        <v>0.3</v>
      </c>
      <c r="E21" s="2">
        <f t="shared" si="5"/>
        <v>4.4480519480519485</v>
      </c>
      <c r="G21" s="2" t="str">
        <f>IFERROR(VLOOKUP(H21,Components!$A:$C,2,FALSE),"")</f>
        <v>ALIS000080</v>
      </c>
      <c r="H21" s="2" t="s">
        <v>750</v>
      </c>
      <c r="I21" s="2">
        <f>IFERROR(VLOOKUP(H21,Components!$A:$C,3,FALSE),"")</f>
        <v>14.82683982683983</v>
      </c>
      <c r="J21" s="2">
        <v>0.3</v>
      </c>
      <c r="K21" s="2">
        <f t="shared" si="6"/>
        <v>4.4480519480519485</v>
      </c>
      <c r="M21" s="2" t="str">
        <f>IFERROR(VLOOKUP(N21,Components!$A:$C,2,FALSE),"")</f>
        <v>ALIS000080</v>
      </c>
      <c r="N21" s="2" t="s">
        <v>750</v>
      </c>
      <c r="O21" s="2">
        <f>IFERROR(VLOOKUP(N21,Components!$A:$C,3,FALSE),"")</f>
        <v>14.82683982683983</v>
      </c>
      <c r="P21" s="2">
        <v>0.3</v>
      </c>
      <c r="Q21" s="2">
        <f t="shared" si="7"/>
        <v>4.4480519480519485</v>
      </c>
      <c r="S21" s="2" t="str">
        <f>IFERROR(VLOOKUP(T21,Components!$A:$C,2,FALSE),"")</f>
        <v>ALIS000080</v>
      </c>
      <c r="T21" s="2" t="s">
        <v>750</v>
      </c>
      <c r="U21" s="2">
        <f>IFERROR(VLOOKUP(T21,Components!$A:$C,3,FALSE),"")</f>
        <v>14.82683982683983</v>
      </c>
      <c r="V21" s="2">
        <v>0.3</v>
      </c>
      <c r="W21" s="2">
        <f t="shared" si="8"/>
        <v>4.4480519480519485</v>
      </c>
      <c r="Y21" s="2" t="str">
        <f>IFERROR(VLOOKUP(Z21,Components!$A:$C,2,FALSE),"")</f>
        <v>ALIS000080</v>
      </c>
      <c r="Z21" s="2" t="s">
        <v>750</v>
      </c>
      <c r="AA21" s="2">
        <f>IFERROR(VLOOKUP(Z21,Components!$A:$C,3,FALSE),"")</f>
        <v>14.82683982683983</v>
      </c>
      <c r="AB21" s="2">
        <v>0.3</v>
      </c>
      <c r="AC21" s="2">
        <f t="shared" si="9"/>
        <v>4.4480519480519485</v>
      </c>
    </row>
    <row r="22" spans="1:29" ht="15.75" customHeight="1">
      <c r="A22" s="2" t="str">
        <f>IFERROR(VLOOKUP(B22,Components!$A:$C,2,FALSE),"")</f>
        <v/>
      </c>
      <c r="B22" s="2"/>
      <c r="C22" s="2" t="str">
        <f>IFERROR(VLOOKUP(B22,Components!$A:$C,3,FALSE),"")</f>
        <v/>
      </c>
      <c r="D22" s="2">
        <v>1</v>
      </c>
      <c r="E22" s="2">
        <f t="shared" si="5"/>
        <v>0</v>
      </c>
      <c r="G22" s="2" t="str">
        <f>IFERROR(VLOOKUP(H22,Components!$A:$C,2,FALSE),"")</f>
        <v/>
      </c>
      <c r="H22" s="2"/>
      <c r="I22" s="2" t="str">
        <f>IFERROR(VLOOKUP(H22,Components!$A:$C,3,FALSE),"")</f>
        <v/>
      </c>
      <c r="J22" s="2">
        <v>1</v>
      </c>
      <c r="K22" s="2">
        <f t="shared" si="6"/>
        <v>0</v>
      </c>
      <c r="M22" s="2" t="str">
        <f>IFERROR(VLOOKUP(N22,Components!$A:$C,2,FALSE),"")</f>
        <v/>
      </c>
      <c r="N22" s="2"/>
      <c r="O22" s="2" t="str">
        <f>IFERROR(VLOOKUP(N22,Components!$A:$C,3,FALSE),"")</f>
        <v/>
      </c>
      <c r="P22" s="2">
        <v>1</v>
      </c>
      <c r="Q22" s="2">
        <f t="shared" si="7"/>
        <v>0</v>
      </c>
      <c r="S22" s="2" t="str">
        <f>IFERROR(VLOOKUP(T22,Components!$A:$C,2,FALSE),"")</f>
        <v/>
      </c>
      <c r="T22" s="2"/>
      <c r="U22" s="2" t="str">
        <f>IFERROR(VLOOKUP(T22,Components!$A:$C,3,FALSE),"")</f>
        <v/>
      </c>
      <c r="V22" s="2">
        <v>1</v>
      </c>
      <c r="W22" s="2">
        <f t="shared" si="8"/>
        <v>0</v>
      </c>
      <c r="Y22" s="2" t="str">
        <f>IFERROR(VLOOKUP(Z22,Components!$A:$C,2,FALSE),"")</f>
        <v/>
      </c>
      <c r="Z22" s="2"/>
      <c r="AA22" s="2" t="str">
        <f>IFERROR(VLOOKUP(Z22,Components!$A:$C,3,FALSE),"")</f>
        <v/>
      </c>
      <c r="AB22" s="2">
        <v>1</v>
      </c>
      <c r="AC22" s="2">
        <f t="shared" si="9"/>
        <v>0</v>
      </c>
    </row>
    <row r="23" spans="1:29" ht="15.75" customHeight="1">
      <c r="A23" s="2" t="str">
        <f>IFERROR(VLOOKUP(B23,Components!$A:$C,2,FALSE),"")</f>
        <v/>
      </c>
      <c r="B23" s="2"/>
      <c r="C23" s="2" t="str">
        <f>IFERROR(VLOOKUP(B23,Components!$A:$C,3,FALSE),"")</f>
        <v/>
      </c>
      <c r="D23" s="2">
        <v>1</v>
      </c>
      <c r="E23" s="2">
        <f t="shared" si="5"/>
        <v>0</v>
      </c>
      <c r="G23" s="2" t="str">
        <f>IFERROR(VLOOKUP(H23,Components!$A:$C,2,FALSE),"")</f>
        <v/>
      </c>
      <c r="H23" s="2"/>
      <c r="I23" s="2" t="str">
        <f>IFERROR(VLOOKUP(H23,Components!$A:$C,3,FALSE),"")</f>
        <v/>
      </c>
      <c r="J23" s="2">
        <v>1</v>
      </c>
      <c r="K23" s="2">
        <f t="shared" si="6"/>
        <v>0</v>
      </c>
      <c r="M23" s="2" t="str">
        <f>IFERROR(VLOOKUP(N23,Components!$A:$C,2,FALSE),"")</f>
        <v/>
      </c>
      <c r="N23" s="2"/>
      <c r="O23" s="2" t="str">
        <f>IFERROR(VLOOKUP(N23,Components!$A:$C,3,FALSE),"")</f>
        <v/>
      </c>
      <c r="P23" s="2">
        <v>1</v>
      </c>
      <c r="Q23" s="2">
        <f t="shared" si="7"/>
        <v>0</v>
      </c>
      <c r="S23" s="2" t="str">
        <f>IFERROR(VLOOKUP(T23,Components!$A:$C,2,FALSE),"")</f>
        <v/>
      </c>
      <c r="T23" s="2"/>
      <c r="U23" s="2" t="str">
        <f>IFERROR(VLOOKUP(T23,Components!$A:$C,3,FALSE),"")</f>
        <v/>
      </c>
      <c r="V23" s="2">
        <v>1</v>
      </c>
      <c r="W23" s="2">
        <f t="shared" si="8"/>
        <v>0</v>
      </c>
      <c r="Y23" s="2" t="str">
        <f>IFERROR(VLOOKUP(Z23,Components!$A:$C,2,FALSE),"")</f>
        <v/>
      </c>
      <c r="Z23" s="2"/>
      <c r="AA23" s="2" t="str">
        <f>IFERROR(VLOOKUP(Z23,Components!$A:$C,3,FALSE),"")</f>
        <v/>
      </c>
      <c r="AB23" s="2">
        <v>1</v>
      </c>
      <c r="AC23" s="2">
        <f t="shared" si="9"/>
        <v>0</v>
      </c>
    </row>
    <row r="24" spans="1:29" ht="15.75" customHeight="1">
      <c r="A24" s="2" t="str">
        <f>IFERROR(VLOOKUP(B24,Components!$A:$C,2,FALSE),"")</f>
        <v/>
      </c>
      <c r="B24" s="2"/>
      <c r="C24" s="2" t="str">
        <f>IFERROR(VLOOKUP(B24,Components!$A:$C,3,FALSE),"")</f>
        <v/>
      </c>
      <c r="D24" s="2">
        <v>1</v>
      </c>
      <c r="E24" s="2">
        <f t="shared" si="5"/>
        <v>0</v>
      </c>
      <c r="G24" s="2" t="str">
        <f>IFERROR(VLOOKUP(H24,Components!$A:$C,2,FALSE),"")</f>
        <v/>
      </c>
      <c r="H24" s="2"/>
      <c r="I24" s="2" t="str">
        <f>IFERROR(VLOOKUP(H24,Components!$A:$C,3,FALSE),"")</f>
        <v/>
      </c>
      <c r="J24" s="2">
        <v>1</v>
      </c>
      <c r="K24" s="2">
        <f t="shared" si="6"/>
        <v>0</v>
      </c>
      <c r="M24" s="2" t="str">
        <f>IFERROR(VLOOKUP(N24,Components!$A:$C,2,FALSE),"")</f>
        <v/>
      </c>
      <c r="N24" s="2"/>
      <c r="O24" s="2" t="str">
        <f>IFERROR(VLOOKUP(N24,Components!$A:$C,3,FALSE),"")</f>
        <v/>
      </c>
      <c r="P24" s="2">
        <v>1</v>
      </c>
      <c r="Q24" s="2">
        <f t="shared" si="7"/>
        <v>0</v>
      </c>
      <c r="S24" s="2" t="str">
        <f>IFERROR(VLOOKUP(T24,Components!$A:$C,2,FALSE),"")</f>
        <v/>
      </c>
      <c r="T24" s="2"/>
      <c r="U24" s="2" t="str">
        <f>IFERROR(VLOOKUP(T24,Components!$A:$C,3,FALSE),"")</f>
        <v/>
      </c>
      <c r="V24" s="2">
        <v>1</v>
      </c>
      <c r="W24" s="2">
        <f t="shared" si="8"/>
        <v>0</v>
      </c>
      <c r="Y24" s="2" t="str">
        <f>IFERROR(VLOOKUP(Z24,Components!$A:$C,2,FALSE),"")</f>
        <v/>
      </c>
      <c r="Z24" s="2"/>
      <c r="AA24" s="2" t="str">
        <f>IFERROR(VLOOKUP(Z24,Components!$A:$C,3,FALSE),"")</f>
        <v/>
      </c>
      <c r="AB24" s="2">
        <v>1</v>
      </c>
      <c r="AC24" s="2">
        <f t="shared" si="9"/>
        <v>0</v>
      </c>
    </row>
    <row r="25" spans="1:29" ht="15.75" customHeight="1">
      <c r="A25" s="2" t="str">
        <f>IFERROR(VLOOKUP(B25,Components!$A:$C,2,FALSE),"")</f>
        <v/>
      </c>
      <c r="B25" s="2"/>
      <c r="C25" s="2" t="str">
        <f>IFERROR(VLOOKUP(B25,Components!$A:$C,3,FALSE),"")</f>
        <v/>
      </c>
      <c r="D25" s="2">
        <v>1</v>
      </c>
      <c r="E25" s="2">
        <f t="shared" si="5"/>
        <v>0</v>
      </c>
      <c r="G25" s="2" t="str">
        <f>IFERROR(VLOOKUP(H25,Components!$A:$C,2,FALSE),"")</f>
        <v/>
      </c>
      <c r="H25" s="2"/>
      <c r="I25" s="2" t="str">
        <f>IFERROR(VLOOKUP(H25,Components!$A:$C,3,FALSE),"")</f>
        <v/>
      </c>
      <c r="J25" s="2">
        <v>1</v>
      </c>
      <c r="K25" s="2">
        <f t="shared" si="6"/>
        <v>0</v>
      </c>
      <c r="M25" s="2" t="str">
        <f>IFERROR(VLOOKUP(N25,Components!$A:$C,2,FALSE),"")</f>
        <v/>
      </c>
      <c r="N25" s="2"/>
      <c r="O25" s="2" t="str">
        <f>IFERROR(VLOOKUP(N25,Components!$A:$C,3,FALSE),"")</f>
        <v/>
      </c>
      <c r="P25" s="2">
        <v>1</v>
      </c>
      <c r="Q25" s="2">
        <f t="shared" si="7"/>
        <v>0</v>
      </c>
      <c r="S25" s="2" t="str">
        <f>IFERROR(VLOOKUP(T25,Components!$A:$C,2,FALSE),"")</f>
        <v/>
      </c>
      <c r="T25" s="2"/>
      <c r="U25" s="2" t="str">
        <f>IFERROR(VLOOKUP(T25,Components!$A:$C,3,FALSE),"")</f>
        <v/>
      </c>
      <c r="V25" s="2">
        <v>1</v>
      </c>
      <c r="W25" s="2">
        <f t="shared" si="8"/>
        <v>0</v>
      </c>
      <c r="Y25" s="2" t="str">
        <f>IFERROR(VLOOKUP(Z25,Components!$A:$C,2,FALSE),"")</f>
        <v/>
      </c>
      <c r="Z25" s="2"/>
      <c r="AA25" s="2" t="str">
        <f>IFERROR(VLOOKUP(Z25,Components!$A:$C,3,FALSE),"")</f>
        <v/>
      </c>
      <c r="AB25" s="2">
        <v>1</v>
      </c>
      <c r="AC25" s="2">
        <f t="shared" si="9"/>
        <v>0</v>
      </c>
    </row>
    <row r="26" spans="1:29" ht="15.75" customHeight="1">
      <c r="A26" s="2" t="str">
        <f>IFERROR(VLOOKUP(B26,Components!$A:$C,2,FALSE),"")</f>
        <v/>
      </c>
      <c r="B26" s="2"/>
      <c r="C26" s="2" t="str">
        <f>IFERROR(VLOOKUP(B26,Components!$A:$C,3,FALSE),"")</f>
        <v/>
      </c>
      <c r="E26" s="2">
        <f t="shared" si="5"/>
        <v>0</v>
      </c>
      <c r="G26" s="2" t="str">
        <f>IFERROR(VLOOKUP(H26,Components!$A:$C,2,FALSE),"")</f>
        <v/>
      </c>
      <c r="H26" s="2"/>
      <c r="I26" s="2" t="str">
        <f>IFERROR(VLOOKUP(H26,Components!$A:$C,3,FALSE),"")</f>
        <v/>
      </c>
      <c r="K26" s="2">
        <f t="shared" si="6"/>
        <v>0</v>
      </c>
      <c r="M26" s="2" t="str">
        <f>IFERROR(VLOOKUP(N26,Components!$A:$C,2,FALSE),"")</f>
        <v/>
      </c>
      <c r="N26" s="2"/>
      <c r="O26" s="2" t="str">
        <f>IFERROR(VLOOKUP(N26,Components!$A:$C,3,FALSE),"")</f>
        <v/>
      </c>
      <c r="Q26" s="2">
        <f t="shared" si="7"/>
        <v>0</v>
      </c>
      <c r="S26" s="2" t="str">
        <f>IFERROR(VLOOKUP(T26,Components!$A:$C,2,FALSE),"")</f>
        <v/>
      </c>
      <c r="T26" s="2"/>
      <c r="U26" s="2" t="str">
        <f>IFERROR(VLOOKUP(T26,Components!$A:$C,3,FALSE),"")</f>
        <v/>
      </c>
      <c r="W26" s="2">
        <f t="shared" si="8"/>
        <v>0</v>
      </c>
      <c r="Y26" s="2" t="str">
        <f>IFERROR(VLOOKUP(Z26,Components!$A:$C,2,FALSE),"")</f>
        <v/>
      </c>
      <c r="Z26" s="2"/>
      <c r="AA26" s="2" t="str">
        <f>IFERROR(VLOOKUP(Z26,Components!$A:$C,3,FALSE),"")</f>
        <v/>
      </c>
      <c r="AC26" s="2">
        <f t="shared" si="9"/>
        <v>0</v>
      </c>
    </row>
    <row r="27" spans="1:29" ht="15.75" customHeight="1">
      <c r="A27" s="2" t="s">
        <v>1750</v>
      </c>
      <c r="E27" s="2">
        <f>SUM(E17:E26)</f>
        <v>308.06905194805194</v>
      </c>
      <c r="G27" s="2" t="s">
        <v>1750</v>
      </c>
      <c r="K27" s="2">
        <f>SUM(K17:K26)</f>
        <v>308.06905194805194</v>
      </c>
      <c r="M27" s="2" t="s">
        <v>1750</v>
      </c>
      <c r="Q27" s="2">
        <f>SUM(Q17:Q26)</f>
        <v>308.06905194805194</v>
      </c>
      <c r="S27" s="2" t="s">
        <v>1750</v>
      </c>
      <c r="W27" s="2">
        <f>SUM(W17:W26)</f>
        <v>308.06905194805194</v>
      </c>
      <c r="Y27" s="2" t="s">
        <v>1750</v>
      </c>
      <c r="AC27" s="2">
        <f>SUM(AC17:AC26)</f>
        <v>308.06905194805194</v>
      </c>
    </row>
    <row r="28" spans="1:29" ht="15.75" customHeight="1"/>
    <row r="29" spans="1:29" ht="15.75" customHeight="1">
      <c r="A29" s="192" t="s">
        <v>169</v>
      </c>
      <c r="B29" s="193"/>
      <c r="C29" s="193"/>
      <c r="D29" s="193"/>
      <c r="E29" s="193"/>
      <c r="G29" s="192" t="s">
        <v>170</v>
      </c>
      <c r="H29" s="193"/>
      <c r="I29" s="193"/>
      <c r="J29" s="193"/>
      <c r="K29" s="193"/>
      <c r="M29" s="192" t="s">
        <v>171</v>
      </c>
      <c r="N29" s="193"/>
      <c r="O29" s="193"/>
      <c r="P29" s="193"/>
      <c r="Q29" s="193"/>
      <c r="S29" s="192" t="s">
        <v>172</v>
      </c>
      <c r="T29" s="193"/>
      <c r="U29" s="193"/>
      <c r="V29" s="193"/>
      <c r="W29" s="193"/>
      <c r="Y29" s="192" t="s">
        <v>173</v>
      </c>
      <c r="Z29" s="193"/>
      <c r="AA29" s="193"/>
      <c r="AB29" s="193"/>
      <c r="AC29" s="193"/>
    </row>
    <row r="30" spans="1:29" ht="15.75" customHeight="1">
      <c r="A30" s="194" t="s">
        <v>1745</v>
      </c>
      <c r="B30" s="195" t="s">
        <v>1746</v>
      </c>
      <c r="C30" s="195" t="s">
        <v>1747</v>
      </c>
      <c r="D30" s="195" t="s">
        <v>1748</v>
      </c>
      <c r="E30" s="196" t="s">
        <v>1749</v>
      </c>
      <c r="G30" s="194" t="s">
        <v>1745</v>
      </c>
      <c r="H30" s="195" t="s">
        <v>1746</v>
      </c>
      <c r="I30" s="195" t="s">
        <v>1747</v>
      </c>
      <c r="J30" s="195" t="s">
        <v>1748</v>
      </c>
      <c r="K30" s="196" t="s">
        <v>1749</v>
      </c>
      <c r="M30" s="194" t="s">
        <v>1745</v>
      </c>
      <c r="N30" s="195" t="s">
        <v>1746</v>
      </c>
      <c r="O30" s="195" t="s">
        <v>1747</v>
      </c>
      <c r="P30" s="195" t="s">
        <v>1748</v>
      </c>
      <c r="Q30" s="196" t="s">
        <v>1749</v>
      </c>
      <c r="S30" s="194" t="s">
        <v>1745</v>
      </c>
      <c r="T30" s="195" t="s">
        <v>1746</v>
      </c>
      <c r="U30" s="195" t="s">
        <v>1747</v>
      </c>
      <c r="V30" s="195" t="s">
        <v>1748</v>
      </c>
      <c r="W30" s="196" t="s">
        <v>1749</v>
      </c>
      <c r="Y30" s="194" t="s">
        <v>1745</v>
      </c>
      <c r="Z30" s="195" t="s">
        <v>1746</v>
      </c>
      <c r="AA30" s="195" t="s">
        <v>1747</v>
      </c>
      <c r="AB30" s="195" t="s">
        <v>1748</v>
      </c>
      <c r="AC30" s="196" t="s">
        <v>1749</v>
      </c>
    </row>
    <row r="31" spans="1:29" ht="15.75" customHeight="1">
      <c r="A31" s="2" t="str">
        <f>IFERROR(VLOOKUP(B31,Components!$A:$C,2,FALSE),"")</f>
        <v>ALIS000266</v>
      </c>
      <c r="B31" s="2" t="s">
        <v>1427</v>
      </c>
      <c r="C31" s="2">
        <f>IFERROR(VLOOKUP(B31,Components!$A:$C,3,FALSE),"")</f>
        <v>303.60000000000002</v>
      </c>
      <c r="D31" s="2">
        <v>1</v>
      </c>
      <c r="E31" s="2">
        <f t="shared" ref="E31:E40" si="10">IFERROR(D31*C31, 0)</f>
        <v>303.60000000000002</v>
      </c>
      <c r="G31" s="2" t="str">
        <f>IFERROR(VLOOKUP(H31,Components!$A:$C,2,FALSE),"")</f>
        <v>ALIS000267</v>
      </c>
      <c r="H31" s="2" t="s">
        <v>1429</v>
      </c>
      <c r="I31" s="2">
        <f>IFERROR(VLOOKUP(H31,Components!$A:$C,3,FALSE),"")</f>
        <v>303.60000000000002</v>
      </c>
      <c r="J31" s="2">
        <v>1</v>
      </c>
      <c r="K31" s="2">
        <f t="shared" ref="K31:K40" si="11">IFERROR(J31*I31, 0)</f>
        <v>303.60000000000002</v>
      </c>
      <c r="M31" s="2" t="str">
        <f>IFERROR(VLOOKUP(N31,Components!$A:$C,2,FALSE),"")</f>
        <v>ALIS000268</v>
      </c>
      <c r="N31" s="2" t="s">
        <v>1431</v>
      </c>
      <c r="O31" s="2">
        <f>IFERROR(VLOOKUP(N31,Components!$A:$C,3,FALSE),"")</f>
        <v>303.60000000000002</v>
      </c>
      <c r="P31" s="2">
        <v>1</v>
      </c>
      <c r="Q31" s="2">
        <f t="shared" ref="Q31:Q40" si="12">IFERROR(P31*O31, 0)</f>
        <v>303.60000000000002</v>
      </c>
      <c r="S31" s="2" t="str">
        <f>IFERROR(VLOOKUP(T31,Components!$A:$C,2,FALSE),"")</f>
        <v>ALIS000269</v>
      </c>
      <c r="T31" s="2" t="s">
        <v>1433</v>
      </c>
      <c r="U31" s="2">
        <f>IFERROR(VLOOKUP(T31,Components!$A:$C,3,FALSE),"")</f>
        <v>303.60000000000002</v>
      </c>
      <c r="V31" s="2">
        <v>1</v>
      </c>
      <c r="W31" s="2">
        <f t="shared" ref="W31:W40" si="13">IFERROR(V31*U31, 0)</f>
        <v>303.60000000000002</v>
      </c>
      <c r="Y31" s="2" t="str">
        <f>IFERROR(VLOOKUP(Z31,Components!$A:$C,2,FALSE),"")</f>
        <v>ALIS000270</v>
      </c>
      <c r="Z31" s="2" t="s">
        <v>1435</v>
      </c>
      <c r="AA31" s="2">
        <f>IFERROR(VLOOKUP(Z31,Components!$A:$C,3,FALSE),"")</f>
        <v>303.60000000000002</v>
      </c>
      <c r="AB31" s="2">
        <v>1</v>
      </c>
      <c r="AC31" s="2">
        <f t="shared" ref="AC31:AC40" si="14">IFERROR(AB31*AA31, 0)</f>
        <v>303.60000000000002</v>
      </c>
    </row>
    <row r="32" spans="1:29" ht="15.75" customHeight="1">
      <c r="A32" s="2" t="str">
        <f>IFERROR(VLOOKUP(B32,Components!$A:$C,2,FALSE),"")</f>
        <v/>
      </c>
      <c r="B32" s="2"/>
      <c r="C32" s="2" t="str">
        <f>IFERROR(VLOOKUP(B32,Components!$A:$C,3,FALSE),"")</f>
        <v/>
      </c>
      <c r="D32" s="2">
        <v>1</v>
      </c>
      <c r="E32" s="2">
        <f t="shared" si="10"/>
        <v>0</v>
      </c>
      <c r="G32" s="2" t="str">
        <f>IFERROR(VLOOKUP(H32,Components!$A:$C,2,FALSE),"")</f>
        <v/>
      </c>
      <c r="H32" s="2"/>
      <c r="I32" s="2" t="str">
        <f>IFERROR(VLOOKUP(H32,Components!$A:$C,3,FALSE),"")</f>
        <v/>
      </c>
      <c r="J32" s="2">
        <v>1</v>
      </c>
      <c r="K32" s="2">
        <f t="shared" si="11"/>
        <v>0</v>
      </c>
      <c r="M32" s="2" t="str">
        <f>IFERROR(VLOOKUP(N32,Components!$A:$C,2,FALSE),"")</f>
        <v/>
      </c>
      <c r="N32" s="2"/>
      <c r="O32" s="2" t="str">
        <f>IFERROR(VLOOKUP(N32,Components!$A:$C,3,FALSE),"")</f>
        <v/>
      </c>
      <c r="P32" s="2">
        <v>1</v>
      </c>
      <c r="Q32" s="2">
        <f t="shared" si="12"/>
        <v>0</v>
      </c>
      <c r="S32" s="2" t="str">
        <f>IFERROR(VLOOKUP(T32,Components!$A:$C,2,FALSE),"")</f>
        <v/>
      </c>
      <c r="T32" s="2"/>
      <c r="U32" s="2" t="str">
        <f>IFERROR(VLOOKUP(T32,Components!$A:$C,3,FALSE),"")</f>
        <v/>
      </c>
      <c r="V32" s="2">
        <v>1</v>
      </c>
      <c r="W32" s="2">
        <f t="shared" si="13"/>
        <v>0</v>
      </c>
      <c r="Y32" s="2" t="str">
        <f>IFERROR(VLOOKUP(Z32,Components!$A:$C,2,FALSE),"")</f>
        <v/>
      </c>
      <c r="Z32" s="2"/>
      <c r="AA32" s="2" t="str">
        <f>IFERROR(VLOOKUP(Z32,Components!$A:$C,3,FALSE),"")</f>
        <v/>
      </c>
      <c r="AB32" s="2">
        <v>1</v>
      </c>
      <c r="AC32" s="2">
        <f t="shared" si="14"/>
        <v>0</v>
      </c>
    </row>
    <row r="33" spans="1:29" ht="15.75" customHeight="1">
      <c r="A33" s="2" t="str">
        <f>IFERROR(VLOOKUP(B33,Components!$A:$C,2,FALSE),"")</f>
        <v>ALIS000084</v>
      </c>
      <c r="B33" s="2" t="s">
        <v>758</v>
      </c>
      <c r="C33" s="2">
        <f>IFERROR(VLOOKUP(B33,Components!$A:$C,3,FALSE),"")</f>
        <v>1.0500000000000001E-2</v>
      </c>
      <c r="D33" s="2">
        <v>1</v>
      </c>
      <c r="E33" s="2">
        <f t="shared" si="10"/>
        <v>1.0500000000000001E-2</v>
      </c>
      <c r="G33" s="2" t="str">
        <f>IFERROR(VLOOKUP(H33,Components!$A:$C,2,FALSE),"")</f>
        <v>ALIS000084</v>
      </c>
      <c r="H33" s="2" t="s">
        <v>758</v>
      </c>
      <c r="I33" s="2">
        <f>IFERROR(VLOOKUP(H33,Components!$A:$C,3,FALSE),"")</f>
        <v>1.0500000000000001E-2</v>
      </c>
      <c r="J33" s="2">
        <v>1</v>
      </c>
      <c r="K33" s="2">
        <f t="shared" si="11"/>
        <v>1.0500000000000001E-2</v>
      </c>
      <c r="M33" s="2" t="str">
        <f>IFERROR(VLOOKUP(N33,Components!$A:$C,2,FALSE),"")</f>
        <v>ALIS000084</v>
      </c>
      <c r="N33" s="2" t="s">
        <v>758</v>
      </c>
      <c r="O33" s="2">
        <f>IFERROR(VLOOKUP(N33,Components!$A:$C,3,FALSE),"")</f>
        <v>1.0500000000000001E-2</v>
      </c>
      <c r="P33" s="2">
        <v>1</v>
      </c>
      <c r="Q33" s="2">
        <f t="shared" si="12"/>
        <v>1.0500000000000001E-2</v>
      </c>
      <c r="S33" s="2" t="str">
        <f>IFERROR(VLOOKUP(T33,Components!$A:$C,2,FALSE),"")</f>
        <v>ALIS000084</v>
      </c>
      <c r="T33" s="2" t="s">
        <v>758</v>
      </c>
      <c r="U33" s="2">
        <f>IFERROR(VLOOKUP(T33,Components!$A:$C,3,FALSE),"")</f>
        <v>1.0500000000000001E-2</v>
      </c>
      <c r="V33" s="2">
        <v>1</v>
      </c>
      <c r="W33" s="2">
        <f t="shared" si="13"/>
        <v>1.0500000000000001E-2</v>
      </c>
      <c r="Y33" s="2" t="str">
        <f>IFERROR(VLOOKUP(Z33,Components!$A:$C,2,FALSE),"")</f>
        <v>ALIS000084</v>
      </c>
      <c r="Z33" s="2" t="s">
        <v>758</v>
      </c>
      <c r="AA33" s="2">
        <f>IFERROR(VLOOKUP(Z33,Components!$A:$C,3,FALSE),"")</f>
        <v>1.0500000000000001E-2</v>
      </c>
      <c r="AB33" s="2">
        <v>1</v>
      </c>
      <c r="AC33" s="2">
        <f t="shared" si="14"/>
        <v>1.0500000000000001E-2</v>
      </c>
    </row>
    <row r="34" spans="1:29" ht="15.75" customHeight="1">
      <c r="A34" s="2" t="str">
        <f>IFERROR(VLOOKUP(B34,Components!$A:$C,2,FALSE),"")</f>
        <v>ALIS000083</v>
      </c>
      <c r="B34" s="2" t="s">
        <v>756</v>
      </c>
      <c r="C34" s="2">
        <f>IFERROR(VLOOKUP(B34,Components!$A:$C,3,FALSE),"")</f>
        <v>1.0500000000000001E-2</v>
      </c>
      <c r="D34" s="2">
        <v>1</v>
      </c>
      <c r="E34" s="2">
        <f t="shared" si="10"/>
        <v>1.0500000000000001E-2</v>
      </c>
      <c r="G34" s="2" t="str">
        <f>IFERROR(VLOOKUP(H34,Components!$A:$C,2,FALSE),"")</f>
        <v>ALIS000083</v>
      </c>
      <c r="H34" s="2" t="s">
        <v>756</v>
      </c>
      <c r="I34" s="2">
        <f>IFERROR(VLOOKUP(H34,Components!$A:$C,3,FALSE),"")</f>
        <v>1.0500000000000001E-2</v>
      </c>
      <c r="J34" s="2">
        <v>1</v>
      </c>
      <c r="K34" s="2">
        <f t="shared" si="11"/>
        <v>1.0500000000000001E-2</v>
      </c>
      <c r="M34" s="2" t="str">
        <f>IFERROR(VLOOKUP(N34,Components!$A:$C,2,FALSE),"")</f>
        <v>ALIS000083</v>
      </c>
      <c r="N34" s="2" t="s">
        <v>756</v>
      </c>
      <c r="O34" s="2">
        <f>IFERROR(VLOOKUP(N34,Components!$A:$C,3,FALSE),"")</f>
        <v>1.0500000000000001E-2</v>
      </c>
      <c r="P34" s="2">
        <v>1</v>
      </c>
      <c r="Q34" s="2">
        <f t="shared" si="12"/>
        <v>1.0500000000000001E-2</v>
      </c>
      <c r="S34" s="2" t="str">
        <f>IFERROR(VLOOKUP(T34,Components!$A:$C,2,FALSE),"")</f>
        <v>ALIS000083</v>
      </c>
      <c r="T34" s="2" t="s">
        <v>756</v>
      </c>
      <c r="U34" s="2">
        <f>IFERROR(VLOOKUP(T34,Components!$A:$C,3,FALSE),"")</f>
        <v>1.0500000000000001E-2</v>
      </c>
      <c r="V34" s="2">
        <v>1</v>
      </c>
      <c r="W34" s="2">
        <f t="shared" si="13"/>
        <v>1.0500000000000001E-2</v>
      </c>
      <c r="Y34" s="2" t="str">
        <f>IFERROR(VLOOKUP(Z34,Components!$A:$C,2,FALSE),"")</f>
        <v>ALIS000083</v>
      </c>
      <c r="Z34" s="2" t="s">
        <v>756</v>
      </c>
      <c r="AA34" s="2">
        <f>IFERROR(VLOOKUP(Z34,Components!$A:$C,3,FALSE),"")</f>
        <v>1.0500000000000001E-2</v>
      </c>
      <c r="AB34" s="2">
        <v>1</v>
      </c>
      <c r="AC34" s="2">
        <f t="shared" si="14"/>
        <v>1.0500000000000001E-2</v>
      </c>
    </row>
    <row r="35" spans="1:29" ht="15.75" customHeight="1">
      <c r="A35" s="2" t="str">
        <f>IFERROR(VLOOKUP(B35,Components!$A:$C,2,FALSE),"")</f>
        <v>ALIS000080</v>
      </c>
      <c r="B35" s="2" t="s">
        <v>750</v>
      </c>
      <c r="C35" s="2">
        <f>IFERROR(VLOOKUP(B35,Components!$A:$C,3,FALSE),"")</f>
        <v>14.82683982683983</v>
      </c>
      <c r="D35" s="2">
        <v>0.3</v>
      </c>
      <c r="E35" s="2">
        <f t="shared" si="10"/>
        <v>4.4480519480519485</v>
      </c>
      <c r="G35" s="2" t="str">
        <f>IFERROR(VLOOKUP(H35,Components!$A:$C,2,FALSE),"")</f>
        <v>ALIS000080</v>
      </c>
      <c r="H35" s="2" t="s">
        <v>750</v>
      </c>
      <c r="I35" s="2">
        <f>IFERROR(VLOOKUP(H35,Components!$A:$C,3,FALSE),"")</f>
        <v>14.82683982683983</v>
      </c>
      <c r="J35" s="2">
        <v>0.3</v>
      </c>
      <c r="K35" s="2">
        <f t="shared" si="11"/>
        <v>4.4480519480519485</v>
      </c>
      <c r="M35" s="2" t="str">
        <f>IFERROR(VLOOKUP(N35,Components!$A:$C,2,FALSE),"")</f>
        <v>ALIS000080</v>
      </c>
      <c r="N35" s="2" t="s">
        <v>750</v>
      </c>
      <c r="O35" s="2">
        <f>IFERROR(VLOOKUP(N35,Components!$A:$C,3,FALSE),"")</f>
        <v>14.82683982683983</v>
      </c>
      <c r="P35" s="2">
        <v>0.3</v>
      </c>
      <c r="Q35" s="2">
        <f t="shared" si="12"/>
        <v>4.4480519480519485</v>
      </c>
      <c r="S35" s="2" t="str">
        <f>IFERROR(VLOOKUP(T35,Components!$A:$C,2,FALSE),"")</f>
        <v>ALIS000080</v>
      </c>
      <c r="T35" s="2" t="s">
        <v>750</v>
      </c>
      <c r="U35" s="2">
        <f>IFERROR(VLOOKUP(T35,Components!$A:$C,3,FALSE),"")</f>
        <v>14.82683982683983</v>
      </c>
      <c r="V35" s="2">
        <v>0.3</v>
      </c>
      <c r="W35" s="2">
        <f t="shared" si="13"/>
        <v>4.4480519480519485</v>
      </c>
      <c r="Y35" s="2" t="str">
        <f>IFERROR(VLOOKUP(Z35,Components!$A:$C,2,FALSE),"")</f>
        <v>ALIS000080</v>
      </c>
      <c r="Z35" s="2" t="s">
        <v>750</v>
      </c>
      <c r="AA35" s="2">
        <f>IFERROR(VLOOKUP(Z35,Components!$A:$C,3,FALSE),"")</f>
        <v>14.82683982683983</v>
      </c>
      <c r="AB35" s="2">
        <v>0.3</v>
      </c>
      <c r="AC35" s="2">
        <f t="shared" si="14"/>
        <v>4.4480519480519485</v>
      </c>
    </row>
    <row r="36" spans="1:29" ht="15.75" customHeight="1">
      <c r="A36" s="2" t="str">
        <f>IFERROR(VLOOKUP(B36,Components!$A:$C,2,FALSE),"")</f>
        <v/>
      </c>
      <c r="B36" s="2"/>
      <c r="C36" s="2" t="str">
        <f>IFERROR(VLOOKUP(B36,Components!$A:$C,3,FALSE),"")</f>
        <v/>
      </c>
      <c r="D36" s="2">
        <v>1</v>
      </c>
      <c r="E36" s="2">
        <f t="shared" si="10"/>
        <v>0</v>
      </c>
      <c r="G36" s="2" t="str">
        <f>IFERROR(VLOOKUP(H36,Components!$A:$C,2,FALSE),"")</f>
        <v/>
      </c>
      <c r="H36" s="2"/>
      <c r="I36" s="2" t="str">
        <f>IFERROR(VLOOKUP(H36,Components!$A:$C,3,FALSE),"")</f>
        <v/>
      </c>
      <c r="J36" s="2">
        <v>1</v>
      </c>
      <c r="K36" s="2">
        <f t="shared" si="11"/>
        <v>0</v>
      </c>
      <c r="M36" s="2" t="str">
        <f>IFERROR(VLOOKUP(N36,Components!$A:$C,2,FALSE),"")</f>
        <v/>
      </c>
      <c r="N36" s="2"/>
      <c r="O36" s="2" t="str">
        <f>IFERROR(VLOOKUP(N36,Components!$A:$C,3,FALSE),"")</f>
        <v/>
      </c>
      <c r="P36" s="2">
        <v>1</v>
      </c>
      <c r="Q36" s="2">
        <f t="shared" si="12"/>
        <v>0</v>
      </c>
      <c r="S36" s="2" t="str">
        <f>IFERROR(VLOOKUP(T36,Components!$A:$C,2,FALSE),"")</f>
        <v/>
      </c>
      <c r="T36" s="2"/>
      <c r="U36" s="2" t="str">
        <f>IFERROR(VLOOKUP(T36,Components!$A:$C,3,FALSE),"")</f>
        <v/>
      </c>
      <c r="V36" s="2">
        <v>1</v>
      </c>
      <c r="W36" s="2">
        <f t="shared" si="13"/>
        <v>0</v>
      </c>
      <c r="Y36" s="2" t="str">
        <f>IFERROR(VLOOKUP(Z36,Components!$A:$C,2,FALSE),"")</f>
        <v/>
      </c>
      <c r="Z36" s="2"/>
      <c r="AA36" s="2" t="str">
        <f>IFERROR(VLOOKUP(Z36,Components!$A:$C,3,FALSE),"")</f>
        <v/>
      </c>
      <c r="AB36" s="2">
        <v>1</v>
      </c>
      <c r="AC36" s="2">
        <f t="shared" si="14"/>
        <v>0</v>
      </c>
    </row>
    <row r="37" spans="1:29" ht="15.75" customHeight="1">
      <c r="A37" s="2" t="str">
        <f>IFERROR(VLOOKUP(B37,Components!$A:$C,2,FALSE),"")</f>
        <v/>
      </c>
      <c r="B37" s="2"/>
      <c r="C37" s="2" t="str">
        <f>IFERROR(VLOOKUP(B37,Components!$A:$C,3,FALSE),"")</f>
        <v/>
      </c>
      <c r="D37" s="2">
        <v>1</v>
      </c>
      <c r="E37" s="2">
        <f t="shared" si="10"/>
        <v>0</v>
      </c>
      <c r="G37" s="2" t="str">
        <f>IFERROR(VLOOKUP(H37,Components!$A:$C,2,FALSE),"")</f>
        <v/>
      </c>
      <c r="H37" s="2"/>
      <c r="I37" s="2" t="str">
        <f>IFERROR(VLOOKUP(H37,Components!$A:$C,3,FALSE),"")</f>
        <v/>
      </c>
      <c r="J37" s="2">
        <v>1</v>
      </c>
      <c r="K37" s="2">
        <f t="shared" si="11"/>
        <v>0</v>
      </c>
      <c r="M37" s="2" t="str">
        <f>IFERROR(VLOOKUP(N37,Components!$A:$C,2,FALSE),"")</f>
        <v/>
      </c>
      <c r="N37" s="2"/>
      <c r="O37" s="2" t="str">
        <f>IFERROR(VLOOKUP(N37,Components!$A:$C,3,FALSE),"")</f>
        <v/>
      </c>
      <c r="P37" s="2">
        <v>1</v>
      </c>
      <c r="Q37" s="2">
        <f t="shared" si="12"/>
        <v>0</v>
      </c>
      <c r="S37" s="2" t="str">
        <f>IFERROR(VLOOKUP(T37,Components!$A:$C,2,FALSE),"")</f>
        <v/>
      </c>
      <c r="T37" s="2"/>
      <c r="U37" s="2" t="str">
        <f>IFERROR(VLOOKUP(T37,Components!$A:$C,3,FALSE),"")</f>
        <v/>
      </c>
      <c r="V37" s="2">
        <v>1</v>
      </c>
      <c r="W37" s="2">
        <f t="shared" si="13"/>
        <v>0</v>
      </c>
      <c r="Y37" s="2" t="str">
        <f>IFERROR(VLOOKUP(Z37,Components!$A:$C,2,FALSE),"")</f>
        <v/>
      </c>
      <c r="Z37" s="2"/>
      <c r="AA37" s="2" t="str">
        <f>IFERROR(VLOOKUP(Z37,Components!$A:$C,3,FALSE),"")</f>
        <v/>
      </c>
      <c r="AB37" s="2">
        <v>1</v>
      </c>
      <c r="AC37" s="2">
        <f t="shared" si="14"/>
        <v>0</v>
      </c>
    </row>
    <row r="38" spans="1:29" ht="15.75" customHeight="1">
      <c r="A38" s="2" t="str">
        <f>IFERROR(VLOOKUP(B38,Components!$A:$C,2,FALSE),"")</f>
        <v/>
      </c>
      <c r="B38" s="2"/>
      <c r="C38" s="2" t="str">
        <f>IFERROR(VLOOKUP(B38,Components!$A:$C,3,FALSE),"")</f>
        <v/>
      </c>
      <c r="D38" s="2">
        <v>1</v>
      </c>
      <c r="E38" s="2">
        <f t="shared" si="10"/>
        <v>0</v>
      </c>
      <c r="G38" s="2" t="str">
        <f>IFERROR(VLOOKUP(H38,Components!$A:$C,2,FALSE),"")</f>
        <v/>
      </c>
      <c r="H38" s="2"/>
      <c r="I38" s="2" t="str">
        <f>IFERROR(VLOOKUP(H38,Components!$A:$C,3,FALSE),"")</f>
        <v/>
      </c>
      <c r="J38" s="2">
        <v>1</v>
      </c>
      <c r="K38" s="2">
        <f t="shared" si="11"/>
        <v>0</v>
      </c>
      <c r="M38" s="2" t="str">
        <f>IFERROR(VLOOKUP(N38,Components!$A:$C,2,FALSE),"")</f>
        <v/>
      </c>
      <c r="N38" s="2"/>
      <c r="O38" s="2" t="str">
        <f>IFERROR(VLOOKUP(N38,Components!$A:$C,3,FALSE),"")</f>
        <v/>
      </c>
      <c r="P38" s="2">
        <v>1</v>
      </c>
      <c r="Q38" s="2">
        <f t="shared" si="12"/>
        <v>0</v>
      </c>
      <c r="S38" s="2" t="str">
        <f>IFERROR(VLOOKUP(T38,Components!$A:$C,2,FALSE),"")</f>
        <v/>
      </c>
      <c r="T38" s="2"/>
      <c r="U38" s="2" t="str">
        <f>IFERROR(VLOOKUP(T38,Components!$A:$C,3,FALSE),"")</f>
        <v/>
      </c>
      <c r="V38" s="2">
        <v>1</v>
      </c>
      <c r="W38" s="2">
        <f t="shared" si="13"/>
        <v>0</v>
      </c>
      <c r="Y38" s="2" t="str">
        <f>IFERROR(VLOOKUP(Z38,Components!$A:$C,2,FALSE),"")</f>
        <v/>
      </c>
      <c r="Z38" s="2"/>
      <c r="AA38" s="2" t="str">
        <f>IFERROR(VLOOKUP(Z38,Components!$A:$C,3,FALSE),"")</f>
        <v/>
      </c>
      <c r="AB38" s="2">
        <v>1</v>
      </c>
      <c r="AC38" s="2">
        <f t="shared" si="14"/>
        <v>0</v>
      </c>
    </row>
    <row r="39" spans="1:29" ht="15.75" customHeight="1">
      <c r="A39" s="2" t="str">
        <f>IFERROR(VLOOKUP(B39,Components!$A:$C,2,FALSE),"")</f>
        <v/>
      </c>
      <c r="B39" s="2"/>
      <c r="C39" s="2" t="str">
        <f>IFERROR(VLOOKUP(B39,Components!$A:$C,3,FALSE),"")</f>
        <v/>
      </c>
      <c r="D39" s="2">
        <v>1</v>
      </c>
      <c r="E39" s="2">
        <f t="shared" si="10"/>
        <v>0</v>
      </c>
      <c r="G39" s="2" t="str">
        <f>IFERROR(VLOOKUP(H39,Components!$A:$C,2,FALSE),"")</f>
        <v/>
      </c>
      <c r="H39" s="2"/>
      <c r="I39" s="2" t="str">
        <f>IFERROR(VLOOKUP(H39,Components!$A:$C,3,FALSE),"")</f>
        <v/>
      </c>
      <c r="J39" s="2">
        <v>1</v>
      </c>
      <c r="K39" s="2">
        <f t="shared" si="11"/>
        <v>0</v>
      </c>
      <c r="M39" s="2" t="str">
        <f>IFERROR(VLOOKUP(N39,Components!$A:$C,2,FALSE),"")</f>
        <v/>
      </c>
      <c r="N39" s="2"/>
      <c r="O39" s="2" t="str">
        <f>IFERROR(VLOOKUP(N39,Components!$A:$C,3,FALSE),"")</f>
        <v/>
      </c>
      <c r="P39" s="2">
        <v>1</v>
      </c>
      <c r="Q39" s="2">
        <f t="shared" si="12"/>
        <v>0</v>
      </c>
      <c r="S39" s="2" t="str">
        <f>IFERROR(VLOOKUP(T39,Components!$A:$C,2,FALSE),"")</f>
        <v/>
      </c>
      <c r="T39" s="2"/>
      <c r="U39" s="2" t="str">
        <f>IFERROR(VLOOKUP(T39,Components!$A:$C,3,FALSE),"")</f>
        <v/>
      </c>
      <c r="V39" s="2">
        <v>1</v>
      </c>
      <c r="W39" s="2">
        <f t="shared" si="13"/>
        <v>0</v>
      </c>
      <c r="Y39" s="2" t="str">
        <f>IFERROR(VLOOKUP(Z39,Components!$A:$C,2,FALSE),"")</f>
        <v/>
      </c>
      <c r="Z39" s="2"/>
      <c r="AA39" s="2" t="str">
        <f>IFERROR(VLOOKUP(Z39,Components!$A:$C,3,FALSE),"")</f>
        <v/>
      </c>
      <c r="AB39" s="2">
        <v>1</v>
      </c>
      <c r="AC39" s="2">
        <f t="shared" si="14"/>
        <v>0</v>
      </c>
    </row>
    <row r="40" spans="1:29" ht="15.75" customHeight="1">
      <c r="A40" s="2" t="str">
        <f>IFERROR(VLOOKUP(B40,Components!$A:$C,2,FALSE),"")</f>
        <v/>
      </c>
      <c r="B40" s="2"/>
      <c r="C40" s="2" t="str">
        <f>IFERROR(VLOOKUP(B40,Components!$A:$C,3,FALSE),"")</f>
        <v/>
      </c>
      <c r="E40" s="2">
        <f t="shared" si="10"/>
        <v>0</v>
      </c>
      <c r="G40" s="2" t="str">
        <f>IFERROR(VLOOKUP(H40,Components!$A:$C,2,FALSE),"")</f>
        <v/>
      </c>
      <c r="H40" s="2"/>
      <c r="I40" s="2" t="str">
        <f>IFERROR(VLOOKUP(H40,Components!$A:$C,3,FALSE),"")</f>
        <v/>
      </c>
      <c r="K40" s="2">
        <f t="shared" si="11"/>
        <v>0</v>
      </c>
      <c r="M40" s="2" t="str">
        <f>IFERROR(VLOOKUP(N40,Components!$A:$C,2,FALSE),"")</f>
        <v/>
      </c>
      <c r="N40" s="2"/>
      <c r="O40" s="2" t="str">
        <f>IFERROR(VLOOKUP(N40,Components!$A:$C,3,FALSE),"")</f>
        <v/>
      </c>
      <c r="Q40" s="2">
        <f t="shared" si="12"/>
        <v>0</v>
      </c>
      <c r="S40" s="2" t="str">
        <f>IFERROR(VLOOKUP(T40,Components!$A:$C,2,FALSE),"")</f>
        <v/>
      </c>
      <c r="T40" s="2"/>
      <c r="U40" s="2" t="str">
        <f>IFERROR(VLOOKUP(T40,Components!$A:$C,3,FALSE),"")</f>
        <v/>
      </c>
      <c r="W40" s="2">
        <f t="shared" si="13"/>
        <v>0</v>
      </c>
      <c r="Y40" s="2" t="str">
        <f>IFERROR(VLOOKUP(Z40,Components!$A:$C,2,FALSE),"")</f>
        <v/>
      </c>
      <c r="Z40" s="2"/>
      <c r="AA40" s="2" t="str">
        <f>IFERROR(VLOOKUP(Z40,Components!$A:$C,3,FALSE),"")</f>
        <v/>
      </c>
      <c r="AC40" s="2">
        <f t="shared" si="14"/>
        <v>0</v>
      </c>
    </row>
    <row r="41" spans="1:29" ht="15.75" customHeight="1">
      <c r="A41" s="2" t="s">
        <v>1750</v>
      </c>
      <c r="E41" s="2">
        <f>SUM(E31:E40)</f>
        <v>308.06905194805194</v>
      </c>
      <c r="G41" s="2" t="s">
        <v>1750</v>
      </c>
      <c r="K41" s="2">
        <f>SUM(K31:K40)</f>
        <v>308.06905194805194</v>
      </c>
      <c r="M41" s="2" t="s">
        <v>1750</v>
      </c>
      <c r="Q41" s="2">
        <f>SUM(Q31:Q40)</f>
        <v>308.06905194805194</v>
      </c>
      <c r="S41" s="2" t="s">
        <v>1750</v>
      </c>
      <c r="W41" s="2">
        <f>SUM(W31:W40)</f>
        <v>308.06905194805194</v>
      </c>
      <c r="Y41" s="2" t="s">
        <v>1750</v>
      </c>
      <c r="AC41" s="2">
        <f>SUM(AC31:AC40)</f>
        <v>308.06905194805194</v>
      </c>
    </row>
    <row r="42" spans="1:29" ht="15.75" customHeight="1"/>
    <row r="43" spans="1:29" ht="15.75" customHeight="1">
      <c r="A43" s="192" t="s">
        <v>174</v>
      </c>
      <c r="B43" s="193"/>
      <c r="C43" s="193"/>
      <c r="D43" s="193"/>
      <c r="E43" s="193"/>
      <c r="G43" s="192" t="s">
        <v>175</v>
      </c>
      <c r="H43" s="193"/>
      <c r="I43" s="193"/>
      <c r="J43" s="193"/>
      <c r="K43" s="193"/>
      <c r="M43" s="192" t="s">
        <v>176</v>
      </c>
      <c r="N43" s="193"/>
      <c r="O43" s="193"/>
      <c r="P43" s="193"/>
      <c r="Q43" s="193"/>
      <c r="S43" s="192" t="s">
        <v>177</v>
      </c>
      <c r="T43" s="193"/>
      <c r="U43" s="193"/>
      <c r="V43" s="193"/>
      <c r="W43" s="193"/>
      <c r="Y43" s="192" t="s">
        <v>178</v>
      </c>
      <c r="Z43" s="193"/>
      <c r="AA43" s="193"/>
      <c r="AB43" s="193"/>
      <c r="AC43" s="193"/>
    </row>
    <row r="44" spans="1:29" ht="15.75" customHeight="1">
      <c r="A44" s="194" t="s">
        <v>1745</v>
      </c>
      <c r="B44" s="195" t="s">
        <v>1746</v>
      </c>
      <c r="C44" s="195" t="s">
        <v>1747</v>
      </c>
      <c r="D44" s="195" t="s">
        <v>1748</v>
      </c>
      <c r="E44" s="196" t="s">
        <v>1749</v>
      </c>
      <c r="G44" s="194" t="s">
        <v>1745</v>
      </c>
      <c r="H44" s="195" t="s">
        <v>1746</v>
      </c>
      <c r="I44" s="195" t="s">
        <v>1747</v>
      </c>
      <c r="J44" s="195" t="s">
        <v>1748</v>
      </c>
      <c r="K44" s="196" t="s">
        <v>1749</v>
      </c>
      <c r="M44" s="194" t="s">
        <v>1745</v>
      </c>
      <c r="N44" s="195" t="s">
        <v>1746</v>
      </c>
      <c r="O44" s="195" t="s">
        <v>1747</v>
      </c>
      <c r="P44" s="195" t="s">
        <v>1748</v>
      </c>
      <c r="Q44" s="196" t="s">
        <v>1749</v>
      </c>
      <c r="S44" s="194" t="s">
        <v>1745</v>
      </c>
      <c r="T44" s="195" t="s">
        <v>1746</v>
      </c>
      <c r="U44" s="195" t="s">
        <v>1747</v>
      </c>
      <c r="V44" s="195" t="s">
        <v>1748</v>
      </c>
      <c r="W44" s="196" t="s">
        <v>1749</v>
      </c>
      <c r="Y44" s="194" t="s">
        <v>1745</v>
      </c>
      <c r="Z44" s="195" t="s">
        <v>1746</v>
      </c>
      <c r="AA44" s="195" t="s">
        <v>1747</v>
      </c>
      <c r="AB44" s="195" t="s">
        <v>1748</v>
      </c>
      <c r="AC44" s="196" t="s">
        <v>1749</v>
      </c>
    </row>
    <row r="45" spans="1:29" ht="15.75" customHeight="1">
      <c r="A45" s="2" t="str">
        <f>IFERROR(VLOOKUP(B45,Components!$A:$C,2,FALSE),"")</f>
        <v>ALIS000271</v>
      </c>
      <c r="B45" s="2" t="s">
        <v>1437</v>
      </c>
      <c r="C45" s="2">
        <f>IFERROR(VLOOKUP(B45,Components!$A:$C,3,FALSE),"")</f>
        <v>303.60000000000002</v>
      </c>
      <c r="D45" s="2">
        <v>1</v>
      </c>
      <c r="E45" s="2">
        <f t="shared" ref="E45:E54" si="15">IFERROR(D45*C45, 0)</f>
        <v>303.60000000000002</v>
      </c>
      <c r="G45" s="2" t="str">
        <f>IFERROR(VLOOKUP(H45,Components!$A:$C,2,FALSE),"")</f>
        <v>ALIS000272</v>
      </c>
      <c r="H45" s="2" t="s">
        <v>1439</v>
      </c>
      <c r="I45" s="2">
        <f>IFERROR(VLOOKUP(H45,Components!$A:$C,3,FALSE),"")</f>
        <v>303.60000000000002</v>
      </c>
      <c r="J45" s="2">
        <v>1</v>
      </c>
      <c r="K45" s="2">
        <f t="shared" ref="K45:K54" si="16">IFERROR(J45*I45, 0)</f>
        <v>303.60000000000002</v>
      </c>
      <c r="M45" s="2" t="str">
        <f>IFERROR(VLOOKUP(N45,Components!$A:$C,2,FALSE),"")</f>
        <v>ALIS000273</v>
      </c>
      <c r="N45" s="2" t="s">
        <v>1441</v>
      </c>
      <c r="O45" s="2">
        <f>IFERROR(VLOOKUP(N45,Components!$A:$C,3,FALSE),"")</f>
        <v>303.60000000000002</v>
      </c>
      <c r="P45" s="2">
        <v>1</v>
      </c>
      <c r="Q45" s="2">
        <f t="shared" ref="Q45:Q54" si="17">IFERROR(P45*O45, 0)</f>
        <v>303.60000000000002</v>
      </c>
      <c r="S45" s="2" t="str">
        <f>IFERROR(VLOOKUP(T45,Components!$A:$C,2,FALSE),"")</f>
        <v>ALIS000274</v>
      </c>
      <c r="T45" s="2" t="s">
        <v>1443</v>
      </c>
      <c r="U45" s="2">
        <f>IFERROR(VLOOKUP(T45,Components!$A:$C,3,FALSE),"")</f>
        <v>303.60000000000002</v>
      </c>
      <c r="V45" s="2">
        <v>1</v>
      </c>
      <c r="W45" s="2">
        <f t="shared" ref="W45:W54" si="18">IFERROR(V45*U45, 0)</f>
        <v>303.60000000000002</v>
      </c>
      <c r="Y45" s="2" t="str">
        <f>IFERROR(VLOOKUP(Z45,Components!$A:$C,2,FALSE),"")</f>
        <v>ALIS000275</v>
      </c>
      <c r="Z45" s="2" t="s">
        <v>1445</v>
      </c>
      <c r="AA45" s="2">
        <f>IFERROR(VLOOKUP(Z45,Components!$A:$C,3,FALSE),"")</f>
        <v>303.60000000000002</v>
      </c>
      <c r="AB45" s="2">
        <v>1</v>
      </c>
      <c r="AC45" s="2">
        <f t="shared" ref="AC45:AC54" si="19">IFERROR(AB45*AA45, 0)</f>
        <v>303.60000000000002</v>
      </c>
    </row>
    <row r="46" spans="1:29" ht="15.75" customHeight="1">
      <c r="A46" s="2" t="str">
        <f>IFERROR(VLOOKUP(B46,Components!$A:$C,2,FALSE),"")</f>
        <v/>
      </c>
      <c r="B46" s="2"/>
      <c r="C46" s="2" t="str">
        <f>IFERROR(VLOOKUP(B46,Components!$A:$C,3,FALSE),"")</f>
        <v/>
      </c>
      <c r="D46" s="2">
        <v>1</v>
      </c>
      <c r="E46" s="2">
        <f t="shared" si="15"/>
        <v>0</v>
      </c>
      <c r="G46" s="2" t="str">
        <f>IFERROR(VLOOKUP(H46,Components!$A:$C,2,FALSE),"")</f>
        <v/>
      </c>
      <c r="H46" s="2"/>
      <c r="I46" s="2" t="str">
        <f>IFERROR(VLOOKUP(H46,Components!$A:$C,3,FALSE),"")</f>
        <v/>
      </c>
      <c r="J46" s="2">
        <v>1</v>
      </c>
      <c r="K46" s="2">
        <f t="shared" si="16"/>
        <v>0</v>
      </c>
      <c r="M46" s="2" t="str">
        <f>IFERROR(VLOOKUP(N46,Components!$A:$C,2,FALSE),"")</f>
        <v/>
      </c>
      <c r="N46" s="2"/>
      <c r="O46" s="2" t="str">
        <f>IFERROR(VLOOKUP(N46,Components!$A:$C,3,FALSE),"")</f>
        <v/>
      </c>
      <c r="P46" s="2">
        <v>1</v>
      </c>
      <c r="Q46" s="2">
        <f t="shared" si="17"/>
        <v>0</v>
      </c>
      <c r="S46" s="2" t="str">
        <f>IFERROR(VLOOKUP(T46,Components!$A:$C,2,FALSE),"")</f>
        <v/>
      </c>
      <c r="T46" s="2"/>
      <c r="U46" s="2" t="str">
        <f>IFERROR(VLOOKUP(T46,Components!$A:$C,3,FALSE),"")</f>
        <v/>
      </c>
      <c r="V46" s="2">
        <v>1</v>
      </c>
      <c r="W46" s="2">
        <f t="shared" si="18"/>
        <v>0</v>
      </c>
      <c r="Y46" s="2" t="str">
        <f>IFERROR(VLOOKUP(Z46,Components!$A:$C,2,FALSE),"")</f>
        <v/>
      </c>
      <c r="Z46" s="2"/>
      <c r="AA46" s="2" t="str">
        <f>IFERROR(VLOOKUP(Z46,Components!$A:$C,3,FALSE),"")</f>
        <v/>
      </c>
      <c r="AB46" s="2">
        <v>1</v>
      </c>
      <c r="AC46" s="2">
        <f t="shared" si="19"/>
        <v>0</v>
      </c>
    </row>
    <row r="47" spans="1:29" ht="15.75" customHeight="1">
      <c r="A47" s="2" t="str">
        <f>IFERROR(VLOOKUP(B47,Components!$A:$C,2,FALSE),"")</f>
        <v>ALIS000084</v>
      </c>
      <c r="B47" s="2" t="s">
        <v>758</v>
      </c>
      <c r="C47" s="2">
        <f>IFERROR(VLOOKUP(B47,Components!$A:$C,3,FALSE),"")</f>
        <v>1.0500000000000001E-2</v>
      </c>
      <c r="D47" s="2">
        <v>1</v>
      </c>
      <c r="E47" s="2">
        <f t="shared" si="15"/>
        <v>1.0500000000000001E-2</v>
      </c>
      <c r="G47" s="2" t="str">
        <f>IFERROR(VLOOKUP(H47,Components!$A:$C,2,FALSE),"")</f>
        <v>ALIS000084</v>
      </c>
      <c r="H47" s="2" t="s">
        <v>758</v>
      </c>
      <c r="I47" s="2">
        <f>IFERROR(VLOOKUP(H47,Components!$A:$C,3,FALSE),"")</f>
        <v>1.0500000000000001E-2</v>
      </c>
      <c r="J47" s="2">
        <v>1</v>
      </c>
      <c r="K47" s="2">
        <f t="shared" si="16"/>
        <v>1.0500000000000001E-2</v>
      </c>
      <c r="M47" s="2" t="str">
        <f>IFERROR(VLOOKUP(N47,Components!$A:$C,2,FALSE),"")</f>
        <v>ALIS000084</v>
      </c>
      <c r="N47" s="2" t="s">
        <v>758</v>
      </c>
      <c r="O47" s="2">
        <f>IFERROR(VLOOKUP(N47,Components!$A:$C,3,FALSE),"")</f>
        <v>1.0500000000000001E-2</v>
      </c>
      <c r="P47" s="2">
        <v>1</v>
      </c>
      <c r="Q47" s="2">
        <f t="shared" si="17"/>
        <v>1.0500000000000001E-2</v>
      </c>
      <c r="S47" s="2" t="str">
        <f>IFERROR(VLOOKUP(T47,Components!$A:$C,2,FALSE),"")</f>
        <v>ALIS000084</v>
      </c>
      <c r="T47" s="2" t="s">
        <v>758</v>
      </c>
      <c r="U47" s="2">
        <f>IFERROR(VLOOKUP(T47,Components!$A:$C,3,FALSE),"")</f>
        <v>1.0500000000000001E-2</v>
      </c>
      <c r="V47" s="2">
        <v>1</v>
      </c>
      <c r="W47" s="2">
        <f t="shared" si="18"/>
        <v>1.0500000000000001E-2</v>
      </c>
      <c r="Y47" s="2" t="str">
        <f>IFERROR(VLOOKUP(Z47,Components!$A:$C,2,FALSE),"")</f>
        <v>ALIS000084</v>
      </c>
      <c r="Z47" s="2" t="s">
        <v>758</v>
      </c>
      <c r="AA47" s="2">
        <f>IFERROR(VLOOKUP(Z47,Components!$A:$C,3,FALSE),"")</f>
        <v>1.0500000000000001E-2</v>
      </c>
      <c r="AB47" s="2">
        <v>1</v>
      </c>
      <c r="AC47" s="2">
        <f t="shared" si="19"/>
        <v>1.0500000000000001E-2</v>
      </c>
    </row>
    <row r="48" spans="1:29" ht="15.75" customHeight="1">
      <c r="A48" s="2" t="str">
        <f>IFERROR(VLOOKUP(B48,Components!$A:$C,2,FALSE),"")</f>
        <v>ALIS000083</v>
      </c>
      <c r="B48" s="2" t="s">
        <v>756</v>
      </c>
      <c r="C48" s="2">
        <f>IFERROR(VLOOKUP(B48,Components!$A:$C,3,FALSE),"")</f>
        <v>1.0500000000000001E-2</v>
      </c>
      <c r="D48" s="2">
        <v>1</v>
      </c>
      <c r="E48" s="2">
        <f t="shared" si="15"/>
        <v>1.0500000000000001E-2</v>
      </c>
      <c r="G48" s="2" t="str">
        <f>IFERROR(VLOOKUP(H48,Components!$A:$C,2,FALSE),"")</f>
        <v>ALIS000083</v>
      </c>
      <c r="H48" s="2" t="s">
        <v>756</v>
      </c>
      <c r="I48" s="2">
        <f>IFERROR(VLOOKUP(H48,Components!$A:$C,3,FALSE),"")</f>
        <v>1.0500000000000001E-2</v>
      </c>
      <c r="J48" s="2">
        <v>1</v>
      </c>
      <c r="K48" s="2">
        <f t="shared" si="16"/>
        <v>1.0500000000000001E-2</v>
      </c>
      <c r="M48" s="2" t="str">
        <f>IFERROR(VLOOKUP(N48,Components!$A:$C,2,FALSE),"")</f>
        <v>ALIS000083</v>
      </c>
      <c r="N48" s="2" t="s">
        <v>756</v>
      </c>
      <c r="O48" s="2">
        <f>IFERROR(VLOOKUP(N48,Components!$A:$C,3,FALSE),"")</f>
        <v>1.0500000000000001E-2</v>
      </c>
      <c r="P48" s="2">
        <v>1</v>
      </c>
      <c r="Q48" s="2">
        <f t="shared" si="17"/>
        <v>1.0500000000000001E-2</v>
      </c>
      <c r="S48" s="2" t="str">
        <f>IFERROR(VLOOKUP(T48,Components!$A:$C,2,FALSE),"")</f>
        <v>ALIS000083</v>
      </c>
      <c r="T48" s="2" t="s">
        <v>756</v>
      </c>
      <c r="U48" s="2">
        <f>IFERROR(VLOOKUP(T48,Components!$A:$C,3,FALSE),"")</f>
        <v>1.0500000000000001E-2</v>
      </c>
      <c r="V48" s="2">
        <v>1</v>
      </c>
      <c r="W48" s="2">
        <f t="shared" si="18"/>
        <v>1.0500000000000001E-2</v>
      </c>
      <c r="Y48" s="2" t="str">
        <f>IFERROR(VLOOKUP(Z48,Components!$A:$C,2,FALSE),"")</f>
        <v>ALIS000083</v>
      </c>
      <c r="Z48" s="2" t="s">
        <v>756</v>
      </c>
      <c r="AA48" s="2">
        <f>IFERROR(VLOOKUP(Z48,Components!$A:$C,3,FALSE),"")</f>
        <v>1.0500000000000001E-2</v>
      </c>
      <c r="AB48" s="2">
        <v>1</v>
      </c>
      <c r="AC48" s="2">
        <f t="shared" si="19"/>
        <v>1.0500000000000001E-2</v>
      </c>
    </row>
    <row r="49" spans="1:29" ht="15.75" customHeight="1">
      <c r="A49" s="2" t="str">
        <f>IFERROR(VLOOKUP(B49,Components!$A:$C,2,FALSE),"")</f>
        <v>ALIS000080</v>
      </c>
      <c r="B49" s="2" t="s">
        <v>750</v>
      </c>
      <c r="C49" s="2">
        <f>IFERROR(VLOOKUP(B49,Components!$A:$C,3,FALSE),"")</f>
        <v>14.82683982683983</v>
      </c>
      <c r="D49" s="2">
        <v>0.3</v>
      </c>
      <c r="E49" s="2">
        <f t="shared" si="15"/>
        <v>4.4480519480519485</v>
      </c>
      <c r="G49" s="2" t="str">
        <f>IFERROR(VLOOKUP(H49,Components!$A:$C,2,FALSE),"")</f>
        <v>ALIS000080</v>
      </c>
      <c r="H49" s="2" t="s">
        <v>750</v>
      </c>
      <c r="I49" s="2">
        <f>IFERROR(VLOOKUP(H49,Components!$A:$C,3,FALSE),"")</f>
        <v>14.82683982683983</v>
      </c>
      <c r="J49" s="2">
        <v>0.3</v>
      </c>
      <c r="K49" s="2">
        <f t="shared" si="16"/>
        <v>4.4480519480519485</v>
      </c>
      <c r="M49" s="2" t="str">
        <f>IFERROR(VLOOKUP(N49,Components!$A:$C,2,FALSE),"")</f>
        <v>ALIS000080</v>
      </c>
      <c r="N49" s="2" t="s">
        <v>750</v>
      </c>
      <c r="O49" s="2">
        <f>IFERROR(VLOOKUP(N49,Components!$A:$C,3,FALSE),"")</f>
        <v>14.82683982683983</v>
      </c>
      <c r="P49" s="2">
        <v>0.3</v>
      </c>
      <c r="Q49" s="2">
        <f t="shared" si="17"/>
        <v>4.4480519480519485</v>
      </c>
      <c r="S49" s="2" t="str">
        <f>IFERROR(VLOOKUP(T49,Components!$A:$C,2,FALSE),"")</f>
        <v>ALIS000080</v>
      </c>
      <c r="T49" s="2" t="s">
        <v>750</v>
      </c>
      <c r="U49" s="2">
        <f>IFERROR(VLOOKUP(T49,Components!$A:$C,3,FALSE),"")</f>
        <v>14.82683982683983</v>
      </c>
      <c r="V49" s="2">
        <v>0.3</v>
      </c>
      <c r="W49" s="2">
        <f t="shared" si="18"/>
        <v>4.4480519480519485</v>
      </c>
      <c r="Y49" s="2" t="str">
        <f>IFERROR(VLOOKUP(Z49,Components!$A:$C,2,FALSE),"")</f>
        <v>ALIS000080</v>
      </c>
      <c r="Z49" s="2" t="s">
        <v>750</v>
      </c>
      <c r="AA49" s="2">
        <f>IFERROR(VLOOKUP(Z49,Components!$A:$C,3,FALSE),"")</f>
        <v>14.82683982683983</v>
      </c>
      <c r="AB49" s="2">
        <v>0.3</v>
      </c>
      <c r="AC49" s="2">
        <f t="shared" si="19"/>
        <v>4.4480519480519485</v>
      </c>
    </row>
    <row r="50" spans="1:29" ht="15.75" customHeight="1">
      <c r="A50" s="2" t="str">
        <f>IFERROR(VLOOKUP(B50,Components!$A:$C,2,FALSE),"")</f>
        <v/>
      </c>
      <c r="B50" s="2"/>
      <c r="C50" s="2" t="str">
        <f>IFERROR(VLOOKUP(B50,Components!$A:$C,3,FALSE),"")</f>
        <v/>
      </c>
      <c r="D50" s="2">
        <v>1</v>
      </c>
      <c r="E50" s="2">
        <f t="shared" si="15"/>
        <v>0</v>
      </c>
      <c r="G50" s="2" t="str">
        <f>IFERROR(VLOOKUP(H50,Components!$A:$C,2,FALSE),"")</f>
        <v/>
      </c>
      <c r="H50" s="2"/>
      <c r="I50" s="2" t="str">
        <f>IFERROR(VLOOKUP(H50,Components!$A:$C,3,FALSE),"")</f>
        <v/>
      </c>
      <c r="J50" s="2">
        <v>1</v>
      </c>
      <c r="K50" s="2">
        <f t="shared" si="16"/>
        <v>0</v>
      </c>
      <c r="M50" s="2" t="str">
        <f>IFERROR(VLOOKUP(N50,Components!$A:$C,2,FALSE),"")</f>
        <v/>
      </c>
      <c r="N50" s="2"/>
      <c r="O50" s="2" t="str">
        <f>IFERROR(VLOOKUP(N50,Components!$A:$C,3,FALSE),"")</f>
        <v/>
      </c>
      <c r="P50" s="2">
        <v>1</v>
      </c>
      <c r="Q50" s="2">
        <f t="shared" si="17"/>
        <v>0</v>
      </c>
      <c r="S50" s="2" t="str">
        <f>IFERROR(VLOOKUP(T50,Components!$A:$C,2,FALSE),"")</f>
        <v/>
      </c>
      <c r="T50" s="2"/>
      <c r="U50" s="2" t="str">
        <f>IFERROR(VLOOKUP(T50,Components!$A:$C,3,FALSE),"")</f>
        <v/>
      </c>
      <c r="V50" s="2">
        <v>1</v>
      </c>
      <c r="W50" s="2">
        <f t="shared" si="18"/>
        <v>0</v>
      </c>
      <c r="Y50" s="2" t="str">
        <f>IFERROR(VLOOKUP(Z50,Components!$A:$C,2,FALSE),"")</f>
        <v/>
      </c>
      <c r="Z50" s="2"/>
      <c r="AA50" s="2" t="str">
        <f>IFERROR(VLOOKUP(Z50,Components!$A:$C,3,FALSE),"")</f>
        <v/>
      </c>
      <c r="AB50" s="2">
        <v>1</v>
      </c>
      <c r="AC50" s="2">
        <f t="shared" si="19"/>
        <v>0</v>
      </c>
    </row>
    <row r="51" spans="1:29" ht="15.75" customHeight="1">
      <c r="A51" s="2" t="str">
        <f>IFERROR(VLOOKUP(B51,Components!$A:$C,2,FALSE),"")</f>
        <v/>
      </c>
      <c r="B51" s="2"/>
      <c r="C51" s="2" t="str">
        <f>IFERROR(VLOOKUP(B51,Components!$A:$C,3,FALSE),"")</f>
        <v/>
      </c>
      <c r="D51" s="2">
        <v>1</v>
      </c>
      <c r="E51" s="2">
        <f t="shared" si="15"/>
        <v>0</v>
      </c>
      <c r="G51" s="2" t="str">
        <f>IFERROR(VLOOKUP(H51,Components!$A:$C,2,FALSE),"")</f>
        <v/>
      </c>
      <c r="H51" s="2"/>
      <c r="I51" s="2" t="str">
        <f>IFERROR(VLOOKUP(H51,Components!$A:$C,3,FALSE),"")</f>
        <v/>
      </c>
      <c r="J51" s="2">
        <v>1</v>
      </c>
      <c r="K51" s="2">
        <f t="shared" si="16"/>
        <v>0</v>
      </c>
      <c r="M51" s="2" t="str">
        <f>IFERROR(VLOOKUP(N51,Components!$A:$C,2,FALSE),"")</f>
        <v/>
      </c>
      <c r="N51" s="2"/>
      <c r="O51" s="2" t="str">
        <f>IFERROR(VLOOKUP(N51,Components!$A:$C,3,FALSE),"")</f>
        <v/>
      </c>
      <c r="P51" s="2">
        <v>1</v>
      </c>
      <c r="Q51" s="2">
        <f t="shared" si="17"/>
        <v>0</v>
      </c>
      <c r="S51" s="2" t="str">
        <f>IFERROR(VLOOKUP(T51,Components!$A:$C,2,FALSE),"")</f>
        <v/>
      </c>
      <c r="T51" s="2"/>
      <c r="U51" s="2" t="str">
        <f>IFERROR(VLOOKUP(T51,Components!$A:$C,3,FALSE),"")</f>
        <v/>
      </c>
      <c r="V51" s="2">
        <v>1</v>
      </c>
      <c r="W51" s="2">
        <f t="shared" si="18"/>
        <v>0</v>
      </c>
      <c r="Y51" s="2" t="str">
        <f>IFERROR(VLOOKUP(Z51,Components!$A:$C,2,FALSE),"")</f>
        <v/>
      </c>
      <c r="Z51" s="2"/>
      <c r="AA51" s="2" t="str">
        <f>IFERROR(VLOOKUP(Z51,Components!$A:$C,3,FALSE),"")</f>
        <v/>
      </c>
      <c r="AB51" s="2">
        <v>1</v>
      </c>
      <c r="AC51" s="2">
        <f t="shared" si="19"/>
        <v>0</v>
      </c>
    </row>
    <row r="52" spans="1:29" ht="15.75" customHeight="1">
      <c r="A52" s="2" t="str">
        <f>IFERROR(VLOOKUP(B52,Components!$A:$C,2,FALSE),"")</f>
        <v/>
      </c>
      <c r="B52" s="2"/>
      <c r="C52" s="2" t="str">
        <f>IFERROR(VLOOKUP(B52,Components!$A:$C,3,FALSE),"")</f>
        <v/>
      </c>
      <c r="D52" s="2">
        <v>1</v>
      </c>
      <c r="E52" s="2">
        <f t="shared" si="15"/>
        <v>0</v>
      </c>
      <c r="G52" s="2" t="str">
        <f>IFERROR(VLOOKUP(H52,Components!$A:$C,2,FALSE),"")</f>
        <v/>
      </c>
      <c r="H52" s="2"/>
      <c r="I52" s="2" t="str">
        <f>IFERROR(VLOOKUP(H52,Components!$A:$C,3,FALSE),"")</f>
        <v/>
      </c>
      <c r="J52" s="2">
        <v>1</v>
      </c>
      <c r="K52" s="2">
        <f t="shared" si="16"/>
        <v>0</v>
      </c>
      <c r="M52" s="2" t="str">
        <f>IFERROR(VLOOKUP(N52,Components!$A:$C,2,FALSE),"")</f>
        <v/>
      </c>
      <c r="N52" s="2"/>
      <c r="O52" s="2" t="str">
        <f>IFERROR(VLOOKUP(N52,Components!$A:$C,3,FALSE),"")</f>
        <v/>
      </c>
      <c r="P52" s="2">
        <v>1</v>
      </c>
      <c r="Q52" s="2">
        <f t="shared" si="17"/>
        <v>0</v>
      </c>
      <c r="S52" s="2" t="str">
        <f>IFERROR(VLOOKUP(T52,Components!$A:$C,2,FALSE),"")</f>
        <v/>
      </c>
      <c r="T52" s="2"/>
      <c r="U52" s="2" t="str">
        <f>IFERROR(VLOOKUP(T52,Components!$A:$C,3,FALSE),"")</f>
        <v/>
      </c>
      <c r="V52" s="2">
        <v>1</v>
      </c>
      <c r="W52" s="2">
        <f t="shared" si="18"/>
        <v>0</v>
      </c>
      <c r="Y52" s="2" t="str">
        <f>IFERROR(VLOOKUP(Z52,Components!$A:$C,2,FALSE),"")</f>
        <v/>
      </c>
      <c r="Z52" s="2"/>
      <c r="AA52" s="2" t="str">
        <f>IFERROR(VLOOKUP(Z52,Components!$A:$C,3,FALSE),"")</f>
        <v/>
      </c>
      <c r="AB52" s="2">
        <v>1</v>
      </c>
      <c r="AC52" s="2">
        <f t="shared" si="19"/>
        <v>0</v>
      </c>
    </row>
    <row r="53" spans="1:29" ht="15.75" customHeight="1">
      <c r="A53" s="2" t="str">
        <f>IFERROR(VLOOKUP(B53,Components!$A:$C,2,FALSE),"")</f>
        <v/>
      </c>
      <c r="B53" s="2"/>
      <c r="C53" s="2" t="str">
        <f>IFERROR(VLOOKUP(B53,Components!$A:$C,3,FALSE),"")</f>
        <v/>
      </c>
      <c r="D53" s="2">
        <v>1</v>
      </c>
      <c r="E53" s="2">
        <f t="shared" si="15"/>
        <v>0</v>
      </c>
      <c r="G53" s="2" t="str">
        <f>IFERROR(VLOOKUP(H53,Components!$A:$C,2,FALSE),"")</f>
        <v/>
      </c>
      <c r="H53" s="2"/>
      <c r="I53" s="2" t="str">
        <f>IFERROR(VLOOKUP(H53,Components!$A:$C,3,FALSE),"")</f>
        <v/>
      </c>
      <c r="J53" s="2">
        <v>1</v>
      </c>
      <c r="K53" s="2">
        <f t="shared" si="16"/>
        <v>0</v>
      </c>
      <c r="M53" s="2" t="str">
        <f>IFERROR(VLOOKUP(N53,Components!$A:$C,2,FALSE),"")</f>
        <v/>
      </c>
      <c r="N53" s="2"/>
      <c r="O53" s="2" t="str">
        <f>IFERROR(VLOOKUP(N53,Components!$A:$C,3,FALSE),"")</f>
        <v/>
      </c>
      <c r="P53" s="2">
        <v>1</v>
      </c>
      <c r="Q53" s="2">
        <f t="shared" si="17"/>
        <v>0</v>
      </c>
      <c r="S53" s="2" t="str">
        <f>IFERROR(VLOOKUP(T53,Components!$A:$C,2,FALSE),"")</f>
        <v/>
      </c>
      <c r="T53" s="2"/>
      <c r="U53" s="2" t="str">
        <f>IFERROR(VLOOKUP(T53,Components!$A:$C,3,FALSE),"")</f>
        <v/>
      </c>
      <c r="V53" s="2">
        <v>1</v>
      </c>
      <c r="W53" s="2">
        <f t="shared" si="18"/>
        <v>0</v>
      </c>
      <c r="Y53" s="2" t="str">
        <f>IFERROR(VLOOKUP(Z53,Components!$A:$C,2,FALSE),"")</f>
        <v/>
      </c>
      <c r="Z53" s="2"/>
      <c r="AA53" s="2" t="str">
        <f>IFERROR(VLOOKUP(Z53,Components!$A:$C,3,FALSE),"")</f>
        <v/>
      </c>
      <c r="AB53" s="2">
        <v>1</v>
      </c>
      <c r="AC53" s="2">
        <f t="shared" si="19"/>
        <v>0</v>
      </c>
    </row>
    <row r="54" spans="1:29" ht="15.75" customHeight="1">
      <c r="A54" s="2" t="str">
        <f>IFERROR(VLOOKUP(B54,Components!$A:$C,2,FALSE),"")</f>
        <v/>
      </c>
      <c r="B54" s="2"/>
      <c r="C54" s="2" t="str">
        <f>IFERROR(VLOOKUP(B54,Components!$A:$C,3,FALSE),"")</f>
        <v/>
      </c>
      <c r="E54" s="2">
        <f t="shared" si="15"/>
        <v>0</v>
      </c>
      <c r="G54" s="2" t="str">
        <f>IFERROR(VLOOKUP(H54,Components!$A:$C,2,FALSE),"")</f>
        <v/>
      </c>
      <c r="H54" s="2"/>
      <c r="I54" s="2" t="str">
        <f>IFERROR(VLOOKUP(H54,Components!$A:$C,3,FALSE),"")</f>
        <v/>
      </c>
      <c r="K54" s="2">
        <f t="shared" si="16"/>
        <v>0</v>
      </c>
      <c r="M54" s="2" t="str">
        <f>IFERROR(VLOOKUP(N54,Components!$A:$C,2,FALSE),"")</f>
        <v/>
      </c>
      <c r="N54" s="2"/>
      <c r="O54" s="2" t="str">
        <f>IFERROR(VLOOKUP(N54,Components!$A:$C,3,FALSE),"")</f>
        <v/>
      </c>
      <c r="Q54" s="2">
        <f t="shared" si="17"/>
        <v>0</v>
      </c>
      <c r="S54" s="2" t="str">
        <f>IFERROR(VLOOKUP(T54,Components!$A:$C,2,FALSE),"")</f>
        <v/>
      </c>
      <c r="T54" s="2"/>
      <c r="U54" s="2" t="str">
        <f>IFERROR(VLOOKUP(T54,Components!$A:$C,3,FALSE),"")</f>
        <v/>
      </c>
      <c r="W54" s="2">
        <f t="shared" si="18"/>
        <v>0</v>
      </c>
      <c r="Y54" s="2" t="str">
        <f>IFERROR(VLOOKUP(Z54,Components!$A:$C,2,FALSE),"")</f>
        <v/>
      </c>
      <c r="Z54" s="2"/>
      <c r="AA54" s="2" t="str">
        <f>IFERROR(VLOOKUP(Z54,Components!$A:$C,3,FALSE),"")</f>
        <v/>
      </c>
      <c r="AC54" s="2">
        <f t="shared" si="19"/>
        <v>0</v>
      </c>
    </row>
    <row r="55" spans="1:29" ht="15.75" customHeight="1">
      <c r="A55" s="2" t="s">
        <v>1750</v>
      </c>
      <c r="E55" s="2">
        <f>SUM(E45:E54)</f>
        <v>308.06905194805194</v>
      </c>
      <c r="G55" s="2" t="s">
        <v>1750</v>
      </c>
      <c r="K55" s="2">
        <f>SUM(K45:K54)</f>
        <v>308.06905194805194</v>
      </c>
      <c r="M55" s="2" t="s">
        <v>1750</v>
      </c>
      <c r="Q55" s="2">
        <f>SUM(Q45:Q54)</f>
        <v>308.06905194805194</v>
      </c>
      <c r="S55" s="2" t="s">
        <v>1750</v>
      </c>
      <c r="W55" s="2">
        <f>SUM(W45:W54)</f>
        <v>308.06905194805194</v>
      </c>
      <c r="Y55" s="2" t="s">
        <v>1750</v>
      </c>
      <c r="AC55" s="2">
        <f>SUM(AC45:AC54)</f>
        <v>308.06905194805194</v>
      </c>
    </row>
    <row r="56" spans="1:29" ht="15.75" customHeight="1"/>
    <row r="57" spans="1:29" ht="15.75" customHeight="1">
      <c r="A57" s="192" t="s">
        <v>179</v>
      </c>
      <c r="B57" s="193"/>
      <c r="C57" s="193"/>
      <c r="D57" s="193"/>
      <c r="E57" s="193"/>
      <c r="G57" s="192" t="s">
        <v>180</v>
      </c>
      <c r="H57" s="193"/>
      <c r="I57" s="193"/>
      <c r="J57" s="193"/>
      <c r="K57" s="193"/>
      <c r="M57" s="192" t="s">
        <v>181</v>
      </c>
      <c r="N57" s="193"/>
      <c r="O57" s="193"/>
      <c r="P57" s="193"/>
      <c r="Q57" s="193"/>
      <c r="S57" s="192" t="s">
        <v>182</v>
      </c>
      <c r="T57" s="193"/>
      <c r="U57" s="193"/>
      <c r="V57" s="193"/>
      <c r="W57" s="193"/>
      <c r="Y57" s="192" t="s">
        <v>183</v>
      </c>
      <c r="Z57" s="193"/>
      <c r="AA57" s="193"/>
      <c r="AB57" s="193"/>
      <c r="AC57" s="193"/>
    </row>
    <row r="58" spans="1:29" ht="15.75" customHeight="1">
      <c r="A58" s="194" t="s">
        <v>1745</v>
      </c>
      <c r="B58" s="195" t="s">
        <v>1746</v>
      </c>
      <c r="C58" s="195" t="s">
        <v>1747</v>
      </c>
      <c r="D58" s="195" t="s">
        <v>1748</v>
      </c>
      <c r="E58" s="196" t="s">
        <v>1749</v>
      </c>
      <c r="G58" s="194" t="s">
        <v>1745</v>
      </c>
      <c r="H58" s="195" t="s">
        <v>1746</v>
      </c>
      <c r="I58" s="195" t="s">
        <v>1747</v>
      </c>
      <c r="J58" s="195" t="s">
        <v>1748</v>
      </c>
      <c r="K58" s="196" t="s">
        <v>1749</v>
      </c>
      <c r="M58" s="194" t="s">
        <v>1745</v>
      </c>
      <c r="N58" s="195" t="s">
        <v>1746</v>
      </c>
      <c r="O58" s="195" t="s">
        <v>1747</v>
      </c>
      <c r="P58" s="195" t="s">
        <v>1748</v>
      </c>
      <c r="Q58" s="196" t="s">
        <v>1749</v>
      </c>
      <c r="S58" s="194" t="s">
        <v>1745</v>
      </c>
      <c r="T58" s="195" t="s">
        <v>1746</v>
      </c>
      <c r="U58" s="195" t="s">
        <v>1747</v>
      </c>
      <c r="V58" s="195" t="s">
        <v>1748</v>
      </c>
      <c r="W58" s="196" t="s">
        <v>1749</v>
      </c>
      <c r="Y58" s="194" t="s">
        <v>1745</v>
      </c>
      <c r="Z58" s="195" t="s">
        <v>1746</v>
      </c>
      <c r="AA58" s="195" t="s">
        <v>1747</v>
      </c>
      <c r="AB58" s="195" t="s">
        <v>1748</v>
      </c>
      <c r="AC58" s="196" t="s">
        <v>1749</v>
      </c>
    </row>
    <row r="59" spans="1:29" ht="15.75" customHeight="1">
      <c r="A59" s="2" t="str">
        <f>IFERROR(VLOOKUP(B59,Components!$A:$C,2,FALSE),"")</f>
        <v>ALIS000326</v>
      </c>
      <c r="B59" s="2" t="s">
        <v>1560</v>
      </c>
      <c r="C59" s="2">
        <f>IFERROR(VLOOKUP(B59,Components!$A:$C,3,FALSE),"")</f>
        <v>178.20000000000002</v>
      </c>
      <c r="D59" s="2">
        <v>1</v>
      </c>
      <c r="E59" s="2">
        <f t="shared" ref="E59:E68" si="20">IFERROR(D59*C59, 0)</f>
        <v>178.20000000000002</v>
      </c>
      <c r="G59" s="2" t="str">
        <f>IFERROR(VLOOKUP(H59,Components!$A:$C,2,FALSE),"")</f>
        <v>ALIS000326</v>
      </c>
      <c r="H59" s="2" t="s">
        <v>1560</v>
      </c>
      <c r="I59" s="2">
        <f>IFERROR(VLOOKUP(H59,Components!$A:$C,3,FALSE),"")</f>
        <v>178.20000000000002</v>
      </c>
      <c r="J59" s="2">
        <v>1</v>
      </c>
      <c r="K59" s="2">
        <f t="shared" ref="K59:K68" si="21">IFERROR(J59*I59, 0)</f>
        <v>178.20000000000002</v>
      </c>
      <c r="M59" s="2" t="str">
        <f>IFERROR(VLOOKUP(N59,Components!$A:$C,2,FALSE),"")</f>
        <v>ALIS000326</v>
      </c>
      <c r="N59" s="2" t="s">
        <v>1560</v>
      </c>
      <c r="O59" s="2">
        <f>IFERROR(VLOOKUP(N59,Components!$A:$C,3,FALSE),"")</f>
        <v>178.20000000000002</v>
      </c>
      <c r="P59" s="2">
        <v>1</v>
      </c>
      <c r="Q59" s="2">
        <f t="shared" ref="Q59:Q68" si="22">IFERROR(P59*O59, 0)</f>
        <v>178.20000000000002</v>
      </c>
      <c r="S59" s="2" t="str">
        <f>IFERROR(VLOOKUP(T59,Components!$A:$C,2,FALSE),"")</f>
        <v>ALIS000326</v>
      </c>
      <c r="T59" s="2" t="s">
        <v>1560</v>
      </c>
      <c r="U59" s="2">
        <f>IFERROR(VLOOKUP(T59,Components!$A:$C,3,FALSE),"")</f>
        <v>178.20000000000002</v>
      </c>
      <c r="V59" s="2">
        <v>1</v>
      </c>
      <c r="W59" s="2">
        <f t="shared" ref="W59:W68" si="23">IFERROR(V59*U59, 0)</f>
        <v>178.20000000000002</v>
      </c>
      <c r="Y59" s="2" t="str">
        <f>IFERROR(VLOOKUP(Z59,Components!$A:$C,2,FALSE),"")</f>
        <v>ALIS000326</v>
      </c>
      <c r="Z59" s="2" t="s">
        <v>1560</v>
      </c>
      <c r="AA59" s="2">
        <f>IFERROR(VLOOKUP(Z59,Components!$A:$C,3,FALSE),"")</f>
        <v>178.20000000000002</v>
      </c>
      <c r="AB59" s="2">
        <v>1</v>
      </c>
      <c r="AC59" s="2">
        <f t="shared" ref="AC59:AC68" si="24">IFERROR(AB59*AA59, 0)</f>
        <v>178.20000000000002</v>
      </c>
    </row>
    <row r="60" spans="1:29" ht="15.75" customHeight="1">
      <c r="A60" s="2" t="str">
        <f>IFERROR(VLOOKUP(B60,Components!$A:$C,2,FALSE),"")</f>
        <v>ALIS000331</v>
      </c>
      <c r="B60" s="2" t="s">
        <v>1570</v>
      </c>
      <c r="C60" s="2">
        <f>IFERROR(VLOOKUP(B60,Components!$A:$C,3,FALSE),"")</f>
        <v>26.400000000000002</v>
      </c>
      <c r="D60" s="2">
        <v>1</v>
      </c>
      <c r="E60" s="2">
        <f t="shared" si="20"/>
        <v>26.400000000000002</v>
      </c>
      <c r="G60" s="2" t="str">
        <f>IFERROR(VLOOKUP(H60,Components!$A:$C,2,FALSE),"")</f>
        <v>ALIS000332</v>
      </c>
      <c r="H60" s="209" t="s">
        <v>1572</v>
      </c>
      <c r="I60" s="2">
        <f>IFERROR(VLOOKUP(H60,Components!$A:$C,3,FALSE),"")</f>
        <v>26.400000000000002</v>
      </c>
      <c r="J60" s="2">
        <v>1</v>
      </c>
      <c r="K60" s="2">
        <f t="shared" si="21"/>
        <v>26.400000000000002</v>
      </c>
      <c r="M60" s="2" t="str">
        <f>IFERROR(VLOOKUP(N60,Components!$A:$C,2,FALSE),"")</f>
        <v>ALIS000333</v>
      </c>
      <c r="N60" s="209" t="s">
        <v>1574</v>
      </c>
      <c r="O60" s="2">
        <f>IFERROR(VLOOKUP(N60,Components!$A:$C,3,FALSE),"")</f>
        <v>26.400000000000002</v>
      </c>
      <c r="P60" s="2">
        <v>1</v>
      </c>
      <c r="Q60" s="2">
        <f t="shared" si="22"/>
        <v>26.400000000000002</v>
      </c>
      <c r="S60" s="2" t="str">
        <f>IFERROR(VLOOKUP(T60,Components!$A:$C,2,FALSE),"")</f>
        <v>ALIS000334</v>
      </c>
      <c r="T60" s="209" t="s">
        <v>1576</v>
      </c>
      <c r="U60" s="2">
        <f>IFERROR(VLOOKUP(T60,Components!$A:$C,3,FALSE),"")</f>
        <v>26.400000000000002</v>
      </c>
      <c r="V60" s="2">
        <v>1</v>
      </c>
      <c r="W60" s="2">
        <f t="shared" si="23"/>
        <v>26.400000000000002</v>
      </c>
      <c r="Y60" s="2" t="str">
        <f>IFERROR(VLOOKUP(Z60,Components!$A:$C,2,FALSE),"")</f>
        <v>ALIS000335</v>
      </c>
      <c r="Z60" s="2" t="s">
        <v>1578</v>
      </c>
      <c r="AA60" s="2">
        <f>IFERROR(VLOOKUP(Z60,Components!$A:$C,3,FALSE),"")</f>
        <v>26.400000000000002</v>
      </c>
      <c r="AB60" s="2">
        <v>1</v>
      </c>
      <c r="AC60" s="2">
        <f t="shared" si="24"/>
        <v>26.400000000000002</v>
      </c>
    </row>
    <row r="61" spans="1:29" ht="15.75" customHeight="1">
      <c r="A61" s="2" t="str">
        <f>IFERROR(VLOOKUP(B61,Components!$A:$C,2,FALSE),"")</f>
        <v>ALIS000084</v>
      </c>
      <c r="B61" s="2" t="s">
        <v>758</v>
      </c>
      <c r="C61" s="2">
        <f>IFERROR(VLOOKUP(B61,Components!$A:$C,3,FALSE),"")</f>
        <v>1.0500000000000001E-2</v>
      </c>
      <c r="D61" s="2">
        <v>1</v>
      </c>
      <c r="E61" s="2">
        <f t="shared" si="20"/>
        <v>1.0500000000000001E-2</v>
      </c>
      <c r="G61" s="2" t="str">
        <f>IFERROR(VLOOKUP(H61,Components!$A:$C,2,FALSE),"")</f>
        <v>ALIS000084</v>
      </c>
      <c r="H61" s="2" t="s">
        <v>758</v>
      </c>
      <c r="I61" s="2">
        <f>IFERROR(VLOOKUP(H61,Components!$A:$C,3,FALSE),"")</f>
        <v>1.0500000000000001E-2</v>
      </c>
      <c r="J61" s="2">
        <v>1</v>
      </c>
      <c r="K61" s="2">
        <f t="shared" si="21"/>
        <v>1.0500000000000001E-2</v>
      </c>
      <c r="M61" s="2" t="str">
        <f>IFERROR(VLOOKUP(N61,Components!$A:$C,2,FALSE),"")</f>
        <v>ALIS000084</v>
      </c>
      <c r="N61" s="2" t="s">
        <v>758</v>
      </c>
      <c r="O61" s="2">
        <f>IFERROR(VLOOKUP(N61,Components!$A:$C,3,FALSE),"")</f>
        <v>1.0500000000000001E-2</v>
      </c>
      <c r="P61" s="2">
        <v>1</v>
      </c>
      <c r="Q61" s="2">
        <f t="shared" si="22"/>
        <v>1.0500000000000001E-2</v>
      </c>
      <c r="S61" s="2" t="str">
        <f>IFERROR(VLOOKUP(T61,Components!$A:$C,2,FALSE),"")</f>
        <v>ALIS000084</v>
      </c>
      <c r="T61" s="2" t="s">
        <v>758</v>
      </c>
      <c r="U61" s="2">
        <f>IFERROR(VLOOKUP(T61,Components!$A:$C,3,FALSE),"")</f>
        <v>1.0500000000000001E-2</v>
      </c>
      <c r="V61" s="2">
        <v>1</v>
      </c>
      <c r="W61" s="2">
        <f t="shared" si="23"/>
        <v>1.0500000000000001E-2</v>
      </c>
      <c r="Y61" s="2" t="str">
        <f>IFERROR(VLOOKUP(Z61,Components!$A:$C,2,FALSE),"")</f>
        <v>ALIS000084</v>
      </c>
      <c r="Z61" s="2" t="s">
        <v>758</v>
      </c>
      <c r="AA61" s="2">
        <f>IFERROR(VLOOKUP(Z61,Components!$A:$C,3,FALSE),"")</f>
        <v>1.0500000000000001E-2</v>
      </c>
      <c r="AB61" s="2">
        <v>1</v>
      </c>
      <c r="AC61" s="2">
        <f t="shared" si="24"/>
        <v>1.0500000000000001E-2</v>
      </c>
    </row>
    <row r="62" spans="1:29" ht="15.75" customHeight="1">
      <c r="A62" s="2" t="str">
        <f>IFERROR(VLOOKUP(B62,Components!$A:$C,2,FALSE),"")</f>
        <v>ALIS000083</v>
      </c>
      <c r="B62" s="2" t="s">
        <v>756</v>
      </c>
      <c r="C62" s="2">
        <f>IFERROR(VLOOKUP(B62,Components!$A:$C,3,FALSE),"")</f>
        <v>1.0500000000000001E-2</v>
      </c>
      <c r="D62" s="2">
        <v>1</v>
      </c>
      <c r="E62" s="2">
        <f t="shared" si="20"/>
        <v>1.0500000000000001E-2</v>
      </c>
      <c r="G62" s="2" t="str">
        <f>IFERROR(VLOOKUP(H62,Components!$A:$C,2,FALSE),"")</f>
        <v>ALIS000083</v>
      </c>
      <c r="H62" s="2" t="s">
        <v>756</v>
      </c>
      <c r="I62" s="2">
        <f>IFERROR(VLOOKUP(H62,Components!$A:$C,3,FALSE),"")</f>
        <v>1.0500000000000001E-2</v>
      </c>
      <c r="J62" s="2">
        <v>1</v>
      </c>
      <c r="K62" s="2">
        <f t="shared" si="21"/>
        <v>1.0500000000000001E-2</v>
      </c>
      <c r="M62" s="2" t="str">
        <f>IFERROR(VLOOKUP(N62,Components!$A:$C,2,FALSE),"")</f>
        <v>ALIS000083</v>
      </c>
      <c r="N62" s="2" t="s">
        <v>756</v>
      </c>
      <c r="O62" s="2">
        <f>IFERROR(VLOOKUP(N62,Components!$A:$C,3,FALSE),"")</f>
        <v>1.0500000000000001E-2</v>
      </c>
      <c r="P62" s="2">
        <v>1</v>
      </c>
      <c r="Q62" s="2">
        <f t="shared" si="22"/>
        <v>1.0500000000000001E-2</v>
      </c>
      <c r="S62" s="2" t="str">
        <f>IFERROR(VLOOKUP(T62,Components!$A:$C,2,FALSE),"")</f>
        <v>ALIS000083</v>
      </c>
      <c r="T62" s="2" t="s">
        <v>756</v>
      </c>
      <c r="U62" s="2">
        <f>IFERROR(VLOOKUP(T62,Components!$A:$C,3,FALSE),"")</f>
        <v>1.0500000000000001E-2</v>
      </c>
      <c r="V62" s="2">
        <v>1</v>
      </c>
      <c r="W62" s="2">
        <f t="shared" si="23"/>
        <v>1.0500000000000001E-2</v>
      </c>
      <c r="Y62" s="2" t="str">
        <f>IFERROR(VLOOKUP(Z62,Components!$A:$C,2,FALSE),"")</f>
        <v>ALIS000083</v>
      </c>
      <c r="Z62" s="2" t="s">
        <v>756</v>
      </c>
      <c r="AA62" s="2">
        <f>IFERROR(VLOOKUP(Z62,Components!$A:$C,3,FALSE),"")</f>
        <v>1.0500000000000001E-2</v>
      </c>
      <c r="AB62" s="2">
        <v>1</v>
      </c>
      <c r="AC62" s="2">
        <f t="shared" si="24"/>
        <v>1.0500000000000001E-2</v>
      </c>
    </row>
    <row r="63" spans="1:29" ht="15.75" customHeight="1">
      <c r="A63" s="2" t="str">
        <f>IFERROR(VLOOKUP(B63,Components!$A:$C,2,FALSE),"")</f>
        <v>ALIS000080</v>
      </c>
      <c r="B63" s="2" t="s">
        <v>750</v>
      </c>
      <c r="C63" s="2">
        <f>IFERROR(VLOOKUP(B63,Components!$A:$C,3,FALSE),"")</f>
        <v>14.82683982683983</v>
      </c>
      <c r="D63" s="2">
        <v>0.3</v>
      </c>
      <c r="E63" s="2">
        <f t="shared" si="20"/>
        <v>4.4480519480519485</v>
      </c>
      <c r="G63" s="2" t="str">
        <f>IFERROR(VLOOKUP(H63,Components!$A:$C,2,FALSE),"")</f>
        <v>ALIS000080</v>
      </c>
      <c r="H63" s="2" t="s">
        <v>750</v>
      </c>
      <c r="I63" s="2">
        <f>IFERROR(VLOOKUP(H63,Components!$A:$C,3,FALSE),"")</f>
        <v>14.82683982683983</v>
      </c>
      <c r="J63" s="2">
        <v>0.3</v>
      </c>
      <c r="K63" s="2">
        <f t="shared" si="21"/>
        <v>4.4480519480519485</v>
      </c>
      <c r="M63" s="2" t="str">
        <f>IFERROR(VLOOKUP(N63,Components!$A:$C,2,FALSE),"")</f>
        <v>ALIS000080</v>
      </c>
      <c r="N63" s="2" t="s">
        <v>750</v>
      </c>
      <c r="O63" s="2">
        <f>IFERROR(VLOOKUP(N63,Components!$A:$C,3,FALSE),"")</f>
        <v>14.82683982683983</v>
      </c>
      <c r="P63" s="2">
        <v>0.3</v>
      </c>
      <c r="Q63" s="2">
        <f t="shared" si="22"/>
        <v>4.4480519480519485</v>
      </c>
      <c r="S63" s="2" t="str">
        <f>IFERROR(VLOOKUP(T63,Components!$A:$C,2,FALSE),"")</f>
        <v>ALIS000080</v>
      </c>
      <c r="T63" s="2" t="s">
        <v>750</v>
      </c>
      <c r="U63" s="2">
        <f>IFERROR(VLOOKUP(T63,Components!$A:$C,3,FALSE),"")</f>
        <v>14.82683982683983</v>
      </c>
      <c r="V63" s="2">
        <v>0.3</v>
      </c>
      <c r="W63" s="2">
        <f t="shared" si="23"/>
        <v>4.4480519480519485</v>
      </c>
      <c r="Y63" s="2" t="str">
        <f>IFERROR(VLOOKUP(Z63,Components!$A:$C,2,FALSE),"")</f>
        <v>ALIS000080</v>
      </c>
      <c r="Z63" s="2" t="s">
        <v>750</v>
      </c>
      <c r="AA63" s="2">
        <f>IFERROR(VLOOKUP(Z63,Components!$A:$C,3,FALSE),"")</f>
        <v>14.82683982683983</v>
      </c>
      <c r="AB63" s="2">
        <v>0.3</v>
      </c>
      <c r="AC63" s="2">
        <f t="shared" si="24"/>
        <v>4.4480519480519485</v>
      </c>
    </row>
    <row r="64" spans="1:29" ht="15.75" customHeight="1">
      <c r="A64" s="2" t="str">
        <f>IFERROR(VLOOKUP(B64,Components!$A:$C,2,FALSE),"")</f>
        <v>ALIS000218</v>
      </c>
      <c r="B64" s="2" t="s">
        <v>1336</v>
      </c>
      <c r="C64" s="2">
        <f>IFERROR(VLOOKUP(B64,Components!$A:$C,3,FALSE),"")</f>
        <v>2.64</v>
      </c>
      <c r="D64" s="2">
        <v>1</v>
      </c>
      <c r="E64" s="2">
        <f t="shared" si="20"/>
        <v>2.64</v>
      </c>
      <c r="G64" s="2" t="str">
        <f>IFERROR(VLOOKUP(H64,Components!$A:$C,2,FALSE),"")</f>
        <v>ALIS000218</v>
      </c>
      <c r="H64" s="2" t="s">
        <v>1336</v>
      </c>
      <c r="I64" s="2">
        <f>IFERROR(VLOOKUP(H64,Components!$A:$C,3,FALSE),"")</f>
        <v>2.64</v>
      </c>
      <c r="J64" s="2">
        <v>1</v>
      </c>
      <c r="K64" s="2">
        <f t="shared" si="21"/>
        <v>2.64</v>
      </c>
      <c r="M64" s="2" t="str">
        <f>IFERROR(VLOOKUP(N64,Components!$A:$C,2,FALSE),"")</f>
        <v>ALIS000218</v>
      </c>
      <c r="N64" s="2" t="s">
        <v>1336</v>
      </c>
      <c r="O64" s="2">
        <f>IFERROR(VLOOKUP(N64,Components!$A:$C,3,FALSE),"")</f>
        <v>2.64</v>
      </c>
      <c r="P64" s="2">
        <v>1</v>
      </c>
      <c r="Q64" s="2">
        <f t="shared" si="22"/>
        <v>2.64</v>
      </c>
      <c r="S64" s="2" t="str">
        <f>IFERROR(VLOOKUP(T64,Components!$A:$C,2,FALSE),"")</f>
        <v>ALIS000218</v>
      </c>
      <c r="T64" s="2" t="s">
        <v>1336</v>
      </c>
      <c r="U64" s="2">
        <f>IFERROR(VLOOKUP(T64,Components!$A:$C,3,FALSE),"")</f>
        <v>2.64</v>
      </c>
      <c r="V64" s="2">
        <v>1</v>
      </c>
      <c r="W64" s="2">
        <f t="shared" si="23"/>
        <v>2.64</v>
      </c>
      <c r="Y64" s="2" t="str">
        <f>IFERROR(VLOOKUP(Z64,Components!$A:$C,2,FALSE),"")</f>
        <v>ALIS000218</v>
      </c>
      <c r="Z64" s="2" t="s">
        <v>1336</v>
      </c>
      <c r="AA64" s="2">
        <f>IFERROR(VLOOKUP(Z64,Components!$A:$C,3,FALSE),"")</f>
        <v>2.64</v>
      </c>
      <c r="AB64" s="2">
        <v>1</v>
      </c>
      <c r="AC64" s="2">
        <f t="shared" si="24"/>
        <v>2.64</v>
      </c>
    </row>
    <row r="65" spans="1:29" ht="15.75" customHeight="1">
      <c r="A65" s="2" t="str">
        <f>IFERROR(VLOOKUP(B65,Components!$A:$C,2,FALSE),"")</f>
        <v>ALIS000219</v>
      </c>
      <c r="B65" s="2" t="s">
        <v>1338</v>
      </c>
      <c r="C65" s="2">
        <f>IFERROR(VLOOKUP(B65,Components!$A:$C,3,FALSE),"")</f>
        <v>2.64</v>
      </c>
      <c r="D65" s="2">
        <v>1</v>
      </c>
      <c r="E65" s="2">
        <f t="shared" si="20"/>
        <v>2.64</v>
      </c>
      <c r="G65" s="2" t="str">
        <f>IFERROR(VLOOKUP(H65,Components!$A:$C,2,FALSE),"")</f>
        <v>ALIS000219</v>
      </c>
      <c r="H65" s="2" t="s">
        <v>1338</v>
      </c>
      <c r="I65" s="2">
        <f>IFERROR(VLOOKUP(H65,Components!$A:$C,3,FALSE),"")</f>
        <v>2.64</v>
      </c>
      <c r="J65" s="2">
        <v>1</v>
      </c>
      <c r="K65" s="2">
        <f t="shared" si="21"/>
        <v>2.64</v>
      </c>
      <c r="M65" s="2" t="str">
        <f>IFERROR(VLOOKUP(N65,Components!$A:$C,2,FALSE),"")</f>
        <v>ALIS000219</v>
      </c>
      <c r="N65" s="2" t="s">
        <v>1338</v>
      </c>
      <c r="O65" s="2">
        <f>IFERROR(VLOOKUP(N65,Components!$A:$C,3,FALSE),"")</f>
        <v>2.64</v>
      </c>
      <c r="P65" s="2">
        <v>1</v>
      </c>
      <c r="Q65" s="2">
        <f t="shared" si="22"/>
        <v>2.64</v>
      </c>
      <c r="S65" s="2" t="str">
        <f>IFERROR(VLOOKUP(T65,Components!$A:$C,2,FALSE),"")</f>
        <v>ALIS000219</v>
      </c>
      <c r="T65" s="2" t="s">
        <v>1338</v>
      </c>
      <c r="U65" s="2">
        <f>IFERROR(VLOOKUP(T65,Components!$A:$C,3,FALSE),"")</f>
        <v>2.64</v>
      </c>
      <c r="V65" s="2">
        <v>1</v>
      </c>
      <c r="W65" s="2">
        <f t="shared" si="23"/>
        <v>2.64</v>
      </c>
      <c r="Y65" s="2" t="str">
        <f>IFERROR(VLOOKUP(Z65,Components!$A:$C,2,FALSE),"")</f>
        <v>ALIS000219</v>
      </c>
      <c r="Z65" s="2" t="s">
        <v>1338</v>
      </c>
      <c r="AA65" s="2">
        <f>IFERROR(VLOOKUP(Z65,Components!$A:$C,3,FALSE),"")</f>
        <v>2.64</v>
      </c>
      <c r="AB65" s="2">
        <v>1</v>
      </c>
      <c r="AC65" s="2">
        <f t="shared" si="24"/>
        <v>2.64</v>
      </c>
    </row>
    <row r="66" spans="1:29" ht="15.75" customHeight="1">
      <c r="A66" s="2" t="str">
        <f>IFERROR(VLOOKUP(B66,Components!$A:$C,2,FALSE),"")</f>
        <v>ALIS000220</v>
      </c>
      <c r="B66" s="2" t="s">
        <v>1340</v>
      </c>
      <c r="C66" s="2">
        <f>IFERROR(VLOOKUP(B66,Components!$A:$C,3,FALSE),"")</f>
        <v>2.64</v>
      </c>
      <c r="D66" s="2">
        <v>1</v>
      </c>
      <c r="E66" s="2">
        <f t="shared" si="20"/>
        <v>2.64</v>
      </c>
      <c r="G66" s="2" t="str">
        <f>IFERROR(VLOOKUP(H66,Components!$A:$C,2,FALSE),"")</f>
        <v>ALIS000220</v>
      </c>
      <c r="H66" s="2" t="s">
        <v>1340</v>
      </c>
      <c r="I66" s="2">
        <f>IFERROR(VLOOKUP(H66,Components!$A:$C,3,FALSE),"")</f>
        <v>2.64</v>
      </c>
      <c r="J66" s="2">
        <v>1</v>
      </c>
      <c r="K66" s="2">
        <f t="shared" si="21"/>
        <v>2.64</v>
      </c>
      <c r="M66" s="2" t="str">
        <f>IFERROR(VLOOKUP(N66,Components!$A:$C,2,FALSE),"")</f>
        <v>ALIS000220</v>
      </c>
      <c r="N66" s="2" t="s">
        <v>1340</v>
      </c>
      <c r="O66" s="2">
        <f>IFERROR(VLOOKUP(N66,Components!$A:$C,3,FALSE),"")</f>
        <v>2.64</v>
      </c>
      <c r="P66" s="2">
        <v>1</v>
      </c>
      <c r="Q66" s="2">
        <f t="shared" si="22"/>
        <v>2.64</v>
      </c>
      <c r="S66" s="2" t="str">
        <f>IFERROR(VLOOKUP(T66,Components!$A:$C,2,FALSE),"")</f>
        <v>ALIS000220</v>
      </c>
      <c r="T66" s="2" t="s">
        <v>1340</v>
      </c>
      <c r="U66" s="2">
        <f>IFERROR(VLOOKUP(T66,Components!$A:$C,3,FALSE),"")</f>
        <v>2.64</v>
      </c>
      <c r="V66" s="2">
        <v>1</v>
      </c>
      <c r="W66" s="2">
        <f t="shared" si="23"/>
        <v>2.64</v>
      </c>
      <c r="Y66" s="2" t="str">
        <f>IFERROR(VLOOKUP(Z66,Components!$A:$C,2,FALSE),"")</f>
        <v>ALIS000220</v>
      </c>
      <c r="Z66" s="2" t="s">
        <v>1340</v>
      </c>
      <c r="AA66" s="2">
        <f>IFERROR(VLOOKUP(Z66,Components!$A:$C,3,FALSE),"")</f>
        <v>2.64</v>
      </c>
      <c r="AB66" s="2">
        <v>1</v>
      </c>
      <c r="AC66" s="2">
        <f t="shared" si="24"/>
        <v>2.64</v>
      </c>
    </row>
    <row r="67" spans="1:29" ht="15.75" customHeight="1">
      <c r="A67" s="2" t="str">
        <f>IFERROR(VLOOKUP(B67,Components!$A:$C,2,FALSE),"")</f>
        <v>ALIS000224</v>
      </c>
      <c r="B67" s="2" t="s">
        <v>1348</v>
      </c>
      <c r="C67" s="2">
        <f>IFERROR(VLOOKUP(B67,Components!$A:$C,3,FALSE),"")</f>
        <v>46.2</v>
      </c>
      <c r="D67" s="2">
        <v>1</v>
      </c>
      <c r="E67" s="2">
        <f t="shared" si="20"/>
        <v>46.2</v>
      </c>
      <c r="G67" s="2" t="str">
        <f>IFERROR(VLOOKUP(H67,Components!$A:$C,2,FALSE),"")</f>
        <v>ALIS000224</v>
      </c>
      <c r="H67" s="2" t="s">
        <v>1348</v>
      </c>
      <c r="I67" s="2">
        <f>IFERROR(VLOOKUP(H67,Components!$A:$C,3,FALSE),"")</f>
        <v>46.2</v>
      </c>
      <c r="J67" s="2">
        <v>1</v>
      </c>
      <c r="K67" s="2">
        <f t="shared" si="21"/>
        <v>46.2</v>
      </c>
      <c r="M67" s="2" t="str">
        <f>IFERROR(VLOOKUP(N67,Components!$A:$C,2,FALSE),"")</f>
        <v>ALIS000224</v>
      </c>
      <c r="N67" s="2" t="s">
        <v>1348</v>
      </c>
      <c r="O67" s="2">
        <f>IFERROR(VLOOKUP(N67,Components!$A:$C,3,FALSE),"")</f>
        <v>46.2</v>
      </c>
      <c r="P67" s="2">
        <v>1</v>
      </c>
      <c r="Q67" s="2">
        <f t="shared" si="22"/>
        <v>46.2</v>
      </c>
      <c r="S67" s="2" t="str">
        <f>IFERROR(VLOOKUP(T67,Components!$A:$C,2,FALSE),"")</f>
        <v>ALIS000224</v>
      </c>
      <c r="T67" s="2" t="s">
        <v>1348</v>
      </c>
      <c r="U67" s="2">
        <f>IFERROR(VLOOKUP(T67,Components!$A:$C,3,FALSE),"")</f>
        <v>46.2</v>
      </c>
      <c r="V67" s="2">
        <v>1</v>
      </c>
      <c r="W67" s="2">
        <f t="shared" si="23"/>
        <v>46.2</v>
      </c>
      <c r="Y67" s="2" t="str">
        <f>IFERROR(VLOOKUP(Z67,Components!$A:$C,2,FALSE),"")</f>
        <v>ALIS000224</v>
      </c>
      <c r="Z67" s="2" t="s">
        <v>1348</v>
      </c>
      <c r="AA67" s="2">
        <f>IFERROR(VLOOKUP(Z67,Components!$A:$C,3,FALSE),"")</f>
        <v>46.2</v>
      </c>
      <c r="AB67" s="2">
        <v>1</v>
      </c>
      <c r="AC67" s="2">
        <f t="shared" si="24"/>
        <v>46.2</v>
      </c>
    </row>
    <row r="68" spans="1:29" ht="15.75" customHeight="1">
      <c r="A68" s="2" t="str">
        <f>IFERROR(VLOOKUP(B68,Components!$A:$C,2,FALSE),"")</f>
        <v/>
      </c>
      <c r="B68" s="2"/>
      <c r="C68" s="2" t="str">
        <f>IFERROR(VLOOKUP(B68,Components!$A:$C,3,FALSE),"")</f>
        <v/>
      </c>
      <c r="D68" s="2">
        <v>1</v>
      </c>
      <c r="E68" s="2">
        <f t="shared" si="20"/>
        <v>0</v>
      </c>
      <c r="G68" s="2" t="str">
        <f>IFERROR(VLOOKUP(H68,Components!$A:$C,2,FALSE),"")</f>
        <v/>
      </c>
      <c r="H68" s="2"/>
      <c r="I68" s="2" t="str">
        <f>IFERROR(VLOOKUP(H68,Components!$A:$C,3,FALSE),"")</f>
        <v/>
      </c>
      <c r="J68" s="2">
        <v>1</v>
      </c>
      <c r="K68" s="2">
        <f t="shared" si="21"/>
        <v>0</v>
      </c>
      <c r="M68" s="2" t="str">
        <f>IFERROR(VLOOKUP(N68,Components!$A:$C,2,FALSE),"")</f>
        <v/>
      </c>
      <c r="N68" s="2"/>
      <c r="O68" s="2" t="str">
        <f>IFERROR(VLOOKUP(N68,Components!$A:$C,3,FALSE),"")</f>
        <v/>
      </c>
      <c r="P68" s="2">
        <v>1</v>
      </c>
      <c r="Q68" s="2">
        <f t="shared" si="22"/>
        <v>0</v>
      </c>
      <c r="S68" s="2" t="str">
        <f>IFERROR(VLOOKUP(T68,Components!$A:$C,2,FALSE),"")</f>
        <v/>
      </c>
      <c r="T68" s="2"/>
      <c r="U68" s="2" t="str">
        <f>IFERROR(VLOOKUP(T68,Components!$A:$C,3,FALSE),"")</f>
        <v/>
      </c>
      <c r="V68" s="2">
        <v>1</v>
      </c>
      <c r="W68" s="2">
        <f t="shared" si="23"/>
        <v>0</v>
      </c>
      <c r="Y68" s="2" t="str">
        <f>IFERROR(VLOOKUP(Z68,Components!$A:$C,2,FALSE),"")</f>
        <v/>
      </c>
      <c r="Z68" s="2"/>
      <c r="AA68" s="2" t="str">
        <f>IFERROR(VLOOKUP(Z68,Components!$A:$C,3,FALSE),"")</f>
        <v/>
      </c>
      <c r="AB68" s="2">
        <v>1</v>
      </c>
      <c r="AC68" s="2">
        <f t="shared" si="24"/>
        <v>0</v>
      </c>
    </row>
    <row r="69" spans="1:29" ht="15.75" customHeight="1">
      <c r="A69" s="2" t="s">
        <v>1750</v>
      </c>
      <c r="E69" s="2">
        <f>SUM(E59:E68)</f>
        <v>263.18905194805194</v>
      </c>
      <c r="G69" s="2" t="s">
        <v>1750</v>
      </c>
      <c r="K69" s="2">
        <f>SUM(K59:K68)</f>
        <v>263.18905194805194</v>
      </c>
      <c r="M69" s="2" t="s">
        <v>1750</v>
      </c>
      <c r="Q69" s="2">
        <f>SUM(Q59:Q68)</f>
        <v>263.18905194805194</v>
      </c>
      <c r="S69" s="2" t="s">
        <v>1750</v>
      </c>
      <c r="W69" s="2">
        <f>SUM(W59:W68)</f>
        <v>263.18905194805194</v>
      </c>
      <c r="Y69" s="2" t="s">
        <v>1750</v>
      </c>
      <c r="AC69" s="2">
        <f>SUM(AC59:AC68)</f>
        <v>263.18905194805194</v>
      </c>
    </row>
    <row r="70" spans="1:29" ht="15.75" customHeight="1"/>
    <row r="71" spans="1:29" ht="15.75" customHeight="1">
      <c r="A71" s="192" t="s">
        <v>184</v>
      </c>
      <c r="B71" s="193"/>
      <c r="C71" s="193"/>
      <c r="D71" s="193"/>
      <c r="E71" s="193"/>
      <c r="G71" s="192" t="s">
        <v>185</v>
      </c>
      <c r="H71" s="193"/>
      <c r="I71" s="193"/>
      <c r="J71" s="193"/>
      <c r="K71" s="193"/>
      <c r="M71" s="192" t="s">
        <v>186</v>
      </c>
      <c r="N71" s="193"/>
      <c r="O71" s="193"/>
      <c r="P71" s="193"/>
      <c r="Q71" s="193"/>
      <c r="S71" s="192" t="s">
        <v>187</v>
      </c>
      <c r="T71" s="193"/>
      <c r="U71" s="193"/>
      <c r="V71" s="193"/>
      <c r="W71" s="193"/>
      <c r="Y71" s="192" t="s">
        <v>188</v>
      </c>
      <c r="Z71" s="193"/>
      <c r="AA71" s="193"/>
      <c r="AB71" s="193"/>
      <c r="AC71" s="193"/>
    </row>
    <row r="72" spans="1:29" ht="15.75" customHeight="1">
      <c r="A72" s="194" t="s">
        <v>1745</v>
      </c>
      <c r="B72" s="195" t="s">
        <v>1746</v>
      </c>
      <c r="C72" s="195" t="s">
        <v>1747</v>
      </c>
      <c r="D72" s="195" t="s">
        <v>1748</v>
      </c>
      <c r="E72" s="196" t="s">
        <v>1749</v>
      </c>
      <c r="G72" s="194" t="s">
        <v>1745</v>
      </c>
      <c r="H72" s="195" t="s">
        <v>1746</v>
      </c>
      <c r="I72" s="195" t="s">
        <v>1747</v>
      </c>
      <c r="J72" s="195" t="s">
        <v>1748</v>
      </c>
      <c r="K72" s="196" t="s">
        <v>1749</v>
      </c>
      <c r="M72" s="194" t="s">
        <v>1745</v>
      </c>
      <c r="N72" s="195" t="s">
        <v>1746</v>
      </c>
      <c r="O72" s="195" t="s">
        <v>1747</v>
      </c>
      <c r="P72" s="195" t="s">
        <v>1748</v>
      </c>
      <c r="Q72" s="196" t="s">
        <v>1749</v>
      </c>
      <c r="S72" s="194" t="s">
        <v>1745</v>
      </c>
      <c r="T72" s="195" t="s">
        <v>1746</v>
      </c>
      <c r="U72" s="195" t="s">
        <v>1747</v>
      </c>
      <c r="V72" s="195" t="s">
        <v>1748</v>
      </c>
      <c r="W72" s="196" t="s">
        <v>1749</v>
      </c>
      <c r="Y72" s="194" t="s">
        <v>1745</v>
      </c>
      <c r="Z72" s="195" t="s">
        <v>1746</v>
      </c>
      <c r="AA72" s="195" t="s">
        <v>1747</v>
      </c>
      <c r="AB72" s="195" t="s">
        <v>1748</v>
      </c>
      <c r="AC72" s="196" t="s">
        <v>1749</v>
      </c>
    </row>
    <row r="73" spans="1:29" ht="15.75" customHeight="1">
      <c r="A73" s="2" t="str">
        <f>IFERROR(VLOOKUP(B73,Components!$A:$C,2,FALSE),"")</f>
        <v>ALIS000261</v>
      </c>
      <c r="B73" s="209" t="s">
        <v>1417</v>
      </c>
      <c r="C73" s="2">
        <f>IFERROR(VLOOKUP(B73,Components!$A:$C,3,FALSE),"")</f>
        <v>303.60000000000002</v>
      </c>
      <c r="D73" s="2">
        <v>1</v>
      </c>
      <c r="E73" s="2">
        <f t="shared" ref="E73:E82" si="25">IFERROR(D73*C73, 0)</f>
        <v>303.60000000000002</v>
      </c>
      <c r="G73" s="2" t="str">
        <f>IFERROR(VLOOKUP(H73,Components!$A:$C,2,FALSE),"")</f>
        <v>ALIS000262</v>
      </c>
      <c r="H73" s="209" t="s">
        <v>1419</v>
      </c>
      <c r="I73" s="2">
        <f>IFERROR(VLOOKUP(H73,Components!$A:$C,3,FALSE),"")</f>
        <v>303.60000000000002</v>
      </c>
      <c r="J73" s="2">
        <v>1</v>
      </c>
      <c r="K73" s="2">
        <f t="shared" ref="K73:K82" si="26">IFERROR(J73*I73, 0)</f>
        <v>303.60000000000002</v>
      </c>
      <c r="M73" s="2" t="str">
        <f>IFERROR(VLOOKUP(N73,Components!$A:$C,2,FALSE),"")</f>
        <v>ALIS000263</v>
      </c>
      <c r="N73" s="209" t="s">
        <v>1421</v>
      </c>
      <c r="O73" s="2">
        <f>IFERROR(VLOOKUP(N73,Components!$A:$C,3,FALSE),"")</f>
        <v>303.60000000000002</v>
      </c>
      <c r="P73" s="2">
        <v>1</v>
      </c>
      <c r="Q73" s="2">
        <f t="shared" ref="Q73:Q82" si="27">IFERROR(P73*O73, 0)</f>
        <v>303.60000000000002</v>
      </c>
      <c r="S73" s="2" t="str">
        <f>IFERROR(VLOOKUP(T73,Components!$A:$C,2,FALSE),"")</f>
        <v>ALIS000264</v>
      </c>
      <c r="T73" s="209" t="s">
        <v>1423</v>
      </c>
      <c r="U73" s="2">
        <f>IFERROR(VLOOKUP(T73,Components!$A:$C,3,FALSE),"")</f>
        <v>303.60000000000002</v>
      </c>
      <c r="V73" s="2">
        <v>1</v>
      </c>
      <c r="W73" s="2">
        <f t="shared" ref="W73:W82" si="28">IFERROR(V73*U73, 0)</f>
        <v>303.60000000000002</v>
      </c>
      <c r="Y73" s="2" t="str">
        <f>IFERROR(VLOOKUP(Z73,Components!$A:$C,2,FALSE),"")</f>
        <v>ALIS000265</v>
      </c>
      <c r="Z73" s="209" t="s">
        <v>1425</v>
      </c>
      <c r="AA73" s="2">
        <f>IFERROR(VLOOKUP(Z73,Components!$A:$C,3,FALSE),"")</f>
        <v>303.60000000000002</v>
      </c>
      <c r="AB73" s="2">
        <v>1</v>
      </c>
      <c r="AC73" s="2">
        <f t="shared" ref="AC73:AC82" si="29">IFERROR(AB73*AA73, 0)</f>
        <v>303.60000000000002</v>
      </c>
    </row>
    <row r="74" spans="1:29" ht="15.75" customHeight="1">
      <c r="A74" s="2" t="str">
        <f>IFERROR(VLOOKUP(B74,Components!$A:$C,2,FALSE),"")</f>
        <v/>
      </c>
      <c r="B74" s="2"/>
      <c r="C74" s="2" t="str">
        <f>IFERROR(VLOOKUP(B74,Components!$A:$C,3,FALSE),"")</f>
        <v/>
      </c>
      <c r="D74" s="2">
        <v>1</v>
      </c>
      <c r="E74" s="2">
        <f t="shared" si="25"/>
        <v>0</v>
      </c>
      <c r="G74" s="2" t="str">
        <f>IFERROR(VLOOKUP(H74,Components!$A:$C,2,FALSE),"")</f>
        <v/>
      </c>
      <c r="H74" s="2"/>
      <c r="I74" s="2" t="str">
        <f>IFERROR(VLOOKUP(H74,Components!$A:$C,3,FALSE),"")</f>
        <v/>
      </c>
      <c r="J74" s="2">
        <v>1</v>
      </c>
      <c r="K74" s="2">
        <f t="shared" si="26"/>
        <v>0</v>
      </c>
      <c r="M74" s="2" t="str">
        <f>IFERROR(VLOOKUP(N74,Components!$A:$C,2,FALSE),"")</f>
        <v/>
      </c>
      <c r="N74" s="2"/>
      <c r="O74" s="2" t="str">
        <f>IFERROR(VLOOKUP(N74,Components!$A:$C,3,FALSE),"")</f>
        <v/>
      </c>
      <c r="P74" s="2">
        <v>1</v>
      </c>
      <c r="Q74" s="2">
        <f t="shared" si="27"/>
        <v>0</v>
      </c>
      <c r="S74" s="2" t="str">
        <f>IFERROR(VLOOKUP(T74,Components!$A:$C,2,FALSE),"")</f>
        <v/>
      </c>
      <c r="T74" s="2"/>
      <c r="U74" s="2" t="str">
        <f>IFERROR(VLOOKUP(T74,Components!$A:$C,3,FALSE),"")</f>
        <v/>
      </c>
      <c r="V74" s="2">
        <v>1</v>
      </c>
      <c r="W74" s="2">
        <f t="shared" si="28"/>
        <v>0</v>
      </c>
      <c r="Y74" s="2" t="str">
        <f>IFERROR(VLOOKUP(Z74,Components!$A:$C,2,FALSE),"")</f>
        <v/>
      </c>
      <c r="Z74" s="2"/>
      <c r="AA74" s="2" t="str">
        <f>IFERROR(VLOOKUP(Z74,Components!$A:$C,3,FALSE),"")</f>
        <v/>
      </c>
      <c r="AB74" s="2">
        <v>1</v>
      </c>
      <c r="AC74" s="2">
        <f t="shared" si="29"/>
        <v>0</v>
      </c>
    </row>
    <row r="75" spans="1:29" ht="15.75" customHeight="1">
      <c r="A75" s="2" t="str">
        <f>IFERROR(VLOOKUP(B75,Components!$A:$C,2,FALSE),"")</f>
        <v>ALIS000084</v>
      </c>
      <c r="B75" s="2" t="s">
        <v>758</v>
      </c>
      <c r="C75" s="2">
        <f>IFERROR(VLOOKUP(B75,Components!$A:$C,3,FALSE),"")</f>
        <v>1.0500000000000001E-2</v>
      </c>
      <c r="D75" s="2">
        <v>1</v>
      </c>
      <c r="E75" s="2">
        <f t="shared" si="25"/>
        <v>1.0500000000000001E-2</v>
      </c>
      <c r="G75" s="2" t="str">
        <f>IFERROR(VLOOKUP(H75,Components!$A:$C,2,FALSE),"")</f>
        <v>ALIS000084</v>
      </c>
      <c r="H75" s="2" t="s">
        <v>758</v>
      </c>
      <c r="I75" s="2">
        <f>IFERROR(VLOOKUP(H75,Components!$A:$C,3,FALSE),"")</f>
        <v>1.0500000000000001E-2</v>
      </c>
      <c r="J75" s="2">
        <v>1</v>
      </c>
      <c r="K75" s="2">
        <f t="shared" si="26"/>
        <v>1.0500000000000001E-2</v>
      </c>
      <c r="M75" s="2" t="str">
        <f>IFERROR(VLOOKUP(N75,Components!$A:$C,2,FALSE),"")</f>
        <v>ALIS000084</v>
      </c>
      <c r="N75" s="2" t="s">
        <v>758</v>
      </c>
      <c r="O75" s="2">
        <f>IFERROR(VLOOKUP(N75,Components!$A:$C,3,FALSE),"")</f>
        <v>1.0500000000000001E-2</v>
      </c>
      <c r="P75" s="2">
        <v>1</v>
      </c>
      <c r="Q75" s="2">
        <f t="shared" si="27"/>
        <v>1.0500000000000001E-2</v>
      </c>
      <c r="S75" s="2" t="str">
        <f>IFERROR(VLOOKUP(T75,Components!$A:$C,2,FALSE),"")</f>
        <v>ALIS000084</v>
      </c>
      <c r="T75" s="2" t="s">
        <v>758</v>
      </c>
      <c r="U75" s="2">
        <f>IFERROR(VLOOKUP(T75,Components!$A:$C,3,FALSE),"")</f>
        <v>1.0500000000000001E-2</v>
      </c>
      <c r="V75" s="2">
        <v>1</v>
      </c>
      <c r="W75" s="2">
        <f t="shared" si="28"/>
        <v>1.0500000000000001E-2</v>
      </c>
      <c r="Y75" s="2" t="str">
        <f>IFERROR(VLOOKUP(Z75,Components!$A:$C,2,FALSE),"")</f>
        <v>ALIS000084</v>
      </c>
      <c r="Z75" s="2" t="s">
        <v>758</v>
      </c>
      <c r="AA75" s="2">
        <f>IFERROR(VLOOKUP(Z75,Components!$A:$C,3,FALSE),"")</f>
        <v>1.0500000000000001E-2</v>
      </c>
      <c r="AB75" s="2">
        <v>1</v>
      </c>
      <c r="AC75" s="2">
        <f t="shared" si="29"/>
        <v>1.0500000000000001E-2</v>
      </c>
    </row>
    <row r="76" spans="1:29" ht="15.75" customHeight="1">
      <c r="A76" s="2" t="str">
        <f>IFERROR(VLOOKUP(B76,Components!$A:$C,2,FALSE),"")</f>
        <v>ALIS000083</v>
      </c>
      <c r="B76" s="2" t="s">
        <v>756</v>
      </c>
      <c r="C76" s="2">
        <f>IFERROR(VLOOKUP(B76,Components!$A:$C,3,FALSE),"")</f>
        <v>1.0500000000000001E-2</v>
      </c>
      <c r="D76" s="2">
        <v>1</v>
      </c>
      <c r="E76" s="2">
        <f t="shared" si="25"/>
        <v>1.0500000000000001E-2</v>
      </c>
      <c r="G76" s="2" t="str">
        <f>IFERROR(VLOOKUP(H76,Components!$A:$C,2,FALSE),"")</f>
        <v>ALIS000083</v>
      </c>
      <c r="H76" s="2" t="s">
        <v>756</v>
      </c>
      <c r="I76" s="2">
        <f>IFERROR(VLOOKUP(H76,Components!$A:$C,3,FALSE),"")</f>
        <v>1.0500000000000001E-2</v>
      </c>
      <c r="J76" s="2">
        <v>1</v>
      </c>
      <c r="K76" s="2">
        <f t="shared" si="26"/>
        <v>1.0500000000000001E-2</v>
      </c>
      <c r="M76" s="2" t="str">
        <f>IFERROR(VLOOKUP(N76,Components!$A:$C,2,FALSE),"")</f>
        <v>ALIS000083</v>
      </c>
      <c r="N76" s="2" t="s">
        <v>756</v>
      </c>
      <c r="O76" s="2">
        <f>IFERROR(VLOOKUP(N76,Components!$A:$C,3,FALSE),"")</f>
        <v>1.0500000000000001E-2</v>
      </c>
      <c r="P76" s="2">
        <v>1</v>
      </c>
      <c r="Q76" s="2">
        <f t="shared" si="27"/>
        <v>1.0500000000000001E-2</v>
      </c>
      <c r="S76" s="2" t="str">
        <f>IFERROR(VLOOKUP(T76,Components!$A:$C,2,FALSE),"")</f>
        <v>ALIS000083</v>
      </c>
      <c r="T76" s="2" t="s">
        <v>756</v>
      </c>
      <c r="U76" s="2">
        <f>IFERROR(VLOOKUP(T76,Components!$A:$C,3,FALSE),"")</f>
        <v>1.0500000000000001E-2</v>
      </c>
      <c r="V76" s="2">
        <v>1</v>
      </c>
      <c r="W76" s="2">
        <f t="shared" si="28"/>
        <v>1.0500000000000001E-2</v>
      </c>
      <c r="Y76" s="2" t="str">
        <f>IFERROR(VLOOKUP(Z76,Components!$A:$C,2,FALSE),"")</f>
        <v>ALIS000083</v>
      </c>
      <c r="Z76" s="2" t="s">
        <v>756</v>
      </c>
      <c r="AA76" s="2">
        <f>IFERROR(VLOOKUP(Z76,Components!$A:$C,3,FALSE),"")</f>
        <v>1.0500000000000001E-2</v>
      </c>
      <c r="AB76" s="2">
        <v>1</v>
      </c>
      <c r="AC76" s="2">
        <f t="shared" si="29"/>
        <v>1.0500000000000001E-2</v>
      </c>
    </row>
    <row r="77" spans="1:29" ht="15.75" customHeight="1">
      <c r="A77" s="2" t="str">
        <f>IFERROR(VLOOKUP(B77,Components!$A:$C,2,FALSE),"")</f>
        <v>ALIS000080</v>
      </c>
      <c r="B77" s="2" t="s">
        <v>750</v>
      </c>
      <c r="C77" s="2">
        <f>IFERROR(VLOOKUP(B77,Components!$A:$C,3,FALSE),"")</f>
        <v>14.82683982683983</v>
      </c>
      <c r="D77" s="2">
        <v>0.3</v>
      </c>
      <c r="E77" s="2">
        <f t="shared" si="25"/>
        <v>4.4480519480519485</v>
      </c>
      <c r="G77" s="2" t="str">
        <f>IFERROR(VLOOKUP(H77,Components!$A:$C,2,FALSE),"")</f>
        <v>ALIS000080</v>
      </c>
      <c r="H77" s="2" t="s">
        <v>750</v>
      </c>
      <c r="I77" s="2">
        <f>IFERROR(VLOOKUP(H77,Components!$A:$C,3,FALSE),"")</f>
        <v>14.82683982683983</v>
      </c>
      <c r="J77" s="2">
        <v>0.3</v>
      </c>
      <c r="K77" s="2">
        <f t="shared" si="26"/>
        <v>4.4480519480519485</v>
      </c>
      <c r="M77" s="2" t="str">
        <f>IFERROR(VLOOKUP(N77,Components!$A:$C,2,FALSE),"")</f>
        <v>ALIS000080</v>
      </c>
      <c r="N77" s="2" t="s">
        <v>750</v>
      </c>
      <c r="O77" s="2">
        <f>IFERROR(VLOOKUP(N77,Components!$A:$C,3,FALSE),"")</f>
        <v>14.82683982683983</v>
      </c>
      <c r="P77" s="2">
        <v>0.3</v>
      </c>
      <c r="Q77" s="2">
        <f t="shared" si="27"/>
        <v>4.4480519480519485</v>
      </c>
      <c r="S77" s="2" t="str">
        <f>IFERROR(VLOOKUP(T77,Components!$A:$C,2,FALSE),"")</f>
        <v>ALIS000080</v>
      </c>
      <c r="T77" s="2" t="s">
        <v>750</v>
      </c>
      <c r="U77" s="2">
        <f>IFERROR(VLOOKUP(T77,Components!$A:$C,3,FALSE),"")</f>
        <v>14.82683982683983</v>
      </c>
      <c r="V77" s="2">
        <v>0.3</v>
      </c>
      <c r="W77" s="2">
        <f t="shared" si="28"/>
        <v>4.4480519480519485</v>
      </c>
      <c r="Y77" s="2" t="str">
        <f>IFERROR(VLOOKUP(Z77,Components!$A:$C,2,FALSE),"")</f>
        <v>ALIS000080</v>
      </c>
      <c r="Z77" s="2" t="s">
        <v>750</v>
      </c>
      <c r="AA77" s="2">
        <f>IFERROR(VLOOKUP(Z77,Components!$A:$C,3,FALSE),"")</f>
        <v>14.82683982683983</v>
      </c>
      <c r="AB77" s="2">
        <v>0.3</v>
      </c>
      <c r="AC77" s="2">
        <f t="shared" si="29"/>
        <v>4.4480519480519485</v>
      </c>
    </row>
    <row r="78" spans="1:29" ht="15.75" customHeight="1">
      <c r="A78" s="2" t="str">
        <f>IFERROR(VLOOKUP(B78,Components!$A:$C,2,FALSE),"")</f>
        <v/>
      </c>
      <c r="B78" s="2"/>
      <c r="C78" s="2" t="str">
        <f>IFERROR(VLOOKUP(B78,Components!$A:$C,3,FALSE),"")</f>
        <v/>
      </c>
      <c r="D78" s="2">
        <v>1</v>
      </c>
      <c r="E78" s="2">
        <f t="shared" si="25"/>
        <v>0</v>
      </c>
      <c r="G78" s="2" t="str">
        <f>IFERROR(VLOOKUP(H78,Components!$A:$C,2,FALSE),"")</f>
        <v/>
      </c>
      <c r="H78" s="2"/>
      <c r="I78" s="2" t="str">
        <f>IFERROR(VLOOKUP(H78,Components!$A:$C,3,FALSE),"")</f>
        <v/>
      </c>
      <c r="J78" s="2">
        <v>1</v>
      </c>
      <c r="K78" s="2">
        <f t="shared" si="26"/>
        <v>0</v>
      </c>
      <c r="M78" s="2" t="str">
        <f>IFERROR(VLOOKUP(N78,Components!$A:$C,2,FALSE),"")</f>
        <v/>
      </c>
      <c r="N78" s="2"/>
      <c r="O78" s="2" t="str">
        <f>IFERROR(VLOOKUP(N78,Components!$A:$C,3,FALSE),"")</f>
        <v/>
      </c>
      <c r="P78" s="2">
        <v>1</v>
      </c>
      <c r="Q78" s="2">
        <f t="shared" si="27"/>
        <v>0</v>
      </c>
      <c r="S78" s="2" t="str">
        <f>IFERROR(VLOOKUP(T78,Components!$A:$C,2,FALSE),"")</f>
        <v/>
      </c>
      <c r="T78" s="2"/>
      <c r="U78" s="2" t="str">
        <f>IFERROR(VLOOKUP(T78,Components!$A:$C,3,FALSE),"")</f>
        <v/>
      </c>
      <c r="V78" s="2">
        <v>1</v>
      </c>
      <c r="W78" s="2">
        <f t="shared" si="28"/>
        <v>0</v>
      </c>
      <c r="Y78" s="2" t="str">
        <f>IFERROR(VLOOKUP(Z78,Components!$A:$C,2,FALSE),"")</f>
        <v/>
      </c>
      <c r="Z78" s="2"/>
      <c r="AA78" s="2" t="str">
        <f>IFERROR(VLOOKUP(Z78,Components!$A:$C,3,FALSE),"")</f>
        <v/>
      </c>
      <c r="AB78" s="2">
        <v>1</v>
      </c>
      <c r="AC78" s="2">
        <f t="shared" si="29"/>
        <v>0</v>
      </c>
    </row>
    <row r="79" spans="1:29" ht="15.75" customHeight="1">
      <c r="A79" s="2" t="str">
        <f>IFERROR(VLOOKUP(B79,Components!$A:$C,2,FALSE),"")</f>
        <v/>
      </c>
      <c r="B79" s="2"/>
      <c r="C79" s="2" t="str">
        <f>IFERROR(VLOOKUP(B79,Components!$A:$C,3,FALSE),"")</f>
        <v/>
      </c>
      <c r="D79" s="2">
        <v>1</v>
      </c>
      <c r="E79" s="2">
        <f t="shared" si="25"/>
        <v>0</v>
      </c>
      <c r="G79" s="2" t="str">
        <f>IFERROR(VLOOKUP(H79,Components!$A:$C,2,FALSE),"")</f>
        <v/>
      </c>
      <c r="H79" s="2"/>
      <c r="I79" s="2" t="str">
        <f>IFERROR(VLOOKUP(H79,Components!$A:$C,3,FALSE),"")</f>
        <v/>
      </c>
      <c r="J79" s="2">
        <v>1</v>
      </c>
      <c r="K79" s="2">
        <f t="shared" si="26"/>
        <v>0</v>
      </c>
      <c r="M79" s="2" t="str">
        <f>IFERROR(VLOOKUP(N79,Components!$A:$C,2,FALSE),"")</f>
        <v/>
      </c>
      <c r="N79" s="2"/>
      <c r="O79" s="2" t="str">
        <f>IFERROR(VLOOKUP(N79,Components!$A:$C,3,FALSE),"")</f>
        <v/>
      </c>
      <c r="P79" s="2">
        <v>1</v>
      </c>
      <c r="Q79" s="2">
        <f t="shared" si="27"/>
        <v>0</v>
      </c>
      <c r="S79" s="2" t="str">
        <f>IFERROR(VLOOKUP(T79,Components!$A:$C,2,FALSE),"")</f>
        <v/>
      </c>
      <c r="T79" s="2"/>
      <c r="U79" s="2" t="str">
        <f>IFERROR(VLOOKUP(T79,Components!$A:$C,3,FALSE),"")</f>
        <v/>
      </c>
      <c r="V79" s="2">
        <v>1</v>
      </c>
      <c r="W79" s="2">
        <f t="shared" si="28"/>
        <v>0</v>
      </c>
      <c r="Y79" s="2" t="str">
        <f>IFERROR(VLOOKUP(Z79,Components!$A:$C,2,FALSE),"")</f>
        <v/>
      </c>
      <c r="Z79" s="2"/>
      <c r="AA79" s="2" t="str">
        <f>IFERROR(VLOOKUP(Z79,Components!$A:$C,3,FALSE),"")</f>
        <v/>
      </c>
      <c r="AB79" s="2">
        <v>1</v>
      </c>
      <c r="AC79" s="2">
        <f t="shared" si="29"/>
        <v>0</v>
      </c>
    </row>
    <row r="80" spans="1:29" ht="15.75" customHeight="1">
      <c r="A80" s="2" t="str">
        <f>IFERROR(VLOOKUP(B80,Components!$A:$C,2,FALSE),"")</f>
        <v/>
      </c>
      <c r="B80" s="2"/>
      <c r="C80" s="2" t="str">
        <f>IFERROR(VLOOKUP(B80,Components!$A:$C,3,FALSE),"")</f>
        <v/>
      </c>
      <c r="D80" s="2">
        <v>1</v>
      </c>
      <c r="E80" s="2">
        <f t="shared" si="25"/>
        <v>0</v>
      </c>
      <c r="G80" s="2" t="str">
        <f>IFERROR(VLOOKUP(H80,Components!$A:$C,2,FALSE),"")</f>
        <v/>
      </c>
      <c r="H80" s="2"/>
      <c r="I80" s="2" t="str">
        <f>IFERROR(VLOOKUP(H80,Components!$A:$C,3,FALSE),"")</f>
        <v/>
      </c>
      <c r="J80" s="2">
        <v>1</v>
      </c>
      <c r="K80" s="2">
        <f t="shared" si="26"/>
        <v>0</v>
      </c>
      <c r="M80" s="2" t="str">
        <f>IFERROR(VLOOKUP(N80,Components!$A:$C,2,FALSE),"")</f>
        <v/>
      </c>
      <c r="N80" s="2"/>
      <c r="O80" s="2" t="str">
        <f>IFERROR(VLOOKUP(N80,Components!$A:$C,3,FALSE),"")</f>
        <v/>
      </c>
      <c r="P80" s="2">
        <v>1</v>
      </c>
      <c r="Q80" s="2">
        <f t="shared" si="27"/>
        <v>0</v>
      </c>
      <c r="S80" s="2" t="str">
        <f>IFERROR(VLOOKUP(T80,Components!$A:$C,2,FALSE),"")</f>
        <v/>
      </c>
      <c r="T80" s="2"/>
      <c r="U80" s="2" t="str">
        <f>IFERROR(VLOOKUP(T80,Components!$A:$C,3,FALSE),"")</f>
        <v/>
      </c>
      <c r="V80" s="2">
        <v>1</v>
      </c>
      <c r="W80" s="2">
        <f t="shared" si="28"/>
        <v>0</v>
      </c>
      <c r="Y80" s="2" t="str">
        <f>IFERROR(VLOOKUP(Z80,Components!$A:$C,2,FALSE),"")</f>
        <v/>
      </c>
      <c r="Z80" s="2"/>
      <c r="AA80" s="2" t="str">
        <f>IFERROR(VLOOKUP(Z80,Components!$A:$C,3,FALSE),"")</f>
        <v/>
      </c>
      <c r="AB80" s="2">
        <v>1</v>
      </c>
      <c r="AC80" s="2">
        <f t="shared" si="29"/>
        <v>0</v>
      </c>
    </row>
    <row r="81" spans="1:29" ht="15.75" customHeight="1">
      <c r="A81" s="2" t="str">
        <f>IFERROR(VLOOKUP(B81,Components!$A:$C,2,FALSE),"")</f>
        <v/>
      </c>
      <c r="B81" s="2"/>
      <c r="C81" s="2" t="str">
        <f>IFERROR(VLOOKUP(B81,Components!$A:$C,3,FALSE),"")</f>
        <v/>
      </c>
      <c r="D81" s="2">
        <v>1</v>
      </c>
      <c r="E81" s="2">
        <f t="shared" si="25"/>
        <v>0</v>
      </c>
      <c r="G81" s="2" t="str">
        <f>IFERROR(VLOOKUP(H81,Components!$A:$C,2,FALSE),"")</f>
        <v/>
      </c>
      <c r="H81" s="2"/>
      <c r="I81" s="2" t="str">
        <f>IFERROR(VLOOKUP(H81,Components!$A:$C,3,FALSE),"")</f>
        <v/>
      </c>
      <c r="J81" s="2">
        <v>1</v>
      </c>
      <c r="K81" s="2">
        <f t="shared" si="26"/>
        <v>0</v>
      </c>
      <c r="M81" s="2" t="str">
        <f>IFERROR(VLOOKUP(N81,Components!$A:$C,2,FALSE),"")</f>
        <v/>
      </c>
      <c r="N81" s="2"/>
      <c r="O81" s="2" t="str">
        <f>IFERROR(VLOOKUP(N81,Components!$A:$C,3,FALSE),"")</f>
        <v/>
      </c>
      <c r="P81" s="2">
        <v>1</v>
      </c>
      <c r="Q81" s="2">
        <f t="shared" si="27"/>
        <v>0</v>
      </c>
      <c r="S81" s="2" t="str">
        <f>IFERROR(VLOOKUP(T81,Components!$A:$C,2,FALSE),"")</f>
        <v/>
      </c>
      <c r="T81" s="2"/>
      <c r="U81" s="2" t="str">
        <f>IFERROR(VLOOKUP(T81,Components!$A:$C,3,FALSE),"")</f>
        <v/>
      </c>
      <c r="V81" s="2">
        <v>1</v>
      </c>
      <c r="W81" s="2">
        <f t="shared" si="28"/>
        <v>0</v>
      </c>
      <c r="Y81" s="2" t="str">
        <f>IFERROR(VLOOKUP(Z81,Components!$A:$C,2,FALSE),"")</f>
        <v/>
      </c>
      <c r="Z81" s="2"/>
      <c r="AA81" s="2" t="str">
        <f>IFERROR(VLOOKUP(Z81,Components!$A:$C,3,FALSE),"")</f>
        <v/>
      </c>
      <c r="AB81" s="2">
        <v>1</v>
      </c>
      <c r="AC81" s="2">
        <f t="shared" si="29"/>
        <v>0</v>
      </c>
    </row>
    <row r="82" spans="1:29" ht="15.75" customHeight="1">
      <c r="A82" s="2" t="str">
        <f>IFERROR(VLOOKUP(B82,Components!$A:$C,2,FALSE),"")</f>
        <v/>
      </c>
      <c r="B82" s="2"/>
      <c r="C82" s="2" t="str">
        <f>IFERROR(VLOOKUP(B82,Components!$A:$C,3,FALSE),"")</f>
        <v/>
      </c>
      <c r="E82" s="2">
        <f t="shared" si="25"/>
        <v>0</v>
      </c>
      <c r="G82" s="2" t="str">
        <f>IFERROR(VLOOKUP(H82,Components!$A:$C,2,FALSE),"")</f>
        <v/>
      </c>
      <c r="H82" s="2"/>
      <c r="I82" s="2" t="str">
        <f>IFERROR(VLOOKUP(H82,Components!$A:$C,3,FALSE),"")</f>
        <v/>
      </c>
      <c r="K82" s="2">
        <f t="shared" si="26"/>
        <v>0</v>
      </c>
      <c r="M82" s="2" t="str">
        <f>IFERROR(VLOOKUP(N82,Components!$A:$C,2,FALSE),"")</f>
        <v/>
      </c>
      <c r="N82" s="2"/>
      <c r="O82" s="2" t="str">
        <f>IFERROR(VLOOKUP(N82,Components!$A:$C,3,FALSE),"")</f>
        <v/>
      </c>
      <c r="Q82" s="2">
        <f t="shared" si="27"/>
        <v>0</v>
      </c>
      <c r="S82" s="2" t="str">
        <f>IFERROR(VLOOKUP(T82,Components!$A:$C,2,FALSE),"")</f>
        <v/>
      </c>
      <c r="T82" s="2"/>
      <c r="U82" s="2" t="str">
        <f>IFERROR(VLOOKUP(T82,Components!$A:$C,3,FALSE),"")</f>
        <v/>
      </c>
      <c r="W82" s="2">
        <f t="shared" si="28"/>
        <v>0</v>
      </c>
      <c r="Y82" s="2" t="str">
        <f>IFERROR(VLOOKUP(Z82,Components!$A:$C,2,FALSE),"")</f>
        <v/>
      </c>
      <c r="Z82" s="2"/>
      <c r="AA82" s="2" t="str">
        <f>IFERROR(VLOOKUP(Z82,Components!$A:$C,3,FALSE),"")</f>
        <v/>
      </c>
      <c r="AC82" s="2">
        <f t="shared" si="29"/>
        <v>0</v>
      </c>
    </row>
    <row r="83" spans="1:29" ht="15.75" customHeight="1">
      <c r="A83" s="2" t="s">
        <v>1750</v>
      </c>
      <c r="E83" s="2">
        <f>SUM(E73:E82)</f>
        <v>308.06905194805194</v>
      </c>
      <c r="G83" s="2" t="s">
        <v>1750</v>
      </c>
      <c r="K83" s="2">
        <f>SUM(K73:K82)</f>
        <v>308.06905194805194</v>
      </c>
      <c r="M83" s="2" t="s">
        <v>1750</v>
      </c>
      <c r="Q83" s="2">
        <f>SUM(Q73:Q82)</f>
        <v>308.06905194805194</v>
      </c>
      <c r="S83" s="2" t="s">
        <v>1750</v>
      </c>
      <c r="W83" s="2">
        <f>SUM(W73:W82)</f>
        <v>308.06905194805194</v>
      </c>
      <c r="Y83" s="2" t="s">
        <v>1750</v>
      </c>
      <c r="AC83" s="2">
        <f>SUM(AC73:AC82)</f>
        <v>308.06905194805194</v>
      </c>
    </row>
    <row r="84" spans="1:29" ht="15.75" customHeight="1"/>
    <row r="85" spans="1:29" ht="15.75" customHeight="1">
      <c r="A85" s="192" t="s">
        <v>189</v>
      </c>
      <c r="B85" s="193"/>
      <c r="C85" s="193"/>
      <c r="D85" s="193"/>
      <c r="E85" s="193"/>
      <c r="G85" s="192" t="s">
        <v>190</v>
      </c>
      <c r="H85" s="193"/>
      <c r="I85" s="193"/>
      <c r="J85" s="193"/>
      <c r="K85" s="193"/>
      <c r="M85" s="192" t="s">
        <v>191</v>
      </c>
      <c r="N85" s="193"/>
      <c r="O85" s="193"/>
      <c r="P85" s="193"/>
      <c r="Q85" s="193"/>
      <c r="S85" s="192" t="s">
        <v>192</v>
      </c>
      <c r="T85" s="193"/>
      <c r="U85" s="193"/>
      <c r="V85" s="193"/>
      <c r="W85" s="193"/>
      <c r="Y85" s="192" t="s">
        <v>193</v>
      </c>
      <c r="Z85" s="193"/>
      <c r="AA85" s="193"/>
      <c r="AB85" s="193"/>
      <c r="AC85" s="193"/>
    </row>
    <row r="86" spans="1:29" ht="15.75" customHeight="1">
      <c r="A86" s="194" t="s">
        <v>1745</v>
      </c>
      <c r="B86" s="195" t="s">
        <v>1746</v>
      </c>
      <c r="C86" s="195" t="s">
        <v>1747</v>
      </c>
      <c r="D86" s="195" t="s">
        <v>1748</v>
      </c>
      <c r="E86" s="196" t="s">
        <v>1749</v>
      </c>
      <c r="G86" s="194" t="s">
        <v>1745</v>
      </c>
      <c r="H86" s="195" t="s">
        <v>1746</v>
      </c>
      <c r="I86" s="195" t="s">
        <v>1747</v>
      </c>
      <c r="J86" s="195" t="s">
        <v>1748</v>
      </c>
      <c r="K86" s="196" t="s">
        <v>1749</v>
      </c>
      <c r="M86" s="194" t="s">
        <v>1745</v>
      </c>
      <c r="N86" s="195" t="s">
        <v>1746</v>
      </c>
      <c r="O86" s="195" t="s">
        <v>1747</v>
      </c>
      <c r="P86" s="195" t="s">
        <v>1748</v>
      </c>
      <c r="Q86" s="196" t="s">
        <v>1749</v>
      </c>
      <c r="S86" s="194" t="s">
        <v>1745</v>
      </c>
      <c r="T86" s="195" t="s">
        <v>1746</v>
      </c>
      <c r="U86" s="195" t="s">
        <v>1747</v>
      </c>
      <c r="V86" s="195" t="s">
        <v>1748</v>
      </c>
      <c r="W86" s="196" t="s">
        <v>1749</v>
      </c>
      <c r="Y86" s="194" t="s">
        <v>1745</v>
      </c>
      <c r="Z86" s="195" t="s">
        <v>1746</v>
      </c>
      <c r="AA86" s="195" t="s">
        <v>1747</v>
      </c>
      <c r="AB86" s="195" t="s">
        <v>1748</v>
      </c>
      <c r="AC86" s="196" t="s">
        <v>1749</v>
      </c>
    </row>
    <row r="87" spans="1:29" ht="15.75" customHeight="1">
      <c r="A87" s="2" t="str">
        <f>IFERROR(VLOOKUP(B87,Components!$A:$C,2,FALSE),"")</f>
        <v>ALIS000266</v>
      </c>
      <c r="B87" s="209" t="s">
        <v>1427</v>
      </c>
      <c r="C87" s="2">
        <f>IFERROR(VLOOKUP(B87,Components!$A:$C,3,FALSE),"")</f>
        <v>303.60000000000002</v>
      </c>
      <c r="D87" s="2">
        <v>1</v>
      </c>
      <c r="E87" s="2">
        <f t="shared" ref="E87:E96" si="30">IFERROR(D87*C87, 0)</f>
        <v>303.60000000000002</v>
      </c>
      <c r="G87" s="2" t="str">
        <f>IFERROR(VLOOKUP(H87,Components!$A:$C,2,FALSE),"")</f>
        <v>ALIS000267</v>
      </c>
      <c r="H87" s="209" t="s">
        <v>1429</v>
      </c>
      <c r="I87" s="2">
        <f>IFERROR(VLOOKUP(H87,Components!$A:$C,3,FALSE),"")</f>
        <v>303.60000000000002</v>
      </c>
      <c r="J87" s="2">
        <v>1</v>
      </c>
      <c r="K87" s="2">
        <f t="shared" ref="K87:K96" si="31">IFERROR(J87*I87, 0)</f>
        <v>303.60000000000002</v>
      </c>
      <c r="M87" s="2" t="str">
        <f>IFERROR(VLOOKUP(N87,Components!$A:$C,2,FALSE),"")</f>
        <v>ALIS000268</v>
      </c>
      <c r="N87" s="209" t="s">
        <v>1431</v>
      </c>
      <c r="O87" s="2">
        <f>IFERROR(VLOOKUP(N87,Components!$A:$C,3,FALSE),"")</f>
        <v>303.60000000000002</v>
      </c>
      <c r="P87" s="2">
        <v>1</v>
      </c>
      <c r="Q87" s="2">
        <f t="shared" ref="Q87:Q96" si="32">IFERROR(P87*O87, 0)</f>
        <v>303.60000000000002</v>
      </c>
      <c r="S87" s="2" t="str">
        <f>IFERROR(VLOOKUP(T87,Components!$A:$C,2,FALSE),"")</f>
        <v>ALIS000269</v>
      </c>
      <c r="T87" s="209" t="s">
        <v>1433</v>
      </c>
      <c r="U87" s="2">
        <f>IFERROR(VLOOKUP(T87,Components!$A:$C,3,FALSE),"")</f>
        <v>303.60000000000002</v>
      </c>
      <c r="V87" s="2">
        <v>1</v>
      </c>
      <c r="W87" s="2">
        <f t="shared" ref="W87:W96" si="33">IFERROR(V87*U87, 0)</f>
        <v>303.60000000000002</v>
      </c>
      <c r="Y87" s="2" t="str">
        <f>IFERROR(VLOOKUP(Z87,Components!$A:$C,2,FALSE),"")</f>
        <v>ALIS000270</v>
      </c>
      <c r="Z87" s="209" t="s">
        <v>1435</v>
      </c>
      <c r="AA87" s="2">
        <f>IFERROR(VLOOKUP(Z87,Components!$A:$C,3,FALSE),"")</f>
        <v>303.60000000000002</v>
      </c>
      <c r="AB87" s="2">
        <v>1</v>
      </c>
      <c r="AC87" s="2">
        <f t="shared" ref="AC87:AC96" si="34">IFERROR(AB87*AA87, 0)</f>
        <v>303.60000000000002</v>
      </c>
    </row>
    <row r="88" spans="1:29" ht="15.75" customHeight="1">
      <c r="A88" s="2" t="str">
        <f>IFERROR(VLOOKUP(B88,Components!$A:$C,2,FALSE),"")</f>
        <v/>
      </c>
      <c r="B88" s="2"/>
      <c r="C88" s="2" t="str">
        <f>IFERROR(VLOOKUP(B88,Components!$A:$C,3,FALSE),"")</f>
        <v/>
      </c>
      <c r="D88" s="2">
        <v>1</v>
      </c>
      <c r="E88" s="2">
        <f t="shared" si="30"/>
        <v>0</v>
      </c>
      <c r="G88" s="2" t="str">
        <f>IFERROR(VLOOKUP(H88,Components!$A:$C,2,FALSE),"")</f>
        <v/>
      </c>
      <c r="H88" s="2"/>
      <c r="I88" s="2" t="str">
        <f>IFERROR(VLOOKUP(H88,Components!$A:$C,3,FALSE),"")</f>
        <v/>
      </c>
      <c r="J88" s="2">
        <v>1</v>
      </c>
      <c r="K88" s="2">
        <f t="shared" si="31"/>
        <v>0</v>
      </c>
      <c r="M88" s="2" t="str">
        <f>IFERROR(VLOOKUP(N88,Components!$A:$C,2,FALSE),"")</f>
        <v/>
      </c>
      <c r="N88" s="2"/>
      <c r="O88" s="2" t="str">
        <f>IFERROR(VLOOKUP(N88,Components!$A:$C,3,FALSE),"")</f>
        <v/>
      </c>
      <c r="P88" s="2">
        <v>1</v>
      </c>
      <c r="Q88" s="2">
        <f t="shared" si="32"/>
        <v>0</v>
      </c>
      <c r="S88" s="2" t="str">
        <f>IFERROR(VLOOKUP(T88,Components!$A:$C,2,FALSE),"")</f>
        <v/>
      </c>
      <c r="T88" s="2"/>
      <c r="U88" s="2" t="str">
        <f>IFERROR(VLOOKUP(T88,Components!$A:$C,3,FALSE),"")</f>
        <v/>
      </c>
      <c r="V88" s="2">
        <v>1</v>
      </c>
      <c r="W88" s="2">
        <f t="shared" si="33"/>
        <v>0</v>
      </c>
      <c r="Y88" s="2" t="str">
        <f>IFERROR(VLOOKUP(Z88,Components!$A:$C,2,FALSE),"")</f>
        <v/>
      </c>
      <c r="Z88" s="2"/>
      <c r="AA88" s="2" t="str">
        <f>IFERROR(VLOOKUP(Z88,Components!$A:$C,3,FALSE),"")</f>
        <v/>
      </c>
      <c r="AB88" s="2">
        <v>1</v>
      </c>
      <c r="AC88" s="2">
        <f t="shared" si="34"/>
        <v>0</v>
      </c>
    </row>
    <row r="89" spans="1:29" ht="15.75" customHeight="1">
      <c r="A89" s="2" t="str">
        <f>IFERROR(VLOOKUP(B89,Components!$A:$C,2,FALSE),"")</f>
        <v>ALIS000084</v>
      </c>
      <c r="B89" s="2" t="s">
        <v>758</v>
      </c>
      <c r="C89" s="2">
        <f>IFERROR(VLOOKUP(B89,Components!$A:$C,3,FALSE),"")</f>
        <v>1.0500000000000001E-2</v>
      </c>
      <c r="D89" s="2">
        <v>1</v>
      </c>
      <c r="E89" s="2">
        <f t="shared" si="30"/>
        <v>1.0500000000000001E-2</v>
      </c>
      <c r="G89" s="2" t="str">
        <f>IFERROR(VLOOKUP(H89,Components!$A:$C,2,FALSE),"")</f>
        <v>ALIS000084</v>
      </c>
      <c r="H89" s="2" t="s">
        <v>758</v>
      </c>
      <c r="I89" s="2">
        <f>IFERROR(VLOOKUP(H89,Components!$A:$C,3,FALSE),"")</f>
        <v>1.0500000000000001E-2</v>
      </c>
      <c r="J89" s="2">
        <v>1</v>
      </c>
      <c r="K89" s="2">
        <f t="shared" si="31"/>
        <v>1.0500000000000001E-2</v>
      </c>
      <c r="M89" s="2" t="str">
        <f>IFERROR(VLOOKUP(N89,Components!$A:$C,2,FALSE),"")</f>
        <v>ALIS000084</v>
      </c>
      <c r="N89" s="2" t="s">
        <v>758</v>
      </c>
      <c r="O89" s="2">
        <f>IFERROR(VLOOKUP(N89,Components!$A:$C,3,FALSE),"")</f>
        <v>1.0500000000000001E-2</v>
      </c>
      <c r="P89" s="2">
        <v>1</v>
      </c>
      <c r="Q89" s="2">
        <f t="shared" si="32"/>
        <v>1.0500000000000001E-2</v>
      </c>
      <c r="S89" s="2" t="str">
        <f>IFERROR(VLOOKUP(T89,Components!$A:$C,2,FALSE),"")</f>
        <v>ALIS000084</v>
      </c>
      <c r="T89" s="2" t="s">
        <v>758</v>
      </c>
      <c r="U89" s="2">
        <f>IFERROR(VLOOKUP(T89,Components!$A:$C,3,FALSE),"")</f>
        <v>1.0500000000000001E-2</v>
      </c>
      <c r="V89" s="2">
        <v>1</v>
      </c>
      <c r="W89" s="2">
        <f t="shared" si="33"/>
        <v>1.0500000000000001E-2</v>
      </c>
      <c r="Y89" s="2" t="str">
        <f>IFERROR(VLOOKUP(Z89,Components!$A:$C,2,FALSE),"")</f>
        <v>ALIS000084</v>
      </c>
      <c r="Z89" s="2" t="s">
        <v>758</v>
      </c>
      <c r="AA89" s="2">
        <f>IFERROR(VLOOKUP(Z89,Components!$A:$C,3,FALSE),"")</f>
        <v>1.0500000000000001E-2</v>
      </c>
      <c r="AB89" s="2">
        <v>1</v>
      </c>
      <c r="AC89" s="2">
        <f t="shared" si="34"/>
        <v>1.0500000000000001E-2</v>
      </c>
    </row>
    <row r="90" spans="1:29" ht="15.75" customHeight="1">
      <c r="A90" s="2" t="str">
        <f>IFERROR(VLOOKUP(B90,Components!$A:$C,2,FALSE),"")</f>
        <v>ALIS000083</v>
      </c>
      <c r="B90" s="2" t="s">
        <v>756</v>
      </c>
      <c r="C90" s="2">
        <f>IFERROR(VLOOKUP(B90,Components!$A:$C,3,FALSE),"")</f>
        <v>1.0500000000000001E-2</v>
      </c>
      <c r="D90" s="2">
        <v>1</v>
      </c>
      <c r="E90" s="2">
        <f t="shared" si="30"/>
        <v>1.0500000000000001E-2</v>
      </c>
      <c r="G90" s="2" t="str">
        <f>IFERROR(VLOOKUP(H90,Components!$A:$C,2,FALSE),"")</f>
        <v>ALIS000083</v>
      </c>
      <c r="H90" s="2" t="s">
        <v>756</v>
      </c>
      <c r="I90" s="2">
        <f>IFERROR(VLOOKUP(H90,Components!$A:$C,3,FALSE),"")</f>
        <v>1.0500000000000001E-2</v>
      </c>
      <c r="J90" s="2">
        <v>1</v>
      </c>
      <c r="K90" s="2">
        <f t="shared" si="31"/>
        <v>1.0500000000000001E-2</v>
      </c>
      <c r="M90" s="2" t="str">
        <f>IFERROR(VLOOKUP(N90,Components!$A:$C,2,FALSE),"")</f>
        <v>ALIS000083</v>
      </c>
      <c r="N90" s="2" t="s">
        <v>756</v>
      </c>
      <c r="O90" s="2">
        <f>IFERROR(VLOOKUP(N90,Components!$A:$C,3,FALSE),"")</f>
        <v>1.0500000000000001E-2</v>
      </c>
      <c r="P90" s="2">
        <v>1</v>
      </c>
      <c r="Q90" s="2">
        <f t="shared" si="32"/>
        <v>1.0500000000000001E-2</v>
      </c>
      <c r="S90" s="2" t="str">
        <f>IFERROR(VLOOKUP(T90,Components!$A:$C,2,FALSE),"")</f>
        <v>ALIS000083</v>
      </c>
      <c r="T90" s="2" t="s">
        <v>756</v>
      </c>
      <c r="U90" s="2">
        <f>IFERROR(VLOOKUP(T90,Components!$A:$C,3,FALSE),"")</f>
        <v>1.0500000000000001E-2</v>
      </c>
      <c r="V90" s="2">
        <v>1</v>
      </c>
      <c r="W90" s="2">
        <f t="shared" si="33"/>
        <v>1.0500000000000001E-2</v>
      </c>
      <c r="Y90" s="2" t="str">
        <f>IFERROR(VLOOKUP(Z90,Components!$A:$C,2,FALSE),"")</f>
        <v>ALIS000083</v>
      </c>
      <c r="Z90" s="2" t="s">
        <v>756</v>
      </c>
      <c r="AA90" s="2">
        <f>IFERROR(VLOOKUP(Z90,Components!$A:$C,3,FALSE),"")</f>
        <v>1.0500000000000001E-2</v>
      </c>
      <c r="AB90" s="2">
        <v>1</v>
      </c>
      <c r="AC90" s="2">
        <f t="shared" si="34"/>
        <v>1.0500000000000001E-2</v>
      </c>
    </row>
    <row r="91" spans="1:29" ht="15.75" customHeight="1">
      <c r="A91" s="2" t="str">
        <f>IFERROR(VLOOKUP(B91,Components!$A:$C,2,FALSE),"")</f>
        <v>ALIS000080</v>
      </c>
      <c r="B91" s="2" t="s">
        <v>750</v>
      </c>
      <c r="C91" s="2">
        <f>IFERROR(VLOOKUP(B91,Components!$A:$C,3,FALSE),"")</f>
        <v>14.82683982683983</v>
      </c>
      <c r="D91" s="2">
        <v>0.3</v>
      </c>
      <c r="E91" s="2">
        <f t="shared" si="30"/>
        <v>4.4480519480519485</v>
      </c>
      <c r="G91" s="2" t="str">
        <f>IFERROR(VLOOKUP(H91,Components!$A:$C,2,FALSE),"")</f>
        <v>ALIS000080</v>
      </c>
      <c r="H91" s="2" t="s">
        <v>750</v>
      </c>
      <c r="I91" s="2">
        <f>IFERROR(VLOOKUP(H91,Components!$A:$C,3,FALSE),"")</f>
        <v>14.82683982683983</v>
      </c>
      <c r="J91" s="2">
        <v>0.3</v>
      </c>
      <c r="K91" s="2">
        <f t="shared" si="31"/>
        <v>4.4480519480519485</v>
      </c>
      <c r="M91" s="2" t="str">
        <f>IFERROR(VLOOKUP(N91,Components!$A:$C,2,FALSE),"")</f>
        <v>ALIS000080</v>
      </c>
      <c r="N91" s="2" t="s">
        <v>750</v>
      </c>
      <c r="O91" s="2">
        <f>IFERROR(VLOOKUP(N91,Components!$A:$C,3,FALSE),"")</f>
        <v>14.82683982683983</v>
      </c>
      <c r="P91" s="2">
        <v>0.3</v>
      </c>
      <c r="Q91" s="2">
        <f t="shared" si="32"/>
        <v>4.4480519480519485</v>
      </c>
      <c r="S91" s="2" t="str">
        <f>IFERROR(VLOOKUP(T91,Components!$A:$C,2,FALSE),"")</f>
        <v>ALIS000080</v>
      </c>
      <c r="T91" s="2" t="s">
        <v>750</v>
      </c>
      <c r="U91" s="2">
        <f>IFERROR(VLOOKUP(T91,Components!$A:$C,3,FALSE),"")</f>
        <v>14.82683982683983</v>
      </c>
      <c r="V91" s="2">
        <v>0.3</v>
      </c>
      <c r="W91" s="2">
        <f t="shared" si="33"/>
        <v>4.4480519480519485</v>
      </c>
      <c r="Y91" s="2" t="str">
        <f>IFERROR(VLOOKUP(Z91,Components!$A:$C,2,FALSE),"")</f>
        <v>ALIS000080</v>
      </c>
      <c r="Z91" s="2" t="s">
        <v>750</v>
      </c>
      <c r="AA91" s="2">
        <f>IFERROR(VLOOKUP(Z91,Components!$A:$C,3,FALSE),"")</f>
        <v>14.82683982683983</v>
      </c>
      <c r="AB91" s="2">
        <v>0.3</v>
      </c>
      <c r="AC91" s="2">
        <f t="shared" si="34"/>
        <v>4.4480519480519485</v>
      </c>
    </row>
    <row r="92" spans="1:29" ht="15.75" customHeight="1">
      <c r="A92" s="2" t="str">
        <f>IFERROR(VLOOKUP(B92,Components!$A:$C,2,FALSE),"")</f>
        <v/>
      </c>
      <c r="B92" s="2"/>
      <c r="C92" s="2" t="str">
        <f>IFERROR(VLOOKUP(B92,Components!$A:$C,3,FALSE),"")</f>
        <v/>
      </c>
      <c r="D92" s="2">
        <v>1</v>
      </c>
      <c r="E92" s="2">
        <f t="shared" si="30"/>
        <v>0</v>
      </c>
      <c r="G92" s="2" t="str">
        <f>IFERROR(VLOOKUP(H92,Components!$A:$C,2,FALSE),"")</f>
        <v/>
      </c>
      <c r="H92" s="2"/>
      <c r="I92" s="2" t="str">
        <f>IFERROR(VLOOKUP(H92,Components!$A:$C,3,FALSE),"")</f>
        <v/>
      </c>
      <c r="J92" s="2">
        <v>1</v>
      </c>
      <c r="K92" s="2">
        <f t="shared" si="31"/>
        <v>0</v>
      </c>
      <c r="M92" s="2" t="str">
        <f>IFERROR(VLOOKUP(N92,Components!$A:$C,2,FALSE),"")</f>
        <v/>
      </c>
      <c r="N92" s="2"/>
      <c r="O92" s="2" t="str">
        <f>IFERROR(VLOOKUP(N92,Components!$A:$C,3,FALSE),"")</f>
        <v/>
      </c>
      <c r="P92" s="2">
        <v>1</v>
      </c>
      <c r="Q92" s="2">
        <f t="shared" si="32"/>
        <v>0</v>
      </c>
      <c r="S92" s="2" t="str">
        <f>IFERROR(VLOOKUP(T92,Components!$A:$C,2,FALSE),"")</f>
        <v/>
      </c>
      <c r="T92" s="2"/>
      <c r="U92" s="2" t="str">
        <f>IFERROR(VLOOKUP(T92,Components!$A:$C,3,FALSE),"")</f>
        <v/>
      </c>
      <c r="V92" s="2">
        <v>1</v>
      </c>
      <c r="W92" s="2">
        <f t="shared" si="33"/>
        <v>0</v>
      </c>
      <c r="Y92" s="2" t="str">
        <f>IFERROR(VLOOKUP(Z92,Components!$A:$C,2,FALSE),"")</f>
        <v/>
      </c>
      <c r="Z92" s="2"/>
      <c r="AA92" s="2" t="str">
        <f>IFERROR(VLOOKUP(Z92,Components!$A:$C,3,FALSE),"")</f>
        <v/>
      </c>
      <c r="AB92" s="2">
        <v>1</v>
      </c>
      <c r="AC92" s="2">
        <f t="shared" si="34"/>
        <v>0</v>
      </c>
    </row>
    <row r="93" spans="1:29" ht="15.75" customHeight="1">
      <c r="A93" s="2" t="str">
        <f>IFERROR(VLOOKUP(B93,Components!$A:$C,2,FALSE),"")</f>
        <v/>
      </c>
      <c r="B93" s="2"/>
      <c r="C93" s="2" t="str">
        <f>IFERROR(VLOOKUP(B93,Components!$A:$C,3,FALSE),"")</f>
        <v/>
      </c>
      <c r="D93" s="2">
        <v>1</v>
      </c>
      <c r="E93" s="2">
        <f t="shared" si="30"/>
        <v>0</v>
      </c>
      <c r="G93" s="2" t="str">
        <f>IFERROR(VLOOKUP(H93,Components!$A:$C,2,FALSE),"")</f>
        <v/>
      </c>
      <c r="H93" s="2"/>
      <c r="I93" s="2" t="str">
        <f>IFERROR(VLOOKUP(H93,Components!$A:$C,3,FALSE),"")</f>
        <v/>
      </c>
      <c r="J93" s="2">
        <v>1</v>
      </c>
      <c r="K93" s="2">
        <f t="shared" si="31"/>
        <v>0</v>
      </c>
      <c r="M93" s="2" t="str">
        <f>IFERROR(VLOOKUP(N93,Components!$A:$C,2,FALSE),"")</f>
        <v/>
      </c>
      <c r="N93" s="2"/>
      <c r="O93" s="2" t="str">
        <f>IFERROR(VLOOKUP(N93,Components!$A:$C,3,FALSE),"")</f>
        <v/>
      </c>
      <c r="P93" s="2">
        <v>1</v>
      </c>
      <c r="Q93" s="2">
        <f t="shared" si="32"/>
        <v>0</v>
      </c>
      <c r="S93" s="2" t="str">
        <f>IFERROR(VLOOKUP(T93,Components!$A:$C,2,FALSE),"")</f>
        <v/>
      </c>
      <c r="T93" s="2"/>
      <c r="U93" s="2" t="str">
        <f>IFERROR(VLOOKUP(T93,Components!$A:$C,3,FALSE),"")</f>
        <v/>
      </c>
      <c r="V93" s="2">
        <v>1</v>
      </c>
      <c r="W93" s="2">
        <f t="shared" si="33"/>
        <v>0</v>
      </c>
      <c r="Y93" s="2" t="str">
        <f>IFERROR(VLOOKUP(Z93,Components!$A:$C,2,FALSE),"")</f>
        <v/>
      </c>
      <c r="Z93" s="2"/>
      <c r="AA93" s="2" t="str">
        <f>IFERROR(VLOOKUP(Z93,Components!$A:$C,3,FALSE),"")</f>
        <v/>
      </c>
      <c r="AB93" s="2">
        <v>1</v>
      </c>
      <c r="AC93" s="2">
        <f t="shared" si="34"/>
        <v>0</v>
      </c>
    </row>
    <row r="94" spans="1:29" ht="15.75" customHeight="1">
      <c r="A94" s="2" t="str">
        <f>IFERROR(VLOOKUP(B94,Components!$A:$C,2,FALSE),"")</f>
        <v/>
      </c>
      <c r="B94" s="2"/>
      <c r="C94" s="2" t="str">
        <f>IFERROR(VLOOKUP(B94,Components!$A:$C,3,FALSE),"")</f>
        <v/>
      </c>
      <c r="D94" s="2">
        <v>1</v>
      </c>
      <c r="E94" s="2">
        <f t="shared" si="30"/>
        <v>0</v>
      </c>
      <c r="G94" s="2" t="str">
        <f>IFERROR(VLOOKUP(H94,Components!$A:$C,2,FALSE),"")</f>
        <v/>
      </c>
      <c r="H94" s="2"/>
      <c r="I94" s="2" t="str">
        <f>IFERROR(VLOOKUP(H94,Components!$A:$C,3,FALSE),"")</f>
        <v/>
      </c>
      <c r="J94" s="2">
        <v>1</v>
      </c>
      <c r="K94" s="2">
        <f t="shared" si="31"/>
        <v>0</v>
      </c>
      <c r="M94" s="2" t="str">
        <f>IFERROR(VLOOKUP(N94,Components!$A:$C,2,FALSE),"")</f>
        <v/>
      </c>
      <c r="N94" s="2"/>
      <c r="O94" s="2" t="str">
        <f>IFERROR(VLOOKUP(N94,Components!$A:$C,3,FALSE),"")</f>
        <v/>
      </c>
      <c r="P94" s="2">
        <v>1</v>
      </c>
      <c r="Q94" s="2">
        <f t="shared" si="32"/>
        <v>0</v>
      </c>
      <c r="S94" s="2" t="str">
        <f>IFERROR(VLOOKUP(T94,Components!$A:$C,2,FALSE),"")</f>
        <v/>
      </c>
      <c r="T94" s="2"/>
      <c r="U94" s="2" t="str">
        <f>IFERROR(VLOOKUP(T94,Components!$A:$C,3,FALSE),"")</f>
        <v/>
      </c>
      <c r="V94" s="2">
        <v>1</v>
      </c>
      <c r="W94" s="2">
        <f t="shared" si="33"/>
        <v>0</v>
      </c>
      <c r="Y94" s="2" t="str">
        <f>IFERROR(VLOOKUP(Z94,Components!$A:$C,2,FALSE),"")</f>
        <v/>
      </c>
      <c r="Z94" s="2"/>
      <c r="AA94" s="2" t="str">
        <f>IFERROR(VLOOKUP(Z94,Components!$A:$C,3,FALSE),"")</f>
        <v/>
      </c>
      <c r="AB94" s="2">
        <v>1</v>
      </c>
      <c r="AC94" s="2">
        <f t="shared" si="34"/>
        <v>0</v>
      </c>
    </row>
    <row r="95" spans="1:29" ht="15.75" customHeight="1">
      <c r="A95" s="2" t="str">
        <f>IFERROR(VLOOKUP(B95,Components!$A:$C,2,FALSE),"")</f>
        <v/>
      </c>
      <c r="B95" s="2"/>
      <c r="C95" s="2" t="str">
        <f>IFERROR(VLOOKUP(B95,Components!$A:$C,3,FALSE),"")</f>
        <v/>
      </c>
      <c r="D95" s="2">
        <v>1</v>
      </c>
      <c r="E95" s="2">
        <f t="shared" si="30"/>
        <v>0</v>
      </c>
      <c r="G95" s="2" t="str">
        <f>IFERROR(VLOOKUP(H95,Components!$A:$C,2,FALSE),"")</f>
        <v/>
      </c>
      <c r="H95" s="2"/>
      <c r="I95" s="2" t="str">
        <f>IFERROR(VLOOKUP(H95,Components!$A:$C,3,FALSE),"")</f>
        <v/>
      </c>
      <c r="J95" s="2">
        <v>1</v>
      </c>
      <c r="K95" s="2">
        <f t="shared" si="31"/>
        <v>0</v>
      </c>
      <c r="M95" s="2" t="str">
        <f>IFERROR(VLOOKUP(N95,Components!$A:$C,2,FALSE),"")</f>
        <v/>
      </c>
      <c r="N95" s="2"/>
      <c r="O95" s="2" t="str">
        <f>IFERROR(VLOOKUP(N95,Components!$A:$C,3,FALSE),"")</f>
        <v/>
      </c>
      <c r="P95" s="2">
        <v>1</v>
      </c>
      <c r="Q95" s="2">
        <f t="shared" si="32"/>
        <v>0</v>
      </c>
      <c r="S95" s="2" t="str">
        <f>IFERROR(VLOOKUP(T95,Components!$A:$C,2,FALSE),"")</f>
        <v/>
      </c>
      <c r="T95" s="2"/>
      <c r="U95" s="2" t="str">
        <f>IFERROR(VLOOKUP(T95,Components!$A:$C,3,FALSE),"")</f>
        <v/>
      </c>
      <c r="V95" s="2">
        <v>1</v>
      </c>
      <c r="W95" s="2">
        <f t="shared" si="33"/>
        <v>0</v>
      </c>
      <c r="Y95" s="2" t="str">
        <f>IFERROR(VLOOKUP(Z95,Components!$A:$C,2,FALSE),"")</f>
        <v/>
      </c>
      <c r="Z95" s="2"/>
      <c r="AA95" s="2" t="str">
        <f>IFERROR(VLOOKUP(Z95,Components!$A:$C,3,FALSE),"")</f>
        <v/>
      </c>
      <c r="AB95" s="2">
        <v>1</v>
      </c>
      <c r="AC95" s="2">
        <f t="shared" si="34"/>
        <v>0</v>
      </c>
    </row>
    <row r="96" spans="1:29" ht="15.75" customHeight="1">
      <c r="A96" s="2" t="str">
        <f>IFERROR(VLOOKUP(B96,Components!$A:$C,2,FALSE),"")</f>
        <v/>
      </c>
      <c r="B96" s="2"/>
      <c r="C96" s="2" t="str">
        <f>IFERROR(VLOOKUP(B96,Components!$A:$C,3,FALSE),"")</f>
        <v/>
      </c>
      <c r="E96" s="2">
        <f t="shared" si="30"/>
        <v>0</v>
      </c>
      <c r="G96" s="2" t="str">
        <f>IFERROR(VLOOKUP(H96,Components!$A:$C,2,FALSE),"")</f>
        <v/>
      </c>
      <c r="H96" s="2"/>
      <c r="I96" s="2" t="str">
        <f>IFERROR(VLOOKUP(H96,Components!$A:$C,3,FALSE),"")</f>
        <v/>
      </c>
      <c r="K96" s="2">
        <f t="shared" si="31"/>
        <v>0</v>
      </c>
      <c r="M96" s="2" t="str">
        <f>IFERROR(VLOOKUP(N96,Components!$A:$C,2,FALSE),"")</f>
        <v/>
      </c>
      <c r="N96" s="2"/>
      <c r="O96" s="2" t="str">
        <f>IFERROR(VLOOKUP(N96,Components!$A:$C,3,FALSE),"")</f>
        <v/>
      </c>
      <c r="Q96" s="2">
        <f t="shared" si="32"/>
        <v>0</v>
      </c>
      <c r="S96" s="2" t="str">
        <f>IFERROR(VLOOKUP(T96,Components!$A:$C,2,FALSE),"")</f>
        <v/>
      </c>
      <c r="T96" s="2"/>
      <c r="U96" s="2" t="str">
        <f>IFERROR(VLOOKUP(T96,Components!$A:$C,3,FALSE),"")</f>
        <v/>
      </c>
      <c r="W96" s="2">
        <f t="shared" si="33"/>
        <v>0</v>
      </c>
      <c r="Y96" s="2" t="str">
        <f>IFERROR(VLOOKUP(Z96,Components!$A:$C,2,FALSE),"")</f>
        <v/>
      </c>
      <c r="Z96" s="2"/>
      <c r="AA96" s="2" t="str">
        <f>IFERROR(VLOOKUP(Z96,Components!$A:$C,3,FALSE),"")</f>
        <v/>
      </c>
      <c r="AC96" s="2">
        <f t="shared" si="34"/>
        <v>0</v>
      </c>
    </row>
    <row r="97" spans="1:29" ht="15.75" customHeight="1">
      <c r="A97" s="2" t="s">
        <v>1750</v>
      </c>
      <c r="E97" s="2">
        <f>SUM(E87:E96)</f>
        <v>308.06905194805194</v>
      </c>
      <c r="G97" s="2" t="s">
        <v>1750</v>
      </c>
      <c r="K97" s="2">
        <f>SUM(K87:K96)</f>
        <v>308.06905194805194</v>
      </c>
      <c r="M97" s="2" t="s">
        <v>1750</v>
      </c>
      <c r="Q97" s="2">
        <f>SUM(Q87:Q96)</f>
        <v>308.06905194805194</v>
      </c>
      <c r="S97" s="2" t="s">
        <v>1750</v>
      </c>
      <c r="W97" s="2">
        <f>SUM(W87:W96)</f>
        <v>308.06905194805194</v>
      </c>
      <c r="Y97" s="2" t="s">
        <v>1750</v>
      </c>
      <c r="AC97" s="2">
        <f>SUM(AC87:AC96)</f>
        <v>308.06905194805194</v>
      </c>
    </row>
    <row r="98" spans="1:29" ht="15.75" customHeight="1"/>
    <row r="99" spans="1:29" ht="15.75" customHeight="1">
      <c r="A99" s="192" t="s">
        <v>194</v>
      </c>
      <c r="B99" s="193"/>
      <c r="C99" s="193"/>
      <c r="D99" s="193"/>
      <c r="E99" s="193"/>
      <c r="G99" s="192" t="s">
        <v>195</v>
      </c>
      <c r="H99" s="193"/>
      <c r="I99" s="193"/>
      <c r="J99" s="193"/>
      <c r="K99" s="193"/>
      <c r="M99" s="192" t="s">
        <v>196</v>
      </c>
      <c r="N99" s="193"/>
      <c r="O99" s="193"/>
      <c r="P99" s="193"/>
      <c r="Q99" s="193"/>
      <c r="S99" s="192" t="s">
        <v>197</v>
      </c>
      <c r="T99" s="193"/>
      <c r="U99" s="193"/>
      <c r="V99" s="193"/>
      <c r="W99" s="193"/>
      <c r="Y99" s="192" t="s">
        <v>198</v>
      </c>
      <c r="Z99" s="193"/>
      <c r="AA99" s="193"/>
      <c r="AB99" s="193"/>
      <c r="AC99" s="193"/>
    </row>
    <row r="100" spans="1:29" ht="15.75" customHeight="1">
      <c r="A100" s="194" t="s">
        <v>1745</v>
      </c>
      <c r="B100" s="195" t="s">
        <v>1746</v>
      </c>
      <c r="C100" s="195" t="s">
        <v>1747</v>
      </c>
      <c r="D100" s="195" t="s">
        <v>1748</v>
      </c>
      <c r="E100" s="196" t="s">
        <v>1749</v>
      </c>
      <c r="G100" s="194" t="s">
        <v>1745</v>
      </c>
      <c r="H100" s="195" t="s">
        <v>1746</v>
      </c>
      <c r="I100" s="195" t="s">
        <v>1747</v>
      </c>
      <c r="J100" s="195" t="s">
        <v>1748</v>
      </c>
      <c r="K100" s="196" t="s">
        <v>1749</v>
      </c>
      <c r="M100" s="194" t="s">
        <v>1745</v>
      </c>
      <c r="N100" s="195" t="s">
        <v>1746</v>
      </c>
      <c r="O100" s="195" t="s">
        <v>1747</v>
      </c>
      <c r="P100" s="195" t="s">
        <v>1748</v>
      </c>
      <c r="Q100" s="196" t="s">
        <v>1749</v>
      </c>
      <c r="S100" s="194" t="s">
        <v>1745</v>
      </c>
      <c r="T100" s="195" t="s">
        <v>1746</v>
      </c>
      <c r="U100" s="195" t="s">
        <v>1747</v>
      </c>
      <c r="V100" s="195" t="s">
        <v>1748</v>
      </c>
      <c r="W100" s="196" t="s">
        <v>1749</v>
      </c>
      <c r="Y100" s="194" t="s">
        <v>1745</v>
      </c>
      <c r="Z100" s="195" t="s">
        <v>1746</v>
      </c>
      <c r="AA100" s="195" t="s">
        <v>1747</v>
      </c>
      <c r="AB100" s="195" t="s">
        <v>1748</v>
      </c>
      <c r="AC100" s="196" t="s">
        <v>1749</v>
      </c>
    </row>
    <row r="101" spans="1:29" ht="15.75" customHeight="1">
      <c r="A101" s="2" t="str">
        <f>IFERROR(VLOOKUP(B101,Components!$A:$C,2,FALSE),"")</f>
        <v>ALIS000271</v>
      </c>
      <c r="B101" s="209" t="s">
        <v>1437</v>
      </c>
      <c r="C101" s="2">
        <f>IFERROR(VLOOKUP(B101,Components!$A:$C,3,FALSE),"")</f>
        <v>303.60000000000002</v>
      </c>
      <c r="D101" s="2">
        <v>1</v>
      </c>
      <c r="E101" s="2">
        <f t="shared" ref="E101:E110" si="35">IFERROR(D101*C101, 0)</f>
        <v>303.60000000000002</v>
      </c>
      <c r="G101" s="2" t="str">
        <f>IFERROR(VLOOKUP(H101,Components!$A:$C,2,FALSE),"")</f>
        <v>ALIS000272</v>
      </c>
      <c r="H101" s="209" t="s">
        <v>1439</v>
      </c>
      <c r="I101" s="2">
        <f>IFERROR(VLOOKUP(H101,Components!$A:$C,3,FALSE),"")</f>
        <v>303.60000000000002</v>
      </c>
      <c r="J101" s="2">
        <v>1</v>
      </c>
      <c r="K101" s="2">
        <f t="shared" ref="K101:K110" si="36">IFERROR(J101*I101, 0)</f>
        <v>303.60000000000002</v>
      </c>
      <c r="M101" s="2" t="str">
        <f>IFERROR(VLOOKUP(N101,Components!$A:$C,2,FALSE),"")</f>
        <v>ALIS000273</v>
      </c>
      <c r="N101" s="209" t="s">
        <v>1441</v>
      </c>
      <c r="O101" s="2">
        <f>IFERROR(VLOOKUP(N101,Components!$A:$C,3,FALSE),"")</f>
        <v>303.60000000000002</v>
      </c>
      <c r="P101" s="2">
        <v>1</v>
      </c>
      <c r="Q101" s="2">
        <f t="shared" ref="Q101:Q110" si="37">IFERROR(P101*O101, 0)</f>
        <v>303.60000000000002</v>
      </c>
      <c r="S101" s="2" t="str">
        <f>IFERROR(VLOOKUP(T101,Components!$A:$C,2,FALSE),"")</f>
        <v>ALIS000274</v>
      </c>
      <c r="T101" s="209" t="s">
        <v>1443</v>
      </c>
      <c r="U101" s="2">
        <f>IFERROR(VLOOKUP(T101,Components!$A:$C,3,FALSE),"")</f>
        <v>303.60000000000002</v>
      </c>
      <c r="V101" s="2">
        <v>1</v>
      </c>
      <c r="W101" s="2">
        <f t="shared" ref="W101:W110" si="38">IFERROR(V101*U101, 0)</f>
        <v>303.60000000000002</v>
      </c>
      <c r="Y101" s="2" t="str">
        <f>IFERROR(VLOOKUP(Z101,Components!$A:$C,2,FALSE),"")</f>
        <v>ALIS000275</v>
      </c>
      <c r="Z101" s="209" t="s">
        <v>1445</v>
      </c>
      <c r="AA101" s="2">
        <f>IFERROR(VLOOKUP(Z101,Components!$A:$C,3,FALSE),"")</f>
        <v>303.60000000000002</v>
      </c>
      <c r="AB101" s="2">
        <v>1</v>
      </c>
      <c r="AC101" s="2">
        <f t="shared" ref="AC101:AC110" si="39">IFERROR(AB101*AA101, 0)</f>
        <v>303.60000000000002</v>
      </c>
    </row>
    <row r="102" spans="1:29" ht="15.75" customHeight="1">
      <c r="A102" s="2" t="str">
        <f>IFERROR(VLOOKUP(B102,Components!$A:$C,2,FALSE),"")</f>
        <v/>
      </c>
      <c r="B102" s="2"/>
      <c r="C102" s="2" t="str">
        <f>IFERROR(VLOOKUP(B102,Components!$A:$C,3,FALSE),"")</f>
        <v/>
      </c>
      <c r="D102" s="2">
        <v>1</v>
      </c>
      <c r="E102" s="2">
        <f t="shared" si="35"/>
        <v>0</v>
      </c>
      <c r="G102" s="2" t="str">
        <f>IFERROR(VLOOKUP(H102,Components!$A:$C,2,FALSE),"")</f>
        <v/>
      </c>
      <c r="H102" s="2"/>
      <c r="I102" s="2" t="str">
        <f>IFERROR(VLOOKUP(H102,Components!$A:$C,3,FALSE),"")</f>
        <v/>
      </c>
      <c r="J102" s="2">
        <v>1</v>
      </c>
      <c r="K102" s="2">
        <f t="shared" si="36"/>
        <v>0</v>
      </c>
      <c r="M102" s="2" t="str">
        <f>IFERROR(VLOOKUP(N102,Components!$A:$C,2,FALSE),"")</f>
        <v/>
      </c>
      <c r="N102" s="2"/>
      <c r="O102" s="2" t="str">
        <f>IFERROR(VLOOKUP(N102,Components!$A:$C,3,FALSE),"")</f>
        <v/>
      </c>
      <c r="P102" s="2">
        <v>1</v>
      </c>
      <c r="Q102" s="2">
        <f t="shared" si="37"/>
        <v>0</v>
      </c>
      <c r="S102" s="2" t="str">
        <f>IFERROR(VLOOKUP(T102,Components!$A:$C,2,FALSE),"")</f>
        <v/>
      </c>
      <c r="T102" s="2"/>
      <c r="U102" s="2" t="str">
        <f>IFERROR(VLOOKUP(T102,Components!$A:$C,3,FALSE),"")</f>
        <v/>
      </c>
      <c r="V102" s="2">
        <v>1</v>
      </c>
      <c r="W102" s="2">
        <f t="shared" si="38"/>
        <v>0</v>
      </c>
      <c r="Y102" s="2" t="str">
        <f>IFERROR(VLOOKUP(Z102,Components!$A:$C,2,FALSE),"")</f>
        <v/>
      </c>
      <c r="Z102" s="2"/>
      <c r="AA102" s="2" t="str">
        <f>IFERROR(VLOOKUP(Z102,Components!$A:$C,3,FALSE),"")</f>
        <v/>
      </c>
      <c r="AB102" s="2">
        <v>1</v>
      </c>
      <c r="AC102" s="2">
        <f t="shared" si="39"/>
        <v>0</v>
      </c>
    </row>
    <row r="103" spans="1:29" ht="15.75" customHeight="1">
      <c r="A103" s="2" t="str">
        <f>IFERROR(VLOOKUP(B103,Components!$A:$C,2,FALSE),"")</f>
        <v>ALIS000084</v>
      </c>
      <c r="B103" s="2" t="s">
        <v>758</v>
      </c>
      <c r="C103" s="2">
        <f>IFERROR(VLOOKUP(B103,Components!$A:$C,3,FALSE),"")</f>
        <v>1.0500000000000001E-2</v>
      </c>
      <c r="D103" s="2">
        <v>1</v>
      </c>
      <c r="E103" s="2">
        <f t="shared" si="35"/>
        <v>1.0500000000000001E-2</v>
      </c>
      <c r="G103" s="2" t="str">
        <f>IFERROR(VLOOKUP(H103,Components!$A:$C,2,FALSE),"")</f>
        <v>ALIS000084</v>
      </c>
      <c r="H103" s="2" t="s">
        <v>758</v>
      </c>
      <c r="I103" s="2">
        <f>IFERROR(VLOOKUP(H103,Components!$A:$C,3,FALSE),"")</f>
        <v>1.0500000000000001E-2</v>
      </c>
      <c r="J103" s="2">
        <v>1</v>
      </c>
      <c r="K103" s="2">
        <f t="shared" si="36"/>
        <v>1.0500000000000001E-2</v>
      </c>
      <c r="M103" s="2" t="str">
        <f>IFERROR(VLOOKUP(N103,Components!$A:$C,2,FALSE),"")</f>
        <v>ALIS000084</v>
      </c>
      <c r="N103" s="2" t="s">
        <v>758</v>
      </c>
      <c r="O103" s="2">
        <f>IFERROR(VLOOKUP(N103,Components!$A:$C,3,FALSE),"")</f>
        <v>1.0500000000000001E-2</v>
      </c>
      <c r="P103" s="2">
        <v>1</v>
      </c>
      <c r="Q103" s="2">
        <f t="shared" si="37"/>
        <v>1.0500000000000001E-2</v>
      </c>
      <c r="S103" s="2" t="str">
        <f>IFERROR(VLOOKUP(T103,Components!$A:$C,2,FALSE),"")</f>
        <v>ALIS000084</v>
      </c>
      <c r="T103" s="2" t="s">
        <v>758</v>
      </c>
      <c r="U103" s="2">
        <f>IFERROR(VLOOKUP(T103,Components!$A:$C,3,FALSE),"")</f>
        <v>1.0500000000000001E-2</v>
      </c>
      <c r="V103" s="2">
        <v>1</v>
      </c>
      <c r="W103" s="2">
        <f t="shared" si="38"/>
        <v>1.0500000000000001E-2</v>
      </c>
      <c r="Y103" s="2" t="str">
        <f>IFERROR(VLOOKUP(Z103,Components!$A:$C,2,FALSE),"")</f>
        <v>ALIS000084</v>
      </c>
      <c r="Z103" s="2" t="s">
        <v>758</v>
      </c>
      <c r="AA103" s="2">
        <f>IFERROR(VLOOKUP(Z103,Components!$A:$C,3,FALSE),"")</f>
        <v>1.0500000000000001E-2</v>
      </c>
      <c r="AB103" s="2">
        <v>1</v>
      </c>
      <c r="AC103" s="2">
        <f t="shared" si="39"/>
        <v>1.0500000000000001E-2</v>
      </c>
    </row>
    <row r="104" spans="1:29" ht="15.75" customHeight="1">
      <c r="A104" s="2" t="str">
        <f>IFERROR(VLOOKUP(B104,Components!$A:$C,2,FALSE),"")</f>
        <v>ALIS000083</v>
      </c>
      <c r="B104" s="2" t="s">
        <v>756</v>
      </c>
      <c r="C104" s="2">
        <f>IFERROR(VLOOKUP(B104,Components!$A:$C,3,FALSE),"")</f>
        <v>1.0500000000000001E-2</v>
      </c>
      <c r="D104" s="2">
        <v>1</v>
      </c>
      <c r="E104" s="2">
        <f t="shared" si="35"/>
        <v>1.0500000000000001E-2</v>
      </c>
      <c r="G104" s="2" t="str">
        <f>IFERROR(VLOOKUP(H104,Components!$A:$C,2,FALSE),"")</f>
        <v>ALIS000083</v>
      </c>
      <c r="H104" s="2" t="s">
        <v>756</v>
      </c>
      <c r="I104" s="2">
        <f>IFERROR(VLOOKUP(H104,Components!$A:$C,3,FALSE),"")</f>
        <v>1.0500000000000001E-2</v>
      </c>
      <c r="J104" s="2">
        <v>1</v>
      </c>
      <c r="K104" s="2">
        <f t="shared" si="36"/>
        <v>1.0500000000000001E-2</v>
      </c>
      <c r="M104" s="2" t="str">
        <f>IFERROR(VLOOKUP(N104,Components!$A:$C,2,FALSE),"")</f>
        <v>ALIS000083</v>
      </c>
      <c r="N104" s="2" t="s">
        <v>756</v>
      </c>
      <c r="O104" s="2">
        <f>IFERROR(VLOOKUP(N104,Components!$A:$C,3,FALSE),"")</f>
        <v>1.0500000000000001E-2</v>
      </c>
      <c r="P104" s="2">
        <v>1</v>
      </c>
      <c r="Q104" s="2">
        <f t="shared" si="37"/>
        <v>1.0500000000000001E-2</v>
      </c>
      <c r="S104" s="2" t="str">
        <f>IFERROR(VLOOKUP(T104,Components!$A:$C,2,FALSE),"")</f>
        <v>ALIS000083</v>
      </c>
      <c r="T104" s="2" t="s">
        <v>756</v>
      </c>
      <c r="U104" s="2">
        <f>IFERROR(VLOOKUP(T104,Components!$A:$C,3,FALSE),"")</f>
        <v>1.0500000000000001E-2</v>
      </c>
      <c r="V104" s="2">
        <v>1</v>
      </c>
      <c r="W104" s="2">
        <f t="shared" si="38"/>
        <v>1.0500000000000001E-2</v>
      </c>
      <c r="Y104" s="2" t="str">
        <f>IFERROR(VLOOKUP(Z104,Components!$A:$C,2,FALSE),"")</f>
        <v>ALIS000083</v>
      </c>
      <c r="Z104" s="2" t="s">
        <v>756</v>
      </c>
      <c r="AA104" s="2">
        <f>IFERROR(VLOOKUP(Z104,Components!$A:$C,3,FALSE),"")</f>
        <v>1.0500000000000001E-2</v>
      </c>
      <c r="AB104" s="2">
        <v>1</v>
      </c>
      <c r="AC104" s="2">
        <f t="shared" si="39"/>
        <v>1.0500000000000001E-2</v>
      </c>
    </row>
    <row r="105" spans="1:29" ht="15.75" customHeight="1">
      <c r="A105" s="2" t="str">
        <f>IFERROR(VLOOKUP(B105,Components!$A:$C,2,FALSE),"")</f>
        <v>ALIS000080</v>
      </c>
      <c r="B105" s="2" t="s">
        <v>750</v>
      </c>
      <c r="C105" s="2">
        <f>IFERROR(VLOOKUP(B105,Components!$A:$C,3,FALSE),"")</f>
        <v>14.82683982683983</v>
      </c>
      <c r="D105" s="2">
        <v>0.3</v>
      </c>
      <c r="E105" s="2">
        <f t="shared" si="35"/>
        <v>4.4480519480519485</v>
      </c>
      <c r="G105" s="2" t="str">
        <f>IFERROR(VLOOKUP(H105,Components!$A:$C,2,FALSE),"")</f>
        <v>ALIS000080</v>
      </c>
      <c r="H105" s="2" t="s">
        <v>750</v>
      </c>
      <c r="I105" s="2">
        <f>IFERROR(VLOOKUP(H105,Components!$A:$C,3,FALSE),"")</f>
        <v>14.82683982683983</v>
      </c>
      <c r="J105" s="2">
        <v>0.3</v>
      </c>
      <c r="K105" s="2">
        <f t="shared" si="36"/>
        <v>4.4480519480519485</v>
      </c>
      <c r="M105" s="2" t="str">
        <f>IFERROR(VLOOKUP(N105,Components!$A:$C,2,FALSE),"")</f>
        <v>ALIS000080</v>
      </c>
      <c r="N105" s="2" t="s">
        <v>750</v>
      </c>
      <c r="O105" s="2">
        <f>IFERROR(VLOOKUP(N105,Components!$A:$C,3,FALSE),"")</f>
        <v>14.82683982683983</v>
      </c>
      <c r="P105" s="2">
        <v>0.3</v>
      </c>
      <c r="Q105" s="2">
        <f t="shared" si="37"/>
        <v>4.4480519480519485</v>
      </c>
      <c r="S105" s="2" t="str">
        <f>IFERROR(VLOOKUP(T105,Components!$A:$C,2,FALSE),"")</f>
        <v>ALIS000080</v>
      </c>
      <c r="T105" s="2" t="s">
        <v>750</v>
      </c>
      <c r="U105" s="2">
        <f>IFERROR(VLOOKUP(T105,Components!$A:$C,3,FALSE),"")</f>
        <v>14.82683982683983</v>
      </c>
      <c r="V105" s="2">
        <v>0.3</v>
      </c>
      <c r="W105" s="2">
        <f t="shared" si="38"/>
        <v>4.4480519480519485</v>
      </c>
      <c r="Y105" s="2" t="str">
        <f>IFERROR(VLOOKUP(Z105,Components!$A:$C,2,FALSE),"")</f>
        <v>ALIS000080</v>
      </c>
      <c r="Z105" s="2" t="s">
        <v>750</v>
      </c>
      <c r="AA105" s="2">
        <f>IFERROR(VLOOKUP(Z105,Components!$A:$C,3,FALSE),"")</f>
        <v>14.82683982683983</v>
      </c>
      <c r="AB105" s="2">
        <v>0.3</v>
      </c>
      <c r="AC105" s="2">
        <f t="shared" si="39"/>
        <v>4.4480519480519485</v>
      </c>
    </row>
    <row r="106" spans="1:29" ht="15.75" customHeight="1">
      <c r="A106" s="2" t="str">
        <f>IFERROR(VLOOKUP(B106,Components!$A:$C,2,FALSE),"")</f>
        <v/>
      </c>
      <c r="B106" s="2"/>
      <c r="C106" s="2" t="str">
        <f>IFERROR(VLOOKUP(B106,Components!$A:$C,3,FALSE),"")</f>
        <v/>
      </c>
      <c r="D106" s="2">
        <v>1</v>
      </c>
      <c r="E106" s="2">
        <f t="shared" si="35"/>
        <v>0</v>
      </c>
      <c r="G106" s="2" t="str">
        <f>IFERROR(VLOOKUP(H106,Components!$A:$C,2,FALSE),"")</f>
        <v/>
      </c>
      <c r="H106" s="2"/>
      <c r="I106" s="2" t="str">
        <f>IFERROR(VLOOKUP(H106,Components!$A:$C,3,FALSE),"")</f>
        <v/>
      </c>
      <c r="J106" s="2">
        <v>1</v>
      </c>
      <c r="K106" s="2">
        <f t="shared" si="36"/>
        <v>0</v>
      </c>
      <c r="M106" s="2" t="str">
        <f>IFERROR(VLOOKUP(N106,Components!$A:$C,2,FALSE),"")</f>
        <v/>
      </c>
      <c r="N106" s="2"/>
      <c r="O106" s="2" t="str">
        <f>IFERROR(VLOOKUP(N106,Components!$A:$C,3,FALSE),"")</f>
        <v/>
      </c>
      <c r="P106" s="2">
        <v>1</v>
      </c>
      <c r="Q106" s="2">
        <f t="shared" si="37"/>
        <v>0</v>
      </c>
      <c r="S106" s="2" t="str">
        <f>IFERROR(VLOOKUP(T106,Components!$A:$C,2,FALSE),"")</f>
        <v/>
      </c>
      <c r="T106" s="2"/>
      <c r="U106" s="2" t="str">
        <f>IFERROR(VLOOKUP(T106,Components!$A:$C,3,FALSE),"")</f>
        <v/>
      </c>
      <c r="V106" s="2">
        <v>1</v>
      </c>
      <c r="W106" s="2">
        <f t="shared" si="38"/>
        <v>0</v>
      </c>
      <c r="Y106" s="2" t="str">
        <f>IFERROR(VLOOKUP(Z106,Components!$A:$C,2,FALSE),"")</f>
        <v/>
      </c>
      <c r="Z106" s="2"/>
      <c r="AA106" s="2" t="str">
        <f>IFERROR(VLOOKUP(Z106,Components!$A:$C,3,FALSE),"")</f>
        <v/>
      </c>
      <c r="AB106" s="2">
        <v>1</v>
      </c>
      <c r="AC106" s="2">
        <f t="shared" si="39"/>
        <v>0</v>
      </c>
    </row>
    <row r="107" spans="1:29" ht="15.75" customHeight="1">
      <c r="A107" s="2" t="str">
        <f>IFERROR(VLOOKUP(B107,Components!$A:$C,2,FALSE),"")</f>
        <v/>
      </c>
      <c r="B107" s="2"/>
      <c r="C107" s="2" t="str">
        <f>IFERROR(VLOOKUP(B107,Components!$A:$C,3,FALSE),"")</f>
        <v/>
      </c>
      <c r="D107" s="2">
        <v>1</v>
      </c>
      <c r="E107" s="2">
        <f t="shared" si="35"/>
        <v>0</v>
      </c>
      <c r="G107" s="2" t="str">
        <f>IFERROR(VLOOKUP(H107,Components!$A:$C,2,FALSE),"")</f>
        <v/>
      </c>
      <c r="H107" s="2"/>
      <c r="I107" s="2" t="str">
        <f>IFERROR(VLOOKUP(H107,Components!$A:$C,3,FALSE),"")</f>
        <v/>
      </c>
      <c r="J107" s="2">
        <v>1</v>
      </c>
      <c r="K107" s="2">
        <f t="shared" si="36"/>
        <v>0</v>
      </c>
      <c r="M107" s="2" t="str">
        <f>IFERROR(VLOOKUP(N107,Components!$A:$C,2,FALSE),"")</f>
        <v/>
      </c>
      <c r="N107" s="2"/>
      <c r="O107" s="2" t="str">
        <f>IFERROR(VLOOKUP(N107,Components!$A:$C,3,FALSE),"")</f>
        <v/>
      </c>
      <c r="P107" s="2">
        <v>1</v>
      </c>
      <c r="Q107" s="2">
        <f t="shared" si="37"/>
        <v>0</v>
      </c>
      <c r="S107" s="2" t="str">
        <f>IFERROR(VLOOKUP(T107,Components!$A:$C,2,FALSE),"")</f>
        <v/>
      </c>
      <c r="T107" s="2"/>
      <c r="U107" s="2" t="str">
        <f>IFERROR(VLOOKUP(T107,Components!$A:$C,3,FALSE),"")</f>
        <v/>
      </c>
      <c r="V107" s="2">
        <v>1</v>
      </c>
      <c r="W107" s="2">
        <f t="shared" si="38"/>
        <v>0</v>
      </c>
      <c r="Y107" s="2" t="str">
        <f>IFERROR(VLOOKUP(Z107,Components!$A:$C,2,FALSE),"")</f>
        <v/>
      </c>
      <c r="Z107" s="2"/>
      <c r="AA107" s="2" t="str">
        <f>IFERROR(VLOOKUP(Z107,Components!$A:$C,3,FALSE),"")</f>
        <v/>
      </c>
      <c r="AB107" s="2">
        <v>1</v>
      </c>
      <c r="AC107" s="2">
        <f t="shared" si="39"/>
        <v>0</v>
      </c>
    </row>
    <row r="108" spans="1:29" ht="15.75" customHeight="1">
      <c r="A108" s="2" t="str">
        <f>IFERROR(VLOOKUP(B108,Components!$A:$C,2,FALSE),"")</f>
        <v/>
      </c>
      <c r="B108" s="2"/>
      <c r="C108" s="2" t="str">
        <f>IFERROR(VLOOKUP(B108,Components!$A:$C,3,FALSE),"")</f>
        <v/>
      </c>
      <c r="D108" s="2">
        <v>1</v>
      </c>
      <c r="E108" s="2">
        <f t="shared" si="35"/>
        <v>0</v>
      </c>
      <c r="G108" s="2" t="str">
        <f>IFERROR(VLOOKUP(H108,Components!$A:$C,2,FALSE),"")</f>
        <v/>
      </c>
      <c r="H108" s="2"/>
      <c r="I108" s="2" t="str">
        <f>IFERROR(VLOOKUP(H108,Components!$A:$C,3,FALSE),"")</f>
        <v/>
      </c>
      <c r="J108" s="2">
        <v>1</v>
      </c>
      <c r="K108" s="2">
        <f t="shared" si="36"/>
        <v>0</v>
      </c>
      <c r="M108" s="2" t="str">
        <f>IFERROR(VLOOKUP(N108,Components!$A:$C,2,FALSE),"")</f>
        <v/>
      </c>
      <c r="N108" s="2"/>
      <c r="O108" s="2" t="str">
        <f>IFERROR(VLOOKUP(N108,Components!$A:$C,3,FALSE),"")</f>
        <v/>
      </c>
      <c r="P108" s="2">
        <v>1</v>
      </c>
      <c r="Q108" s="2">
        <f t="shared" si="37"/>
        <v>0</v>
      </c>
      <c r="S108" s="2" t="str">
        <f>IFERROR(VLOOKUP(T108,Components!$A:$C,2,FALSE),"")</f>
        <v/>
      </c>
      <c r="T108" s="2"/>
      <c r="U108" s="2" t="str">
        <f>IFERROR(VLOOKUP(T108,Components!$A:$C,3,FALSE),"")</f>
        <v/>
      </c>
      <c r="V108" s="2">
        <v>1</v>
      </c>
      <c r="W108" s="2">
        <f t="shared" si="38"/>
        <v>0</v>
      </c>
      <c r="Y108" s="2" t="str">
        <f>IFERROR(VLOOKUP(Z108,Components!$A:$C,2,FALSE),"")</f>
        <v/>
      </c>
      <c r="Z108" s="2"/>
      <c r="AA108" s="2" t="str">
        <f>IFERROR(VLOOKUP(Z108,Components!$A:$C,3,FALSE),"")</f>
        <v/>
      </c>
      <c r="AB108" s="2">
        <v>1</v>
      </c>
      <c r="AC108" s="2">
        <f t="shared" si="39"/>
        <v>0</v>
      </c>
    </row>
    <row r="109" spans="1:29" ht="15.75" customHeight="1">
      <c r="A109" s="2" t="str">
        <f>IFERROR(VLOOKUP(B109,Components!$A:$C,2,FALSE),"")</f>
        <v/>
      </c>
      <c r="B109" s="2"/>
      <c r="C109" s="2" t="str">
        <f>IFERROR(VLOOKUP(B109,Components!$A:$C,3,FALSE),"")</f>
        <v/>
      </c>
      <c r="D109" s="2">
        <v>1</v>
      </c>
      <c r="E109" s="2">
        <f t="shared" si="35"/>
        <v>0</v>
      </c>
      <c r="G109" s="2" t="str">
        <f>IFERROR(VLOOKUP(H109,Components!$A:$C,2,FALSE),"")</f>
        <v/>
      </c>
      <c r="H109" s="2"/>
      <c r="I109" s="2" t="str">
        <f>IFERROR(VLOOKUP(H109,Components!$A:$C,3,FALSE),"")</f>
        <v/>
      </c>
      <c r="J109" s="2">
        <v>1</v>
      </c>
      <c r="K109" s="2">
        <f t="shared" si="36"/>
        <v>0</v>
      </c>
      <c r="M109" s="2" t="str">
        <f>IFERROR(VLOOKUP(N109,Components!$A:$C,2,FALSE),"")</f>
        <v/>
      </c>
      <c r="N109" s="2"/>
      <c r="O109" s="2" t="str">
        <f>IFERROR(VLOOKUP(N109,Components!$A:$C,3,FALSE),"")</f>
        <v/>
      </c>
      <c r="P109" s="2">
        <v>1</v>
      </c>
      <c r="Q109" s="2">
        <f t="shared" si="37"/>
        <v>0</v>
      </c>
      <c r="S109" s="2" t="str">
        <f>IFERROR(VLOOKUP(T109,Components!$A:$C,2,FALSE),"")</f>
        <v/>
      </c>
      <c r="T109" s="2"/>
      <c r="U109" s="2" t="str">
        <f>IFERROR(VLOOKUP(T109,Components!$A:$C,3,FALSE),"")</f>
        <v/>
      </c>
      <c r="V109" s="2">
        <v>1</v>
      </c>
      <c r="W109" s="2">
        <f t="shared" si="38"/>
        <v>0</v>
      </c>
      <c r="Y109" s="2" t="str">
        <f>IFERROR(VLOOKUP(Z109,Components!$A:$C,2,FALSE),"")</f>
        <v/>
      </c>
      <c r="Z109" s="2"/>
      <c r="AA109" s="2" t="str">
        <f>IFERROR(VLOOKUP(Z109,Components!$A:$C,3,FALSE),"")</f>
        <v/>
      </c>
      <c r="AB109" s="2">
        <v>1</v>
      </c>
      <c r="AC109" s="2">
        <f t="shared" si="39"/>
        <v>0</v>
      </c>
    </row>
    <row r="110" spans="1:29" ht="15.75" customHeight="1">
      <c r="A110" s="2" t="str">
        <f>IFERROR(VLOOKUP(B110,Components!$A:$C,2,FALSE),"")</f>
        <v/>
      </c>
      <c r="B110" s="2"/>
      <c r="C110" s="2" t="str">
        <f>IFERROR(VLOOKUP(B110,Components!$A:$C,3,FALSE),"")</f>
        <v/>
      </c>
      <c r="E110" s="2">
        <f t="shared" si="35"/>
        <v>0</v>
      </c>
      <c r="G110" s="2" t="str">
        <f>IFERROR(VLOOKUP(H110,Components!$A:$C,2,FALSE),"")</f>
        <v/>
      </c>
      <c r="H110" s="2"/>
      <c r="I110" s="2" t="str">
        <f>IFERROR(VLOOKUP(H110,Components!$A:$C,3,FALSE),"")</f>
        <v/>
      </c>
      <c r="K110" s="2">
        <f t="shared" si="36"/>
        <v>0</v>
      </c>
      <c r="M110" s="2" t="str">
        <f>IFERROR(VLOOKUP(N110,Components!$A:$C,2,FALSE),"")</f>
        <v/>
      </c>
      <c r="N110" s="2"/>
      <c r="O110" s="2" t="str">
        <f>IFERROR(VLOOKUP(N110,Components!$A:$C,3,FALSE),"")</f>
        <v/>
      </c>
      <c r="Q110" s="2">
        <f t="shared" si="37"/>
        <v>0</v>
      </c>
      <c r="S110" s="2" t="str">
        <f>IFERROR(VLOOKUP(T110,Components!$A:$C,2,FALSE),"")</f>
        <v/>
      </c>
      <c r="T110" s="2"/>
      <c r="U110" s="2" t="str">
        <f>IFERROR(VLOOKUP(T110,Components!$A:$C,3,FALSE),"")</f>
        <v/>
      </c>
      <c r="W110" s="2">
        <f t="shared" si="38"/>
        <v>0</v>
      </c>
      <c r="Y110" s="2" t="str">
        <f>IFERROR(VLOOKUP(Z110,Components!$A:$C,2,FALSE),"")</f>
        <v/>
      </c>
      <c r="Z110" s="2"/>
      <c r="AA110" s="2" t="str">
        <f>IFERROR(VLOOKUP(Z110,Components!$A:$C,3,FALSE),"")</f>
        <v/>
      </c>
      <c r="AC110" s="2">
        <f t="shared" si="39"/>
        <v>0</v>
      </c>
    </row>
    <row r="111" spans="1:29" ht="15.75" customHeight="1">
      <c r="A111" s="2" t="s">
        <v>1750</v>
      </c>
      <c r="E111" s="2">
        <f>SUM(E101:E110)</f>
        <v>308.06905194805194</v>
      </c>
      <c r="G111" s="2" t="s">
        <v>1750</v>
      </c>
      <c r="K111" s="2">
        <f>SUM(K101:K110)</f>
        <v>308.06905194805194</v>
      </c>
      <c r="M111" s="2" t="s">
        <v>1750</v>
      </c>
      <c r="Q111" s="2">
        <f>SUM(Q101:Q110)</f>
        <v>308.06905194805194</v>
      </c>
      <c r="S111" s="2" t="s">
        <v>1750</v>
      </c>
      <c r="W111" s="2">
        <f>SUM(W101:W110)</f>
        <v>308.06905194805194</v>
      </c>
      <c r="Y111" s="2" t="s">
        <v>1750</v>
      </c>
      <c r="AC111" s="2">
        <f>SUM(AC101:AC110)</f>
        <v>308.06905194805194</v>
      </c>
    </row>
    <row r="112" spans="1:29" ht="15.75" customHeight="1"/>
    <row r="113" spans="1:29" ht="15.75" customHeight="1">
      <c r="A113" s="192" t="s">
        <v>199</v>
      </c>
      <c r="B113" s="193"/>
      <c r="C113" s="193"/>
      <c r="D113" s="193"/>
      <c r="E113" s="193"/>
      <c r="G113" s="192" t="s">
        <v>200</v>
      </c>
      <c r="H113" s="193"/>
      <c r="I113" s="193"/>
      <c r="J113" s="193"/>
      <c r="K113" s="193"/>
      <c r="M113" s="192" t="s">
        <v>201</v>
      </c>
      <c r="N113" s="193"/>
      <c r="O113" s="193"/>
      <c r="P113" s="193"/>
      <c r="Q113" s="193"/>
      <c r="S113" s="192" t="s">
        <v>202</v>
      </c>
      <c r="T113" s="193"/>
      <c r="U113" s="193"/>
      <c r="V113" s="193"/>
      <c r="W113" s="193"/>
      <c r="Y113" s="192" t="s">
        <v>203</v>
      </c>
      <c r="Z113" s="193"/>
      <c r="AA113" s="193"/>
      <c r="AB113" s="193"/>
      <c r="AC113" s="193"/>
    </row>
    <row r="114" spans="1:29" ht="15.75" customHeight="1">
      <c r="A114" s="194" t="s">
        <v>1745</v>
      </c>
      <c r="B114" s="195" t="s">
        <v>1746</v>
      </c>
      <c r="C114" s="195" t="s">
        <v>1747</v>
      </c>
      <c r="D114" s="195" t="s">
        <v>1748</v>
      </c>
      <c r="E114" s="196" t="s">
        <v>1749</v>
      </c>
      <c r="G114" s="194" t="s">
        <v>1745</v>
      </c>
      <c r="H114" s="195" t="s">
        <v>1746</v>
      </c>
      <c r="I114" s="195" t="s">
        <v>1747</v>
      </c>
      <c r="J114" s="195" t="s">
        <v>1748</v>
      </c>
      <c r="K114" s="196" t="s">
        <v>1749</v>
      </c>
      <c r="M114" s="194" t="s">
        <v>1745</v>
      </c>
      <c r="N114" s="195" t="s">
        <v>1746</v>
      </c>
      <c r="O114" s="195" t="s">
        <v>1747</v>
      </c>
      <c r="P114" s="195" t="s">
        <v>1748</v>
      </c>
      <c r="Q114" s="196" t="s">
        <v>1749</v>
      </c>
      <c r="S114" s="194" t="s">
        <v>1745</v>
      </c>
      <c r="T114" s="195" t="s">
        <v>1746</v>
      </c>
      <c r="U114" s="195" t="s">
        <v>1747</v>
      </c>
      <c r="V114" s="195" t="s">
        <v>1748</v>
      </c>
      <c r="W114" s="196" t="s">
        <v>1749</v>
      </c>
      <c r="Y114" s="194" t="s">
        <v>1745</v>
      </c>
      <c r="Z114" s="195" t="s">
        <v>1746</v>
      </c>
      <c r="AA114" s="195" t="s">
        <v>1747</v>
      </c>
      <c r="AB114" s="195" t="s">
        <v>1748</v>
      </c>
      <c r="AC114" s="196" t="s">
        <v>1749</v>
      </c>
    </row>
    <row r="115" spans="1:29" ht="15.75" customHeight="1">
      <c r="A115" s="2" t="str">
        <f>IFERROR(VLOOKUP(B115,Components!$A:$C,2,FALSE),"")</f>
        <v>ALIS000326</v>
      </c>
      <c r="B115" s="2" t="s">
        <v>1560</v>
      </c>
      <c r="C115" s="2">
        <f>IFERROR(VLOOKUP(B115,Components!$A:$C,3,FALSE),"")</f>
        <v>178.20000000000002</v>
      </c>
      <c r="D115" s="2">
        <v>1</v>
      </c>
      <c r="E115" s="2">
        <f t="shared" ref="E115:E124" si="40">IFERROR(D115*C115, 0)</f>
        <v>178.20000000000002</v>
      </c>
      <c r="G115" s="2" t="str">
        <f>IFERROR(VLOOKUP(H115,Components!$A:$C,2,FALSE),"")</f>
        <v>ALIS000326</v>
      </c>
      <c r="H115" s="2" t="s">
        <v>1560</v>
      </c>
      <c r="I115" s="2">
        <f>IFERROR(VLOOKUP(H115,Components!$A:$C,3,FALSE),"")</f>
        <v>178.20000000000002</v>
      </c>
      <c r="J115" s="2">
        <v>1</v>
      </c>
      <c r="K115" s="2">
        <f t="shared" ref="K115:K124" si="41">IFERROR(J115*I115, 0)</f>
        <v>178.20000000000002</v>
      </c>
      <c r="M115" s="2" t="str">
        <f>IFERROR(VLOOKUP(N115,Components!$A:$C,2,FALSE),"")</f>
        <v>ALIS000326</v>
      </c>
      <c r="N115" s="2" t="s">
        <v>1560</v>
      </c>
      <c r="O115" s="2">
        <f>IFERROR(VLOOKUP(N115,Components!$A:$C,3,FALSE),"")</f>
        <v>178.20000000000002</v>
      </c>
      <c r="P115" s="2">
        <v>1</v>
      </c>
      <c r="Q115" s="2">
        <f t="shared" ref="Q115:Q124" si="42">IFERROR(P115*O115, 0)</f>
        <v>178.20000000000002</v>
      </c>
      <c r="S115" s="2" t="str">
        <f>IFERROR(VLOOKUP(T115,Components!$A:$C,2,FALSE),"")</f>
        <v>ALIS000326</v>
      </c>
      <c r="T115" s="2" t="s">
        <v>1560</v>
      </c>
      <c r="U115" s="2">
        <f>IFERROR(VLOOKUP(T115,Components!$A:$C,3,FALSE),"")</f>
        <v>178.20000000000002</v>
      </c>
      <c r="V115" s="2">
        <v>1</v>
      </c>
      <c r="W115" s="2">
        <f t="shared" ref="W115:W124" si="43">IFERROR(V115*U115, 0)</f>
        <v>178.20000000000002</v>
      </c>
      <c r="Y115" s="2" t="str">
        <f>IFERROR(VLOOKUP(Z115,Components!$A:$C,2,FALSE),"")</f>
        <v>ALIS000326</v>
      </c>
      <c r="Z115" s="2" t="s">
        <v>1560</v>
      </c>
      <c r="AA115" s="2">
        <f>IFERROR(VLOOKUP(Z115,Components!$A:$C,3,FALSE),"")</f>
        <v>178.20000000000002</v>
      </c>
      <c r="AB115" s="2">
        <v>1</v>
      </c>
      <c r="AC115" s="2">
        <f t="shared" ref="AC115:AC124" si="44">IFERROR(AB115*AA115, 0)</f>
        <v>178.20000000000002</v>
      </c>
    </row>
    <row r="116" spans="1:29" ht="15.75" customHeight="1">
      <c r="A116" s="2" t="str">
        <f>IFERROR(VLOOKUP(B116,Components!$A:$C,2,FALSE),"")</f>
        <v>ALIS000331</v>
      </c>
      <c r="B116" s="2" t="s">
        <v>1570</v>
      </c>
      <c r="C116" s="2">
        <f>IFERROR(VLOOKUP(B116,Components!$A:$C,3,FALSE),"")</f>
        <v>26.400000000000002</v>
      </c>
      <c r="D116" s="2">
        <v>1</v>
      </c>
      <c r="E116" s="2">
        <f t="shared" si="40"/>
        <v>26.400000000000002</v>
      </c>
      <c r="G116" s="2" t="str">
        <f>IFERROR(VLOOKUP(H116,Components!$A:$C,2,FALSE),"")</f>
        <v>ALIS000332</v>
      </c>
      <c r="H116" s="2" t="s">
        <v>1572</v>
      </c>
      <c r="I116" s="2">
        <f>IFERROR(VLOOKUP(H116,Components!$A:$C,3,FALSE),"")</f>
        <v>26.400000000000002</v>
      </c>
      <c r="J116" s="2">
        <v>1</v>
      </c>
      <c r="K116" s="2">
        <f t="shared" si="41"/>
        <v>26.400000000000002</v>
      </c>
      <c r="M116" s="2" t="str">
        <f>IFERROR(VLOOKUP(N116,Components!$A:$C,2,FALSE),"")</f>
        <v>ALIS000333</v>
      </c>
      <c r="N116" s="209" t="s">
        <v>1574</v>
      </c>
      <c r="O116" s="2">
        <f>IFERROR(VLOOKUP(N116,Components!$A:$C,3,FALSE),"")</f>
        <v>26.400000000000002</v>
      </c>
      <c r="P116" s="2">
        <v>1</v>
      </c>
      <c r="Q116" s="2">
        <f t="shared" si="42"/>
        <v>26.400000000000002</v>
      </c>
      <c r="S116" s="2" t="str">
        <f>IFERROR(VLOOKUP(T116,Components!$A:$C,2,FALSE),"")</f>
        <v>ALIS000334</v>
      </c>
      <c r="T116" s="209" t="s">
        <v>1576</v>
      </c>
      <c r="U116" s="2">
        <f>IFERROR(VLOOKUP(T116,Components!$A:$C,3,FALSE),"")</f>
        <v>26.400000000000002</v>
      </c>
      <c r="V116" s="2">
        <v>1</v>
      </c>
      <c r="W116" s="2">
        <f t="shared" si="43"/>
        <v>26.400000000000002</v>
      </c>
      <c r="Y116" s="2" t="str">
        <f>IFERROR(VLOOKUP(Z116,Components!$A:$C,2,FALSE),"")</f>
        <v>ALIS000335</v>
      </c>
      <c r="Z116" s="209" t="s">
        <v>1578</v>
      </c>
      <c r="AA116" s="2">
        <f>IFERROR(VLOOKUP(Z116,Components!$A:$C,3,FALSE),"")</f>
        <v>26.400000000000002</v>
      </c>
      <c r="AB116" s="2">
        <v>1</v>
      </c>
      <c r="AC116" s="2">
        <f t="shared" si="44"/>
        <v>26.400000000000002</v>
      </c>
    </row>
    <row r="117" spans="1:29" ht="15.75" customHeight="1">
      <c r="A117" s="2" t="str">
        <f>IFERROR(VLOOKUP(B117,Components!$A:$C,2,FALSE),"")</f>
        <v>ALIS000084</v>
      </c>
      <c r="B117" s="2" t="s">
        <v>758</v>
      </c>
      <c r="C117" s="2">
        <f>IFERROR(VLOOKUP(B117,Components!$A:$C,3,FALSE),"")</f>
        <v>1.0500000000000001E-2</v>
      </c>
      <c r="D117" s="2">
        <v>1</v>
      </c>
      <c r="E117" s="2">
        <f t="shared" si="40"/>
        <v>1.0500000000000001E-2</v>
      </c>
      <c r="G117" s="2" t="str">
        <f>IFERROR(VLOOKUP(H117,Components!$A:$C,2,FALSE),"")</f>
        <v>ALIS000084</v>
      </c>
      <c r="H117" s="2" t="s">
        <v>758</v>
      </c>
      <c r="I117" s="2">
        <f>IFERROR(VLOOKUP(H117,Components!$A:$C,3,FALSE),"")</f>
        <v>1.0500000000000001E-2</v>
      </c>
      <c r="J117" s="2">
        <v>1</v>
      </c>
      <c r="K117" s="2">
        <f t="shared" si="41"/>
        <v>1.0500000000000001E-2</v>
      </c>
      <c r="M117" s="2" t="str">
        <f>IFERROR(VLOOKUP(N117,Components!$A:$C,2,FALSE),"")</f>
        <v>ALIS000084</v>
      </c>
      <c r="N117" s="2" t="s">
        <v>758</v>
      </c>
      <c r="O117" s="2">
        <f>IFERROR(VLOOKUP(N117,Components!$A:$C,3,FALSE),"")</f>
        <v>1.0500000000000001E-2</v>
      </c>
      <c r="P117" s="2">
        <v>1</v>
      </c>
      <c r="Q117" s="2">
        <f t="shared" si="42"/>
        <v>1.0500000000000001E-2</v>
      </c>
      <c r="S117" s="2" t="str">
        <f>IFERROR(VLOOKUP(T117,Components!$A:$C,2,FALSE),"")</f>
        <v>ALIS000084</v>
      </c>
      <c r="T117" s="2" t="s">
        <v>758</v>
      </c>
      <c r="U117" s="2">
        <f>IFERROR(VLOOKUP(T117,Components!$A:$C,3,FALSE),"")</f>
        <v>1.0500000000000001E-2</v>
      </c>
      <c r="V117" s="2">
        <v>1</v>
      </c>
      <c r="W117" s="2">
        <f t="shared" si="43"/>
        <v>1.0500000000000001E-2</v>
      </c>
      <c r="Y117" s="2" t="str">
        <f>IFERROR(VLOOKUP(Z117,Components!$A:$C,2,FALSE),"")</f>
        <v>ALIS000084</v>
      </c>
      <c r="Z117" s="2" t="s">
        <v>758</v>
      </c>
      <c r="AA117" s="2">
        <f>IFERROR(VLOOKUP(Z117,Components!$A:$C,3,FALSE),"")</f>
        <v>1.0500000000000001E-2</v>
      </c>
      <c r="AB117" s="2">
        <v>1</v>
      </c>
      <c r="AC117" s="2">
        <f t="shared" si="44"/>
        <v>1.0500000000000001E-2</v>
      </c>
    </row>
    <row r="118" spans="1:29" ht="15.75" customHeight="1">
      <c r="A118" s="2" t="str">
        <f>IFERROR(VLOOKUP(B118,Components!$A:$C,2,FALSE),"")</f>
        <v>ALIS000083</v>
      </c>
      <c r="B118" s="2" t="s">
        <v>756</v>
      </c>
      <c r="C118" s="2">
        <f>IFERROR(VLOOKUP(B118,Components!$A:$C,3,FALSE),"")</f>
        <v>1.0500000000000001E-2</v>
      </c>
      <c r="D118" s="2">
        <v>1</v>
      </c>
      <c r="E118" s="2">
        <f t="shared" si="40"/>
        <v>1.0500000000000001E-2</v>
      </c>
      <c r="G118" s="2" t="str">
        <f>IFERROR(VLOOKUP(H118,Components!$A:$C,2,FALSE),"")</f>
        <v>ALIS000083</v>
      </c>
      <c r="H118" s="2" t="s">
        <v>756</v>
      </c>
      <c r="I118" s="2">
        <f>IFERROR(VLOOKUP(H118,Components!$A:$C,3,FALSE),"")</f>
        <v>1.0500000000000001E-2</v>
      </c>
      <c r="J118" s="2">
        <v>1</v>
      </c>
      <c r="K118" s="2">
        <f t="shared" si="41"/>
        <v>1.0500000000000001E-2</v>
      </c>
      <c r="M118" s="2" t="str">
        <f>IFERROR(VLOOKUP(N118,Components!$A:$C,2,FALSE),"")</f>
        <v>ALIS000083</v>
      </c>
      <c r="N118" s="2" t="s">
        <v>756</v>
      </c>
      <c r="O118" s="2">
        <f>IFERROR(VLOOKUP(N118,Components!$A:$C,3,FALSE),"")</f>
        <v>1.0500000000000001E-2</v>
      </c>
      <c r="P118" s="2">
        <v>1</v>
      </c>
      <c r="Q118" s="2">
        <f t="shared" si="42"/>
        <v>1.0500000000000001E-2</v>
      </c>
      <c r="S118" s="2" t="str">
        <f>IFERROR(VLOOKUP(T118,Components!$A:$C,2,FALSE),"")</f>
        <v>ALIS000083</v>
      </c>
      <c r="T118" s="2" t="s">
        <v>756</v>
      </c>
      <c r="U118" s="2">
        <f>IFERROR(VLOOKUP(T118,Components!$A:$C,3,FALSE),"")</f>
        <v>1.0500000000000001E-2</v>
      </c>
      <c r="V118" s="2">
        <v>1</v>
      </c>
      <c r="W118" s="2">
        <f t="shared" si="43"/>
        <v>1.0500000000000001E-2</v>
      </c>
      <c r="Y118" s="2" t="str">
        <f>IFERROR(VLOOKUP(Z118,Components!$A:$C,2,FALSE),"")</f>
        <v>ALIS000083</v>
      </c>
      <c r="Z118" s="2" t="s">
        <v>756</v>
      </c>
      <c r="AA118" s="2">
        <f>IFERROR(VLOOKUP(Z118,Components!$A:$C,3,FALSE),"")</f>
        <v>1.0500000000000001E-2</v>
      </c>
      <c r="AB118" s="2">
        <v>1</v>
      </c>
      <c r="AC118" s="2">
        <f t="shared" si="44"/>
        <v>1.0500000000000001E-2</v>
      </c>
    </row>
    <row r="119" spans="1:29" ht="15.75" customHeight="1">
      <c r="A119" s="2" t="str">
        <f>IFERROR(VLOOKUP(B119,Components!$A:$C,2,FALSE),"")</f>
        <v>ALIS000080</v>
      </c>
      <c r="B119" s="2" t="s">
        <v>750</v>
      </c>
      <c r="C119" s="2">
        <f>IFERROR(VLOOKUP(B119,Components!$A:$C,3,FALSE),"")</f>
        <v>14.82683982683983</v>
      </c>
      <c r="D119" s="2">
        <v>0.3</v>
      </c>
      <c r="E119" s="2">
        <f t="shared" si="40"/>
        <v>4.4480519480519485</v>
      </c>
      <c r="G119" s="2" t="str">
        <f>IFERROR(VLOOKUP(H119,Components!$A:$C,2,FALSE),"")</f>
        <v>ALIS000080</v>
      </c>
      <c r="H119" s="2" t="s">
        <v>750</v>
      </c>
      <c r="I119" s="2">
        <f>IFERROR(VLOOKUP(H119,Components!$A:$C,3,FALSE),"")</f>
        <v>14.82683982683983</v>
      </c>
      <c r="J119" s="2">
        <v>0.3</v>
      </c>
      <c r="K119" s="2">
        <f t="shared" si="41"/>
        <v>4.4480519480519485</v>
      </c>
      <c r="M119" s="2" t="str">
        <f>IFERROR(VLOOKUP(N119,Components!$A:$C,2,FALSE),"")</f>
        <v>ALIS000080</v>
      </c>
      <c r="N119" s="2" t="s">
        <v>750</v>
      </c>
      <c r="O119" s="2">
        <f>IFERROR(VLOOKUP(N119,Components!$A:$C,3,FALSE),"")</f>
        <v>14.82683982683983</v>
      </c>
      <c r="P119" s="2">
        <v>0.3</v>
      </c>
      <c r="Q119" s="2">
        <f t="shared" si="42"/>
        <v>4.4480519480519485</v>
      </c>
      <c r="S119" s="2" t="str">
        <f>IFERROR(VLOOKUP(T119,Components!$A:$C,2,FALSE),"")</f>
        <v>ALIS000080</v>
      </c>
      <c r="T119" s="2" t="s">
        <v>750</v>
      </c>
      <c r="U119" s="2">
        <f>IFERROR(VLOOKUP(T119,Components!$A:$C,3,FALSE),"")</f>
        <v>14.82683982683983</v>
      </c>
      <c r="V119" s="2">
        <v>0.3</v>
      </c>
      <c r="W119" s="2">
        <f t="shared" si="43"/>
        <v>4.4480519480519485</v>
      </c>
      <c r="Y119" s="2" t="str">
        <f>IFERROR(VLOOKUP(Z119,Components!$A:$C,2,FALSE),"")</f>
        <v>ALIS000080</v>
      </c>
      <c r="Z119" s="2" t="s">
        <v>750</v>
      </c>
      <c r="AA119" s="2">
        <f>IFERROR(VLOOKUP(Z119,Components!$A:$C,3,FALSE),"")</f>
        <v>14.82683982683983</v>
      </c>
      <c r="AB119" s="2">
        <v>0.3</v>
      </c>
      <c r="AC119" s="2">
        <f t="shared" si="44"/>
        <v>4.4480519480519485</v>
      </c>
    </row>
    <row r="120" spans="1:29" ht="15.75" customHeight="1">
      <c r="A120" s="2" t="str">
        <f>IFERROR(VLOOKUP(B120,Components!$A:$C,2,FALSE),"")</f>
        <v>ALIS000218</v>
      </c>
      <c r="B120" s="2" t="s">
        <v>1336</v>
      </c>
      <c r="C120" s="2">
        <f>IFERROR(VLOOKUP(B120,Components!$A:$C,3,FALSE),"")</f>
        <v>2.64</v>
      </c>
      <c r="D120" s="2">
        <v>1</v>
      </c>
      <c r="E120" s="2">
        <f t="shared" si="40"/>
        <v>2.64</v>
      </c>
      <c r="G120" s="2" t="str">
        <f>IFERROR(VLOOKUP(H120,Components!$A:$C,2,FALSE),"")</f>
        <v>ALIS000218</v>
      </c>
      <c r="H120" s="2" t="s">
        <v>1336</v>
      </c>
      <c r="I120" s="2">
        <f>IFERROR(VLOOKUP(H120,Components!$A:$C,3,FALSE),"")</f>
        <v>2.64</v>
      </c>
      <c r="J120" s="2">
        <v>1</v>
      </c>
      <c r="K120" s="2">
        <f t="shared" si="41"/>
        <v>2.64</v>
      </c>
      <c r="M120" s="2" t="str">
        <f>IFERROR(VLOOKUP(N120,Components!$A:$C,2,FALSE),"")</f>
        <v>ALIS000218</v>
      </c>
      <c r="N120" s="2" t="s">
        <v>1336</v>
      </c>
      <c r="O120" s="2">
        <f>IFERROR(VLOOKUP(N120,Components!$A:$C,3,FALSE),"")</f>
        <v>2.64</v>
      </c>
      <c r="P120" s="2">
        <v>1</v>
      </c>
      <c r="Q120" s="2">
        <f t="shared" si="42"/>
        <v>2.64</v>
      </c>
      <c r="S120" s="2" t="str">
        <f>IFERROR(VLOOKUP(T120,Components!$A:$C,2,FALSE),"")</f>
        <v>ALIS000218</v>
      </c>
      <c r="T120" s="2" t="s">
        <v>1336</v>
      </c>
      <c r="U120" s="2">
        <f>IFERROR(VLOOKUP(T120,Components!$A:$C,3,FALSE),"")</f>
        <v>2.64</v>
      </c>
      <c r="V120" s="2">
        <v>1</v>
      </c>
      <c r="W120" s="2">
        <f t="shared" si="43"/>
        <v>2.64</v>
      </c>
      <c r="Y120" s="2" t="str">
        <f>IFERROR(VLOOKUP(Z120,Components!$A:$C,2,FALSE),"")</f>
        <v>ALIS000218</v>
      </c>
      <c r="Z120" s="2" t="s">
        <v>1336</v>
      </c>
      <c r="AA120" s="2">
        <f>IFERROR(VLOOKUP(Z120,Components!$A:$C,3,FALSE),"")</f>
        <v>2.64</v>
      </c>
      <c r="AB120" s="2">
        <v>1</v>
      </c>
      <c r="AC120" s="2">
        <f t="shared" si="44"/>
        <v>2.64</v>
      </c>
    </row>
    <row r="121" spans="1:29" ht="15.75" customHeight="1">
      <c r="A121" s="2" t="str">
        <f>IFERROR(VLOOKUP(B121,Components!$A:$C,2,FALSE),"")</f>
        <v>ALIS000219</v>
      </c>
      <c r="B121" s="2" t="s">
        <v>1338</v>
      </c>
      <c r="C121" s="2">
        <f>IFERROR(VLOOKUP(B121,Components!$A:$C,3,FALSE),"")</f>
        <v>2.64</v>
      </c>
      <c r="D121" s="2">
        <v>1</v>
      </c>
      <c r="E121" s="2">
        <f t="shared" si="40"/>
        <v>2.64</v>
      </c>
      <c r="G121" s="2" t="str">
        <f>IFERROR(VLOOKUP(H121,Components!$A:$C,2,FALSE),"")</f>
        <v>ALIS000219</v>
      </c>
      <c r="H121" s="2" t="s">
        <v>1338</v>
      </c>
      <c r="I121" s="2">
        <f>IFERROR(VLOOKUP(H121,Components!$A:$C,3,FALSE),"")</f>
        <v>2.64</v>
      </c>
      <c r="J121" s="2">
        <v>1</v>
      </c>
      <c r="K121" s="2">
        <f t="shared" si="41"/>
        <v>2.64</v>
      </c>
      <c r="M121" s="2" t="str">
        <f>IFERROR(VLOOKUP(N121,Components!$A:$C,2,FALSE),"")</f>
        <v>ALIS000219</v>
      </c>
      <c r="N121" s="2" t="s">
        <v>1338</v>
      </c>
      <c r="O121" s="2">
        <f>IFERROR(VLOOKUP(N121,Components!$A:$C,3,FALSE),"")</f>
        <v>2.64</v>
      </c>
      <c r="P121" s="2">
        <v>1</v>
      </c>
      <c r="Q121" s="2">
        <f t="shared" si="42"/>
        <v>2.64</v>
      </c>
      <c r="S121" s="2" t="str">
        <f>IFERROR(VLOOKUP(T121,Components!$A:$C,2,FALSE),"")</f>
        <v>ALIS000219</v>
      </c>
      <c r="T121" s="2" t="s">
        <v>1338</v>
      </c>
      <c r="U121" s="2">
        <f>IFERROR(VLOOKUP(T121,Components!$A:$C,3,FALSE),"")</f>
        <v>2.64</v>
      </c>
      <c r="V121" s="2">
        <v>1</v>
      </c>
      <c r="W121" s="2">
        <f t="shared" si="43"/>
        <v>2.64</v>
      </c>
      <c r="Y121" s="2" t="str">
        <f>IFERROR(VLOOKUP(Z121,Components!$A:$C,2,FALSE),"")</f>
        <v>ALIS000219</v>
      </c>
      <c r="Z121" s="2" t="s">
        <v>1338</v>
      </c>
      <c r="AA121" s="2">
        <f>IFERROR(VLOOKUP(Z121,Components!$A:$C,3,FALSE),"")</f>
        <v>2.64</v>
      </c>
      <c r="AB121" s="2">
        <v>1</v>
      </c>
      <c r="AC121" s="2">
        <f t="shared" si="44"/>
        <v>2.64</v>
      </c>
    </row>
    <row r="122" spans="1:29" ht="15.75" customHeight="1">
      <c r="A122" s="2" t="str">
        <f>IFERROR(VLOOKUP(B122,Components!$A:$C,2,FALSE),"")</f>
        <v>ALIS000220</v>
      </c>
      <c r="B122" s="2" t="s">
        <v>1340</v>
      </c>
      <c r="C122" s="2">
        <f>IFERROR(VLOOKUP(B122,Components!$A:$C,3,FALSE),"")</f>
        <v>2.64</v>
      </c>
      <c r="D122" s="2">
        <v>1</v>
      </c>
      <c r="E122" s="2">
        <f t="shared" si="40"/>
        <v>2.64</v>
      </c>
      <c r="G122" s="2" t="str">
        <f>IFERROR(VLOOKUP(H122,Components!$A:$C,2,FALSE),"")</f>
        <v>ALIS000220</v>
      </c>
      <c r="H122" s="2" t="s">
        <v>1340</v>
      </c>
      <c r="I122" s="2">
        <f>IFERROR(VLOOKUP(H122,Components!$A:$C,3,FALSE),"")</f>
        <v>2.64</v>
      </c>
      <c r="J122" s="2">
        <v>1</v>
      </c>
      <c r="K122" s="2">
        <f t="shared" si="41"/>
        <v>2.64</v>
      </c>
      <c r="M122" s="2" t="str">
        <f>IFERROR(VLOOKUP(N122,Components!$A:$C,2,FALSE),"")</f>
        <v>ALIS000220</v>
      </c>
      <c r="N122" s="2" t="s">
        <v>1340</v>
      </c>
      <c r="O122" s="2">
        <f>IFERROR(VLOOKUP(N122,Components!$A:$C,3,FALSE),"")</f>
        <v>2.64</v>
      </c>
      <c r="P122" s="2">
        <v>1</v>
      </c>
      <c r="Q122" s="2">
        <f t="shared" si="42"/>
        <v>2.64</v>
      </c>
      <c r="S122" s="2" t="str">
        <f>IFERROR(VLOOKUP(T122,Components!$A:$C,2,FALSE),"")</f>
        <v>ALIS000220</v>
      </c>
      <c r="T122" s="2" t="s">
        <v>1340</v>
      </c>
      <c r="U122" s="2">
        <f>IFERROR(VLOOKUP(T122,Components!$A:$C,3,FALSE),"")</f>
        <v>2.64</v>
      </c>
      <c r="V122" s="2">
        <v>1</v>
      </c>
      <c r="W122" s="2">
        <f t="shared" si="43"/>
        <v>2.64</v>
      </c>
      <c r="Y122" s="2" t="str">
        <f>IFERROR(VLOOKUP(Z122,Components!$A:$C,2,FALSE),"")</f>
        <v>ALIS000220</v>
      </c>
      <c r="Z122" s="2" t="s">
        <v>1340</v>
      </c>
      <c r="AA122" s="2">
        <f>IFERROR(VLOOKUP(Z122,Components!$A:$C,3,FALSE),"")</f>
        <v>2.64</v>
      </c>
      <c r="AB122" s="2">
        <v>1</v>
      </c>
      <c r="AC122" s="2">
        <f t="shared" si="44"/>
        <v>2.64</v>
      </c>
    </row>
    <row r="123" spans="1:29" ht="15.75" customHeight="1">
      <c r="A123" s="2" t="str">
        <f>IFERROR(VLOOKUP(B123,Components!$A:$C,2,FALSE),"")</f>
        <v>ALIS000222</v>
      </c>
      <c r="B123" s="2" t="s">
        <v>1344</v>
      </c>
      <c r="C123" s="2">
        <f>IFERROR(VLOOKUP(B123,Components!$A:$C,3,FALSE),"")</f>
        <v>66</v>
      </c>
      <c r="D123" s="2">
        <v>1</v>
      </c>
      <c r="E123" s="2">
        <f t="shared" si="40"/>
        <v>66</v>
      </c>
      <c r="G123" s="2" t="str">
        <f>IFERROR(VLOOKUP(H123,Components!$A:$C,2,FALSE),"")</f>
        <v>ALIS000222</v>
      </c>
      <c r="H123" s="2" t="s">
        <v>1344</v>
      </c>
      <c r="I123" s="2">
        <f>IFERROR(VLOOKUP(H123,Components!$A:$C,3,FALSE),"")</f>
        <v>66</v>
      </c>
      <c r="J123" s="2">
        <v>1</v>
      </c>
      <c r="K123" s="2">
        <f t="shared" si="41"/>
        <v>66</v>
      </c>
      <c r="M123" s="2" t="str">
        <f>IFERROR(VLOOKUP(N123,Components!$A:$C,2,FALSE),"")</f>
        <v>ALIS000222</v>
      </c>
      <c r="N123" s="2" t="s">
        <v>1344</v>
      </c>
      <c r="O123" s="2">
        <f>IFERROR(VLOOKUP(N123,Components!$A:$C,3,FALSE),"")</f>
        <v>66</v>
      </c>
      <c r="P123" s="2">
        <v>1</v>
      </c>
      <c r="Q123" s="2">
        <f t="shared" si="42"/>
        <v>66</v>
      </c>
      <c r="S123" s="2" t="str">
        <f>IFERROR(VLOOKUP(T123,Components!$A:$C,2,FALSE),"")</f>
        <v>ALIS000222</v>
      </c>
      <c r="T123" s="2" t="s">
        <v>1344</v>
      </c>
      <c r="U123" s="2">
        <f>IFERROR(VLOOKUP(T123,Components!$A:$C,3,FALSE),"")</f>
        <v>66</v>
      </c>
      <c r="V123" s="2">
        <v>1</v>
      </c>
      <c r="W123" s="2">
        <f t="shared" si="43"/>
        <v>66</v>
      </c>
      <c r="Y123" s="2" t="str">
        <f>IFERROR(VLOOKUP(Z123,Components!$A:$C,2,FALSE),"")</f>
        <v>ALIS000222</v>
      </c>
      <c r="Z123" s="2" t="s">
        <v>1344</v>
      </c>
      <c r="AA123" s="2">
        <f>IFERROR(VLOOKUP(Z123,Components!$A:$C,3,FALSE),"")</f>
        <v>66</v>
      </c>
      <c r="AB123" s="2">
        <v>1</v>
      </c>
      <c r="AC123" s="2">
        <f t="shared" si="44"/>
        <v>66</v>
      </c>
    </row>
    <row r="124" spans="1:29" ht="15.75" customHeight="1">
      <c r="A124" s="2" t="str">
        <f>IFERROR(VLOOKUP(B124,Components!$A:$C,2,FALSE),"")</f>
        <v/>
      </c>
      <c r="B124" s="2"/>
      <c r="C124" s="2" t="str">
        <f>IFERROR(VLOOKUP(B124,Components!$A:$C,3,FALSE),"")</f>
        <v/>
      </c>
      <c r="D124" s="2">
        <v>1</v>
      </c>
      <c r="E124" s="2">
        <f t="shared" si="40"/>
        <v>0</v>
      </c>
      <c r="G124" s="2" t="str">
        <f>IFERROR(VLOOKUP(H124,Components!$A:$C,2,FALSE),"")</f>
        <v/>
      </c>
      <c r="H124" s="2"/>
      <c r="I124" s="2" t="str">
        <f>IFERROR(VLOOKUP(H124,Components!$A:$C,3,FALSE),"")</f>
        <v/>
      </c>
      <c r="J124" s="2">
        <v>1</v>
      </c>
      <c r="K124" s="2">
        <f t="shared" si="41"/>
        <v>0</v>
      </c>
      <c r="M124" s="2" t="str">
        <f>IFERROR(VLOOKUP(N124,Components!$A:$C,2,FALSE),"")</f>
        <v/>
      </c>
      <c r="N124" s="2"/>
      <c r="O124" s="2" t="str">
        <f>IFERROR(VLOOKUP(N124,Components!$A:$C,3,FALSE),"")</f>
        <v/>
      </c>
      <c r="P124" s="2">
        <v>1</v>
      </c>
      <c r="Q124" s="2">
        <f t="shared" si="42"/>
        <v>0</v>
      </c>
      <c r="S124" s="2" t="str">
        <f>IFERROR(VLOOKUP(T124,Components!$A:$C,2,FALSE),"")</f>
        <v/>
      </c>
      <c r="T124" s="2"/>
      <c r="U124" s="2" t="str">
        <f>IFERROR(VLOOKUP(T124,Components!$A:$C,3,FALSE),"")</f>
        <v/>
      </c>
      <c r="V124" s="2">
        <v>1</v>
      </c>
      <c r="W124" s="2">
        <f t="shared" si="43"/>
        <v>0</v>
      </c>
      <c r="Y124" s="2" t="str">
        <f>IFERROR(VLOOKUP(Z124,Components!$A:$C,2,FALSE),"")</f>
        <v/>
      </c>
      <c r="Z124" s="2"/>
      <c r="AA124" s="2" t="str">
        <f>IFERROR(VLOOKUP(Z124,Components!$A:$C,3,FALSE),"")</f>
        <v/>
      </c>
      <c r="AB124" s="2">
        <v>1</v>
      </c>
      <c r="AC124" s="2">
        <f t="shared" si="44"/>
        <v>0</v>
      </c>
    </row>
    <row r="125" spans="1:29" ht="15.75" customHeight="1">
      <c r="A125" s="2" t="s">
        <v>1750</v>
      </c>
      <c r="E125" s="2">
        <f>SUM(E115:E124)</f>
        <v>282.98905194805195</v>
      </c>
      <c r="G125" s="2" t="s">
        <v>1750</v>
      </c>
      <c r="K125" s="2">
        <f>SUM(K115:K124)</f>
        <v>282.98905194805195</v>
      </c>
      <c r="M125" s="2" t="s">
        <v>1750</v>
      </c>
      <c r="Q125" s="2">
        <f>SUM(Q115:Q124)</f>
        <v>282.98905194805195</v>
      </c>
      <c r="S125" s="2" t="s">
        <v>1750</v>
      </c>
      <c r="W125" s="2">
        <f>SUM(W115:W124)</f>
        <v>282.98905194805195</v>
      </c>
      <c r="Y125" s="2" t="s">
        <v>1750</v>
      </c>
      <c r="AC125" s="2">
        <f>SUM(AC115:AC124)</f>
        <v>282.98905194805195</v>
      </c>
    </row>
    <row r="126" spans="1:29" ht="15.75" customHeight="1"/>
    <row r="127" spans="1:29" ht="15.75" customHeight="1">
      <c r="A127" s="192" t="s">
        <v>204</v>
      </c>
      <c r="B127" s="193"/>
      <c r="C127" s="193"/>
      <c r="D127" s="193"/>
      <c r="E127" s="193"/>
      <c r="G127" s="192" t="s">
        <v>205</v>
      </c>
      <c r="H127" s="193"/>
      <c r="I127" s="193"/>
      <c r="J127" s="193"/>
      <c r="K127" s="193"/>
      <c r="M127" s="192" t="s">
        <v>206</v>
      </c>
      <c r="N127" s="193"/>
      <c r="O127" s="193"/>
      <c r="P127" s="193"/>
      <c r="Q127" s="193"/>
      <c r="S127" s="192" t="s">
        <v>207</v>
      </c>
      <c r="T127" s="193"/>
      <c r="U127" s="193"/>
      <c r="V127" s="193"/>
      <c r="W127" s="193"/>
      <c r="Y127" s="192" t="s">
        <v>208</v>
      </c>
      <c r="Z127" s="193"/>
      <c r="AA127" s="193"/>
      <c r="AB127" s="193"/>
      <c r="AC127" s="193"/>
    </row>
    <row r="128" spans="1:29" ht="15.75" customHeight="1">
      <c r="A128" s="194" t="s">
        <v>1745</v>
      </c>
      <c r="B128" s="195" t="s">
        <v>1746</v>
      </c>
      <c r="C128" s="195" t="s">
        <v>1747</v>
      </c>
      <c r="D128" s="195" t="s">
        <v>1748</v>
      </c>
      <c r="E128" s="196" t="s">
        <v>1749</v>
      </c>
      <c r="G128" s="194" t="s">
        <v>1745</v>
      </c>
      <c r="H128" s="195" t="s">
        <v>1746</v>
      </c>
      <c r="I128" s="195" t="s">
        <v>1747</v>
      </c>
      <c r="J128" s="195" t="s">
        <v>1748</v>
      </c>
      <c r="K128" s="196" t="s">
        <v>1749</v>
      </c>
      <c r="M128" s="194" t="s">
        <v>1745</v>
      </c>
      <c r="N128" s="195" t="s">
        <v>1746</v>
      </c>
      <c r="O128" s="195" t="s">
        <v>1747</v>
      </c>
      <c r="P128" s="195" t="s">
        <v>1748</v>
      </c>
      <c r="Q128" s="196" t="s">
        <v>1749</v>
      </c>
      <c r="S128" s="194" t="s">
        <v>1745</v>
      </c>
      <c r="T128" s="195" t="s">
        <v>1746</v>
      </c>
      <c r="U128" s="195" t="s">
        <v>1747</v>
      </c>
      <c r="V128" s="195" t="s">
        <v>1748</v>
      </c>
      <c r="W128" s="196" t="s">
        <v>1749</v>
      </c>
      <c r="Y128" s="194" t="s">
        <v>1745</v>
      </c>
      <c r="Z128" s="195" t="s">
        <v>1746</v>
      </c>
      <c r="AA128" s="195" t="s">
        <v>1747</v>
      </c>
      <c r="AB128" s="195" t="s">
        <v>1748</v>
      </c>
      <c r="AC128" s="196" t="s">
        <v>1749</v>
      </c>
    </row>
    <row r="129" spans="1:29" ht="15.75" customHeight="1">
      <c r="A129" s="2" t="str">
        <f>IFERROR(VLOOKUP(B129,Components!$A:$C,2,FALSE),"")</f>
        <v>ALIS000261</v>
      </c>
      <c r="B129" s="2" t="s">
        <v>1417</v>
      </c>
      <c r="C129" s="2">
        <f>IFERROR(VLOOKUP(B129,Components!$A:$C,3,FALSE),"")</f>
        <v>303.60000000000002</v>
      </c>
      <c r="D129" s="2">
        <v>1</v>
      </c>
      <c r="E129" s="2">
        <f t="shared" ref="E129:E138" si="45">IFERROR(D129*C129, 0)</f>
        <v>303.60000000000002</v>
      </c>
      <c r="G129" s="2" t="str">
        <f>IFERROR(VLOOKUP(H129,Components!$A:$C,2,FALSE),"")</f>
        <v>ALIS000262</v>
      </c>
      <c r="H129" s="209" t="s">
        <v>1419</v>
      </c>
      <c r="I129" s="2">
        <f>IFERROR(VLOOKUP(H129,Components!$A:$C,3,FALSE),"")</f>
        <v>303.60000000000002</v>
      </c>
      <c r="J129" s="2">
        <v>1</v>
      </c>
      <c r="K129" s="2">
        <f t="shared" ref="K129:K138" si="46">IFERROR(J129*I129, 0)</f>
        <v>303.60000000000002</v>
      </c>
      <c r="M129" s="2" t="str">
        <f>IFERROR(VLOOKUP(N129,Components!$A:$C,2,FALSE),"")</f>
        <v>ALIS000263</v>
      </c>
      <c r="N129" s="209" t="s">
        <v>1421</v>
      </c>
      <c r="O129" s="2">
        <f>IFERROR(VLOOKUP(N129,Components!$A:$C,3,FALSE),"")</f>
        <v>303.60000000000002</v>
      </c>
      <c r="P129" s="2">
        <v>1</v>
      </c>
      <c r="Q129" s="2">
        <f t="shared" ref="Q129:Q138" si="47">IFERROR(P129*O129, 0)</f>
        <v>303.60000000000002</v>
      </c>
      <c r="S129" s="2" t="str">
        <f>IFERROR(VLOOKUP(T129,Components!$A:$C,2,FALSE),"")</f>
        <v>ALIS000264</v>
      </c>
      <c r="T129" s="209" t="s">
        <v>1423</v>
      </c>
      <c r="U129" s="2">
        <f>IFERROR(VLOOKUP(T129,Components!$A:$C,3,FALSE),"")</f>
        <v>303.60000000000002</v>
      </c>
      <c r="V129" s="2">
        <v>1</v>
      </c>
      <c r="W129" s="2">
        <f t="shared" ref="W129:W138" si="48">IFERROR(V129*U129, 0)</f>
        <v>303.60000000000002</v>
      </c>
      <c r="Y129" s="2" t="str">
        <f>IFERROR(VLOOKUP(Z129,Components!$A:$C,2,FALSE),"")</f>
        <v>ALIS000265</v>
      </c>
      <c r="Z129" s="209" t="s">
        <v>1425</v>
      </c>
      <c r="AA129" s="2">
        <f>IFERROR(VLOOKUP(Z129,Components!$A:$C,3,FALSE),"")</f>
        <v>303.60000000000002</v>
      </c>
      <c r="AB129" s="2">
        <v>1</v>
      </c>
      <c r="AC129" s="2">
        <f t="shared" ref="AC129:AC138" si="49">IFERROR(AB129*AA129, 0)</f>
        <v>303.60000000000002</v>
      </c>
    </row>
    <row r="130" spans="1:29" ht="15.75" customHeight="1">
      <c r="A130" s="2" t="str">
        <f>IFERROR(VLOOKUP(B130,Components!$A:$C,2,FALSE),"")</f>
        <v/>
      </c>
      <c r="B130" s="2"/>
      <c r="C130" s="2" t="str">
        <f>IFERROR(VLOOKUP(B130,Components!$A:$C,3,FALSE),"")</f>
        <v/>
      </c>
      <c r="D130" s="2">
        <v>1</v>
      </c>
      <c r="E130" s="2">
        <f t="shared" si="45"/>
        <v>0</v>
      </c>
      <c r="G130" s="2" t="str">
        <f>IFERROR(VLOOKUP(H130,Components!$A:$C,2,FALSE),"")</f>
        <v/>
      </c>
      <c r="H130" s="2"/>
      <c r="I130" s="2" t="str">
        <f>IFERROR(VLOOKUP(H130,Components!$A:$C,3,FALSE),"")</f>
        <v/>
      </c>
      <c r="J130" s="2">
        <v>1</v>
      </c>
      <c r="K130" s="2">
        <f t="shared" si="46"/>
        <v>0</v>
      </c>
      <c r="M130" s="2" t="str">
        <f>IFERROR(VLOOKUP(N130,Components!$A:$C,2,FALSE),"")</f>
        <v/>
      </c>
      <c r="N130" s="2"/>
      <c r="O130" s="2" t="str">
        <f>IFERROR(VLOOKUP(N130,Components!$A:$C,3,FALSE),"")</f>
        <v/>
      </c>
      <c r="P130" s="2">
        <v>1</v>
      </c>
      <c r="Q130" s="2">
        <f t="shared" si="47"/>
        <v>0</v>
      </c>
      <c r="S130" s="2" t="str">
        <f>IFERROR(VLOOKUP(T130,Components!$A:$C,2,FALSE),"")</f>
        <v/>
      </c>
      <c r="T130" s="2"/>
      <c r="U130" s="2" t="str">
        <f>IFERROR(VLOOKUP(T130,Components!$A:$C,3,FALSE),"")</f>
        <v/>
      </c>
      <c r="V130" s="2">
        <v>1</v>
      </c>
      <c r="W130" s="2">
        <f t="shared" si="48"/>
        <v>0</v>
      </c>
      <c r="Y130" s="2" t="str">
        <f>IFERROR(VLOOKUP(Z130,Components!$A:$C,2,FALSE),"")</f>
        <v/>
      </c>
      <c r="Z130" s="2"/>
      <c r="AA130" s="2" t="str">
        <f>IFERROR(VLOOKUP(Z130,Components!$A:$C,3,FALSE),"")</f>
        <v/>
      </c>
      <c r="AB130" s="2">
        <v>1</v>
      </c>
      <c r="AC130" s="2">
        <f t="shared" si="49"/>
        <v>0</v>
      </c>
    </row>
    <row r="131" spans="1:29" ht="15.75" customHeight="1">
      <c r="A131" s="2" t="str">
        <f>IFERROR(VLOOKUP(B131,Components!$A:$C,2,FALSE),"")</f>
        <v>ALIS000084</v>
      </c>
      <c r="B131" s="2" t="s">
        <v>758</v>
      </c>
      <c r="C131" s="2">
        <f>IFERROR(VLOOKUP(B131,Components!$A:$C,3,FALSE),"")</f>
        <v>1.0500000000000001E-2</v>
      </c>
      <c r="D131" s="2">
        <v>1</v>
      </c>
      <c r="E131" s="2">
        <f t="shared" si="45"/>
        <v>1.0500000000000001E-2</v>
      </c>
      <c r="G131" s="2" t="str">
        <f>IFERROR(VLOOKUP(H131,Components!$A:$C,2,FALSE),"")</f>
        <v>ALIS000084</v>
      </c>
      <c r="H131" s="2" t="s">
        <v>758</v>
      </c>
      <c r="I131" s="2">
        <f>IFERROR(VLOOKUP(H131,Components!$A:$C,3,FALSE),"")</f>
        <v>1.0500000000000001E-2</v>
      </c>
      <c r="J131" s="2">
        <v>1</v>
      </c>
      <c r="K131" s="2">
        <f t="shared" si="46"/>
        <v>1.0500000000000001E-2</v>
      </c>
      <c r="M131" s="2" t="str">
        <f>IFERROR(VLOOKUP(N131,Components!$A:$C,2,FALSE),"")</f>
        <v>ALIS000084</v>
      </c>
      <c r="N131" s="2" t="s">
        <v>758</v>
      </c>
      <c r="O131" s="2">
        <f>IFERROR(VLOOKUP(N131,Components!$A:$C,3,FALSE),"")</f>
        <v>1.0500000000000001E-2</v>
      </c>
      <c r="P131" s="2">
        <v>1</v>
      </c>
      <c r="Q131" s="2">
        <f t="shared" si="47"/>
        <v>1.0500000000000001E-2</v>
      </c>
      <c r="S131" s="2" t="str">
        <f>IFERROR(VLOOKUP(T131,Components!$A:$C,2,FALSE),"")</f>
        <v>ALIS000084</v>
      </c>
      <c r="T131" s="2" t="s">
        <v>758</v>
      </c>
      <c r="U131" s="2">
        <f>IFERROR(VLOOKUP(T131,Components!$A:$C,3,FALSE),"")</f>
        <v>1.0500000000000001E-2</v>
      </c>
      <c r="V131" s="2">
        <v>1</v>
      </c>
      <c r="W131" s="2">
        <f t="shared" si="48"/>
        <v>1.0500000000000001E-2</v>
      </c>
      <c r="Y131" s="2" t="str">
        <f>IFERROR(VLOOKUP(Z131,Components!$A:$C,2,FALSE),"")</f>
        <v>ALIS000084</v>
      </c>
      <c r="Z131" s="2" t="s">
        <v>758</v>
      </c>
      <c r="AA131" s="2">
        <f>IFERROR(VLOOKUP(Z131,Components!$A:$C,3,FALSE),"")</f>
        <v>1.0500000000000001E-2</v>
      </c>
      <c r="AB131" s="2">
        <v>1</v>
      </c>
      <c r="AC131" s="2">
        <f t="shared" si="49"/>
        <v>1.0500000000000001E-2</v>
      </c>
    </row>
    <row r="132" spans="1:29" ht="15.75" customHeight="1">
      <c r="A132" s="2" t="str">
        <f>IFERROR(VLOOKUP(B132,Components!$A:$C,2,FALSE),"")</f>
        <v>ALIS000083</v>
      </c>
      <c r="B132" s="2" t="s">
        <v>756</v>
      </c>
      <c r="C132" s="2">
        <f>IFERROR(VLOOKUP(B132,Components!$A:$C,3,FALSE),"")</f>
        <v>1.0500000000000001E-2</v>
      </c>
      <c r="D132" s="2">
        <v>1</v>
      </c>
      <c r="E132" s="2">
        <f t="shared" si="45"/>
        <v>1.0500000000000001E-2</v>
      </c>
      <c r="G132" s="2" t="str">
        <f>IFERROR(VLOOKUP(H132,Components!$A:$C,2,FALSE),"")</f>
        <v>ALIS000083</v>
      </c>
      <c r="H132" s="2" t="s">
        <v>756</v>
      </c>
      <c r="I132" s="2">
        <f>IFERROR(VLOOKUP(H132,Components!$A:$C,3,FALSE),"")</f>
        <v>1.0500000000000001E-2</v>
      </c>
      <c r="J132" s="2">
        <v>1</v>
      </c>
      <c r="K132" s="2">
        <f t="shared" si="46"/>
        <v>1.0500000000000001E-2</v>
      </c>
      <c r="M132" s="2" t="str">
        <f>IFERROR(VLOOKUP(N132,Components!$A:$C,2,FALSE),"")</f>
        <v>ALIS000083</v>
      </c>
      <c r="N132" s="2" t="s">
        <v>756</v>
      </c>
      <c r="O132" s="2">
        <f>IFERROR(VLOOKUP(N132,Components!$A:$C,3,FALSE),"")</f>
        <v>1.0500000000000001E-2</v>
      </c>
      <c r="P132" s="2">
        <v>1</v>
      </c>
      <c r="Q132" s="2">
        <f t="shared" si="47"/>
        <v>1.0500000000000001E-2</v>
      </c>
      <c r="S132" s="2" t="str">
        <f>IFERROR(VLOOKUP(T132,Components!$A:$C,2,FALSE),"")</f>
        <v>ALIS000083</v>
      </c>
      <c r="T132" s="2" t="s">
        <v>756</v>
      </c>
      <c r="U132" s="2">
        <f>IFERROR(VLOOKUP(T132,Components!$A:$C,3,FALSE),"")</f>
        <v>1.0500000000000001E-2</v>
      </c>
      <c r="V132" s="2">
        <v>1</v>
      </c>
      <c r="W132" s="2">
        <f t="shared" si="48"/>
        <v>1.0500000000000001E-2</v>
      </c>
      <c r="Y132" s="2" t="str">
        <f>IFERROR(VLOOKUP(Z132,Components!$A:$C,2,FALSE),"")</f>
        <v>ALIS000083</v>
      </c>
      <c r="Z132" s="2" t="s">
        <v>756</v>
      </c>
      <c r="AA132" s="2">
        <f>IFERROR(VLOOKUP(Z132,Components!$A:$C,3,FALSE),"")</f>
        <v>1.0500000000000001E-2</v>
      </c>
      <c r="AB132" s="2">
        <v>1</v>
      </c>
      <c r="AC132" s="2">
        <f t="shared" si="49"/>
        <v>1.0500000000000001E-2</v>
      </c>
    </row>
    <row r="133" spans="1:29" ht="15.75" customHeight="1">
      <c r="A133" s="2" t="str">
        <f>IFERROR(VLOOKUP(B133,Components!$A:$C,2,FALSE),"")</f>
        <v>ALIS000080</v>
      </c>
      <c r="B133" s="2" t="s">
        <v>750</v>
      </c>
      <c r="C133" s="2">
        <f>IFERROR(VLOOKUP(B133,Components!$A:$C,3,FALSE),"")</f>
        <v>14.82683982683983</v>
      </c>
      <c r="D133" s="2">
        <v>0.3</v>
      </c>
      <c r="E133" s="2">
        <f t="shared" si="45"/>
        <v>4.4480519480519485</v>
      </c>
      <c r="G133" s="2" t="str">
        <f>IFERROR(VLOOKUP(H133,Components!$A:$C,2,FALSE),"")</f>
        <v>ALIS000080</v>
      </c>
      <c r="H133" s="2" t="s">
        <v>750</v>
      </c>
      <c r="I133" s="2">
        <f>IFERROR(VLOOKUP(H133,Components!$A:$C,3,FALSE),"")</f>
        <v>14.82683982683983</v>
      </c>
      <c r="J133" s="2">
        <v>0.3</v>
      </c>
      <c r="K133" s="2">
        <f t="shared" si="46"/>
        <v>4.4480519480519485</v>
      </c>
      <c r="M133" s="2" t="str">
        <f>IFERROR(VLOOKUP(N133,Components!$A:$C,2,FALSE),"")</f>
        <v>ALIS000080</v>
      </c>
      <c r="N133" s="2" t="s">
        <v>750</v>
      </c>
      <c r="O133" s="2">
        <f>IFERROR(VLOOKUP(N133,Components!$A:$C,3,FALSE),"")</f>
        <v>14.82683982683983</v>
      </c>
      <c r="P133" s="2">
        <v>0.3</v>
      </c>
      <c r="Q133" s="2">
        <f t="shared" si="47"/>
        <v>4.4480519480519485</v>
      </c>
      <c r="S133" s="2" t="str">
        <f>IFERROR(VLOOKUP(T133,Components!$A:$C,2,FALSE),"")</f>
        <v>ALIS000080</v>
      </c>
      <c r="T133" s="2" t="s">
        <v>750</v>
      </c>
      <c r="U133" s="2">
        <f>IFERROR(VLOOKUP(T133,Components!$A:$C,3,FALSE),"")</f>
        <v>14.82683982683983</v>
      </c>
      <c r="V133" s="2">
        <v>0.3</v>
      </c>
      <c r="W133" s="2">
        <f t="shared" si="48"/>
        <v>4.4480519480519485</v>
      </c>
      <c r="Y133" s="2" t="str">
        <f>IFERROR(VLOOKUP(Z133,Components!$A:$C,2,FALSE),"")</f>
        <v>ALIS000080</v>
      </c>
      <c r="Z133" s="2" t="s">
        <v>750</v>
      </c>
      <c r="AA133" s="2">
        <f>IFERROR(VLOOKUP(Z133,Components!$A:$C,3,FALSE),"")</f>
        <v>14.82683982683983</v>
      </c>
      <c r="AB133" s="2">
        <v>0.3</v>
      </c>
      <c r="AC133" s="2">
        <f t="shared" si="49"/>
        <v>4.4480519480519485</v>
      </c>
    </row>
    <row r="134" spans="1:29" ht="15.75" customHeight="1">
      <c r="A134" s="2" t="str">
        <f>IFERROR(VLOOKUP(B134,Components!$A:$C,2,FALSE),"")</f>
        <v/>
      </c>
      <c r="B134" s="2"/>
      <c r="C134" s="2" t="str">
        <f>IFERROR(VLOOKUP(B134,Components!$A:$C,3,FALSE),"")</f>
        <v/>
      </c>
      <c r="D134" s="2">
        <v>1</v>
      </c>
      <c r="E134" s="2">
        <f t="shared" si="45"/>
        <v>0</v>
      </c>
      <c r="G134" s="2" t="str">
        <f>IFERROR(VLOOKUP(H134,Components!$A:$C,2,FALSE),"")</f>
        <v/>
      </c>
      <c r="H134" s="2"/>
      <c r="I134" s="2" t="str">
        <f>IFERROR(VLOOKUP(H134,Components!$A:$C,3,FALSE),"")</f>
        <v/>
      </c>
      <c r="J134" s="2">
        <v>1</v>
      </c>
      <c r="K134" s="2">
        <f t="shared" si="46"/>
        <v>0</v>
      </c>
      <c r="M134" s="2" t="str">
        <f>IFERROR(VLOOKUP(N134,Components!$A:$C,2,FALSE),"")</f>
        <v/>
      </c>
      <c r="N134" s="2"/>
      <c r="O134" s="2" t="str">
        <f>IFERROR(VLOOKUP(N134,Components!$A:$C,3,FALSE),"")</f>
        <v/>
      </c>
      <c r="P134" s="2">
        <v>1</v>
      </c>
      <c r="Q134" s="2">
        <f t="shared" si="47"/>
        <v>0</v>
      </c>
      <c r="S134" s="2" t="str">
        <f>IFERROR(VLOOKUP(T134,Components!$A:$C,2,FALSE),"")</f>
        <v/>
      </c>
      <c r="T134" s="2"/>
      <c r="U134" s="2" t="str">
        <f>IFERROR(VLOOKUP(T134,Components!$A:$C,3,FALSE),"")</f>
        <v/>
      </c>
      <c r="V134" s="2">
        <v>1</v>
      </c>
      <c r="W134" s="2">
        <f t="shared" si="48"/>
        <v>0</v>
      </c>
      <c r="Y134" s="2" t="str">
        <f>IFERROR(VLOOKUP(Z134,Components!$A:$C,2,FALSE),"")</f>
        <v/>
      </c>
      <c r="Z134" s="2"/>
      <c r="AA134" s="2" t="str">
        <f>IFERROR(VLOOKUP(Z134,Components!$A:$C,3,FALSE),"")</f>
        <v/>
      </c>
      <c r="AB134" s="2">
        <v>1</v>
      </c>
      <c r="AC134" s="2">
        <f t="shared" si="49"/>
        <v>0</v>
      </c>
    </row>
    <row r="135" spans="1:29" ht="15.75" customHeight="1">
      <c r="A135" s="2" t="str">
        <f>IFERROR(VLOOKUP(B135,Components!$A:$C,2,FALSE),"")</f>
        <v/>
      </c>
      <c r="B135" s="2"/>
      <c r="C135" s="2" t="str">
        <f>IFERROR(VLOOKUP(B135,Components!$A:$C,3,FALSE),"")</f>
        <v/>
      </c>
      <c r="D135" s="2">
        <v>1</v>
      </c>
      <c r="E135" s="2">
        <f t="shared" si="45"/>
        <v>0</v>
      </c>
      <c r="G135" s="2" t="str">
        <f>IFERROR(VLOOKUP(H135,Components!$A:$C,2,FALSE),"")</f>
        <v/>
      </c>
      <c r="H135" s="2"/>
      <c r="I135" s="2" t="str">
        <f>IFERROR(VLOOKUP(H135,Components!$A:$C,3,FALSE),"")</f>
        <v/>
      </c>
      <c r="J135" s="2">
        <v>1</v>
      </c>
      <c r="K135" s="2">
        <f t="shared" si="46"/>
        <v>0</v>
      </c>
      <c r="M135" s="2" t="str">
        <f>IFERROR(VLOOKUP(N135,Components!$A:$C,2,FALSE),"")</f>
        <v/>
      </c>
      <c r="N135" s="2"/>
      <c r="O135" s="2" t="str">
        <f>IFERROR(VLOOKUP(N135,Components!$A:$C,3,FALSE),"")</f>
        <v/>
      </c>
      <c r="P135" s="2">
        <v>1</v>
      </c>
      <c r="Q135" s="2">
        <f t="shared" si="47"/>
        <v>0</v>
      </c>
      <c r="S135" s="2" t="str">
        <f>IFERROR(VLOOKUP(T135,Components!$A:$C,2,FALSE),"")</f>
        <v/>
      </c>
      <c r="T135" s="2"/>
      <c r="U135" s="2" t="str">
        <f>IFERROR(VLOOKUP(T135,Components!$A:$C,3,FALSE),"")</f>
        <v/>
      </c>
      <c r="V135" s="2">
        <v>1</v>
      </c>
      <c r="W135" s="2">
        <f t="shared" si="48"/>
        <v>0</v>
      </c>
      <c r="Y135" s="2" t="str">
        <f>IFERROR(VLOOKUP(Z135,Components!$A:$C,2,FALSE),"")</f>
        <v/>
      </c>
      <c r="Z135" s="2"/>
      <c r="AA135" s="2" t="str">
        <f>IFERROR(VLOOKUP(Z135,Components!$A:$C,3,FALSE),"")</f>
        <v/>
      </c>
      <c r="AB135" s="2">
        <v>1</v>
      </c>
      <c r="AC135" s="2">
        <f t="shared" si="49"/>
        <v>0</v>
      </c>
    </row>
    <row r="136" spans="1:29" ht="15.75" customHeight="1">
      <c r="A136" s="2" t="str">
        <f>IFERROR(VLOOKUP(B136,Components!$A:$C,2,FALSE),"")</f>
        <v/>
      </c>
      <c r="B136" s="2"/>
      <c r="C136" s="2" t="str">
        <f>IFERROR(VLOOKUP(B136,Components!$A:$C,3,FALSE),"")</f>
        <v/>
      </c>
      <c r="D136" s="2">
        <v>1</v>
      </c>
      <c r="E136" s="2">
        <f t="shared" si="45"/>
        <v>0</v>
      </c>
      <c r="G136" s="2" t="str">
        <f>IFERROR(VLOOKUP(H136,Components!$A:$C,2,FALSE),"")</f>
        <v/>
      </c>
      <c r="H136" s="2"/>
      <c r="I136" s="2" t="str">
        <f>IFERROR(VLOOKUP(H136,Components!$A:$C,3,FALSE),"")</f>
        <v/>
      </c>
      <c r="J136" s="2">
        <v>1</v>
      </c>
      <c r="K136" s="2">
        <f t="shared" si="46"/>
        <v>0</v>
      </c>
      <c r="M136" s="2" t="str">
        <f>IFERROR(VLOOKUP(N136,Components!$A:$C,2,FALSE),"")</f>
        <v/>
      </c>
      <c r="N136" s="2"/>
      <c r="O136" s="2" t="str">
        <f>IFERROR(VLOOKUP(N136,Components!$A:$C,3,FALSE),"")</f>
        <v/>
      </c>
      <c r="P136" s="2">
        <v>1</v>
      </c>
      <c r="Q136" s="2">
        <f t="shared" si="47"/>
        <v>0</v>
      </c>
      <c r="S136" s="2" t="str">
        <f>IFERROR(VLOOKUP(T136,Components!$A:$C,2,FALSE),"")</f>
        <v/>
      </c>
      <c r="T136" s="2"/>
      <c r="U136" s="2" t="str">
        <f>IFERROR(VLOOKUP(T136,Components!$A:$C,3,FALSE),"")</f>
        <v/>
      </c>
      <c r="V136" s="2">
        <v>1</v>
      </c>
      <c r="W136" s="2">
        <f t="shared" si="48"/>
        <v>0</v>
      </c>
      <c r="Y136" s="2" t="str">
        <f>IFERROR(VLOOKUP(Z136,Components!$A:$C,2,FALSE),"")</f>
        <v/>
      </c>
      <c r="Z136" s="2"/>
      <c r="AA136" s="2" t="str">
        <f>IFERROR(VLOOKUP(Z136,Components!$A:$C,3,FALSE),"")</f>
        <v/>
      </c>
      <c r="AB136" s="2">
        <v>1</v>
      </c>
      <c r="AC136" s="2">
        <f t="shared" si="49"/>
        <v>0</v>
      </c>
    </row>
    <row r="137" spans="1:29" ht="15.75" customHeight="1">
      <c r="A137" s="2" t="str">
        <f>IFERROR(VLOOKUP(B137,Components!$A:$C,2,FALSE),"")</f>
        <v/>
      </c>
      <c r="B137" s="2"/>
      <c r="C137" s="2" t="str">
        <f>IFERROR(VLOOKUP(B137,Components!$A:$C,3,FALSE),"")</f>
        <v/>
      </c>
      <c r="D137" s="2">
        <v>1</v>
      </c>
      <c r="E137" s="2">
        <f t="shared" si="45"/>
        <v>0</v>
      </c>
      <c r="G137" s="2" t="str">
        <f>IFERROR(VLOOKUP(H137,Components!$A:$C,2,FALSE),"")</f>
        <v/>
      </c>
      <c r="H137" s="2"/>
      <c r="I137" s="2" t="str">
        <f>IFERROR(VLOOKUP(H137,Components!$A:$C,3,FALSE),"")</f>
        <v/>
      </c>
      <c r="J137" s="2">
        <v>1</v>
      </c>
      <c r="K137" s="2">
        <f t="shared" si="46"/>
        <v>0</v>
      </c>
      <c r="M137" s="2" t="str">
        <f>IFERROR(VLOOKUP(N137,Components!$A:$C,2,FALSE),"")</f>
        <v/>
      </c>
      <c r="N137" s="2"/>
      <c r="O137" s="2" t="str">
        <f>IFERROR(VLOOKUP(N137,Components!$A:$C,3,FALSE),"")</f>
        <v/>
      </c>
      <c r="P137" s="2">
        <v>1</v>
      </c>
      <c r="Q137" s="2">
        <f t="shared" si="47"/>
        <v>0</v>
      </c>
      <c r="S137" s="2" t="str">
        <f>IFERROR(VLOOKUP(T137,Components!$A:$C,2,FALSE),"")</f>
        <v/>
      </c>
      <c r="T137" s="2"/>
      <c r="U137" s="2" t="str">
        <f>IFERROR(VLOOKUP(T137,Components!$A:$C,3,FALSE),"")</f>
        <v/>
      </c>
      <c r="V137" s="2">
        <v>1</v>
      </c>
      <c r="W137" s="2">
        <f t="shared" si="48"/>
        <v>0</v>
      </c>
      <c r="Y137" s="2" t="str">
        <f>IFERROR(VLOOKUP(Z137,Components!$A:$C,2,FALSE),"")</f>
        <v/>
      </c>
      <c r="Z137" s="2"/>
      <c r="AA137" s="2" t="str">
        <f>IFERROR(VLOOKUP(Z137,Components!$A:$C,3,FALSE),"")</f>
        <v/>
      </c>
      <c r="AB137" s="2">
        <v>1</v>
      </c>
      <c r="AC137" s="2">
        <f t="shared" si="49"/>
        <v>0</v>
      </c>
    </row>
    <row r="138" spans="1:29" ht="15.75" customHeight="1">
      <c r="A138" s="2" t="str">
        <f>IFERROR(VLOOKUP(B138,Components!$A:$C,2,FALSE),"")</f>
        <v/>
      </c>
      <c r="B138" s="2"/>
      <c r="C138" s="2" t="str">
        <f>IFERROR(VLOOKUP(B138,Components!$A:$C,3,FALSE),"")</f>
        <v/>
      </c>
      <c r="E138" s="2">
        <f t="shared" si="45"/>
        <v>0</v>
      </c>
      <c r="G138" s="2" t="str">
        <f>IFERROR(VLOOKUP(H138,Components!$A:$C,2,FALSE),"")</f>
        <v/>
      </c>
      <c r="H138" s="2"/>
      <c r="I138" s="2" t="str">
        <f>IFERROR(VLOOKUP(H138,Components!$A:$C,3,FALSE),"")</f>
        <v/>
      </c>
      <c r="K138" s="2">
        <f t="shared" si="46"/>
        <v>0</v>
      </c>
      <c r="M138" s="2" t="str">
        <f>IFERROR(VLOOKUP(N138,Components!$A:$C,2,FALSE),"")</f>
        <v/>
      </c>
      <c r="N138" s="2"/>
      <c r="O138" s="2" t="str">
        <f>IFERROR(VLOOKUP(N138,Components!$A:$C,3,FALSE),"")</f>
        <v/>
      </c>
      <c r="Q138" s="2">
        <f t="shared" si="47"/>
        <v>0</v>
      </c>
      <c r="S138" s="2" t="str">
        <f>IFERROR(VLOOKUP(T138,Components!$A:$C,2,FALSE),"")</f>
        <v/>
      </c>
      <c r="T138" s="2"/>
      <c r="U138" s="2" t="str">
        <f>IFERROR(VLOOKUP(T138,Components!$A:$C,3,FALSE),"")</f>
        <v/>
      </c>
      <c r="W138" s="2">
        <f t="shared" si="48"/>
        <v>0</v>
      </c>
      <c r="Y138" s="2" t="str">
        <f>IFERROR(VLOOKUP(Z138,Components!$A:$C,2,FALSE),"")</f>
        <v/>
      </c>
      <c r="Z138" s="2"/>
      <c r="AA138" s="2" t="str">
        <f>IFERROR(VLOOKUP(Z138,Components!$A:$C,3,FALSE),"")</f>
        <v/>
      </c>
      <c r="AC138" s="2">
        <f t="shared" si="49"/>
        <v>0</v>
      </c>
    </row>
    <row r="139" spans="1:29" ht="15.75" customHeight="1">
      <c r="A139" s="2" t="s">
        <v>1750</v>
      </c>
      <c r="E139" s="2">
        <f>SUM(E129:E138)</f>
        <v>308.06905194805194</v>
      </c>
      <c r="G139" s="2" t="s">
        <v>1750</v>
      </c>
      <c r="K139" s="2">
        <f>SUM(K129:K138)</f>
        <v>308.06905194805194</v>
      </c>
      <c r="M139" s="2" t="s">
        <v>1750</v>
      </c>
      <c r="Q139" s="2">
        <f>SUM(Q129:Q138)</f>
        <v>308.06905194805194</v>
      </c>
      <c r="S139" s="2" t="s">
        <v>1750</v>
      </c>
      <c r="W139" s="2">
        <f>SUM(W129:W138)</f>
        <v>308.06905194805194</v>
      </c>
      <c r="Y139" s="2" t="s">
        <v>1750</v>
      </c>
      <c r="AC139" s="2">
        <f>SUM(AC129:AC138)</f>
        <v>308.06905194805194</v>
      </c>
    </row>
    <row r="140" spans="1:29" ht="15.75" customHeight="1"/>
    <row r="141" spans="1:29" ht="15.75" customHeight="1">
      <c r="A141" s="192" t="s">
        <v>209</v>
      </c>
      <c r="B141" s="193"/>
      <c r="C141" s="193"/>
      <c r="D141" s="193"/>
      <c r="E141" s="193"/>
      <c r="G141" s="192" t="s">
        <v>210</v>
      </c>
      <c r="H141" s="193"/>
      <c r="I141" s="193"/>
      <c r="J141" s="193"/>
      <c r="K141" s="193"/>
      <c r="M141" s="192" t="s">
        <v>211</v>
      </c>
      <c r="N141" s="193"/>
      <c r="O141" s="193"/>
      <c r="P141" s="193"/>
      <c r="Q141" s="193"/>
      <c r="S141" s="192" t="s">
        <v>212</v>
      </c>
      <c r="T141" s="193"/>
      <c r="U141" s="193"/>
      <c r="V141" s="193"/>
      <c r="W141" s="193"/>
      <c r="Y141" s="192" t="s">
        <v>213</v>
      </c>
      <c r="Z141" s="193"/>
      <c r="AA141" s="193"/>
      <c r="AB141" s="193"/>
      <c r="AC141" s="193"/>
    </row>
    <row r="142" spans="1:29" ht="15.75" customHeight="1">
      <c r="A142" s="194" t="s">
        <v>1745</v>
      </c>
      <c r="B142" s="195" t="s">
        <v>1746</v>
      </c>
      <c r="C142" s="195" t="s">
        <v>1747</v>
      </c>
      <c r="D142" s="195" t="s">
        <v>1748</v>
      </c>
      <c r="E142" s="196" t="s">
        <v>1749</v>
      </c>
      <c r="G142" s="194" t="s">
        <v>1745</v>
      </c>
      <c r="H142" s="195" t="s">
        <v>1746</v>
      </c>
      <c r="I142" s="195" t="s">
        <v>1747</v>
      </c>
      <c r="J142" s="195" t="s">
        <v>1748</v>
      </c>
      <c r="K142" s="196" t="s">
        <v>1749</v>
      </c>
      <c r="M142" s="194" t="s">
        <v>1745</v>
      </c>
      <c r="N142" s="195" t="s">
        <v>1746</v>
      </c>
      <c r="O142" s="195" t="s">
        <v>1747</v>
      </c>
      <c r="P142" s="195" t="s">
        <v>1748</v>
      </c>
      <c r="Q142" s="196" t="s">
        <v>1749</v>
      </c>
      <c r="S142" s="194" t="s">
        <v>1745</v>
      </c>
      <c r="T142" s="195" t="s">
        <v>1746</v>
      </c>
      <c r="U142" s="195" t="s">
        <v>1747</v>
      </c>
      <c r="V142" s="195" t="s">
        <v>1748</v>
      </c>
      <c r="W142" s="196" t="s">
        <v>1749</v>
      </c>
      <c r="Y142" s="194" t="s">
        <v>1745</v>
      </c>
      <c r="Z142" s="195" t="s">
        <v>1746</v>
      </c>
      <c r="AA142" s="195" t="s">
        <v>1747</v>
      </c>
      <c r="AB142" s="195" t="s">
        <v>1748</v>
      </c>
      <c r="AC142" s="196" t="s">
        <v>1749</v>
      </c>
    </row>
    <row r="143" spans="1:29" ht="15.75" customHeight="1">
      <c r="A143" s="2" t="str">
        <f>IFERROR(VLOOKUP(B143,Components!$A:$C,2,FALSE),"")</f>
        <v>ALIS000266</v>
      </c>
      <c r="B143" s="209" t="s">
        <v>1427</v>
      </c>
      <c r="C143" s="2">
        <f>IFERROR(VLOOKUP(B143,Components!$A:$C,3,FALSE),"")</f>
        <v>303.60000000000002</v>
      </c>
      <c r="D143" s="2">
        <v>1</v>
      </c>
      <c r="E143" s="2">
        <f t="shared" ref="E143:E152" si="50">IFERROR(D143*C143, 0)</f>
        <v>303.60000000000002</v>
      </c>
      <c r="G143" s="2" t="str">
        <f>IFERROR(VLOOKUP(H143,Components!$A:$C,2,FALSE),"")</f>
        <v>ALIS000267</v>
      </c>
      <c r="H143" s="209" t="s">
        <v>1429</v>
      </c>
      <c r="I143" s="2">
        <f>IFERROR(VLOOKUP(H143,Components!$A:$C,3,FALSE),"")</f>
        <v>303.60000000000002</v>
      </c>
      <c r="J143" s="2">
        <v>1</v>
      </c>
      <c r="K143" s="2">
        <f t="shared" ref="K143:K152" si="51">IFERROR(J143*I143, 0)</f>
        <v>303.60000000000002</v>
      </c>
      <c r="M143" s="2" t="str">
        <f>IFERROR(VLOOKUP(N143,Components!$A:$C,2,FALSE),"")</f>
        <v>ALIS000268</v>
      </c>
      <c r="N143" s="209" t="s">
        <v>1431</v>
      </c>
      <c r="O143" s="2">
        <f>IFERROR(VLOOKUP(N143,Components!$A:$C,3,FALSE),"")</f>
        <v>303.60000000000002</v>
      </c>
      <c r="P143" s="2">
        <v>1</v>
      </c>
      <c r="Q143" s="2">
        <f t="shared" ref="Q143:Q152" si="52">IFERROR(P143*O143, 0)</f>
        <v>303.60000000000002</v>
      </c>
      <c r="S143" s="2" t="str">
        <f>IFERROR(VLOOKUP(T143,Components!$A:$C,2,FALSE),"")</f>
        <v>ALIS000269</v>
      </c>
      <c r="T143" s="209" t="s">
        <v>1433</v>
      </c>
      <c r="U143" s="2">
        <f>IFERROR(VLOOKUP(T143,Components!$A:$C,3,FALSE),"")</f>
        <v>303.60000000000002</v>
      </c>
      <c r="V143" s="2">
        <v>1</v>
      </c>
      <c r="W143" s="2">
        <f t="shared" ref="W143:W152" si="53">IFERROR(V143*U143, 0)</f>
        <v>303.60000000000002</v>
      </c>
      <c r="Y143" s="2" t="str">
        <f>IFERROR(VLOOKUP(Z143,Components!$A:$C,2,FALSE),"")</f>
        <v>ALIS000270</v>
      </c>
      <c r="Z143" s="209" t="s">
        <v>1435</v>
      </c>
      <c r="AA143" s="2">
        <f>IFERROR(VLOOKUP(Z143,Components!$A:$C,3,FALSE),"")</f>
        <v>303.60000000000002</v>
      </c>
      <c r="AB143" s="2">
        <v>1</v>
      </c>
      <c r="AC143" s="2">
        <f t="shared" ref="AC143:AC152" si="54">IFERROR(AB143*AA143, 0)</f>
        <v>303.60000000000002</v>
      </c>
    </row>
    <row r="144" spans="1:29" ht="15.75" customHeight="1">
      <c r="A144" s="2" t="str">
        <f>IFERROR(VLOOKUP(B144,Components!$A:$C,2,FALSE),"")</f>
        <v/>
      </c>
      <c r="B144" s="2"/>
      <c r="C144" s="2" t="str">
        <f>IFERROR(VLOOKUP(B144,Components!$A:$C,3,FALSE),"")</f>
        <v/>
      </c>
      <c r="D144" s="2">
        <v>1</v>
      </c>
      <c r="E144" s="2">
        <f t="shared" si="50"/>
        <v>0</v>
      </c>
      <c r="G144" s="2" t="str">
        <f>IFERROR(VLOOKUP(H144,Components!$A:$C,2,FALSE),"")</f>
        <v/>
      </c>
      <c r="H144" s="2"/>
      <c r="I144" s="2" t="str">
        <f>IFERROR(VLOOKUP(H144,Components!$A:$C,3,FALSE),"")</f>
        <v/>
      </c>
      <c r="J144" s="2">
        <v>1</v>
      </c>
      <c r="K144" s="2">
        <f t="shared" si="51"/>
        <v>0</v>
      </c>
      <c r="M144" s="2" t="str">
        <f>IFERROR(VLOOKUP(N144,Components!$A:$C,2,FALSE),"")</f>
        <v/>
      </c>
      <c r="N144" s="2"/>
      <c r="O144" s="2" t="str">
        <f>IFERROR(VLOOKUP(N144,Components!$A:$C,3,FALSE),"")</f>
        <v/>
      </c>
      <c r="P144" s="2">
        <v>1</v>
      </c>
      <c r="Q144" s="2">
        <f t="shared" si="52"/>
        <v>0</v>
      </c>
      <c r="S144" s="2" t="str">
        <f>IFERROR(VLOOKUP(T144,Components!$A:$C,2,FALSE),"")</f>
        <v/>
      </c>
      <c r="T144" s="2"/>
      <c r="U144" s="2" t="str">
        <f>IFERROR(VLOOKUP(T144,Components!$A:$C,3,FALSE),"")</f>
        <v/>
      </c>
      <c r="V144" s="2">
        <v>1</v>
      </c>
      <c r="W144" s="2">
        <f t="shared" si="53"/>
        <v>0</v>
      </c>
      <c r="Y144" s="2" t="str">
        <f>IFERROR(VLOOKUP(Z144,Components!$A:$C,2,FALSE),"")</f>
        <v/>
      </c>
      <c r="Z144" s="2"/>
      <c r="AA144" s="2" t="str">
        <f>IFERROR(VLOOKUP(Z144,Components!$A:$C,3,FALSE),"")</f>
        <v/>
      </c>
      <c r="AB144" s="2">
        <v>1</v>
      </c>
      <c r="AC144" s="2">
        <f t="shared" si="54"/>
        <v>0</v>
      </c>
    </row>
    <row r="145" spans="1:29" ht="15.75" customHeight="1">
      <c r="A145" s="2" t="str">
        <f>IFERROR(VLOOKUP(B145,Components!$A:$C,2,FALSE),"")</f>
        <v>ALIS000084</v>
      </c>
      <c r="B145" s="2" t="s">
        <v>758</v>
      </c>
      <c r="C145" s="2">
        <f>IFERROR(VLOOKUP(B145,Components!$A:$C,3,FALSE),"")</f>
        <v>1.0500000000000001E-2</v>
      </c>
      <c r="D145" s="2">
        <v>1</v>
      </c>
      <c r="E145" s="2">
        <f t="shared" si="50"/>
        <v>1.0500000000000001E-2</v>
      </c>
      <c r="G145" s="2" t="str">
        <f>IFERROR(VLOOKUP(H145,Components!$A:$C,2,FALSE),"")</f>
        <v>ALIS000084</v>
      </c>
      <c r="H145" s="2" t="s">
        <v>758</v>
      </c>
      <c r="I145" s="2">
        <f>IFERROR(VLOOKUP(H145,Components!$A:$C,3,FALSE),"")</f>
        <v>1.0500000000000001E-2</v>
      </c>
      <c r="J145" s="2">
        <v>1</v>
      </c>
      <c r="K145" s="2">
        <f t="shared" si="51"/>
        <v>1.0500000000000001E-2</v>
      </c>
      <c r="M145" s="2" t="str">
        <f>IFERROR(VLOOKUP(N145,Components!$A:$C,2,FALSE),"")</f>
        <v>ALIS000084</v>
      </c>
      <c r="N145" s="2" t="s">
        <v>758</v>
      </c>
      <c r="O145" s="2">
        <f>IFERROR(VLOOKUP(N145,Components!$A:$C,3,FALSE),"")</f>
        <v>1.0500000000000001E-2</v>
      </c>
      <c r="P145" s="2">
        <v>1</v>
      </c>
      <c r="Q145" s="2">
        <f t="shared" si="52"/>
        <v>1.0500000000000001E-2</v>
      </c>
      <c r="S145" s="2" t="str">
        <f>IFERROR(VLOOKUP(T145,Components!$A:$C,2,FALSE),"")</f>
        <v>ALIS000084</v>
      </c>
      <c r="T145" s="2" t="s">
        <v>758</v>
      </c>
      <c r="U145" s="2">
        <f>IFERROR(VLOOKUP(T145,Components!$A:$C,3,FALSE),"")</f>
        <v>1.0500000000000001E-2</v>
      </c>
      <c r="V145" s="2">
        <v>1</v>
      </c>
      <c r="W145" s="2">
        <f t="shared" si="53"/>
        <v>1.0500000000000001E-2</v>
      </c>
      <c r="Y145" s="2" t="str">
        <f>IFERROR(VLOOKUP(Z145,Components!$A:$C,2,FALSE),"")</f>
        <v>ALIS000084</v>
      </c>
      <c r="Z145" s="2" t="s">
        <v>758</v>
      </c>
      <c r="AA145" s="2">
        <f>IFERROR(VLOOKUP(Z145,Components!$A:$C,3,FALSE),"")</f>
        <v>1.0500000000000001E-2</v>
      </c>
      <c r="AB145" s="2">
        <v>1</v>
      </c>
      <c r="AC145" s="2">
        <f t="shared" si="54"/>
        <v>1.0500000000000001E-2</v>
      </c>
    </row>
    <row r="146" spans="1:29" ht="15.75" customHeight="1">
      <c r="A146" s="2" t="str">
        <f>IFERROR(VLOOKUP(B146,Components!$A:$C,2,FALSE),"")</f>
        <v>ALIS000083</v>
      </c>
      <c r="B146" s="2" t="s">
        <v>756</v>
      </c>
      <c r="C146" s="2">
        <f>IFERROR(VLOOKUP(B146,Components!$A:$C,3,FALSE),"")</f>
        <v>1.0500000000000001E-2</v>
      </c>
      <c r="D146" s="2">
        <v>1</v>
      </c>
      <c r="E146" s="2">
        <f t="shared" si="50"/>
        <v>1.0500000000000001E-2</v>
      </c>
      <c r="G146" s="2" t="str">
        <f>IFERROR(VLOOKUP(H146,Components!$A:$C,2,FALSE),"")</f>
        <v>ALIS000083</v>
      </c>
      <c r="H146" s="2" t="s">
        <v>756</v>
      </c>
      <c r="I146" s="2">
        <f>IFERROR(VLOOKUP(H146,Components!$A:$C,3,FALSE),"")</f>
        <v>1.0500000000000001E-2</v>
      </c>
      <c r="J146" s="2">
        <v>1</v>
      </c>
      <c r="K146" s="2">
        <f t="shared" si="51"/>
        <v>1.0500000000000001E-2</v>
      </c>
      <c r="M146" s="2" t="str">
        <f>IFERROR(VLOOKUP(N146,Components!$A:$C,2,FALSE),"")</f>
        <v>ALIS000083</v>
      </c>
      <c r="N146" s="2" t="s">
        <v>756</v>
      </c>
      <c r="O146" s="2">
        <f>IFERROR(VLOOKUP(N146,Components!$A:$C,3,FALSE),"")</f>
        <v>1.0500000000000001E-2</v>
      </c>
      <c r="P146" s="2">
        <v>1</v>
      </c>
      <c r="Q146" s="2">
        <f t="shared" si="52"/>
        <v>1.0500000000000001E-2</v>
      </c>
      <c r="S146" s="2" t="str">
        <f>IFERROR(VLOOKUP(T146,Components!$A:$C,2,FALSE),"")</f>
        <v>ALIS000083</v>
      </c>
      <c r="T146" s="2" t="s">
        <v>756</v>
      </c>
      <c r="U146" s="2">
        <f>IFERROR(VLOOKUP(T146,Components!$A:$C,3,FALSE),"")</f>
        <v>1.0500000000000001E-2</v>
      </c>
      <c r="V146" s="2">
        <v>1</v>
      </c>
      <c r="W146" s="2">
        <f t="shared" si="53"/>
        <v>1.0500000000000001E-2</v>
      </c>
      <c r="Y146" s="2" t="str">
        <f>IFERROR(VLOOKUP(Z146,Components!$A:$C,2,FALSE),"")</f>
        <v>ALIS000083</v>
      </c>
      <c r="Z146" s="2" t="s">
        <v>756</v>
      </c>
      <c r="AA146" s="2">
        <f>IFERROR(VLOOKUP(Z146,Components!$A:$C,3,FALSE),"")</f>
        <v>1.0500000000000001E-2</v>
      </c>
      <c r="AB146" s="2">
        <v>1</v>
      </c>
      <c r="AC146" s="2">
        <f t="shared" si="54"/>
        <v>1.0500000000000001E-2</v>
      </c>
    </row>
    <row r="147" spans="1:29" ht="15.75" customHeight="1">
      <c r="A147" s="2" t="str">
        <f>IFERROR(VLOOKUP(B147,Components!$A:$C,2,FALSE),"")</f>
        <v>ALIS000080</v>
      </c>
      <c r="B147" s="2" t="s">
        <v>750</v>
      </c>
      <c r="C147" s="2">
        <f>IFERROR(VLOOKUP(B147,Components!$A:$C,3,FALSE),"")</f>
        <v>14.82683982683983</v>
      </c>
      <c r="D147" s="2">
        <v>0.3</v>
      </c>
      <c r="E147" s="2">
        <f t="shared" si="50"/>
        <v>4.4480519480519485</v>
      </c>
      <c r="G147" s="2" t="str">
        <f>IFERROR(VLOOKUP(H147,Components!$A:$C,2,FALSE),"")</f>
        <v>ALIS000080</v>
      </c>
      <c r="H147" s="2" t="s">
        <v>750</v>
      </c>
      <c r="I147" s="2">
        <f>IFERROR(VLOOKUP(H147,Components!$A:$C,3,FALSE),"")</f>
        <v>14.82683982683983</v>
      </c>
      <c r="J147" s="2">
        <v>0.3</v>
      </c>
      <c r="K147" s="2">
        <f t="shared" si="51"/>
        <v>4.4480519480519485</v>
      </c>
      <c r="M147" s="2" t="str">
        <f>IFERROR(VLOOKUP(N147,Components!$A:$C,2,FALSE),"")</f>
        <v>ALIS000080</v>
      </c>
      <c r="N147" s="2" t="s">
        <v>750</v>
      </c>
      <c r="O147" s="2">
        <f>IFERROR(VLOOKUP(N147,Components!$A:$C,3,FALSE),"")</f>
        <v>14.82683982683983</v>
      </c>
      <c r="P147" s="2">
        <v>0.3</v>
      </c>
      <c r="Q147" s="2">
        <f t="shared" si="52"/>
        <v>4.4480519480519485</v>
      </c>
      <c r="S147" s="2" t="str">
        <f>IFERROR(VLOOKUP(T147,Components!$A:$C,2,FALSE),"")</f>
        <v>ALIS000080</v>
      </c>
      <c r="T147" s="2" t="s">
        <v>750</v>
      </c>
      <c r="U147" s="2">
        <f>IFERROR(VLOOKUP(T147,Components!$A:$C,3,FALSE),"")</f>
        <v>14.82683982683983</v>
      </c>
      <c r="V147" s="2">
        <v>0.3</v>
      </c>
      <c r="W147" s="2">
        <f t="shared" si="53"/>
        <v>4.4480519480519485</v>
      </c>
      <c r="Y147" s="2" t="str">
        <f>IFERROR(VLOOKUP(Z147,Components!$A:$C,2,FALSE),"")</f>
        <v>ALIS000080</v>
      </c>
      <c r="Z147" s="2" t="s">
        <v>750</v>
      </c>
      <c r="AA147" s="2">
        <f>IFERROR(VLOOKUP(Z147,Components!$A:$C,3,FALSE),"")</f>
        <v>14.82683982683983</v>
      </c>
      <c r="AB147" s="2">
        <v>0.3</v>
      </c>
      <c r="AC147" s="2">
        <f t="shared" si="54"/>
        <v>4.4480519480519485</v>
      </c>
    </row>
    <row r="148" spans="1:29" ht="15.75" customHeight="1">
      <c r="A148" s="2" t="str">
        <f>IFERROR(VLOOKUP(B148,Components!$A:$C,2,FALSE),"")</f>
        <v/>
      </c>
      <c r="B148" s="2"/>
      <c r="C148" s="2" t="str">
        <f>IFERROR(VLOOKUP(B148,Components!$A:$C,3,FALSE),"")</f>
        <v/>
      </c>
      <c r="D148" s="2">
        <v>1</v>
      </c>
      <c r="E148" s="2">
        <f t="shared" si="50"/>
        <v>0</v>
      </c>
      <c r="G148" s="2" t="str">
        <f>IFERROR(VLOOKUP(H148,Components!$A:$C,2,FALSE),"")</f>
        <v/>
      </c>
      <c r="H148" s="2"/>
      <c r="I148" s="2" t="str">
        <f>IFERROR(VLOOKUP(H148,Components!$A:$C,3,FALSE),"")</f>
        <v/>
      </c>
      <c r="J148" s="2">
        <v>1</v>
      </c>
      <c r="K148" s="2">
        <f t="shared" si="51"/>
        <v>0</v>
      </c>
      <c r="M148" s="2" t="str">
        <f>IFERROR(VLOOKUP(N148,Components!$A:$C,2,FALSE),"")</f>
        <v/>
      </c>
      <c r="N148" s="2"/>
      <c r="O148" s="2" t="str">
        <f>IFERROR(VLOOKUP(N148,Components!$A:$C,3,FALSE),"")</f>
        <v/>
      </c>
      <c r="P148" s="2">
        <v>1</v>
      </c>
      <c r="Q148" s="2">
        <f t="shared" si="52"/>
        <v>0</v>
      </c>
      <c r="S148" s="2" t="str">
        <f>IFERROR(VLOOKUP(T148,Components!$A:$C,2,FALSE),"")</f>
        <v/>
      </c>
      <c r="T148" s="2"/>
      <c r="U148" s="2" t="str">
        <f>IFERROR(VLOOKUP(T148,Components!$A:$C,3,FALSE),"")</f>
        <v/>
      </c>
      <c r="V148" s="2">
        <v>1</v>
      </c>
      <c r="W148" s="2">
        <f t="shared" si="53"/>
        <v>0</v>
      </c>
      <c r="Y148" s="2" t="str">
        <f>IFERROR(VLOOKUP(Z148,Components!$A:$C,2,FALSE),"")</f>
        <v/>
      </c>
      <c r="Z148" s="2"/>
      <c r="AA148" s="2" t="str">
        <f>IFERROR(VLOOKUP(Z148,Components!$A:$C,3,FALSE),"")</f>
        <v/>
      </c>
      <c r="AB148" s="2">
        <v>1</v>
      </c>
      <c r="AC148" s="2">
        <f t="shared" si="54"/>
        <v>0</v>
      </c>
    </row>
    <row r="149" spans="1:29" ht="15.75" customHeight="1">
      <c r="A149" s="2" t="str">
        <f>IFERROR(VLOOKUP(B149,Components!$A:$C,2,FALSE),"")</f>
        <v/>
      </c>
      <c r="B149" s="2"/>
      <c r="C149" s="2" t="str">
        <f>IFERROR(VLOOKUP(B149,Components!$A:$C,3,FALSE),"")</f>
        <v/>
      </c>
      <c r="D149" s="2">
        <v>1</v>
      </c>
      <c r="E149" s="2">
        <f t="shared" si="50"/>
        <v>0</v>
      </c>
      <c r="G149" s="2" t="str">
        <f>IFERROR(VLOOKUP(H149,Components!$A:$C,2,FALSE),"")</f>
        <v/>
      </c>
      <c r="H149" s="2"/>
      <c r="I149" s="2" t="str">
        <f>IFERROR(VLOOKUP(H149,Components!$A:$C,3,FALSE),"")</f>
        <v/>
      </c>
      <c r="J149" s="2">
        <v>1</v>
      </c>
      <c r="K149" s="2">
        <f t="shared" si="51"/>
        <v>0</v>
      </c>
      <c r="M149" s="2" t="str">
        <f>IFERROR(VLOOKUP(N149,Components!$A:$C,2,FALSE),"")</f>
        <v/>
      </c>
      <c r="N149" s="2"/>
      <c r="O149" s="2" t="str">
        <f>IFERROR(VLOOKUP(N149,Components!$A:$C,3,FALSE),"")</f>
        <v/>
      </c>
      <c r="P149" s="2">
        <v>1</v>
      </c>
      <c r="Q149" s="2">
        <f t="shared" si="52"/>
        <v>0</v>
      </c>
      <c r="S149" s="2" t="str">
        <f>IFERROR(VLOOKUP(T149,Components!$A:$C,2,FALSE),"")</f>
        <v/>
      </c>
      <c r="T149" s="2"/>
      <c r="U149" s="2" t="str">
        <f>IFERROR(VLOOKUP(T149,Components!$A:$C,3,FALSE),"")</f>
        <v/>
      </c>
      <c r="V149" s="2">
        <v>1</v>
      </c>
      <c r="W149" s="2">
        <f t="shared" si="53"/>
        <v>0</v>
      </c>
      <c r="Y149" s="2" t="str">
        <f>IFERROR(VLOOKUP(Z149,Components!$A:$C,2,FALSE),"")</f>
        <v/>
      </c>
      <c r="Z149" s="2"/>
      <c r="AA149" s="2" t="str">
        <f>IFERROR(VLOOKUP(Z149,Components!$A:$C,3,FALSE),"")</f>
        <v/>
      </c>
      <c r="AB149" s="2">
        <v>1</v>
      </c>
      <c r="AC149" s="2">
        <f t="shared" si="54"/>
        <v>0</v>
      </c>
    </row>
    <row r="150" spans="1:29" ht="15.75" customHeight="1">
      <c r="A150" s="2" t="str">
        <f>IFERROR(VLOOKUP(B150,Components!$A:$C,2,FALSE),"")</f>
        <v/>
      </c>
      <c r="B150" s="2"/>
      <c r="C150" s="2" t="str">
        <f>IFERROR(VLOOKUP(B150,Components!$A:$C,3,FALSE),"")</f>
        <v/>
      </c>
      <c r="D150" s="2">
        <v>1</v>
      </c>
      <c r="E150" s="2">
        <f t="shared" si="50"/>
        <v>0</v>
      </c>
      <c r="G150" s="2" t="str">
        <f>IFERROR(VLOOKUP(H150,Components!$A:$C,2,FALSE),"")</f>
        <v/>
      </c>
      <c r="H150" s="2"/>
      <c r="I150" s="2" t="str">
        <f>IFERROR(VLOOKUP(H150,Components!$A:$C,3,FALSE),"")</f>
        <v/>
      </c>
      <c r="J150" s="2">
        <v>1</v>
      </c>
      <c r="K150" s="2">
        <f t="shared" si="51"/>
        <v>0</v>
      </c>
      <c r="M150" s="2" t="str">
        <f>IFERROR(VLOOKUP(N150,Components!$A:$C,2,FALSE),"")</f>
        <v/>
      </c>
      <c r="N150" s="2"/>
      <c r="O150" s="2" t="str">
        <f>IFERROR(VLOOKUP(N150,Components!$A:$C,3,FALSE),"")</f>
        <v/>
      </c>
      <c r="P150" s="2">
        <v>1</v>
      </c>
      <c r="Q150" s="2">
        <f t="shared" si="52"/>
        <v>0</v>
      </c>
      <c r="S150" s="2" t="str">
        <f>IFERROR(VLOOKUP(T150,Components!$A:$C,2,FALSE),"")</f>
        <v/>
      </c>
      <c r="T150" s="2"/>
      <c r="U150" s="2" t="str">
        <f>IFERROR(VLOOKUP(T150,Components!$A:$C,3,FALSE),"")</f>
        <v/>
      </c>
      <c r="V150" s="2">
        <v>1</v>
      </c>
      <c r="W150" s="2">
        <f t="shared" si="53"/>
        <v>0</v>
      </c>
      <c r="Y150" s="2" t="str">
        <f>IFERROR(VLOOKUP(Z150,Components!$A:$C,2,FALSE),"")</f>
        <v/>
      </c>
      <c r="Z150" s="2"/>
      <c r="AA150" s="2" t="str">
        <f>IFERROR(VLOOKUP(Z150,Components!$A:$C,3,FALSE),"")</f>
        <v/>
      </c>
      <c r="AB150" s="2">
        <v>1</v>
      </c>
      <c r="AC150" s="2">
        <f t="shared" si="54"/>
        <v>0</v>
      </c>
    </row>
    <row r="151" spans="1:29" ht="15.75" customHeight="1">
      <c r="A151" s="2" t="str">
        <f>IFERROR(VLOOKUP(B151,Components!$A:$C,2,FALSE),"")</f>
        <v/>
      </c>
      <c r="B151" s="2"/>
      <c r="C151" s="2" t="str">
        <f>IFERROR(VLOOKUP(B151,Components!$A:$C,3,FALSE),"")</f>
        <v/>
      </c>
      <c r="D151" s="2">
        <v>1</v>
      </c>
      <c r="E151" s="2">
        <f t="shared" si="50"/>
        <v>0</v>
      </c>
      <c r="G151" s="2" t="str">
        <f>IFERROR(VLOOKUP(H151,Components!$A:$C,2,FALSE),"")</f>
        <v/>
      </c>
      <c r="H151" s="2"/>
      <c r="I151" s="2" t="str">
        <f>IFERROR(VLOOKUP(H151,Components!$A:$C,3,FALSE),"")</f>
        <v/>
      </c>
      <c r="J151" s="2">
        <v>1</v>
      </c>
      <c r="K151" s="2">
        <f t="shared" si="51"/>
        <v>0</v>
      </c>
      <c r="M151" s="2" t="str">
        <f>IFERROR(VLOOKUP(N151,Components!$A:$C,2,FALSE),"")</f>
        <v/>
      </c>
      <c r="N151" s="2"/>
      <c r="O151" s="2" t="str">
        <f>IFERROR(VLOOKUP(N151,Components!$A:$C,3,FALSE),"")</f>
        <v/>
      </c>
      <c r="P151" s="2">
        <v>1</v>
      </c>
      <c r="Q151" s="2">
        <f t="shared" si="52"/>
        <v>0</v>
      </c>
      <c r="S151" s="2" t="str">
        <f>IFERROR(VLOOKUP(T151,Components!$A:$C,2,FALSE),"")</f>
        <v/>
      </c>
      <c r="T151" s="2"/>
      <c r="U151" s="2" t="str">
        <f>IFERROR(VLOOKUP(T151,Components!$A:$C,3,FALSE),"")</f>
        <v/>
      </c>
      <c r="V151" s="2">
        <v>1</v>
      </c>
      <c r="W151" s="2">
        <f t="shared" si="53"/>
        <v>0</v>
      </c>
      <c r="Y151" s="2" t="str">
        <f>IFERROR(VLOOKUP(Z151,Components!$A:$C,2,FALSE),"")</f>
        <v/>
      </c>
      <c r="Z151" s="2"/>
      <c r="AA151" s="2" t="str">
        <f>IFERROR(VLOOKUP(Z151,Components!$A:$C,3,FALSE),"")</f>
        <v/>
      </c>
      <c r="AB151" s="2">
        <v>1</v>
      </c>
      <c r="AC151" s="2">
        <f t="shared" si="54"/>
        <v>0</v>
      </c>
    </row>
    <row r="152" spans="1:29" ht="15.75" customHeight="1">
      <c r="A152" s="2" t="str">
        <f>IFERROR(VLOOKUP(B152,Components!$A:$C,2,FALSE),"")</f>
        <v/>
      </c>
      <c r="B152" s="2"/>
      <c r="C152" s="2" t="str">
        <f>IFERROR(VLOOKUP(B152,Components!$A:$C,3,FALSE),"")</f>
        <v/>
      </c>
      <c r="E152" s="2">
        <f t="shared" si="50"/>
        <v>0</v>
      </c>
      <c r="G152" s="2" t="str">
        <f>IFERROR(VLOOKUP(H152,Components!$A:$C,2,FALSE),"")</f>
        <v/>
      </c>
      <c r="H152" s="2"/>
      <c r="I152" s="2" t="str">
        <f>IFERROR(VLOOKUP(H152,Components!$A:$C,3,FALSE),"")</f>
        <v/>
      </c>
      <c r="K152" s="2">
        <f t="shared" si="51"/>
        <v>0</v>
      </c>
      <c r="M152" s="2" t="str">
        <f>IFERROR(VLOOKUP(N152,Components!$A:$C,2,FALSE),"")</f>
        <v/>
      </c>
      <c r="N152" s="2"/>
      <c r="O152" s="2" t="str">
        <f>IFERROR(VLOOKUP(N152,Components!$A:$C,3,FALSE),"")</f>
        <v/>
      </c>
      <c r="Q152" s="2">
        <f t="shared" si="52"/>
        <v>0</v>
      </c>
      <c r="S152" s="2" t="str">
        <f>IFERROR(VLOOKUP(T152,Components!$A:$C,2,FALSE),"")</f>
        <v/>
      </c>
      <c r="T152" s="2"/>
      <c r="U152" s="2" t="str">
        <f>IFERROR(VLOOKUP(T152,Components!$A:$C,3,FALSE),"")</f>
        <v/>
      </c>
      <c r="W152" s="2">
        <f t="shared" si="53"/>
        <v>0</v>
      </c>
      <c r="Y152" s="2" t="str">
        <f>IFERROR(VLOOKUP(Z152,Components!$A:$C,2,FALSE),"")</f>
        <v/>
      </c>
      <c r="Z152" s="2"/>
      <c r="AA152" s="2" t="str">
        <f>IFERROR(VLOOKUP(Z152,Components!$A:$C,3,FALSE),"")</f>
        <v/>
      </c>
      <c r="AC152" s="2">
        <f t="shared" si="54"/>
        <v>0</v>
      </c>
    </row>
    <row r="153" spans="1:29" ht="15.75" customHeight="1">
      <c r="A153" s="2" t="s">
        <v>1750</v>
      </c>
      <c r="E153" s="2">
        <f>SUM(E143:E152)</f>
        <v>308.06905194805194</v>
      </c>
      <c r="G153" s="2" t="s">
        <v>1750</v>
      </c>
      <c r="K153" s="2">
        <f>SUM(K143:K152)</f>
        <v>308.06905194805194</v>
      </c>
      <c r="M153" s="2" t="s">
        <v>1750</v>
      </c>
      <c r="Q153" s="2">
        <f>SUM(Q143:Q152)</f>
        <v>308.06905194805194</v>
      </c>
      <c r="S153" s="2" t="s">
        <v>1750</v>
      </c>
      <c r="W153" s="2">
        <f>SUM(W143:W152)</f>
        <v>308.06905194805194</v>
      </c>
      <c r="Y153" s="2" t="s">
        <v>1750</v>
      </c>
      <c r="AC153" s="2">
        <f>SUM(AC143:AC152)</f>
        <v>308.06905194805194</v>
      </c>
    </row>
    <row r="154" spans="1:29" ht="15.75" customHeight="1"/>
    <row r="155" spans="1:29" ht="15.75" customHeight="1">
      <c r="A155" s="192" t="s">
        <v>214</v>
      </c>
      <c r="B155" s="193"/>
      <c r="C155" s="193"/>
      <c r="D155" s="193"/>
      <c r="E155" s="193"/>
      <c r="G155" s="192" t="s">
        <v>215</v>
      </c>
      <c r="H155" s="193"/>
      <c r="I155" s="193"/>
      <c r="J155" s="193"/>
      <c r="K155" s="193"/>
      <c r="M155" s="192" t="s">
        <v>216</v>
      </c>
      <c r="N155" s="193"/>
      <c r="O155" s="193"/>
      <c r="P155" s="193"/>
      <c r="Q155" s="193"/>
      <c r="S155" s="192" t="s">
        <v>217</v>
      </c>
      <c r="T155" s="193"/>
      <c r="U155" s="193"/>
      <c r="V155" s="193"/>
      <c r="W155" s="193"/>
      <c r="Y155" s="192" t="s">
        <v>218</v>
      </c>
      <c r="Z155" s="193"/>
      <c r="AA155" s="193"/>
      <c r="AB155" s="193"/>
      <c r="AC155" s="193"/>
    </row>
    <row r="156" spans="1:29" ht="15.75" customHeight="1">
      <c r="A156" s="194" t="s">
        <v>1745</v>
      </c>
      <c r="B156" s="195" t="s">
        <v>1746</v>
      </c>
      <c r="C156" s="195" t="s">
        <v>1747</v>
      </c>
      <c r="D156" s="195" t="s">
        <v>1748</v>
      </c>
      <c r="E156" s="196" t="s">
        <v>1749</v>
      </c>
      <c r="G156" s="194" t="s">
        <v>1745</v>
      </c>
      <c r="H156" s="195" t="s">
        <v>1746</v>
      </c>
      <c r="I156" s="195" t="s">
        <v>1747</v>
      </c>
      <c r="J156" s="195" t="s">
        <v>1748</v>
      </c>
      <c r="K156" s="196" t="s">
        <v>1749</v>
      </c>
      <c r="M156" s="194" t="s">
        <v>1745</v>
      </c>
      <c r="N156" s="195" t="s">
        <v>1746</v>
      </c>
      <c r="O156" s="195" t="s">
        <v>1747</v>
      </c>
      <c r="P156" s="195" t="s">
        <v>1748</v>
      </c>
      <c r="Q156" s="196" t="s">
        <v>1749</v>
      </c>
      <c r="S156" s="194" t="s">
        <v>1745</v>
      </c>
      <c r="T156" s="195" t="s">
        <v>1746</v>
      </c>
      <c r="U156" s="195" t="s">
        <v>1747</v>
      </c>
      <c r="V156" s="195" t="s">
        <v>1748</v>
      </c>
      <c r="W156" s="196" t="s">
        <v>1749</v>
      </c>
      <c r="Y156" s="194" t="s">
        <v>1745</v>
      </c>
      <c r="Z156" s="195" t="s">
        <v>1746</v>
      </c>
      <c r="AA156" s="195" t="s">
        <v>1747</v>
      </c>
      <c r="AB156" s="195" t="s">
        <v>1748</v>
      </c>
      <c r="AC156" s="196" t="s">
        <v>1749</v>
      </c>
    </row>
    <row r="157" spans="1:29" ht="15.75" customHeight="1">
      <c r="A157" s="2" t="str">
        <f>IFERROR(VLOOKUP(B157,Components!$A:$C,2,FALSE),"")</f>
        <v>ALIS000271</v>
      </c>
      <c r="B157" s="209" t="s">
        <v>1437</v>
      </c>
      <c r="C157" s="2">
        <f>IFERROR(VLOOKUP(B157,Components!$A:$C,3,FALSE),"")</f>
        <v>303.60000000000002</v>
      </c>
      <c r="D157" s="2">
        <v>1</v>
      </c>
      <c r="E157" s="2">
        <f t="shared" ref="E157:E166" si="55">IFERROR(D157*C157, 0)</f>
        <v>303.60000000000002</v>
      </c>
      <c r="G157" s="2" t="str">
        <f>IFERROR(VLOOKUP(H157,Components!$A:$C,2,FALSE),"")</f>
        <v>ALIS000272</v>
      </c>
      <c r="H157" s="209" t="s">
        <v>1439</v>
      </c>
      <c r="I157" s="2">
        <f>IFERROR(VLOOKUP(H157,Components!$A:$C,3,FALSE),"")</f>
        <v>303.60000000000002</v>
      </c>
      <c r="J157" s="2">
        <v>1</v>
      </c>
      <c r="K157" s="2">
        <f t="shared" ref="K157:K166" si="56">IFERROR(J157*I157, 0)</f>
        <v>303.60000000000002</v>
      </c>
      <c r="M157" s="2" t="str">
        <f>IFERROR(VLOOKUP(N157,Components!$A:$C,2,FALSE),"")</f>
        <v>ALIS000273</v>
      </c>
      <c r="N157" s="209" t="s">
        <v>1441</v>
      </c>
      <c r="O157" s="2">
        <f>IFERROR(VLOOKUP(N157,Components!$A:$C,3,FALSE),"")</f>
        <v>303.60000000000002</v>
      </c>
      <c r="P157" s="2">
        <v>1</v>
      </c>
      <c r="Q157" s="2">
        <f t="shared" ref="Q157:Q166" si="57">IFERROR(P157*O157, 0)</f>
        <v>303.60000000000002</v>
      </c>
      <c r="S157" s="2" t="str">
        <f>IFERROR(VLOOKUP(T157,Components!$A:$C,2,FALSE),"")</f>
        <v>ALIS000274</v>
      </c>
      <c r="T157" s="209" t="s">
        <v>1443</v>
      </c>
      <c r="U157" s="2">
        <f>IFERROR(VLOOKUP(T157,Components!$A:$C,3,FALSE),"")</f>
        <v>303.60000000000002</v>
      </c>
      <c r="V157" s="2">
        <v>1</v>
      </c>
      <c r="W157" s="2">
        <f t="shared" ref="W157:W166" si="58">IFERROR(V157*U157, 0)</f>
        <v>303.60000000000002</v>
      </c>
      <c r="Y157" s="2" t="str">
        <f>IFERROR(VLOOKUP(Z157,Components!$A:$C,2,FALSE),"")</f>
        <v>ALIS000275</v>
      </c>
      <c r="Z157" s="209" t="s">
        <v>1445</v>
      </c>
      <c r="AA157" s="2">
        <f>IFERROR(VLOOKUP(Z157,Components!$A:$C,3,FALSE),"")</f>
        <v>303.60000000000002</v>
      </c>
      <c r="AB157" s="2">
        <v>1</v>
      </c>
      <c r="AC157" s="2">
        <f t="shared" ref="AC157:AC166" si="59">IFERROR(AB157*AA157, 0)</f>
        <v>303.60000000000002</v>
      </c>
    </row>
    <row r="158" spans="1:29" ht="15.75" customHeight="1">
      <c r="A158" s="2" t="str">
        <f>IFERROR(VLOOKUP(B158,Components!$A:$C,2,FALSE),"")</f>
        <v/>
      </c>
      <c r="B158" s="2"/>
      <c r="C158" s="2" t="str">
        <f>IFERROR(VLOOKUP(B158,Components!$A:$C,3,FALSE),"")</f>
        <v/>
      </c>
      <c r="D158" s="2">
        <v>1</v>
      </c>
      <c r="E158" s="2">
        <f t="shared" si="55"/>
        <v>0</v>
      </c>
      <c r="G158" s="2" t="str">
        <f>IFERROR(VLOOKUP(H158,Components!$A:$C,2,FALSE),"")</f>
        <v/>
      </c>
      <c r="H158" s="2"/>
      <c r="I158" s="2" t="str">
        <f>IFERROR(VLOOKUP(H158,Components!$A:$C,3,FALSE),"")</f>
        <v/>
      </c>
      <c r="J158" s="2">
        <v>1</v>
      </c>
      <c r="K158" s="2">
        <f t="shared" si="56"/>
        <v>0</v>
      </c>
      <c r="M158" s="2" t="str">
        <f>IFERROR(VLOOKUP(N158,Components!$A:$C,2,FALSE),"")</f>
        <v/>
      </c>
      <c r="N158" s="2"/>
      <c r="O158" s="2" t="str">
        <f>IFERROR(VLOOKUP(N158,Components!$A:$C,3,FALSE),"")</f>
        <v/>
      </c>
      <c r="P158" s="2">
        <v>1</v>
      </c>
      <c r="Q158" s="2">
        <f t="shared" si="57"/>
        <v>0</v>
      </c>
      <c r="S158" s="2" t="str">
        <f>IFERROR(VLOOKUP(T158,Components!$A:$C,2,FALSE),"")</f>
        <v/>
      </c>
      <c r="T158" s="2"/>
      <c r="U158" s="2" t="str">
        <f>IFERROR(VLOOKUP(T158,Components!$A:$C,3,FALSE),"")</f>
        <v/>
      </c>
      <c r="V158" s="2">
        <v>1</v>
      </c>
      <c r="W158" s="2">
        <f t="shared" si="58"/>
        <v>0</v>
      </c>
      <c r="Y158" s="2" t="str">
        <f>IFERROR(VLOOKUP(Z158,Components!$A:$C,2,FALSE),"")</f>
        <v/>
      </c>
      <c r="Z158" s="2"/>
      <c r="AA158" s="2" t="str">
        <f>IFERROR(VLOOKUP(Z158,Components!$A:$C,3,FALSE),"")</f>
        <v/>
      </c>
      <c r="AB158" s="2">
        <v>1</v>
      </c>
      <c r="AC158" s="2">
        <f t="shared" si="59"/>
        <v>0</v>
      </c>
    </row>
    <row r="159" spans="1:29" ht="15.75" customHeight="1">
      <c r="A159" s="2" t="str">
        <f>IFERROR(VLOOKUP(B159,Components!$A:$C,2,FALSE),"")</f>
        <v>ALIS000084</v>
      </c>
      <c r="B159" s="2" t="s">
        <v>758</v>
      </c>
      <c r="C159" s="2">
        <f>IFERROR(VLOOKUP(B159,Components!$A:$C,3,FALSE),"")</f>
        <v>1.0500000000000001E-2</v>
      </c>
      <c r="D159" s="2">
        <v>1</v>
      </c>
      <c r="E159" s="2">
        <f t="shared" si="55"/>
        <v>1.0500000000000001E-2</v>
      </c>
      <c r="G159" s="2" t="str">
        <f>IFERROR(VLOOKUP(H159,Components!$A:$C,2,FALSE),"")</f>
        <v>ALIS000084</v>
      </c>
      <c r="H159" s="2" t="s">
        <v>758</v>
      </c>
      <c r="I159" s="2">
        <f>IFERROR(VLOOKUP(H159,Components!$A:$C,3,FALSE),"")</f>
        <v>1.0500000000000001E-2</v>
      </c>
      <c r="J159" s="2">
        <v>1</v>
      </c>
      <c r="K159" s="2">
        <f t="shared" si="56"/>
        <v>1.0500000000000001E-2</v>
      </c>
      <c r="M159" s="2" t="str">
        <f>IFERROR(VLOOKUP(N159,Components!$A:$C,2,FALSE),"")</f>
        <v>ALIS000084</v>
      </c>
      <c r="N159" s="2" t="s">
        <v>758</v>
      </c>
      <c r="O159" s="2">
        <f>IFERROR(VLOOKUP(N159,Components!$A:$C,3,FALSE),"")</f>
        <v>1.0500000000000001E-2</v>
      </c>
      <c r="P159" s="2">
        <v>1</v>
      </c>
      <c r="Q159" s="2">
        <f t="shared" si="57"/>
        <v>1.0500000000000001E-2</v>
      </c>
      <c r="S159" s="2" t="str">
        <f>IFERROR(VLOOKUP(T159,Components!$A:$C,2,FALSE),"")</f>
        <v>ALIS000084</v>
      </c>
      <c r="T159" s="2" t="s">
        <v>758</v>
      </c>
      <c r="U159" s="2">
        <f>IFERROR(VLOOKUP(T159,Components!$A:$C,3,FALSE),"")</f>
        <v>1.0500000000000001E-2</v>
      </c>
      <c r="V159" s="2">
        <v>1</v>
      </c>
      <c r="W159" s="2">
        <f t="shared" si="58"/>
        <v>1.0500000000000001E-2</v>
      </c>
      <c r="Y159" s="2" t="str">
        <f>IFERROR(VLOOKUP(Z159,Components!$A:$C,2,FALSE),"")</f>
        <v>ALIS000084</v>
      </c>
      <c r="Z159" s="2" t="s">
        <v>758</v>
      </c>
      <c r="AA159" s="2">
        <f>IFERROR(VLOOKUP(Z159,Components!$A:$C,3,FALSE),"")</f>
        <v>1.0500000000000001E-2</v>
      </c>
      <c r="AB159" s="2">
        <v>1</v>
      </c>
      <c r="AC159" s="2">
        <f t="shared" si="59"/>
        <v>1.0500000000000001E-2</v>
      </c>
    </row>
    <row r="160" spans="1:29" ht="15.75" customHeight="1">
      <c r="A160" s="2" t="str">
        <f>IFERROR(VLOOKUP(B160,Components!$A:$C,2,FALSE),"")</f>
        <v>ALIS000083</v>
      </c>
      <c r="B160" s="2" t="s">
        <v>756</v>
      </c>
      <c r="C160" s="2">
        <f>IFERROR(VLOOKUP(B160,Components!$A:$C,3,FALSE),"")</f>
        <v>1.0500000000000001E-2</v>
      </c>
      <c r="D160" s="2">
        <v>1</v>
      </c>
      <c r="E160" s="2">
        <f t="shared" si="55"/>
        <v>1.0500000000000001E-2</v>
      </c>
      <c r="G160" s="2" t="str">
        <f>IFERROR(VLOOKUP(H160,Components!$A:$C,2,FALSE),"")</f>
        <v>ALIS000083</v>
      </c>
      <c r="H160" s="2" t="s">
        <v>756</v>
      </c>
      <c r="I160" s="2">
        <f>IFERROR(VLOOKUP(H160,Components!$A:$C,3,FALSE),"")</f>
        <v>1.0500000000000001E-2</v>
      </c>
      <c r="J160" s="2">
        <v>1</v>
      </c>
      <c r="K160" s="2">
        <f t="shared" si="56"/>
        <v>1.0500000000000001E-2</v>
      </c>
      <c r="M160" s="2" t="str">
        <f>IFERROR(VLOOKUP(N160,Components!$A:$C,2,FALSE),"")</f>
        <v>ALIS000083</v>
      </c>
      <c r="N160" s="2" t="s">
        <v>756</v>
      </c>
      <c r="O160" s="2">
        <f>IFERROR(VLOOKUP(N160,Components!$A:$C,3,FALSE),"")</f>
        <v>1.0500000000000001E-2</v>
      </c>
      <c r="P160" s="2">
        <v>1</v>
      </c>
      <c r="Q160" s="2">
        <f t="shared" si="57"/>
        <v>1.0500000000000001E-2</v>
      </c>
      <c r="S160" s="2" t="str">
        <f>IFERROR(VLOOKUP(T160,Components!$A:$C,2,FALSE),"")</f>
        <v>ALIS000083</v>
      </c>
      <c r="T160" s="2" t="s">
        <v>756</v>
      </c>
      <c r="U160" s="2">
        <f>IFERROR(VLOOKUP(T160,Components!$A:$C,3,FALSE),"")</f>
        <v>1.0500000000000001E-2</v>
      </c>
      <c r="V160" s="2">
        <v>1</v>
      </c>
      <c r="W160" s="2">
        <f t="shared" si="58"/>
        <v>1.0500000000000001E-2</v>
      </c>
      <c r="Y160" s="2" t="str">
        <f>IFERROR(VLOOKUP(Z160,Components!$A:$C,2,FALSE),"")</f>
        <v>ALIS000083</v>
      </c>
      <c r="Z160" s="2" t="s">
        <v>756</v>
      </c>
      <c r="AA160" s="2">
        <f>IFERROR(VLOOKUP(Z160,Components!$A:$C,3,FALSE),"")</f>
        <v>1.0500000000000001E-2</v>
      </c>
      <c r="AB160" s="2">
        <v>1</v>
      </c>
      <c r="AC160" s="2">
        <f t="shared" si="59"/>
        <v>1.0500000000000001E-2</v>
      </c>
    </row>
    <row r="161" spans="1:29" ht="15.75" customHeight="1">
      <c r="A161" s="2" t="str">
        <f>IFERROR(VLOOKUP(B161,Components!$A:$C,2,FALSE),"")</f>
        <v>ALIS000080</v>
      </c>
      <c r="B161" s="2" t="s">
        <v>750</v>
      </c>
      <c r="C161" s="2">
        <f>IFERROR(VLOOKUP(B161,Components!$A:$C,3,FALSE),"")</f>
        <v>14.82683982683983</v>
      </c>
      <c r="D161" s="2">
        <v>0.3</v>
      </c>
      <c r="E161" s="2">
        <f t="shared" si="55"/>
        <v>4.4480519480519485</v>
      </c>
      <c r="G161" s="2" t="str">
        <f>IFERROR(VLOOKUP(H161,Components!$A:$C,2,FALSE),"")</f>
        <v>ALIS000080</v>
      </c>
      <c r="H161" s="2" t="s">
        <v>750</v>
      </c>
      <c r="I161" s="2">
        <f>IFERROR(VLOOKUP(H161,Components!$A:$C,3,FALSE),"")</f>
        <v>14.82683982683983</v>
      </c>
      <c r="J161" s="2">
        <v>0.3</v>
      </c>
      <c r="K161" s="2">
        <f t="shared" si="56"/>
        <v>4.4480519480519485</v>
      </c>
      <c r="M161" s="2" t="str">
        <f>IFERROR(VLOOKUP(N161,Components!$A:$C,2,FALSE),"")</f>
        <v>ALIS000080</v>
      </c>
      <c r="N161" s="2" t="s">
        <v>750</v>
      </c>
      <c r="O161" s="2">
        <f>IFERROR(VLOOKUP(N161,Components!$A:$C,3,FALSE),"")</f>
        <v>14.82683982683983</v>
      </c>
      <c r="P161" s="2">
        <v>0.3</v>
      </c>
      <c r="Q161" s="2">
        <f t="shared" si="57"/>
        <v>4.4480519480519485</v>
      </c>
      <c r="S161" s="2" t="str">
        <f>IFERROR(VLOOKUP(T161,Components!$A:$C,2,FALSE),"")</f>
        <v>ALIS000080</v>
      </c>
      <c r="T161" s="2" t="s">
        <v>750</v>
      </c>
      <c r="U161" s="2">
        <f>IFERROR(VLOOKUP(T161,Components!$A:$C,3,FALSE),"")</f>
        <v>14.82683982683983</v>
      </c>
      <c r="V161" s="2">
        <v>0.3</v>
      </c>
      <c r="W161" s="2">
        <f t="shared" si="58"/>
        <v>4.4480519480519485</v>
      </c>
      <c r="Y161" s="2" t="str">
        <f>IFERROR(VLOOKUP(Z161,Components!$A:$C,2,FALSE),"")</f>
        <v>ALIS000080</v>
      </c>
      <c r="Z161" s="2" t="s">
        <v>750</v>
      </c>
      <c r="AA161" s="2">
        <f>IFERROR(VLOOKUP(Z161,Components!$A:$C,3,FALSE),"")</f>
        <v>14.82683982683983</v>
      </c>
      <c r="AB161" s="2">
        <v>0.3</v>
      </c>
      <c r="AC161" s="2">
        <f t="shared" si="59"/>
        <v>4.4480519480519485</v>
      </c>
    </row>
    <row r="162" spans="1:29" ht="15.75" customHeight="1">
      <c r="A162" s="2" t="str">
        <f>IFERROR(VLOOKUP(B162,Components!$A:$C,2,FALSE),"")</f>
        <v/>
      </c>
      <c r="B162" s="2"/>
      <c r="C162" s="2" t="str">
        <f>IFERROR(VLOOKUP(B162,Components!$A:$C,3,FALSE),"")</f>
        <v/>
      </c>
      <c r="D162" s="2">
        <v>1</v>
      </c>
      <c r="E162" s="2">
        <f t="shared" si="55"/>
        <v>0</v>
      </c>
      <c r="G162" s="2" t="str">
        <f>IFERROR(VLOOKUP(H162,Components!$A:$C,2,FALSE),"")</f>
        <v/>
      </c>
      <c r="H162" s="2"/>
      <c r="I162" s="2" t="str">
        <f>IFERROR(VLOOKUP(H162,Components!$A:$C,3,FALSE),"")</f>
        <v/>
      </c>
      <c r="J162" s="2">
        <v>1</v>
      </c>
      <c r="K162" s="2">
        <f t="shared" si="56"/>
        <v>0</v>
      </c>
      <c r="M162" s="2" t="str">
        <f>IFERROR(VLOOKUP(N162,Components!$A:$C,2,FALSE),"")</f>
        <v/>
      </c>
      <c r="N162" s="2"/>
      <c r="O162" s="2" t="str">
        <f>IFERROR(VLOOKUP(N162,Components!$A:$C,3,FALSE),"")</f>
        <v/>
      </c>
      <c r="P162" s="2">
        <v>1</v>
      </c>
      <c r="Q162" s="2">
        <f t="shared" si="57"/>
        <v>0</v>
      </c>
      <c r="S162" s="2" t="str">
        <f>IFERROR(VLOOKUP(T162,Components!$A:$C,2,FALSE),"")</f>
        <v/>
      </c>
      <c r="T162" s="2"/>
      <c r="U162" s="2" t="str">
        <f>IFERROR(VLOOKUP(T162,Components!$A:$C,3,FALSE),"")</f>
        <v/>
      </c>
      <c r="V162" s="2">
        <v>1</v>
      </c>
      <c r="W162" s="2">
        <f t="shared" si="58"/>
        <v>0</v>
      </c>
      <c r="Y162" s="2" t="str">
        <f>IFERROR(VLOOKUP(Z162,Components!$A:$C,2,FALSE),"")</f>
        <v/>
      </c>
      <c r="Z162" s="2"/>
      <c r="AA162" s="2" t="str">
        <f>IFERROR(VLOOKUP(Z162,Components!$A:$C,3,FALSE),"")</f>
        <v/>
      </c>
      <c r="AB162" s="2">
        <v>1</v>
      </c>
      <c r="AC162" s="2">
        <f t="shared" si="59"/>
        <v>0</v>
      </c>
    </row>
    <row r="163" spans="1:29" ht="15.75" customHeight="1">
      <c r="A163" s="2" t="str">
        <f>IFERROR(VLOOKUP(B163,Components!$A:$C,2,FALSE),"")</f>
        <v/>
      </c>
      <c r="B163" s="2"/>
      <c r="C163" s="2" t="str">
        <f>IFERROR(VLOOKUP(B163,Components!$A:$C,3,FALSE),"")</f>
        <v/>
      </c>
      <c r="D163" s="2">
        <v>1</v>
      </c>
      <c r="E163" s="2">
        <f t="shared" si="55"/>
        <v>0</v>
      </c>
      <c r="G163" s="2" t="str">
        <f>IFERROR(VLOOKUP(H163,Components!$A:$C,2,FALSE),"")</f>
        <v/>
      </c>
      <c r="H163" s="2"/>
      <c r="I163" s="2" t="str">
        <f>IFERROR(VLOOKUP(H163,Components!$A:$C,3,FALSE),"")</f>
        <v/>
      </c>
      <c r="J163" s="2">
        <v>1</v>
      </c>
      <c r="K163" s="2">
        <f t="shared" si="56"/>
        <v>0</v>
      </c>
      <c r="M163" s="2" t="str">
        <f>IFERROR(VLOOKUP(N163,Components!$A:$C,2,FALSE),"")</f>
        <v/>
      </c>
      <c r="N163" s="2"/>
      <c r="O163" s="2" t="str">
        <f>IFERROR(VLOOKUP(N163,Components!$A:$C,3,FALSE),"")</f>
        <v/>
      </c>
      <c r="P163" s="2">
        <v>1</v>
      </c>
      <c r="Q163" s="2">
        <f t="shared" si="57"/>
        <v>0</v>
      </c>
      <c r="S163" s="2" t="str">
        <f>IFERROR(VLOOKUP(T163,Components!$A:$C,2,FALSE),"")</f>
        <v/>
      </c>
      <c r="T163" s="2"/>
      <c r="U163" s="2" t="str">
        <f>IFERROR(VLOOKUP(T163,Components!$A:$C,3,FALSE),"")</f>
        <v/>
      </c>
      <c r="V163" s="2">
        <v>1</v>
      </c>
      <c r="W163" s="2">
        <f t="shared" si="58"/>
        <v>0</v>
      </c>
      <c r="Y163" s="2" t="str">
        <f>IFERROR(VLOOKUP(Z163,Components!$A:$C,2,FALSE),"")</f>
        <v/>
      </c>
      <c r="Z163" s="2"/>
      <c r="AA163" s="2" t="str">
        <f>IFERROR(VLOOKUP(Z163,Components!$A:$C,3,FALSE),"")</f>
        <v/>
      </c>
      <c r="AB163" s="2">
        <v>1</v>
      </c>
      <c r="AC163" s="2">
        <f t="shared" si="59"/>
        <v>0</v>
      </c>
    </row>
    <row r="164" spans="1:29" ht="15.75" customHeight="1">
      <c r="A164" s="2" t="str">
        <f>IFERROR(VLOOKUP(B164,Components!$A:$C,2,FALSE),"")</f>
        <v/>
      </c>
      <c r="B164" s="2"/>
      <c r="C164" s="2" t="str">
        <f>IFERROR(VLOOKUP(B164,Components!$A:$C,3,FALSE),"")</f>
        <v/>
      </c>
      <c r="D164" s="2">
        <v>1</v>
      </c>
      <c r="E164" s="2">
        <f t="shared" si="55"/>
        <v>0</v>
      </c>
      <c r="G164" s="2" t="str">
        <f>IFERROR(VLOOKUP(H164,Components!$A:$C,2,FALSE),"")</f>
        <v/>
      </c>
      <c r="H164" s="2"/>
      <c r="I164" s="2" t="str">
        <f>IFERROR(VLOOKUP(H164,Components!$A:$C,3,FALSE),"")</f>
        <v/>
      </c>
      <c r="J164" s="2">
        <v>1</v>
      </c>
      <c r="K164" s="2">
        <f t="shared" si="56"/>
        <v>0</v>
      </c>
      <c r="M164" s="2" t="str">
        <f>IFERROR(VLOOKUP(N164,Components!$A:$C,2,FALSE),"")</f>
        <v/>
      </c>
      <c r="N164" s="2"/>
      <c r="O164" s="2" t="str">
        <f>IFERROR(VLOOKUP(N164,Components!$A:$C,3,FALSE),"")</f>
        <v/>
      </c>
      <c r="P164" s="2">
        <v>1</v>
      </c>
      <c r="Q164" s="2">
        <f t="shared" si="57"/>
        <v>0</v>
      </c>
      <c r="S164" s="2" t="str">
        <f>IFERROR(VLOOKUP(T164,Components!$A:$C,2,FALSE),"")</f>
        <v/>
      </c>
      <c r="T164" s="2"/>
      <c r="U164" s="2" t="str">
        <f>IFERROR(VLOOKUP(T164,Components!$A:$C,3,FALSE),"")</f>
        <v/>
      </c>
      <c r="V164" s="2">
        <v>1</v>
      </c>
      <c r="W164" s="2">
        <f t="shared" si="58"/>
        <v>0</v>
      </c>
      <c r="Y164" s="2" t="str">
        <f>IFERROR(VLOOKUP(Z164,Components!$A:$C,2,FALSE),"")</f>
        <v/>
      </c>
      <c r="Z164" s="2"/>
      <c r="AA164" s="2" t="str">
        <f>IFERROR(VLOOKUP(Z164,Components!$A:$C,3,FALSE),"")</f>
        <v/>
      </c>
      <c r="AB164" s="2">
        <v>1</v>
      </c>
      <c r="AC164" s="2">
        <f t="shared" si="59"/>
        <v>0</v>
      </c>
    </row>
    <row r="165" spans="1:29" ht="15.75" customHeight="1">
      <c r="A165" s="2" t="str">
        <f>IFERROR(VLOOKUP(B165,Components!$A:$C,2,FALSE),"")</f>
        <v/>
      </c>
      <c r="B165" s="2"/>
      <c r="C165" s="2" t="str">
        <f>IFERROR(VLOOKUP(B165,Components!$A:$C,3,FALSE),"")</f>
        <v/>
      </c>
      <c r="D165" s="2">
        <v>1</v>
      </c>
      <c r="E165" s="2">
        <f t="shared" si="55"/>
        <v>0</v>
      </c>
      <c r="G165" s="2" t="str">
        <f>IFERROR(VLOOKUP(H165,Components!$A:$C,2,FALSE),"")</f>
        <v/>
      </c>
      <c r="H165" s="2"/>
      <c r="I165" s="2" t="str">
        <f>IFERROR(VLOOKUP(H165,Components!$A:$C,3,FALSE),"")</f>
        <v/>
      </c>
      <c r="J165" s="2">
        <v>1</v>
      </c>
      <c r="K165" s="2">
        <f t="shared" si="56"/>
        <v>0</v>
      </c>
      <c r="M165" s="2" t="str">
        <f>IFERROR(VLOOKUP(N165,Components!$A:$C,2,FALSE),"")</f>
        <v/>
      </c>
      <c r="N165" s="2"/>
      <c r="O165" s="2" t="str">
        <f>IFERROR(VLOOKUP(N165,Components!$A:$C,3,FALSE),"")</f>
        <v/>
      </c>
      <c r="P165" s="2">
        <v>1</v>
      </c>
      <c r="Q165" s="2">
        <f t="shared" si="57"/>
        <v>0</v>
      </c>
      <c r="S165" s="2" t="str">
        <f>IFERROR(VLOOKUP(T165,Components!$A:$C,2,FALSE),"")</f>
        <v/>
      </c>
      <c r="T165" s="2"/>
      <c r="U165" s="2" t="str">
        <f>IFERROR(VLOOKUP(T165,Components!$A:$C,3,FALSE),"")</f>
        <v/>
      </c>
      <c r="V165" s="2">
        <v>1</v>
      </c>
      <c r="W165" s="2">
        <f t="shared" si="58"/>
        <v>0</v>
      </c>
      <c r="Y165" s="2" t="str">
        <f>IFERROR(VLOOKUP(Z165,Components!$A:$C,2,FALSE),"")</f>
        <v/>
      </c>
      <c r="Z165" s="2"/>
      <c r="AA165" s="2" t="str">
        <f>IFERROR(VLOOKUP(Z165,Components!$A:$C,3,FALSE),"")</f>
        <v/>
      </c>
      <c r="AB165" s="2">
        <v>1</v>
      </c>
      <c r="AC165" s="2">
        <f t="shared" si="59"/>
        <v>0</v>
      </c>
    </row>
    <row r="166" spans="1:29" ht="15.75" customHeight="1">
      <c r="A166" s="2" t="str">
        <f>IFERROR(VLOOKUP(B166,Components!$A:$C,2,FALSE),"")</f>
        <v/>
      </c>
      <c r="B166" s="2"/>
      <c r="C166" s="2" t="str">
        <f>IFERROR(VLOOKUP(B166,Components!$A:$C,3,FALSE),"")</f>
        <v/>
      </c>
      <c r="E166" s="2">
        <f t="shared" si="55"/>
        <v>0</v>
      </c>
      <c r="G166" s="2" t="str">
        <f>IFERROR(VLOOKUP(H166,Components!$A:$C,2,FALSE),"")</f>
        <v/>
      </c>
      <c r="H166" s="2"/>
      <c r="I166" s="2" t="str">
        <f>IFERROR(VLOOKUP(H166,Components!$A:$C,3,FALSE),"")</f>
        <v/>
      </c>
      <c r="K166" s="2">
        <f t="shared" si="56"/>
        <v>0</v>
      </c>
      <c r="M166" s="2" t="str">
        <f>IFERROR(VLOOKUP(N166,Components!$A:$C,2,FALSE),"")</f>
        <v/>
      </c>
      <c r="N166" s="2"/>
      <c r="O166" s="2" t="str">
        <f>IFERROR(VLOOKUP(N166,Components!$A:$C,3,FALSE),"")</f>
        <v/>
      </c>
      <c r="Q166" s="2">
        <f t="shared" si="57"/>
        <v>0</v>
      </c>
      <c r="S166" s="2" t="str">
        <f>IFERROR(VLOOKUP(T166,Components!$A:$C,2,FALSE),"")</f>
        <v/>
      </c>
      <c r="T166" s="2"/>
      <c r="U166" s="2" t="str">
        <f>IFERROR(VLOOKUP(T166,Components!$A:$C,3,FALSE),"")</f>
        <v/>
      </c>
      <c r="W166" s="2">
        <f t="shared" si="58"/>
        <v>0</v>
      </c>
      <c r="Y166" s="2" t="str">
        <f>IFERROR(VLOOKUP(Z166,Components!$A:$C,2,FALSE),"")</f>
        <v/>
      </c>
      <c r="Z166" s="2"/>
      <c r="AA166" s="2" t="str">
        <f>IFERROR(VLOOKUP(Z166,Components!$A:$C,3,FALSE),"")</f>
        <v/>
      </c>
      <c r="AC166" s="2">
        <f t="shared" si="59"/>
        <v>0</v>
      </c>
    </row>
    <row r="167" spans="1:29" ht="15.75" customHeight="1">
      <c r="A167" s="2" t="s">
        <v>1750</v>
      </c>
      <c r="E167" s="2">
        <f>SUM(E157:E166)</f>
        <v>308.06905194805194</v>
      </c>
      <c r="G167" s="2" t="s">
        <v>1750</v>
      </c>
      <c r="K167" s="2">
        <f>SUM(K157:K166)</f>
        <v>308.06905194805194</v>
      </c>
      <c r="M167" s="2" t="s">
        <v>1750</v>
      </c>
      <c r="Q167" s="2">
        <f>SUM(Q157:Q166)</f>
        <v>308.06905194805194</v>
      </c>
      <c r="S167" s="2" t="s">
        <v>1750</v>
      </c>
      <c r="W167" s="2">
        <f>SUM(W157:W166)</f>
        <v>308.06905194805194</v>
      </c>
      <c r="Y167" s="2" t="s">
        <v>1750</v>
      </c>
      <c r="AC167" s="2">
        <f>SUM(AC157:AC166)</f>
        <v>308.06905194805194</v>
      </c>
    </row>
    <row r="168" spans="1:29" ht="15.75" customHeight="1"/>
    <row r="169" spans="1:29" ht="15.75" customHeight="1">
      <c r="A169" s="192" t="s">
        <v>219</v>
      </c>
      <c r="B169" s="193"/>
      <c r="C169" s="193"/>
      <c r="D169" s="193"/>
      <c r="E169" s="193"/>
      <c r="G169" s="192" t="s">
        <v>220</v>
      </c>
      <c r="H169" s="193"/>
      <c r="I169" s="193"/>
      <c r="J169" s="193"/>
      <c r="K169" s="193"/>
      <c r="M169" s="192" t="s">
        <v>221</v>
      </c>
      <c r="N169" s="193"/>
      <c r="O169" s="193"/>
      <c r="P169" s="193"/>
      <c r="Q169" s="193"/>
      <c r="S169" s="192" t="s">
        <v>222</v>
      </c>
      <c r="T169" s="193"/>
      <c r="U169" s="193"/>
      <c r="V169" s="193"/>
      <c r="W169" s="193"/>
      <c r="Y169" s="192" t="s">
        <v>223</v>
      </c>
      <c r="Z169" s="193"/>
      <c r="AA169" s="193"/>
      <c r="AB169" s="193"/>
      <c r="AC169" s="193"/>
    </row>
    <row r="170" spans="1:29" ht="15.75" customHeight="1">
      <c r="A170" s="194" t="s">
        <v>1745</v>
      </c>
      <c r="B170" s="195" t="s">
        <v>1746</v>
      </c>
      <c r="C170" s="195" t="s">
        <v>1747</v>
      </c>
      <c r="D170" s="195" t="s">
        <v>1748</v>
      </c>
      <c r="E170" s="196" t="s">
        <v>1749</v>
      </c>
      <c r="G170" s="194" t="s">
        <v>1745</v>
      </c>
      <c r="H170" s="195" t="s">
        <v>1746</v>
      </c>
      <c r="I170" s="195" t="s">
        <v>1747</v>
      </c>
      <c r="J170" s="195" t="s">
        <v>1748</v>
      </c>
      <c r="K170" s="196" t="s">
        <v>1749</v>
      </c>
      <c r="M170" s="194" t="s">
        <v>1745</v>
      </c>
      <c r="N170" s="195" t="s">
        <v>1746</v>
      </c>
      <c r="O170" s="195" t="s">
        <v>1747</v>
      </c>
      <c r="P170" s="195" t="s">
        <v>1748</v>
      </c>
      <c r="Q170" s="196" t="s">
        <v>1749</v>
      </c>
      <c r="S170" s="194" t="s">
        <v>1745</v>
      </c>
      <c r="T170" s="195" t="s">
        <v>1746</v>
      </c>
      <c r="U170" s="195" t="s">
        <v>1747</v>
      </c>
      <c r="V170" s="195" t="s">
        <v>1748</v>
      </c>
      <c r="W170" s="196" t="s">
        <v>1749</v>
      </c>
      <c r="Y170" s="194" t="s">
        <v>1745</v>
      </c>
      <c r="Z170" s="195" t="s">
        <v>1746</v>
      </c>
      <c r="AA170" s="195" t="s">
        <v>1747</v>
      </c>
      <c r="AB170" s="195" t="s">
        <v>1748</v>
      </c>
      <c r="AC170" s="196" t="s">
        <v>1749</v>
      </c>
    </row>
    <row r="171" spans="1:29" ht="15.75" customHeight="1">
      <c r="A171" s="2" t="str">
        <f>IFERROR(VLOOKUP(B171,Components!$A:$C,2,FALSE),"")</f>
        <v>ALIS000329</v>
      </c>
      <c r="B171" s="210" t="s">
        <v>1566</v>
      </c>
      <c r="C171" s="2">
        <f>IFERROR(VLOOKUP(B171,Components!$A:$C,3,FALSE),"")</f>
        <v>297</v>
      </c>
      <c r="D171" s="2">
        <v>1</v>
      </c>
      <c r="E171" s="2">
        <f t="shared" ref="E171:E180" si="60">IFERROR(D171*C171, 0)</f>
        <v>297</v>
      </c>
      <c r="G171" s="2" t="str">
        <f>IFERROR(VLOOKUP(H171,Components!$A:$C,2,FALSE),"")</f>
        <v>ALIS000329</v>
      </c>
      <c r="H171" s="210" t="s">
        <v>1566</v>
      </c>
      <c r="I171" s="2">
        <f>IFERROR(VLOOKUP(H171,Components!$A:$C,3,FALSE),"")</f>
        <v>297</v>
      </c>
      <c r="J171" s="2">
        <v>1</v>
      </c>
      <c r="K171" s="2">
        <f t="shared" ref="K171:K180" si="61">IFERROR(J171*I171, 0)</f>
        <v>297</v>
      </c>
      <c r="M171" s="2" t="str">
        <f>IFERROR(VLOOKUP(N171,Components!$A:$C,2,FALSE),"")</f>
        <v>ALIS000329</v>
      </c>
      <c r="N171" s="2" t="s">
        <v>1566</v>
      </c>
      <c r="O171" s="2">
        <f>IFERROR(VLOOKUP(N171,Components!$A:$C,3,FALSE),"")</f>
        <v>297</v>
      </c>
      <c r="P171" s="2">
        <v>1</v>
      </c>
      <c r="Q171" s="2">
        <f t="shared" ref="Q171:Q180" si="62">IFERROR(P171*O171, 0)</f>
        <v>297</v>
      </c>
      <c r="S171" s="2" t="str">
        <f>IFERROR(VLOOKUP(T171,Components!$A:$C,2,FALSE),"")</f>
        <v>ALIS000329</v>
      </c>
      <c r="T171" s="2" t="s">
        <v>1566</v>
      </c>
      <c r="U171" s="2">
        <f>IFERROR(VLOOKUP(T171,Components!$A:$C,3,FALSE),"")</f>
        <v>297</v>
      </c>
      <c r="V171" s="2">
        <v>1</v>
      </c>
      <c r="W171" s="2">
        <f t="shared" ref="W171:W180" si="63">IFERROR(V171*U171, 0)</f>
        <v>297</v>
      </c>
      <c r="Y171" s="2" t="str">
        <f>IFERROR(VLOOKUP(Z171,Components!$A:$C,2,FALSE),"")</f>
        <v>ALIS000329</v>
      </c>
      <c r="Z171" s="2" t="s">
        <v>1566</v>
      </c>
      <c r="AA171" s="2">
        <f>IFERROR(VLOOKUP(Z171,Components!$A:$C,3,FALSE),"")</f>
        <v>297</v>
      </c>
      <c r="AB171" s="2">
        <v>1</v>
      </c>
      <c r="AC171" s="2">
        <f t="shared" ref="AC171:AC180" si="64">IFERROR(AB171*AA171, 0)</f>
        <v>297</v>
      </c>
    </row>
    <row r="172" spans="1:29" ht="15.75" customHeight="1">
      <c r="A172" s="2" t="str">
        <f>IFERROR(VLOOKUP(B172,Components!$A:$C,2,FALSE),"")</f>
        <v>ALIS000226</v>
      </c>
      <c r="B172" s="2" t="s">
        <v>1351</v>
      </c>
      <c r="C172" s="2">
        <f>IFERROR(VLOOKUP(B172,Components!$A:$C,3,FALSE),"")</f>
        <v>59.400000000000006</v>
      </c>
      <c r="D172" s="2">
        <v>1</v>
      </c>
      <c r="E172" s="2">
        <f t="shared" si="60"/>
        <v>59.400000000000006</v>
      </c>
      <c r="G172" s="2" t="str">
        <f>IFERROR(VLOOKUP(H172,Components!$A:$C,2,FALSE),"")</f>
        <v>ALIS000226</v>
      </c>
      <c r="H172" s="2" t="s">
        <v>1351</v>
      </c>
      <c r="I172" s="2">
        <f>IFERROR(VLOOKUP(H172,Components!$A:$C,3,FALSE),"")</f>
        <v>59.400000000000006</v>
      </c>
      <c r="J172" s="2">
        <v>1</v>
      </c>
      <c r="K172" s="2">
        <f t="shared" si="61"/>
        <v>59.400000000000006</v>
      </c>
      <c r="M172" s="2" t="str">
        <f>IFERROR(VLOOKUP(N172,Components!$A:$C,2,FALSE),"")</f>
        <v>ALIS000226</v>
      </c>
      <c r="N172" s="2" t="s">
        <v>1351</v>
      </c>
      <c r="O172" s="2">
        <f>IFERROR(VLOOKUP(N172,Components!$A:$C,3,FALSE),"")</f>
        <v>59.400000000000006</v>
      </c>
      <c r="P172" s="2">
        <v>1</v>
      </c>
      <c r="Q172" s="2">
        <f t="shared" si="62"/>
        <v>59.400000000000006</v>
      </c>
      <c r="S172" s="2" t="str">
        <f>IFERROR(VLOOKUP(T172,Components!$A:$C,2,FALSE),"")</f>
        <v>ALIS000226</v>
      </c>
      <c r="T172" s="2" t="s">
        <v>1351</v>
      </c>
      <c r="U172" s="2">
        <f>IFERROR(VLOOKUP(T172,Components!$A:$C,3,FALSE),"")</f>
        <v>59.400000000000006</v>
      </c>
      <c r="V172" s="2">
        <v>1</v>
      </c>
      <c r="W172" s="2">
        <f t="shared" si="63"/>
        <v>59.400000000000006</v>
      </c>
      <c r="Y172" s="2" t="str">
        <f>IFERROR(VLOOKUP(Z172,Components!$A:$C,2,FALSE),"")</f>
        <v>ALIS000226</v>
      </c>
      <c r="Z172" s="2" t="s">
        <v>1351</v>
      </c>
      <c r="AA172" s="2">
        <f>IFERROR(VLOOKUP(Z172,Components!$A:$C,3,FALSE),"")</f>
        <v>59.400000000000006</v>
      </c>
      <c r="AB172" s="2">
        <v>1</v>
      </c>
      <c r="AC172" s="2">
        <f t="shared" si="64"/>
        <v>59.400000000000006</v>
      </c>
    </row>
    <row r="173" spans="1:29" ht="15.75" customHeight="1">
      <c r="A173" s="2" t="str">
        <f>IFERROR(VLOOKUP(B173,Components!$A:$C,2,FALSE),"")</f>
        <v>ALIS000084</v>
      </c>
      <c r="B173" s="2" t="s">
        <v>758</v>
      </c>
      <c r="C173" s="2">
        <f>IFERROR(VLOOKUP(B173,Components!$A:$C,3,FALSE),"")</f>
        <v>1.0500000000000001E-2</v>
      </c>
      <c r="D173" s="2">
        <v>1</v>
      </c>
      <c r="E173" s="2">
        <f t="shared" si="60"/>
        <v>1.0500000000000001E-2</v>
      </c>
      <c r="G173" s="2" t="str">
        <f>IFERROR(VLOOKUP(H173,Components!$A:$C,2,FALSE),"")</f>
        <v>ALIS000084</v>
      </c>
      <c r="H173" s="2" t="s">
        <v>758</v>
      </c>
      <c r="I173" s="2">
        <f>IFERROR(VLOOKUP(H173,Components!$A:$C,3,FALSE),"")</f>
        <v>1.0500000000000001E-2</v>
      </c>
      <c r="J173" s="2">
        <v>1</v>
      </c>
      <c r="K173" s="2">
        <f t="shared" si="61"/>
        <v>1.0500000000000001E-2</v>
      </c>
      <c r="M173" s="2" t="str">
        <f>IFERROR(VLOOKUP(N173,Components!$A:$C,2,FALSE),"")</f>
        <v>ALIS000084</v>
      </c>
      <c r="N173" s="2" t="s">
        <v>758</v>
      </c>
      <c r="O173" s="2">
        <f>IFERROR(VLOOKUP(N173,Components!$A:$C,3,FALSE),"")</f>
        <v>1.0500000000000001E-2</v>
      </c>
      <c r="P173" s="2">
        <v>1</v>
      </c>
      <c r="Q173" s="2">
        <f t="shared" si="62"/>
        <v>1.0500000000000001E-2</v>
      </c>
      <c r="S173" s="2" t="str">
        <f>IFERROR(VLOOKUP(T173,Components!$A:$C,2,FALSE),"")</f>
        <v>ALIS000084</v>
      </c>
      <c r="T173" s="2" t="s">
        <v>758</v>
      </c>
      <c r="U173" s="2">
        <f>IFERROR(VLOOKUP(T173,Components!$A:$C,3,FALSE),"")</f>
        <v>1.0500000000000001E-2</v>
      </c>
      <c r="V173" s="2">
        <v>1</v>
      </c>
      <c r="W173" s="2">
        <f t="shared" si="63"/>
        <v>1.0500000000000001E-2</v>
      </c>
      <c r="Y173" s="2" t="str">
        <f>IFERROR(VLOOKUP(Z173,Components!$A:$C,2,FALSE),"")</f>
        <v>ALIS000084</v>
      </c>
      <c r="Z173" s="2" t="s">
        <v>758</v>
      </c>
      <c r="AA173" s="2">
        <f>IFERROR(VLOOKUP(Z173,Components!$A:$C,3,FALSE),"")</f>
        <v>1.0500000000000001E-2</v>
      </c>
      <c r="AB173" s="2">
        <v>1</v>
      </c>
      <c r="AC173" s="2">
        <f t="shared" si="64"/>
        <v>1.0500000000000001E-2</v>
      </c>
    </row>
    <row r="174" spans="1:29" ht="15.75" customHeight="1">
      <c r="A174" s="2" t="str">
        <f>IFERROR(VLOOKUP(B174,Components!$A:$C,2,FALSE),"")</f>
        <v>ALIS000083</v>
      </c>
      <c r="B174" s="2" t="s">
        <v>756</v>
      </c>
      <c r="C174" s="2">
        <f>IFERROR(VLOOKUP(B174,Components!$A:$C,3,FALSE),"")</f>
        <v>1.0500000000000001E-2</v>
      </c>
      <c r="D174" s="2">
        <v>1</v>
      </c>
      <c r="E174" s="2">
        <f t="shared" si="60"/>
        <v>1.0500000000000001E-2</v>
      </c>
      <c r="G174" s="2" t="str">
        <f>IFERROR(VLOOKUP(H174,Components!$A:$C,2,FALSE),"")</f>
        <v>ALIS000083</v>
      </c>
      <c r="H174" s="2" t="s">
        <v>756</v>
      </c>
      <c r="I174" s="2">
        <f>IFERROR(VLOOKUP(H174,Components!$A:$C,3,FALSE),"")</f>
        <v>1.0500000000000001E-2</v>
      </c>
      <c r="J174" s="2">
        <v>1</v>
      </c>
      <c r="K174" s="2">
        <f t="shared" si="61"/>
        <v>1.0500000000000001E-2</v>
      </c>
      <c r="M174" s="2" t="str">
        <f>IFERROR(VLOOKUP(N174,Components!$A:$C,2,FALSE),"")</f>
        <v>ALIS000083</v>
      </c>
      <c r="N174" s="2" t="s">
        <v>756</v>
      </c>
      <c r="O174" s="2">
        <f>IFERROR(VLOOKUP(N174,Components!$A:$C,3,FALSE),"")</f>
        <v>1.0500000000000001E-2</v>
      </c>
      <c r="P174" s="2">
        <v>1</v>
      </c>
      <c r="Q174" s="2">
        <f t="shared" si="62"/>
        <v>1.0500000000000001E-2</v>
      </c>
      <c r="S174" s="2" t="str">
        <f>IFERROR(VLOOKUP(T174,Components!$A:$C,2,FALSE),"")</f>
        <v>ALIS000083</v>
      </c>
      <c r="T174" s="2" t="s">
        <v>756</v>
      </c>
      <c r="U174" s="2">
        <f>IFERROR(VLOOKUP(T174,Components!$A:$C,3,FALSE),"")</f>
        <v>1.0500000000000001E-2</v>
      </c>
      <c r="V174" s="2">
        <v>1</v>
      </c>
      <c r="W174" s="2">
        <f t="shared" si="63"/>
        <v>1.0500000000000001E-2</v>
      </c>
      <c r="Y174" s="2" t="str">
        <f>IFERROR(VLOOKUP(Z174,Components!$A:$C,2,FALSE),"")</f>
        <v>ALIS000083</v>
      </c>
      <c r="Z174" s="2" t="s">
        <v>756</v>
      </c>
      <c r="AA174" s="2">
        <f>IFERROR(VLOOKUP(Z174,Components!$A:$C,3,FALSE),"")</f>
        <v>1.0500000000000001E-2</v>
      </c>
      <c r="AB174" s="2">
        <v>1</v>
      </c>
      <c r="AC174" s="2">
        <f t="shared" si="64"/>
        <v>1.0500000000000001E-2</v>
      </c>
    </row>
    <row r="175" spans="1:29" ht="15.75" customHeight="1">
      <c r="A175" s="2" t="str">
        <f>IFERROR(VLOOKUP(B175,Components!$A:$C,2,FALSE),"")</f>
        <v>ALIS000080</v>
      </c>
      <c r="B175" s="2" t="s">
        <v>750</v>
      </c>
      <c r="C175" s="2">
        <f>IFERROR(VLOOKUP(B175,Components!$A:$C,3,FALSE),"")</f>
        <v>14.82683982683983</v>
      </c>
      <c r="D175" s="2">
        <v>0.3</v>
      </c>
      <c r="E175" s="2">
        <f t="shared" si="60"/>
        <v>4.4480519480519485</v>
      </c>
      <c r="G175" s="2" t="str">
        <f>IFERROR(VLOOKUP(H175,Components!$A:$C,2,FALSE),"")</f>
        <v>ALIS000080</v>
      </c>
      <c r="H175" s="2" t="s">
        <v>750</v>
      </c>
      <c r="I175" s="2">
        <f>IFERROR(VLOOKUP(H175,Components!$A:$C,3,FALSE),"")</f>
        <v>14.82683982683983</v>
      </c>
      <c r="J175" s="2">
        <v>0.3</v>
      </c>
      <c r="K175" s="2">
        <f t="shared" si="61"/>
        <v>4.4480519480519485</v>
      </c>
      <c r="M175" s="2" t="str">
        <f>IFERROR(VLOOKUP(N175,Components!$A:$C,2,FALSE),"")</f>
        <v>ALIS000080</v>
      </c>
      <c r="N175" s="2" t="s">
        <v>750</v>
      </c>
      <c r="O175" s="2">
        <f>IFERROR(VLOOKUP(N175,Components!$A:$C,3,FALSE),"")</f>
        <v>14.82683982683983</v>
      </c>
      <c r="P175" s="2">
        <v>0.3</v>
      </c>
      <c r="Q175" s="2">
        <f t="shared" si="62"/>
        <v>4.4480519480519485</v>
      </c>
      <c r="S175" s="2" t="str">
        <f>IFERROR(VLOOKUP(T175,Components!$A:$C,2,FALSE),"")</f>
        <v>ALIS000080</v>
      </c>
      <c r="T175" s="2" t="s">
        <v>750</v>
      </c>
      <c r="U175" s="2">
        <f>IFERROR(VLOOKUP(T175,Components!$A:$C,3,FALSE),"")</f>
        <v>14.82683982683983</v>
      </c>
      <c r="V175" s="2">
        <v>0.3</v>
      </c>
      <c r="W175" s="2">
        <f t="shared" si="63"/>
        <v>4.4480519480519485</v>
      </c>
      <c r="Y175" s="2" t="str">
        <f>IFERROR(VLOOKUP(Z175,Components!$A:$C,2,FALSE),"")</f>
        <v>ALIS000080</v>
      </c>
      <c r="Z175" s="2" t="s">
        <v>750</v>
      </c>
      <c r="AA175" s="2">
        <f>IFERROR(VLOOKUP(Z175,Components!$A:$C,3,FALSE),"")</f>
        <v>14.82683982683983</v>
      </c>
      <c r="AB175" s="2">
        <v>0.3</v>
      </c>
      <c r="AC175" s="2">
        <f t="shared" si="64"/>
        <v>4.4480519480519485</v>
      </c>
    </row>
    <row r="176" spans="1:29" ht="15.75" customHeight="1">
      <c r="A176" s="2" t="str">
        <f>IFERROR(VLOOKUP(B176,Components!$A:$C,2,FALSE),"")</f>
        <v>ALIS000218</v>
      </c>
      <c r="B176" s="2" t="s">
        <v>1336</v>
      </c>
      <c r="C176" s="2">
        <f>IFERROR(VLOOKUP(B176,Components!$A:$C,3,FALSE),"")</f>
        <v>2.64</v>
      </c>
      <c r="D176" s="2">
        <v>1</v>
      </c>
      <c r="E176" s="2">
        <f t="shared" si="60"/>
        <v>2.64</v>
      </c>
      <c r="G176" s="2" t="str">
        <f>IFERROR(VLOOKUP(H176,Components!$A:$C,2,FALSE),"")</f>
        <v>ALIS000218</v>
      </c>
      <c r="H176" s="2" t="s">
        <v>1336</v>
      </c>
      <c r="I176" s="2">
        <f>IFERROR(VLOOKUP(H176,Components!$A:$C,3,FALSE),"")</f>
        <v>2.64</v>
      </c>
      <c r="J176" s="2">
        <v>1</v>
      </c>
      <c r="K176" s="2">
        <f t="shared" si="61"/>
        <v>2.64</v>
      </c>
      <c r="M176" s="2" t="str">
        <f>IFERROR(VLOOKUP(N176,Components!$A:$C,2,FALSE),"")</f>
        <v>ALIS000218</v>
      </c>
      <c r="N176" s="2" t="s">
        <v>1336</v>
      </c>
      <c r="O176" s="2">
        <f>IFERROR(VLOOKUP(N176,Components!$A:$C,3,FALSE),"")</f>
        <v>2.64</v>
      </c>
      <c r="P176" s="2">
        <v>1</v>
      </c>
      <c r="Q176" s="2">
        <f t="shared" si="62"/>
        <v>2.64</v>
      </c>
      <c r="S176" s="2" t="str">
        <f>IFERROR(VLOOKUP(T176,Components!$A:$C,2,FALSE),"")</f>
        <v>ALIS000218</v>
      </c>
      <c r="T176" s="2" t="s">
        <v>1336</v>
      </c>
      <c r="U176" s="2">
        <f>IFERROR(VLOOKUP(T176,Components!$A:$C,3,FALSE),"")</f>
        <v>2.64</v>
      </c>
      <c r="V176" s="2">
        <v>1</v>
      </c>
      <c r="W176" s="2">
        <f t="shared" si="63"/>
        <v>2.64</v>
      </c>
      <c r="Y176" s="2" t="str">
        <f>IFERROR(VLOOKUP(Z176,Components!$A:$C,2,FALSE),"")</f>
        <v>ALIS000218</v>
      </c>
      <c r="Z176" s="2" t="s">
        <v>1336</v>
      </c>
      <c r="AA176" s="2">
        <f>IFERROR(VLOOKUP(Z176,Components!$A:$C,3,FALSE),"")</f>
        <v>2.64</v>
      </c>
      <c r="AB176" s="2">
        <v>1</v>
      </c>
      <c r="AC176" s="2">
        <f t="shared" si="64"/>
        <v>2.64</v>
      </c>
    </row>
    <row r="177" spans="1:29" ht="15.75" customHeight="1">
      <c r="A177" s="2" t="str">
        <f>IFERROR(VLOOKUP(B177,Components!$A:$C,2,FALSE),"")</f>
        <v>ALIS000219</v>
      </c>
      <c r="B177" s="2" t="s">
        <v>1338</v>
      </c>
      <c r="C177" s="2">
        <f>IFERROR(VLOOKUP(B177,Components!$A:$C,3,FALSE),"")</f>
        <v>2.64</v>
      </c>
      <c r="D177" s="2">
        <v>1</v>
      </c>
      <c r="E177" s="2">
        <f t="shared" si="60"/>
        <v>2.64</v>
      </c>
      <c r="G177" s="2" t="str">
        <f>IFERROR(VLOOKUP(H177,Components!$A:$C,2,FALSE),"")</f>
        <v>ALIS000219</v>
      </c>
      <c r="H177" s="2" t="s">
        <v>1338</v>
      </c>
      <c r="I177" s="2">
        <f>IFERROR(VLOOKUP(H177,Components!$A:$C,3,FALSE),"")</f>
        <v>2.64</v>
      </c>
      <c r="J177" s="2">
        <v>1</v>
      </c>
      <c r="K177" s="2">
        <f t="shared" si="61"/>
        <v>2.64</v>
      </c>
      <c r="M177" s="2" t="str">
        <f>IFERROR(VLOOKUP(N177,Components!$A:$C,2,FALSE),"")</f>
        <v>ALIS000219</v>
      </c>
      <c r="N177" s="2" t="s">
        <v>1338</v>
      </c>
      <c r="O177" s="2">
        <f>IFERROR(VLOOKUP(N177,Components!$A:$C,3,FALSE),"")</f>
        <v>2.64</v>
      </c>
      <c r="P177" s="2">
        <v>1</v>
      </c>
      <c r="Q177" s="2">
        <f t="shared" si="62"/>
        <v>2.64</v>
      </c>
      <c r="S177" s="2" t="str">
        <f>IFERROR(VLOOKUP(T177,Components!$A:$C,2,FALSE),"")</f>
        <v>ALIS000219</v>
      </c>
      <c r="T177" s="2" t="s">
        <v>1338</v>
      </c>
      <c r="U177" s="2">
        <f>IFERROR(VLOOKUP(T177,Components!$A:$C,3,FALSE),"")</f>
        <v>2.64</v>
      </c>
      <c r="V177" s="2">
        <v>1</v>
      </c>
      <c r="W177" s="2">
        <f t="shared" si="63"/>
        <v>2.64</v>
      </c>
      <c r="Y177" s="2" t="str">
        <f>IFERROR(VLOOKUP(Z177,Components!$A:$C,2,FALSE),"")</f>
        <v>ALIS000219</v>
      </c>
      <c r="Z177" s="2" t="s">
        <v>1338</v>
      </c>
      <c r="AA177" s="2">
        <f>IFERROR(VLOOKUP(Z177,Components!$A:$C,3,FALSE),"")</f>
        <v>2.64</v>
      </c>
      <c r="AB177" s="2">
        <v>1</v>
      </c>
      <c r="AC177" s="2">
        <f t="shared" si="64"/>
        <v>2.64</v>
      </c>
    </row>
    <row r="178" spans="1:29" ht="15.75" customHeight="1">
      <c r="A178" s="2" t="str">
        <f>IFERROR(VLOOKUP(B178,Components!$A:$C,2,FALSE),"")</f>
        <v>ALIS000220</v>
      </c>
      <c r="B178" s="2" t="s">
        <v>1340</v>
      </c>
      <c r="C178" s="2">
        <f>IFERROR(VLOOKUP(B178,Components!$A:$C,3,FALSE),"")</f>
        <v>2.64</v>
      </c>
      <c r="D178" s="2">
        <v>1</v>
      </c>
      <c r="E178" s="2">
        <f t="shared" si="60"/>
        <v>2.64</v>
      </c>
      <c r="G178" s="2" t="str">
        <f>IFERROR(VLOOKUP(H178,Components!$A:$C,2,FALSE),"")</f>
        <v>ALIS000220</v>
      </c>
      <c r="H178" s="2" t="s">
        <v>1340</v>
      </c>
      <c r="I178" s="2">
        <f>IFERROR(VLOOKUP(H178,Components!$A:$C,3,FALSE),"")</f>
        <v>2.64</v>
      </c>
      <c r="J178" s="2">
        <v>1</v>
      </c>
      <c r="K178" s="2">
        <f t="shared" si="61"/>
        <v>2.64</v>
      </c>
      <c r="M178" s="2" t="str">
        <f>IFERROR(VLOOKUP(N178,Components!$A:$C,2,FALSE),"")</f>
        <v>ALIS000220</v>
      </c>
      <c r="N178" s="2" t="s">
        <v>1340</v>
      </c>
      <c r="O178" s="2">
        <f>IFERROR(VLOOKUP(N178,Components!$A:$C,3,FALSE),"")</f>
        <v>2.64</v>
      </c>
      <c r="P178" s="2">
        <v>1</v>
      </c>
      <c r="Q178" s="2">
        <f t="shared" si="62"/>
        <v>2.64</v>
      </c>
      <c r="S178" s="2" t="str">
        <f>IFERROR(VLOOKUP(T178,Components!$A:$C,2,FALSE),"")</f>
        <v>ALIS000220</v>
      </c>
      <c r="T178" s="2" t="s">
        <v>1340</v>
      </c>
      <c r="U178" s="2">
        <f>IFERROR(VLOOKUP(T178,Components!$A:$C,3,FALSE),"")</f>
        <v>2.64</v>
      </c>
      <c r="V178" s="2">
        <v>1</v>
      </c>
      <c r="W178" s="2">
        <f t="shared" si="63"/>
        <v>2.64</v>
      </c>
      <c r="Y178" s="2" t="str">
        <f>IFERROR(VLOOKUP(Z178,Components!$A:$C,2,FALSE),"")</f>
        <v>ALIS000220</v>
      </c>
      <c r="Z178" s="2" t="s">
        <v>1340</v>
      </c>
      <c r="AA178" s="2">
        <f>IFERROR(VLOOKUP(Z178,Components!$A:$C,3,FALSE),"")</f>
        <v>2.64</v>
      </c>
      <c r="AB178" s="2">
        <v>1</v>
      </c>
      <c r="AC178" s="2">
        <f t="shared" si="64"/>
        <v>2.64</v>
      </c>
    </row>
    <row r="179" spans="1:29" ht="15.75" customHeight="1">
      <c r="A179" s="2" t="str">
        <f>IFERROR(VLOOKUP(B179,Components!$A:$C,2,FALSE),"")</f>
        <v>ALIS000346</v>
      </c>
      <c r="B179" s="2" t="s">
        <v>1600</v>
      </c>
      <c r="C179" s="2">
        <f>IFERROR(VLOOKUP(B179,Components!$A:$C,3,FALSE),"")</f>
        <v>52.800000000000004</v>
      </c>
      <c r="D179" s="2">
        <v>1</v>
      </c>
      <c r="E179" s="2">
        <f t="shared" si="60"/>
        <v>52.800000000000004</v>
      </c>
      <c r="G179" s="2" t="str">
        <f>IFERROR(VLOOKUP(H179,Components!$A:$C,2,FALSE),"")</f>
        <v>ALIS000347</v>
      </c>
      <c r="H179" s="2" t="s">
        <v>1602</v>
      </c>
      <c r="I179" s="2">
        <f>IFERROR(VLOOKUP(H179,Components!$A:$C,3,FALSE),"")</f>
        <v>52.800000000000004</v>
      </c>
      <c r="J179" s="2">
        <v>1</v>
      </c>
      <c r="K179" s="2">
        <f t="shared" si="61"/>
        <v>52.800000000000004</v>
      </c>
      <c r="M179" s="2" t="str">
        <f>IFERROR(VLOOKUP(N179,Components!$A:$C,2,FALSE),"")</f>
        <v>ALIS000348</v>
      </c>
      <c r="N179" s="2" t="s">
        <v>1604</v>
      </c>
      <c r="O179" s="2">
        <f>IFERROR(VLOOKUP(N179,Components!$A:$C,3,FALSE),"")</f>
        <v>52.800000000000004</v>
      </c>
      <c r="P179" s="2">
        <v>1</v>
      </c>
      <c r="Q179" s="2">
        <f t="shared" si="62"/>
        <v>52.800000000000004</v>
      </c>
      <c r="S179" s="2" t="str">
        <f>IFERROR(VLOOKUP(T179,Components!$A:$C,2,FALSE),"")</f>
        <v>ALIS000349</v>
      </c>
      <c r="T179" s="2" t="s">
        <v>1606</v>
      </c>
      <c r="U179" s="2">
        <f>IFERROR(VLOOKUP(T179,Components!$A:$C,3,FALSE),"")</f>
        <v>52.800000000000004</v>
      </c>
      <c r="V179" s="2">
        <v>1</v>
      </c>
      <c r="W179" s="2">
        <f t="shared" si="63"/>
        <v>52.800000000000004</v>
      </c>
      <c r="Y179" s="2" t="str">
        <f>IFERROR(VLOOKUP(Z179,Components!$A:$C,2,FALSE),"")</f>
        <v>ALIS000350</v>
      </c>
      <c r="Z179" s="2" t="s">
        <v>1608</v>
      </c>
      <c r="AA179" s="2">
        <f>IFERROR(VLOOKUP(Z179,Components!$A:$C,3,FALSE),"")</f>
        <v>52.800000000000004</v>
      </c>
      <c r="AB179" s="2">
        <v>1</v>
      </c>
      <c r="AC179" s="2">
        <f t="shared" si="64"/>
        <v>52.800000000000004</v>
      </c>
    </row>
    <row r="180" spans="1:29" ht="15.75" customHeight="1">
      <c r="A180" s="2" t="str">
        <f>IFERROR(VLOOKUP(B180,Components!$A:$C,2,FALSE),"")</f>
        <v/>
      </c>
      <c r="B180" s="2"/>
      <c r="C180" s="2" t="str">
        <f>IFERROR(VLOOKUP(B180,Components!$A:$C,3,FALSE),"")</f>
        <v/>
      </c>
      <c r="D180" s="2">
        <v>1</v>
      </c>
      <c r="E180" s="2">
        <f t="shared" si="60"/>
        <v>0</v>
      </c>
      <c r="G180" s="2" t="str">
        <f>IFERROR(VLOOKUP(H180,Components!$A:$C,2,FALSE),"")</f>
        <v/>
      </c>
      <c r="H180" s="2"/>
      <c r="I180" s="2" t="str">
        <f>IFERROR(VLOOKUP(H180,Components!$A:$C,3,FALSE),"")</f>
        <v/>
      </c>
      <c r="J180" s="2">
        <v>1</v>
      </c>
      <c r="K180" s="2">
        <f t="shared" si="61"/>
        <v>0</v>
      </c>
      <c r="M180" s="2" t="str">
        <f>IFERROR(VLOOKUP(N180,Components!$A:$C,2,FALSE),"")</f>
        <v/>
      </c>
      <c r="N180" s="2"/>
      <c r="O180" s="2" t="str">
        <f>IFERROR(VLOOKUP(N180,Components!$A:$C,3,FALSE),"")</f>
        <v/>
      </c>
      <c r="P180" s="2">
        <v>1</v>
      </c>
      <c r="Q180" s="2">
        <f t="shared" si="62"/>
        <v>0</v>
      </c>
      <c r="S180" s="2" t="str">
        <f>IFERROR(VLOOKUP(T180,Components!$A:$C,2,FALSE),"")</f>
        <v/>
      </c>
      <c r="T180" s="2"/>
      <c r="U180" s="2" t="str">
        <f>IFERROR(VLOOKUP(T180,Components!$A:$C,3,FALSE),"")</f>
        <v/>
      </c>
      <c r="V180" s="2">
        <v>1</v>
      </c>
      <c r="W180" s="2">
        <f t="shared" si="63"/>
        <v>0</v>
      </c>
      <c r="Y180" s="2" t="str">
        <f>IFERROR(VLOOKUP(Z180,Components!$A:$C,2,FALSE),"")</f>
        <v/>
      </c>
      <c r="Z180" s="2"/>
      <c r="AA180" s="2" t="str">
        <f>IFERROR(VLOOKUP(Z180,Components!$A:$C,3,FALSE),"")</f>
        <v/>
      </c>
      <c r="AB180" s="2">
        <v>1</v>
      </c>
      <c r="AC180" s="2">
        <f t="shared" si="64"/>
        <v>0</v>
      </c>
    </row>
    <row r="181" spans="1:29" ht="15.75" customHeight="1">
      <c r="A181" s="2" t="s">
        <v>1750</v>
      </c>
      <c r="E181" s="2">
        <f>SUM(E171:E180)</f>
        <v>421.58905194805186</v>
      </c>
      <c r="G181" s="2" t="s">
        <v>1750</v>
      </c>
      <c r="K181" s="2">
        <f>SUM(K171:K180)</f>
        <v>421.58905194805186</v>
      </c>
      <c r="M181" s="2" t="s">
        <v>1750</v>
      </c>
      <c r="Q181" s="2">
        <f>SUM(Q171:Q180)</f>
        <v>421.58905194805186</v>
      </c>
      <c r="S181" s="2" t="s">
        <v>1750</v>
      </c>
      <c r="W181" s="2">
        <f>SUM(W171:W180)</f>
        <v>421.58905194805186</v>
      </c>
      <c r="Y181" s="2" t="s">
        <v>1750</v>
      </c>
      <c r="AC181" s="2">
        <f>SUM(AC171:AC180)</f>
        <v>421.58905194805186</v>
      </c>
    </row>
    <row r="182" spans="1:29" ht="15.75" customHeight="1"/>
    <row r="183" spans="1:29" ht="15.75" customHeight="1">
      <c r="A183" s="192" t="s">
        <v>224</v>
      </c>
      <c r="B183" s="193"/>
      <c r="C183" s="193"/>
      <c r="D183" s="193"/>
      <c r="E183" s="193"/>
      <c r="G183" s="192" t="s">
        <v>225</v>
      </c>
      <c r="H183" s="193"/>
      <c r="I183" s="193"/>
      <c r="J183" s="193"/>
      <c r="K183" s="193"/>
      <c r="M183" s="192" t="s">
        <v>226</v>
      </c>
      <c r="N183" s="193"/>
      <c r="O183" s="193"/>
      <c r="P183" s="193"/>
      <c r="Q183" s="193"/>
      <c r="S183" s="192" t="s">
        <v>227</v>
      </c>
      <c r="T183" s="193"/>
      <c r="U183" s="193"/>
      <c r="V183" s="193"/>
      <c r="W183" s="193"/>
      <c r="Y183" s="192" t="s">
        <v>228</v>
      </c>
      <c r="Z183" s="193"/>
      <c r="AA183" s="193"/>
      <c r="AB183" s="193"/>
      <c r="AC183" s="193"/>
    </row>
    <row r="184" spans="1:29" ht="15.75" customHeight="1">
      <c r="A184" s="194" t="s">
        <v>1745</v>
      </c>
      <c r="B184" s="195" t="s">
        <v>1746</v>
      </c>
      <c r="C184" s="195" t="s">
        <v>1747</v>
      </c>
      <c r="D184" s="195" t="s">
        <v>1748</v>
      </c>
      <c r="E184" s="196" t="s">
        <v>1749</v>
      </c>
      <c r="G184" s="194" t="s">
        <v>1745</v>
      </c>
      <c r="H184" s="195" t="s">
        <v>1746</v>
      </c>
      <c r="I184" s="195" t="s">
        <v>1747</v>
      </c>
      <c r="J184" s="195" t="s">
        <v>1748</v>
      </c>
      <c r="K184" s="196" t="s">
        <v>1749</v>
      </c>
      <c r="M184" s="194" t="s">
        <v>1745</v>
      </c>
      <c r="N184" s="195" t="s">
        <v>1746</v>
      </c>
      <c r="O184" s="195" t="s">
        <v>1747</v>
      </c>
      <c r="P184" s="195" t="s">
        <v>1748</v>
      </c>
      <c r="Q184" s="196" t="s">
        <v>1749</v>
      </c>
      <c r="S184" s="194" t="s">
        <v>1745</v>
      </c>
      <c r="T184" s="195" t="s">
        <v>1746</v>
      </c>
      <c r="U184" s="195" t="s">
        <v>1747</v>
      </c>
      <c r="V184" s="195" t="s">
        <v>1748</v>
      </c>
      <c r="W184" s="196" t="s">
        <v>1749</v>
      </c>
      <c r="Y184" s="194" t="s">
        <v>1745</v>
      </c>
      <c r="Z184" s="195" t="s">
        <v>1746</v>
      </c>
      <c r="AA184" s="195" t="s">
        <v>1747</v>
      </c>
      <c r="AB184" s="195" t="s">
        <v>1748</v>
      </c>
      <c r="AC184" s="196" t="s">
        <v>1749</v>
      </c>
    </row>
    <row r="185" spans="1:29" ht="15.75" customHeight="1">
      <c r="A185" s="2" t="str">
        <f>IFERROR(VLOOKUP(B185,Components!$A:$C,2,FALSE),"")</f>
        <v>ALIS000375</v>
      </c>
      <c r="B185" s="2" t="s">
        <v>1652</v>
      </c>
      <c r="C185" s="2">
        <f>IFERROR(VLOOKUP(B185,Components!$A:$C,3,FALSE),"")</f>
        <v>435.6</v>
      </c>
      <c r="D185" s="2">
        <v>1</v>
      </c>
      <c r="E185" s="2">
        <f t="shared" ref="E185:E194" si="65">IFERROR(D185*C185, 0)</f>
        <v>435.6</v>
      </c>
      <c r="G185" s="2" t="str">
        <f>IFERROR(VLOOKUP(H185,Components!$A:$C,2,FALSE),"")</f>
        <v>ALIS000376</v>
      </c>
      <c r="H185" s="2" t="s">
        <v>1654</v>
      </c>
      <c r="I185" s="2">
        <f>IFERROR(VLOOKUP(H185,Components!$A:$C,3,FALSE),"")</f>
        <v>435.6</v>
      </c>
      <c r="J185" s="2">
        <v>1</v>
      </c>
      <c r="K185" s="2">
        <f t="shared" ref="K185:K194" si="66">IFERROR(J185*I185, 0)</f>
        <v>435.6</v>
      </c>
      <c r="M185" s="2" t="str">
        <f>IFERROR(VLOOKUP(N185,Components!$A:$C,2,FALSE),"")</f>
        <v>ALIS000377</v>
      </c>
      <c r="N185" s="2" t="s">
        <v>1656</v>
      </c>
      <c r="O185" s="2">
        <f>IFERROR(VLOOKUP(N185,Components!$A:$C,3,FALSE),"")</f>
        <v>435.6</v>
      </c>
      <c r="P185" s="2">
        <v>1</v>
      </c>
      <c r="Q185" s="2">
        <f t="shared" ref="Q185:Q194" si="67">IFERROR(P185*O185, 0)</f>
        <v>435.6</v>
      </c>
      <c r="S185" s="2" t="str">
        <f>IFERROR(VLOOKUP(T185,Components!$A:$C,2,FALSE),"")</f>
        <v>ALIS000378</v>
      </c>
      <c r="T185" s="2" t="s">
        <v>1658</v>
      </c>
      <c r="U185" s="2">
        <f>IFERROR(VLOOKUP(T185,Components!$A:$C,3,FALSE),"")</f>
        <v>435.6</v>
      </c>
      <c r="V185" s="2">
        <v>1</v>
      </c>
      <c r="W185" s="2">
        <f t="shared" ref="W185:W194" si="68">IFERROR(V185*U185, 0)</f>
        <v>435.6</v>
      </c>
      <c r="Y185" s="2" t="str">
        <f>IFERROR(VLOOKUP(Z185,Components!$A:$C,2,FALSE),"")</f>
        <v>ALIS000379</v>
      </c>
      <c r="Z185" s="2" t="s">
        <v>1660</v>
      </c>
      <c r="AA185" s="2">
        <f>IFERROR(VLOOKUP(Z185,Components!$A:$C,3,FALSE),"")</f>
        <v>435.6</v>
      </c>
      <c r="AB185" s="2">
        <v>1</v>
      </c>
      <c r="AC185" s="2">
        <f t="shared" ref="AC185:AC194" si="69">IFERROR(AB185*AA185, 0)</f>
        <v>435.6</v>
      </c>
    </row>
    <row r="186" spans="1:29" ht="15.75" customHeight="1">
      <c r="A186" s="2" t="str">
        <f>IFERROR(VLOOKUP(B186,Components!$A:$C,2,FALSE),"")</f>
        <v/>
      </c>
      <c r="B186" s="2"/>
      <c r="C186" s="2" t="str">
        <f>IFERROR(VLOOKUP(B186,Components!$A:$C,3,FALSE),"")</f>
        <v/>
      </c>
      <c r="E186" s="2">
        <f t="shared" si="65"/>
        <v>0</v>
      </c>
      <c r="G186" s="2" t="str">
        <f>IFERROR(VLOOKUP(H186,Components!$A:$C,2,FALSE),"")</f>
        <v/>
      </c>
      <c r="H186" s="2"/>
      <c r="I186" s="2" t="str">
        <f>IFERROR(VLOOKUP(H186,Components!$A:$C,3,FALSE),"")</f>
        <v/>
      </c>
      <c r="K186" s="2">
        <f t="shared" si="66"/>
        <v>0</v>
      </c>
      <c r="M186" s="2" t="str">
        <f>IFERROR(VLOOKUP(N186,Components!$A:$C,2,FALSE),"")</f>
        <v/>
      </c>
      <c r="N186" s="2"/>
      <c r="O186" s="2" t="str">
        <f>IFERROR(VLOOKUP(N186,Components!$A:$C,3,FALSE),"")</f>
        <v/>
      </c>
      <c r="Q186" s="2">
        <f t="shared" si="67"/>
        <v>0</v>
      </c>
      <c r="S186" s="2" t="str">
        <f>IFERROR(VLOOKUP(T186,Components!$A:$C,2,FALSE),"")</f>
        <v/>
      </c>
      <c r="T186" s="2"/>
      <c r="U186" s="2" t="str">
        <f>IFERROR(VLOOKUP(T186,Components!$A:$C,3,FALSE),"")</f>
        <v/>
      </c>
      <c r="W186" s="2">
        <f t="shared" si="68"/>
        <v>0</v>
      </c>
      <c r="Y186" s="2" t="str">
        <f>IFERROR(VLOOKUP(Z186,Components!$A:$C,2,FALSE),"")</f>
        <v/>
      </c>
      <c r="Z186" s="2"/>
      <c r="AA186" s="2" t="str">
        <f>IFERROR(VLOOKUP(Z186,Components!$A:$C,3,FALSE),"")</f>
        <v/>
      </c>
      <c r="AC186" s="2">
        <f t="shared" si="69"/>
        <v>0</v>
      </c>
    </row>
    <row r="187" spans="1:29" ht="15.75" customHeight="1">
      <c r="A187" s="2" t="str">
        <f>IFERROR(VLOOKUP(B187,Components!$A:$C,2,FALSE),"")</f>
        <v>ALIS000084</v>
      </c>
      <c r="B187" s="2" t="s">
        <v>758</v>
      </c>
      <c r="C187" s="2">
        <f>IFERROR(VLOOKUP(B187,Components!$A:$C,3,FALSE),"")</f>
        <v>1.0500000000000001E-2</v>
      </c>
      <c r="D187" s="2">
        <v>1</v>
      </c>
      <c r="E187" s="2">
        <f t="shared" si="65"/>
        <v>1.0500000000000001E-2</v>
      </c>
      <c r="G187" s="2" t="str">
        <f>IFERROR(VLOOKUP(H187,Components!$A:$C,2,FALSE),"")</f>
        <v>ALIS000084</v>
      </c>
      <c r="H187" s="2" t="s">
        <v>758</v>
      </c>
      <c r="I187" s="2">
        <f>IFERROR(VLOOKUP(H187,Components!$A:$C,3,FALSE),"")</f>
        <v>1.0500000000000001E-2</v>
      </c>
      <c r="J187" s="2">
        <v>1</v>
      </c>
      <c r="K187" s="2">
        <f t="shared" si="66"/>
        <v>1.0500000000000001E-2</v>
      </c>
      <c r="M187" s="2" t="str">
        <f>IFERROR(VLOOKUP(N187,Components!$A:$C,2,FALSE),"")</f>
        <v>ALIS000084</v>
      </c>
      <c r="N187" s="2" t="s">
        <v>758</v>
      </c>
      <c r="O187" s="2">
        <f>IFERROR(VLOOKUP(N187,Components!$A:$C,3,FALSE),"")</f>
        <v>1.0500000000000001E-2</v>
      </c>
      <c r="P187" s="2">
        <v>1</v>
      </c>
      <c r="Q187" s="2">
        <f t="shared" si="67"/>
        <v>1.0500000000000001E-2</v>
      </c>
      <c r="S187" s="2" t="str">
        <f>IFERROR(VLOOKUP(T187,Components!$A:$C,2,FALSE),"")</f>
        <v>ALIS000084</v>
      </c>
      <c r="T187" s="2" t="s">
        <v>758</v>
      </c>
      <c r="U187" s="2">
        <f>IFERROR(VLOOKUP(T187,Components!$A:$C,3,FALSE),"")</f>
        <v>1.0500000000000001E-2</v>
      </c>
      <c r="V187" s="2">
        <v>1</v>
      </c>
      <c r="W187" s="2">
        <f t="shared" si="68"/>
        <v>1.0500000000000001E-2</v>
      </c>
      <c r="Y187" s="2" t="str">
        <f>IFERROR(VLOOKUP(Z187,Components!$A:$C,2,FALSE),"")</f>
        <v>ALIS000084</v>
      </c>
      <c r="Z187" s="2" t="s">
        <v>758</v>
      </c>
      <c r="AA187" s="2">
        <f>IFERROR(VLOOKUP(Z187,Components!$A:$C,3,FALSE),"")</f>
        <v>1.0500000000000001E-2</v>
      </c>
      <c r="AB187" s="2">
        <v>1</v>
      </c>
      <c r="AC187" s="2">
        <f t="shared" si="69"/>
        <v>1.0500000000000001E-2</v>
      </c>
    </row>
    <row r="188" spans="1:29" ht="15.75" customHeight="1">
      <c r="A188" s="2" t="str">
        <f>IFERROR(VLOOKUP(B188,Components!$A:$C,2,FALSE),"")</f>
        <v>ALIS000083</v>
      </c>
      <c r="B188" s="2" t="s">
        <v>756</v>
      </c>
      <c r="C188" s="2">
        <f>IFERROR(VLOOKUP(B188,Components!$A:$C,3,FALSE),"")</f>
        <v>1.0500000000000001E-2</v>
      </c>
      <c r="D188" s="2">
        <v>1</v>
      </c>
      <c r="E188" s="2">
        <f t="shared" si="65"/>
        <v>1.0500000000000001E-2</v>
      </c>
      <c r="G188" s="2" t="str">
        <f>IFERROR(VLOOKUP(H188,Components!$A:$C,2,FALSE),"")</f>
        <v>ALIS000083</v>
      </c>
      <c r="H188" s="2" t="s">
        <v>756</v>
      </c>
      <c r="I188" s="2">
        <f>IFERROR(VLOOKUP(H188,Components!$A:$C,3,FALSE),"")</f>
        <v>1.0500000000000001E-2</v>
      </c>
      <c r="J188" s="2">
        <v>1</v>
      </c>
      <c r="K188" s="2">
        <f t="shared" si="66"/>
        <v>1.0500000000000001E-2</v>
      </c>
      <c r="M188" s="2" t="str">
        <f>IFERROR(VLOOKUP(N188,Components!$A:$C,2,FALSE),"")</f>
        <v>ALIS000083</v>
      </c>
      <c r="N188" s="2" t="s">
        <v>756</v>
      </c>
      <c r="O188" s="2">
        <f>IFERROR(VLOOKUP(N188,Components!$A:$C,3,FALSE),"")</f>
        <v>1.0500000000000001E-2</v>
      </c>
      <c r="P188" s="2">
        <v>1</v>
      </c>
      <c r="Q188" s="2">
        <f t="shared" si="67"/>
        <v>1.0500000000000001E-2</v>
      </c>
      <c r="S188" s="2" t="str">
        <f>IFERROR(VLOOKUP(T188,Components!$A:$C,2,FALSE),"")</f>
        <v>ALIS000083</v>
      </c>
      <c r="T188" s="2" t="s">
        <v>756</v>
      </c>
      <c r="U188" s="2">
        <f>IFERROR(VLOOKUP(T188,Components!$A:$C,3,FALSE),"")</f>
        <v>1.0500000000000001E-2</v>
      </c>
      <c r="V188" s="2">
        <v>1</v>
      </c>
      <c r="W188" s="2">
        <f t="shared" si="68"/>
        <v>1.0500000000000001E-2</v>
      </c>
      <c r="Y188" s="2" t="str">
        <f>IFERROR(VLOOKUP(Z188,Components!$A:$C,2,FALSE),"")</f>
        <v>ALIS000083</v>
      </c>
      <c r="Z188" s="2" t="s">
        <v>756</v>
      </c>
      <c r="AA188" s="2">
        <f>IFERROR(VLOOKUP(Z188,Components!$A:$C,3,FALSE),"")</f>
        <v>1.0500000000000001E-2</v>
      </c>
      <c r="AB188" s="2">
        <v>1</v>
      </c>
      <c r="AC188" s="2">
        <f t="shared" si="69"/>
        <v>1.0500000000000001E-2</v>
      </c>
    </row>
    <row r="189" spans="1:29" ht="15.75" customHeight="1">
      <c r="A189" s="2" t="str">
        <f>IFERROR(VLOOKUP(B189,Components!$A:$C,2,FALSE),"")</f>
        <v>ALIS000080</v>
      </c>
      <c r="B189" s="2" t="s">
        <v>750</v>
      </c>
      <c r="C189" s="2">
        <f>IFERROR(VLOOKUP(B189,Components!$A:$C,3,FALSE),"")</f>
        <v>14.82683982683983</v>
      </c>
      <c r="D189" s="2">
        <v>0.3</v>
      </c>
      <c r="E189" s="2">
        <f t="shared" si="65"/>
        <v>4.4480519480519485</v>
      </c>
      <c r="G189" s="2" t="str">
        <f>IFERROR(VLOOKUP(H189,Components!$A:$C,2,FALSE),"")</f>
        <v>ALIS000080</v>
      </c>
      <c r="H189" s="2" t="s">
        <v>750</v>
      </c>
      <c r="I189" s="2">
        <f>IFERROR(VLOOKUP(H189,Components!$A:$C,3,FALSE),"")</f>
        <v>14.82683982683983</v>
      </c>
      <c r="J189" s="2">
        <v>0.3</v>
      </c>
      <c r="K189" s="2">
        <f t="shared" si="66"/>
        <v>4.4480519480519485</v>
      </c>
      <c r="M189" s="2" t="str">
        <f>IFERROR(VLOOKUP(N189,Components!$A:$C,2,FALSE),"")</f>
        <v>ALIS000080</v>
      </c>
      <c r="N189" s="2" t="s">
        <v>750</v>
      </c>
      <c r="O189" s="2">
        <f>IFERROR(VLOOKUP(N189,Components!$A:$C,3,FALSE),"")</f>
        <v>14.82683982683983</v>
      </c>
      <c r="P189" s="2">
        <v>0.3</v>
      </c>
      <c r="Q189" s="2">
        <f t="shared" si="67"/>
        <v>4.4480519480519485</v>
      </c>
      <c r="S189" s="2" t="str">
        <f>IFERROR(VLOOKUP(T189,Components!$A:$C,2,FALSE),"")</f>
        <v>ALIS000080</v>
      </c>
      <c r="T189" s="2" t="s">
        <v>750</v>
      </c>
      <c r="U189" s="2">
        <f>IFERROR(VLOOKUP(T189,Components!$A:$C,3,FALSE),"")</f>
        <v>14.82683982683983</v>
      </c>
      <c r="V189" s="2">
        <v>0.3</v>
      </c>
      <c r="W189" s="2">
        <f t="shared" si="68"/>
        <v>4.4480519480519485</v>
      </c>
      <c r="Y189" s="2" t="str">
        <f>IFERROR(VLOOKUP(Z189,Components!$A:$C,2,FALSE),"")</f>
        <v>ALIS000080</v>
      </c>
      <c r="Z189" s="2" t="s">
        <v>750</v>
      </c>
      <c r="AA189" s="2">
        <f>IFERROR(VLOOKUP(Z189,Components!$A:$C,3,FALSE),"")</f>
        <v>14.82683982683983</v>
      </c>
      <c r="AB189" s="2">
        <v>0.3</v>
      </c>
      <c r="AC189" s="2">
        <f t="shared" si="69"/>
        <v>4.4480519480519485</v>
      </c>
    </row>
    <row r="190" spans="1:29" ht="15.75" customHeight="1">
      <c r="A190" s="2" t="str">
        <f>IFERROR(VLOOKUP(B190,Components!$A:$C,2,FALSE),"")</f>
        <v/>
      </c>
      <c r="B190" s="2"/>
      <c r="C190" s="2" t="str">
        <f>IFERROR(VLOOKUP(B190,Components!$A:$C,3,FALSE),"")</f>
        <v/>
      </c>
      <c r="D190" s="2">
        <v>1</v>
      </c>
      <c r="E190" s="2">
        <f t="shared" si="65"/>
        <v>0</v>
      </c>
      <c r="G190" s="2" t="str">
        <f>IFERROR(VLOOKUP(H190,Components!$A:$C,2,FALSE),"")</f>
        <v/>
      </c>
      <c r="H190" s="2"/>
      <c r="I190" s="2" t="str">
        <f>IFERROR(VLOOKUP(H190,Components!$A:$C,3,FALSE),"")</f>
        <v/>
      </c>
      <c r="J190" s="2">
        <v>1</v>
      </c>
      <c r="K190" s="2">
        <f t="shared" si="66"/>
        <v>0</v>
      </c>
      <c r="M190" s="2" t="str">
        <f>IFERROR(VLOOKUP(N190,Components!$A:$C,2,FALSE),"")</f>
        <v/>
      </c>
      <c r="N190" s="2"/>
      <c r="O190" s="2" t="str">
        <f>IFERROR(VLOOKUP(N190,Components!$A:$C,3,FALSE),"")</f>
        <v/>
      </c>
      <c r="P190" s="2">
        <v>1</v>
      </c>
      <c r="Q190" s="2">
        <f t="shared" si="67"/>
        <v>0</v>
      </c>
      <c r="S190" s="2" t="str">
        <f>IFERROR(VLOOKUP(T190,Components!$A:$C,2,FALSE),"")</f>
        <v/>
      </c>
      <c r="T190" s="2"/>
      <c r="U190" s="2" t="str">
        <f>IFERROR(VLOOKUP(T190,Components!$A:$C,3,FALSE),"")</f>
        <v/>
      </c>
      <c r="V190" s="2">
        <v>1</v>
      </c>
      <c r="W190" s="2">
        <f t="shared" si="68"/>
        <v>0</v>
      </c>
      <c r="Y190" s="2" t="str">
        <f>IFERROR(VLOOKUP(Z190,Components!$A:$C,2,FALSE),"")</f>
        <v/>
      </c>
      <c r="Z190" s="2"/>
      <c r="AA190" s="2" t="str">
        <f>IFERROR(VLOOKUP(Z190,Components!$A:$C,3,FALSE),"")</f>
        <v/>
      </c>
      <c r="AB190" s="2">
        <v>1</v>
      </c>
      <c r="AC190" s="2">
        <f t="shared" si="69"/>
        <v>0</v>
      </c>
    </row>
    <row r="191" spans="1:29" ht="15.75" customHeight="1">
      <c r="A191" s="2" t="str">
        <f>IFERROR(VLOOKUP(B191,Components!$A:$C,2,FALSE),"")</f>
        <v/>
      </c>
      <c r="B191" s="2"/>
      <c r="C191" s="2" t="str">
        <f>IFERROR(VLOOKUP(B191,Components!$A:$C,3,FALSE),"")</f>
        <v/>
      </c>
      <c r="D191" s="2">
        <v>1</v>
      </c>
      <c r="E191" s="2">
        <f t="shared" si="65"/>
        <v>0</v>
      </c>
      <c r="G191" s="2" t="str">
        <f>IFERROR(VLOOKUP(H191,Components!$A:$C,2,FALSE),"")</f>
        <v/>
      </c>
      <c r="H191" s="2"/>
      <c r="I191" s="2" t="str">
        <f>IFERROR(VLOOKUP(H191,Components!$A:$C,3,FALSE),"")</f>
        <v/>
      </c>
      <c r="J191" s="2">
        <v>1</v>
      </c>
      <c r="K191" s="2">
        <f t="shared" si="66"/>
        <v>0</v>
      </c>
      <c r="M191" s="2" t="str">
        <f>IFERROR(VLOOKUP(N191,Components!$A:$C,2,FALSE),"")</f>
        <v/>
      </c>
      <c r="N191" s="2"/>
      <c r="O191" s="2" t="str">
        <f>IFERROR(VLOOKUP(N191,Components!$A:$C,3,FALSE),"")</f>
        <v/>
      </c>
      <c r="P191" s="2">
        <v>1</v>
      </c>
      <c r="Q191" s="2">
        <f t="shared" si="67"/>
        <v>0</v>
      </c>
      <c r="S191" s="2" t="str">
        <f>IFERROR(VLOOKUP(T191,Components!$A:$C,2,FALSE),"")</f>
        <v/>
      </c>
      <c r="T191" s="2"/>
      <c r="U191" s="2" t="str">
        <f>IFERROR(VLOOKUP(T191,Components!$A:$C,3,FALSE),"")</f>
        <v/>
      </c>
      <c r="V191" s="2">
        <v>1</v>
      </c>
      <c r="W191" s="2">
        <f t="shared" si="68"/>
        <v>0</v>
      </c>
      <c r="Y191" s="2" t="str">
        <f>IFERROR(VLOOKUP(Z191,Components!$A:$C,2,FALSE),"")</f>
        <v/>
      </c>
      <c r="Z191" s="2"/>
      <c r="AA191" s="2" t="str">
        <f>IFERROR(VLOOKUP(Z191,Components!$A:$C,3,FALSE),"")</f>
        <v/>
      </c>
      <c r="AB191" s="2">
        <v>1</v>
      </c>
      <c r="AC191" s="2">
        <f t="shared" si="69"/>
        <v>0</v>
      </c>
    </row>
    <row r="192" spans="1:29" ht="15.75" customHeight="1">
      <c r="A192" s="2" t="str">
        <f>IFERROR(VLOOKUP(B192,Components!$A:$C,2,FALSE),"")</f>
        <v/>
      </c>
      <c r="B192" s="2"/>
      <c r="C192" s="2" t="str">
        <f>IFERROR(VLOOKUP(B192,Components!$A:$C,3,FALSE),"")</f>
        <v/>
      </c>
      <c r="D192" s="2">
        <v>1</v>
      </c>
      <c r="E192" s="2">
        <f t="shared" si="65"/>
        <v>0</v>
      </c>
      <c r="G192" s="2" t="str">
        <f>IFERROR(VLOOKUP(H192,Components!$A:$C,2,FALSE),"")</f>
        <v/>
      </c>
      <c r="H192" s="2"/>
      <c r="I192" s="2" t="str">
        <f>IFERROR(VLOOKUP(H192,Components!$A:$C,3,FALSE),"")</f>
        <v/>
      </c>
      <c r="J192" s="2">
        <v>1</v>
      </c>
      <c r="K192" s="2">
        <f t="shared" si="66"/>
        <v>0</v>
      </c>
      <c r="M192" s="2" t="str">
        <f>IFERROR(VLOOKUP(N192,Components!$A:$C,2,FALSE),"")</f>
        <v/>
      </c>
      <c r="N192" s="2"/>
      <c r="O192" s="2" t="str">
        <f>IFERROR(VLOOKUP(N192,Components!$A:$C,3,FALSE),"")</f>
        <v/>
      </c>
      <c r="P192" s="2">
        <v>1</v>
      </c>
      <c r="Q192" s="2">
        <f t="shared" si="67"/>
        <v>0</v>
      </c>
      <c r="S192" s="2" t="str">
        <f>IFERROR(VLOOKUP(T192,Components!$A:$C,2,FALSE),"")</f>
        <v/>
      </c>
      <c r="T192" s="2"/>
      <c r="U192" s="2" t="str">
        <f>IFERROR(VLOOKUP(T192,Components!$A:$C,3,FALSE),"")</f>
        <v/>
      </c>
      <c r="V192" s="2">
        <v>1</v>
      </c>
      <c r="W192" s="2">
        <f t="shared" si="68"/>
        <v>0</v>
      </c>
      <c r="Y192" s="2" t="str">
        <f>IFERROR(VLOOKUP(Z192,Components!$A:$C,2,FALSE),"")</f>
        <v/>
      </c>
      <c r="Z192" s="2"/>
      <c r="AA192" s="2" t="str">
        <f>IFERROR(VLOOKUP(Z192,Components!$A:$C,3,FALSE),"")</f>
        <v/>
      </c>
      <c r="AB192" s="2">
        <v>1</v>
      </c>
      <c r="AC192" s="2">
        <f t="shared" si="69"/>
        <v>0</v>
      </c>
    </row>
    <row r="193" spans="1:29" ht="15.75" customHeight="1">
      <c r="A193" s="2" t="str">
        <f>IFERROR(VLOOKUP(B193,Components!$A:$C,2,FALSE),"")</f>
        <v/>
      </c>
      <c r="B193" s="2"/>
      <c r="C193" s="2" t="str">
        <f>IFERROR(VLOOKUP(B193,Components!$A:$C,3,FALSE),"")</f>
        <v/>
      </c>
      <c r="E193" s="2">
        <f t="shared" si="65"/>
        <v>0</v>
      </c>
      <c r="G193" s="2" t="str">
        <f>IFERROR(VLOOKUP(H193,Components!$A:$C,2,FALSE),"")</f>
        <v/>
      </c>
      <c r="H193" s="2"/>
      <c r="I193" s="2" t="str">
        <f>IFERROR(VLOOKUP(H193,Components!$A:$C,3,FALSE),"")</f>
        <v/>
      </c>
      <c r="K193" s="2">
        <f t="shared" si="66"/>
        <v>0</v>
      </c>
      <c r="M193" s="2" t="str">
        <f>IFERROR(VLOOKUP(N193,Components!$A:$C,2,FALSE),"")</f>
        <v/>
      </c>
      <c r="N193" s="2"/>
      <c r="O193" s="2" t="str">
        <f>IFERROR(VLOOKUP(N193,Components!$A:$C,3,FALSE),"")</f>
        <v/>
      </c>
      <c r="Q193" s="2">
        <f t="shared" si="67"/>
        <v>0</v>
      </c>
      <c r="S193" s="2" t="str">
        <f>IFERROR(VLOOKUP(T193,Components!$A:$C,2,FALSE),"")</f>
        <v/>
      </c>
      <c r="T193" s="2"/>
      <c r="U193" s="2" t="str">
        <f>IFERROR(VLOOKUP(T193,Components!$A:$C,3,FALSE),"")</f>
        <v/>
      </c>
      <c r="W193" s="2">
        <f t="shared" si="68"/>
        <v>0</v>
      </c>
      <c r="Y193" s="2" t="str">
        <f>IFERROR(VLOOKUP(Z193,Components!$A:$C,2,FALSE),"")</f>
        <v/>
      </c>
      <c r="Z193" s="2"/>
      <c r="AA193" s="2" t="str">
        <f>IFERROR(VLOOKUP(Z193,Components!$A:$C,3,FALSE),"")</f>
        <v/>
      </c>
      <c r="AC193" s="2">
        <f t="shared" si="69"/>
        <v>0</v>
      </c>
    </row>
    <row r="194" spans="1:29" ht="15.75" customHeight="1">
      <c r="A194" s="2" t="str">
        <f>IFERROR(VLOOKUP(B194,Components!$A:$C,2,FALSE),"")</f>
        <v/>
      </c>
      <c r="B194" s="2"/>
      <c r="C194" s="2" t="str">
        <f>IFERROR(VLOOKUP(B194,Components!$A:$C,3,FALSE),"")</f>
        <v/>
      </c>
      <c r="E194" s="2">
        <f t="shared" si="65"/>
        <v>0</v>
      </c>
      <c r="G194" s="2" t="str">
        <f>IFERROR(VLOOKUP(H194,Components!$A:$C,2,FALSE),"")</f>
        <v/>
      </c>
      <c r="H194" s="2"/>
      <c r="I194" s="2" t="str">
        <f>IFERROR(VLOOKUP(H194,Components!$A:$C,3,FALSE),"")</f>
        <v/>
      </c>
      <c r="K194" s="2">
        <f t="shared" si="66"/>
        <v>0</v>
      </c>
      <c r="M194" s="2" t="str">
        <f>IFERROR(VLOOKUP(N194,Components!$A:$C,2,FALSE),"")</f>
        <v/>
      </c>
      <c r="N194" s="2"/>
      <c r="O194" s="2" t="str">
        <f>IFERROR(VLOOKUP(N194,Components!$A:$C,3,FALSE),"")</f>
        <v/>
      </c>
      <c r="Q194" s="2">
        <f t="shared" si="67"/>
        <v>0</v>
      </c>
      <c r="S194" s="2" t="str">
        <f>IFERROR(VLOOKUP(T194,Components!$A:$C,2,FALSE),"")</f>
        <v/>
      </c>
      <c r="T194" s="2"/>
      <c r="U194" s="2" t="str">
        <f>IFERROR(VLOOKUP(T194,Components!$A:$C,3,FALSE),"")</f>
        <v/>
      </c>
      <c r="W194" s="2">
        <f t="shared" si="68"/>
        <v>0</v>
      </c>
      <c r="Y194" s="2" t="str">
        <f>IFERROR(VLOOKUP(Z194,Components!$A:$C,2,FALSE),"")</f>
        <v/>
      </c>
      <c r="Z194" s="2"/>
      <c r="AA194" s="2" t="str">
        <f>IFERROR(VLOOKUP(Z194,Components!$A:$C,3,FALSE),"")</f>
        <v/>
      </c>
      <c r="AC194" s="2">
        <f t="shared" si="69"/>
        <v>0</v>
      </c>
    </row>
    <row r="195" spans="1:29" ht="15.75" customHeight="1">
      <c r="A195" s="2" t="s">
        <v>1750</v>
      </c>
      <c r="E195" s="2">
        <f>SUM(E185:E194)</f>
        <v>440.06905194805194</v>
      </c>
      <c r="G195" s="2" t="s">
        <v>1750</v>
      </c>
      <c r="K195" s="2">
        <f>SUM(K185:K194)</f>
        <v>440.06905194805194</v>
      </c>
      <c r="M195" s="2" t="s">
        <v>1750</v>
      </c>
      <c r="Q195" s="2">
        <f>SUM(Q185:Q194)</f>
        <v>440.06905194805194</v>
      </c>
      <c r="S195" s="2" t="s">
        <v>1750</v>
      </c>
      <c r="W195" s="2">
        <f>SUM(W185:W194)</f>
        <v>440.06905194805194</v>
      </c>
      <c r="Y195" s="2" t="s">
        <v>1750</v>
      </c>
      <c r="AC195" s="2">
        <f>SUM(AC185:AC194)</f>
        <v>440.06905194805194</v>
      </c>
    </row>
    <row r="196" spans="1:29" ht="15.75" customHeight="1"/>
    <row r="197" spans="1:29" ht="15.75" customHeight="1">
      <c r="A197" s="192" t="s">
        <v>229</v>
      </c>
      <c r="B197" s="193"/>
      <c r="C197" s="193"/>
      <c r="D197" s="193"/>
      <c r="E197" s="193"/>
      <c r="G197" s="192" t="s">
        <v>230</v>
      </c>
      <c r="H197" s="193"/>
      <c r="I197" s="193"/>
      <c r="J197" s="193"/>
      <c r="K197" s="193"/>
      <c r="M197" s="192" t="s">
        <v>231</v>
      </c>
      <c r="N197" s="193"/>
      <c r="O197" s="193"/>
      <c r="P197" s="193"/>
      <c r="Q197" s="193"/>
      <c r="S197" s="192" t="s">
        <v>232</v>
      </c>
      <c r="T197" s="193"/>
      <c r="U197" s="193"/>
      <c r="V197" s="193"/>
      <c r="W197" s="193"/>
      <c r="Y197" s="192" t="s">
        <v>233</v>
      </c>
      <c r="Z197" s="193"/>
      <c r="AA197" s="193"/>
      <c r="AB197" s="193"/>
      <c r="AC197" s="193"/>
    </row>
    <row r="198" spans="1:29" ht="15.75" customHeight="1">
      <c r="A198" s="194" t="s">
        <v>1745</v>
      </c>
      <c r="B198" s="195" t="s">
        <v>1746</v>
      </c>
      <c r="C198" s="195" t="s">
        <v>1747</v>
      </c>
      <c r="D198" s="195" t="s">
        <v>1748</v>
      </c>
      <c r="E198" s="196" t="s">
        <v>1749</v>
      </c>
      <c r="G198" s="194" t="s">
        <v>1745</v>
      </c>
      <c r="H198" s="195" t="s">
        <v>1746</v>
      </c>
      <c r="I198" s="195" t="s">
        <v>1747</v>
      </c>
      <c r="J198" s="195" t="s">
        <v>1748</v>
      </c>
      <c r="K198" s="196" t="s">
        <v>1749</v>
      </c>
      <c r="M198" s="194" t="s">
        <v>1745</v>
      </c>
      <c r="N198" s="195" t="s">
        <v>1746</v>
      </c>
      <c r="O198" s="195" t="s">
        <v>1747</v>
      </c>
      <c r="P198" s="195" t="s">
        <v>1748</v>
      </c>
      <c r="Q198" s="196" t="s">
        <v>1749</v>
      </c>
      <c r="S198" s="194" t="s">
        <v>1745</v>
      </c>
      <c r="T198" s="195" t="s">
        <v>1746</v>
      </c>
      <c r="U198" s="195" t="s">
        <v>1747</v>
      </c>
      <c r="V198" s="195" t="s">
        <v>1748</v>
      </c>
      <c r="W198" s="196" t="s">
        <v>1749</v>
      </c>
      <c r="Y198" s="194" t="s">
        <v>1745</v>
      </c>
      <c r="Z198" s="195" t="s">
        <v>1746</v>
      </c>
      <c r="AA198" s="195" t="s">
        <v>1747</v>
      </c>
      <c r="AB198" s="195" t="s">
        <v>1748</v>
      </c>
      <c r="AC198" s="196" t="s">
        <v>1749</v>
      </c>
    </row>
    <row r="199" spans="1:29" ht="15.75" customHeight="1">
      <c r="A199" s="2" t="str">
        <f>IFERROR(VLOOKUP(B199,Components!$A:$C,2,FALSE),"")</f>
        <v>ALIS000380</v>
      </c>
      <c r="B199" s="2" t="s">
        <v>1662</v>
      </c>
      <c r="C199" s="2">
        <f>IFERROR(VLOOKUP(B199,Components!$A:$C,3,FALSE),"")</f>
        <v>435.6</v>
      </c>
      <c r="D199" s="2">
        <v>1</v>
      </c>
      <c r="E199" s="2">
        <f t="shared" ref="E199:E208" si="70">IFERROR(D199*C199, 0)</f>
        <v>435.6</v>
      </c>
      <c r="G199" s="2" t="str">
        <f>IFERROR(VLOOKUP(H199,Components!$A:$C,2,FALSE),"")</f>
        <v>ALIS000381</v>
      </c>
      <c r="H199" s="2" t="s">
        <v>1664</v>
      </c>
      <c r="I199" s="2">
        <f>IFERROR(VLOOKUP(H199,Components!$A:$C,3,FALSE),"")</f>
        <v>435.6</v>
      </c>
      <c r="J199" s="2">
        <v>1</v>
      </c>
      <c r="K199" s="2">
        <f t="shared" ref="K199:K208" si="71">IFERROR(J199*I199, 0)</f>
        <v>435.6</v>
      </c>
      <c r="M199" s="2" t="str">
        <f>IFERROR(VLOOKUP(N199,Components!$A:$C,2,FALSE),"")</f>
        <v>ALIS000382</v>
      </c>
      <c r="N199" s="2" t="s">
        <v>1666</v>
      </c>
      <c r="O199" s="2">
        <f>IFERROR(VLOOKUP(N199,Components!$A:$C,3,FALSE),"")</f>
        <v>435.6</v>
      </c>
      <c r="P199" s="2">
        <v>1</v>
      </c>
      <c r="Q199" s="2">
        <f t="shared" ref="Q199:Q208" si="72">IFERROR(P199*O199, 0)</f>
        <v>435.6</v>
      </c>
      <c r="S199" s="2" t="str">
        <f>IFERROR(VLOOKUP(T199,Components!$A:$C,2,FALSE),"")</f>
        <v>ALIS000383</v>
      </c>
      <c r="T199" s="2" t="s">
        <v>1668</v>
      </c>
      <c r="U199" s="2">
        <f>IFERROR(VLOOKUP(T199,Components!$A:$C,3,FALSE),"")</f>
        <v>435.6</v>
      </c>
      <c r="V199" s="2">
        <v>1</v>
      </c>
      <c r="W199" s="2">
        <f t="shared" ref="W199:W208" si="73">IFERROR(V199*U199, 0)</f>
        <v>435.6</v>
      </c>
      <c r="Y199" s="2" t="str">
        <f>IFERROR(VLOOKUP(Z199,Components!$A:$C,2,FALSE),"")</f>
        <v>ALIS000384</v>
      </c>
      <c r="Z199" s="2" t="s">
        <v>1670</v>
      </c>
      <c r="AA199" s="2">
        <f>IFERROR(VLOOKUP(Z199,Components!$A:$C,3,FALSE),"")</f>
        <v>435.6</v>
      </c>
      <c r="AB199" s="2">
        <v>1</v>
      </c>
      <c r="AC199" s="2">
        <f t="shared" ref="AC199:AC208" si="74">IFERROR(AB199*AA199, 0)</f>
        <v>435.6</v>
      </c>
    </row>
    <row r="200" spans="1:29" ht="15.75" customHeight="1">
      <c r="A200" s="2" t="str">
        <f>IFERROR(VLOOKUP(B200,Components!$A:$C,2,FALSE),"")</f>
        <v/>
      </c>
      <c r="B200" s="2"/>
      <c r="C200" s="2" t="str">
        <f>IFERROR(VLOOKUP(B200,Components!$A:$C,3,FALSE),"")</f>
        <v/>
      </c>
      <c r="D200" s="2">
        <v>1</v>
      </c>
      <c r="E200" s="2">
        <f t="shared" si="70"/>
        <v>0</v>
      </c>
      <c r="G200" s="2" t="str">
        <f>IFERROR(VLOOKUP(H200,Components!$A:$C,2,FALSE),"")</f>
        <v/>
      </c>
      <c r="H200" s="2"/>
      <c r="I200" s="2" t="str">
        <f>IFERROR(VLOOKUP(H200,Components!$A:$C,3,FALSE),"")</f>
        <v/>
      </c>
      <c r="J200" s="2">
        <v>1</v>
      </c>
      <c r="K200" s="2">
        <f t="shared" si="71"/>
        <v>0</v>
      </c>
      <c r="M200" s="2" t="str">
        <f>IFERROR(VLOOKUP(N200,Components!$A:$C,2,FALSE),"")</f>
        <v/>
      </c>
      <c r="N200" s="2"/>
      <c r="O200" s="2" t="str">
        <f>IFERROR(VLOOKUP(N200,Components!$A:$C,3,FALSE),"")</f>
        <v/>
      </c>
      <c r="P200" s="2">
        <v>1</v>
      </c>
      <c r="Q200" s="2">
        <f t="shared" si="72"/>
        <v>0</v>
      </c>
      <c r="S200" s="2" t="str">
        <f>IFERROR(VLOOKUP(T200,Components!$A:$C,2,FALSE),"")</f>
        <v/>
      </c>
      <c r="T200" s="2"/>
      <c r="U200" s="2" t="str">
        <f>IFERROR(VLOOKUP(T200,Components!$A:$C,3,FALSE),"")</f>
        <v/>
      </c>
      <c r="V200" s="2">
        <v>1</v>
      </c>
      <c r="W200" s="2">
        <f t="shared" si="73"/>
        <v>0</v>
      </c>
      <c r="Y200" s="2" t="str">
        <f>IFERROR(VLOOKUP(Z200,Components!$A:$C,2,FALSE),"")</f>
        <v/>
      </c>
      <c r="Z200" s="2"/>
      <c r="AA200" s="2" t="str">
        <f>IFERROR(VLOOKUP(Z200,Components!$A:$C,3,FALSE),"")</f>
        <v/>
      </c>
      <c r="AB200" s="2">
        <v>1</v>
      </c>
      <c r="AC200" s="2">
        <f t="shared" si="74"/>
        <v>0</v>
      </c>
    </row>
    <row r="201" spans="1:29" ht="15.75" customHeight="1">
      <c r="A201" s="2" t="str">
        <f>IFERROR(VLOOKUP(B201,Components!$A:$C,2,FALSE),"")</f>
        <v>ALIS000084</v>
      </c>
      <c r="B201" s="2" t="s">
        <v>758</v>
      </c>
      <c r="C201" s="2">
        <f>IFERROR(VLOOKUP(B201,Components!$A:$C,3,FALSE),"")</f>
        <v>1.0500000000000001E-2</v>
      </c>
      <c r="D201" s="2">
        <v>1</v>
      </c>
      <c r="E201" s="2">
        <f t="shared" si="70"/>
        <v>1.0500000000000001E-2</v>
      </c>
      <c r="G201" s="2" t="str">
        <f>IFERROR(VLOOKUP(H201,Components!$A:$C,2,FALSE),"")</f>
        <v>ALIS000084</v>
      </c>
      <c r="H201" s="2" t="s">
        <v>758</v>
      </c>
      <c r="I201" s="2">
        <f>IFERROR(VLOOKUP(H201,Components!$A:$C,3,FALSE),"")</f>
        <v>1.0500000000000001E-2</v>
      </c>
      <c r="J201" s="2">
        <v>1</v>
      </c>
      <c r="K201" s="2">
        <f t="shared" si="71"/>
        <v>1.0500000000000001E-2</v>
      </c>
      <c r="M201" s="2" t="str">
        <f>IFERROR(VLOOKUP(N201,Components!$A:$C,2,FALSE),"")</f>
        <v>ALIS000084</v>
      </c>
      <c r="N201" s="2" t="s">
        <v>758</v>
      </c>
      <c r="O201" s="2">
        <f>IFERROR(VLOOKUP(N201,Components!$A:$C,3,FALSE),"")</f>
        <v>1.0500000000000001E-2</v>
      </c>
      <c r="P201" s="2">
        <v>1</v>
      </c>
      <c r="Q201" s="2">
        <f t="shared" si="72"/>
        <v>1.0500000000000001E-2</v>
      </c>
      <c r="S201" s="2" t="str">
        <f>IFERROR(VLOOKUP(T201,Components!$A:$C,2,FALSE),"")</f>
        <v>ALIS000084</v>
      </c>
      <c r="T201" s="2" t="s">
        <v>758</v>
      </c>
      <c r="U201" s="2">
        <f>IFERROR(VLOOKUP(T201,Components!$A:$C,3,FALSE),"")</f>
        <v>1.0500000000000001E-2</v>
      </c>
      <c r="V201" s="2">
        <v>1</v>
      </c>
      <c r="W201" s="2">
        <f t="shared" si="73"/>
        <v>1.0500000000000001E-2</v>
      </c>
      <c r="Y201" s="2" t="str">
        <f>IFERROR(VLOOKUP(Z201,Components!$A:$C,2,FALSE),"")</f>
        <v>ALIS000084</v>
      </c>
      <c r="Z201" s="2" t="s">
        <v>758</v>
      </c>
      <c r="AA201" s="2">
        <f>IFERROR(VLOOKUP(Z201,Components!$A:$C,3,FALSE),"")</f>
        <v>1.0500000000000001E-2</v>
      </c>
      <c r="AB201" s="2">
        <v>1</v>
      </c>
      <c r="AC201" s="2">
        <f t="shared" si="74"/>
        <v>1.0500000000000001E-2</v>
      </c>
    </row>
    <row r="202" spans="1:29" ht="15.75" customHeight="1">
      <c r="A202" s="2" t="str">
        <f>IFERROR(VLOOKUP(B202,Components!$A:$C,2,FALSE),"")</f>
        <v>ALIS000083</v>
      </c>
      <c r="B202" s="2" t="s">
        <v>756</v>
      </c>
      <c r="C202" s="2">
        <f>IFERROR(VLOOKUP(B202,Components!$A:$C,3,FALSE),"")</f>
        <v>1.0500000000000001E-2</v>
      </c>
      <c r="D202" s="2">
        <v>1</v>
      </c>
      <c r="E202" s="2">
        <f t="shared" si="70"/>
        <v>1.0500000000000001E-2</v>
      </c>
      <c r="G202" s="2" t="str">
        <f>IFERROR(VLOOKUP(H202,Components!$A:$C,2,FALSE),"")</f>
        <v>ALIS000083</v>
      </c>
      <c r="H202" s="2" t="s">
        <v>756</v>
      </c>
      <c r="I202" s="2">
        <f>IFERROR(VLOOKUP(H202,Components!$A:$C,3,FALSE),"")</f>
        <v>1.0500000000000001E-2</v>
      </c>
      <c r="J202" s="2">
        <v>1</v>
      </c>
      <c r="K202" s="2">
        <f t="shared" si="71"/>
        <v>1.0500000000000001E-2</v>
      </c>
      <c r="M202" s="2" t="str">
        <f>IFERROR(VLOOKUP(N202,Components!$A:$C,2,FALSE),"")</f>
        <v>ALIS000083</v>
      </c>
      <c r="N202" s="2" t="s">
        <v>756</v>
      </c>
      <c r="O202" s="2">
        <f>IFERROR(VLOOKUP(N202,Components!$A:$C,3,FALSE),"")</f>
        <v>1.0500000000000001E-2</v>
      </c>
      <c r="P202" s="2">
        <v>1</v>
      </c>
      <c r="Q202" s="2">
        <f t="shared" si="72"/>
        <v>1.0500000000000001E-2</v>
      </c>
      <c r="S202" s="2" t="str">
        <f>IFERROR(VLOOKUP(T202,Components!$A:$C,2,FALSE),"")</f>
        <v>ALIS000083</v>
      </c>
      <c r="T202" s="2" t="s">
        <v>756</v>
      </c>
      <c r="U202" s="2">
        <f>IFERROR(VLOOKUP(T202,Components!$A:$C,3,FALSE),"")</f>
        <v>1.0500000000000001E-2</v>
      </c>
      <c r="V202" s="2">
        <v>1</v>
      </c>
      <c r="W202" s="2">
        <f t="shared" si="73"/>
        <v>1.0500000000000001E-2</v>
      </c>
      <c r="Y202" s="2" t="str">
        <f>IFERROR(VLOOKUP(Z202,Components!$A:$C,2,FALSE),"")</f>
        <v>ALIS000083</v>
      </c>
      <c r="Z202" s="2" t="s">
        <v>756</v>
      </c>
      <c r="AA202" s="2">
        <f>IFERROR(VLOOKUP(Z202,Components!$A:$C,3,FALSE),"")</f>
        <v>1.0500000000000001E-2</v>
      </c>
      <c r="AB202" s="2">
        <v>1</v>
      </c>
      <c r="AC202" s="2">
        <f t="shared" si="74"/>
        <v>1.0500000000000001E-2</v>
      </c>
    </row>
    <row r="203" spans="1:29" ht="15.75" customHeight="1">
      <c r="A203" s="2" t="str">
        <f>IFERROR(VLOOKUP(B203,Components!$A:$C,2,FALSE),"")</f>
        <v>ALIS000080</v>
      </c>
      <c r="B203" s="2" t="s">
        <v>750</v>
      </c>
      <c r="C203" s="2">
        <f>IFERROR(VLOOKUP(B203,Components!$A:$C,3,FALSE),"")</f>
        <v>14.82683982683983</v>
      </c>
      <c r="D203" s="2">
        <v>0.3</v>
      </c>
      <c r="E203" s="2">
        <f t="shared" si="70"/>
        <v>4.4480519480519485</v>
      </c>
      <c r="G203" s="2" t="str">
        <f>IFERROR(VLOOKUP(H203,Components!$A:$C,2,FALSE),"")</f>
        <v>ALIS000080</v>
      </c>
      <c r="H203" s="2" t="s">
        <v>750</v>
      </c>
      <c r="I203" s="2">
        <f>IFERROR(VLOOKUP(H203,Components!$A:$C,3,FALSE),"")</f>
        <v>14.82683982683983</v>
      </c>
      <c r="J203" s="2">
        <v>0.3</v>
      </c>
      <c r="K203" s="2">
        <f t="shared" si="71"/>
        <v>4.4480519480519485</v>
      </c>
      <c r="M203" s="2" t="str">
        <f>IFERROR(VLOOKUP(N203,Components!$A:$C,2,FALSE),"")</f>
        <v>ALIS000080</v>
      </c>
      <c r="N203" s="2" t="s">
        <v>750</v>
      </c>
      <c r="O203" s="2">
        <f>IFERROR(VLOOKUP(N203,Components!$A:$C,3,FALSE),"")</f>
        <v>14.82683982683983</v>
      </c>
      <c r="P203" s="2">
        <v>0.3</v>
      </c>
      <c r="Q203" s="2">
        <f t="shared" si="72"/>
        <v>4.4480519480519485</v>
      </c>
      <c r="S203" s="2" t="str">
        <f>IFERROR(VLOOKUP(T203,Components!$A:$C,2,FALSE),"")</f>
        <v>ALIS000080</v>
      </c>
      <c r="T203" s="2" t="s">
        <v>750</v>
      </c>
      <c r="U203" s="2">
        <f>IFERROR(VLOOKUP(T203,Components!$A:$C,3,FALSE),"")</f>
        <v>14.82683982683983</v>
      </c>
      <c r="V203" s="2">
        <v>0.3</v>
      </c>
      <c r="W203" s="2">
        <f t="shared" si="73"/>
        <v>4.4480519480519485</v>
      </c>
      <c r="Y203" s="2" t="str">
        <f>IFERROR(VLOOKUP(Z203,Components!$A:$C,2,FALSE),"")</f>
        <v>ALIS000080</v>
      </c>
      <c r="Z203" s="2" t="s">
        <v>750</v>
      </c>
      <c r="AA203" s="2">
        <f>IFERROR(VLOOKUP(Z203,Components!$A:$C,3,FALSE),"")</f>
        <v>14.82683982683983</v>
      </c>
      <c r="AB203" s="2">
        <v>0.3</v>
      </c>
      <c r="AC203" s="2">
        <f t="shared" si="74"/>
        <v>4.4480519480519485</v>
      </c>
    </row>
    <row r="204" spans="1:29" ht="15.75" customHeight="1">
      <c r="A204" s="2" t="str">
        <f>IFERROR(VLOOKUP(B204,Components!$A:$C,2,FALSE),"")</f>
        <v/>
      </c>
      <c r="B204" s="2"/>
      <c r="C204" s="2" t="str">
        <f>IFERROR(VLOOKUP(B204,Components!$A:$C,3,FALSE),"")</f>
        <v/>
      </c>
      <c r="D204" s="2">
        <v>1</v>
      </c>
      <c r="E204" s="2">
        <f t="shared" si="70"/>
        <v>0</v>
      </c>
      <c r="G204" s="2" t="str">
        <f>IFERROR(VLOOKUP(H204,Components!$A:$C,2,FALSE),"")</f>
        <v/>
      </c>
      <c r="H204" s="2"/>
      <c r="I204" s="2" t="str">
        <f>IFERROR(VLOOKUP(H204,Components!$A:$C,3,FALSE),"")</f>
        <v/>
      </c>
      <c r="J204" s="2">
        <v>1</v>
      </c>
      <c r="K204" s="2">
        <f t="shared" si="71"/>
        <v>0</v>
      </c>
      <c r="M204" s="2" t="str">
        <f>IFERROR(VLOOKUP(N204,Components!$A:$C,2,FALSE),"")</f>
        <v/>
      </c>
      <c r="N204" s="2"/>
      <c r="O204" s="2" t="str">
        <f>IFERROR(VLOOKUP(N204,Components!$A:$C,3,FALSE),"")</f>
        <v/>
      </c>
      <c r="P204" s="2">
        <v>1</v>
      </c>
      <c r="Q204" s="2">
        <f t="shared" si="72"/>
        <v>0</v>
      </c>
      <c r="S204" s="2" t="str">
        <f>IFERROR(VLOOKUP(T204,Components!$A:$C,2,FALSE),"")</f>
        <v/>
      </c>
      <c r="T204" s="2"/>
      <c r="U204" s="2" t="str">
        <f>IFERROR(VLOOKUP(T204,Components!$A:$C,3,FALSE),"")</f>
        <v/>
      </c>
      <c r="V204" s="2">
        <v>1</v>
      </c>
      <c r="W204" s="2">
        <f t="shared" si="73"/>
        <v>0</v>
      </c>
      <c r="Y204" s="2" t="str">
        <f>IFERROR(VLOOKUP(Z204,Components!$A:$C,2,FALSE),"")</f>
        <v/>
      </c>
      <c r="Z204" s="2"/>
      <c r="AA204" s="2" t="str">
        <f>IFERROR(VLOOKUP(Z204,Components!$A:$C,3,FALSE),"")</f>
        <v/>
      </c>
      <c r="AB204" s="2">
        <v>1</v>
      </c>
      <c r="AC204" s="2">
        <f t="shared" si="74"/>
        <v>0</v>
      </c>
    </row>
    <row r="205" spans="1:29" ht="15.75" customHeight="1">
      <c r="A205" s="2" t="str">
        <f>IFERROR(VLOOKUP(B205,Components!$A:$C,2,FALSE),"")</f>
        <v/>
      </c>
      <c r="B205" s="2"/>
      <c r="C205" s="2" t="str">
        <f>IFERROR(VLOOKUP(B205,Components!$A:$C,3,FALSE),"")</f>
        <v/>
      </c>
      <c r="D205" s="2">
        <v>1</v>
      </c>
      <c r="E205" s="2">
        <f t="shared" si="70"/>
        <v>0</v>
      </c>
      <c r="G205" s="2" t="str">
        <f>IFERROR(VLOOKUP(H205,Components!$A:$C,2,FALSE),"")</f>
        <v/>
      </c>
      <c r="H205" s="2"/>
      <c r="I205" s="2" t="str">
        <f>IFERROR(VLOOKUP(H205,Components!$A:$C,3,FALSE),"")</f>
        <v/>
      </c>
      <c r="J205" s="2">
        <v>1</v>
      </c>
      <c r="K205" s="2">
        <f t="shared" si="71"/>
        <v>0</v>
      </c>
      <c r="M205" s="2" t="str">
        <f>IFERROR(VLOOKUP(N205,Components!$A:$C,2,FALSE),"")</f>
        <v/>
      </c>
      <c r="N205" s="2"/>
      <c r="O205" s="2" t="str">
        <f>IFERROR(VLOOKUP(N205,Components!$A:$C,3,FALSE),"")</f>
        <v/>
      </c>
      <c r="P205" s="2">
        <v>1</v>
      </c>
      <c r="Q205" s="2">
        <f t="shared" si="72"/>
        <v>0</v>
      </c>
      <c r="S205" s="2" t="str">
        <f>IFERROR(VLOOKUP(T205,Components!$A:$C,2,FALSE),"")</f>
        <v/>
      </c>
      <c r="T205" s="2"/>
      <c r="U205" s="2" t="str">
        <f>IFERROR(VLOOKUP(T205,Components!$A:$C,3,FALSE),"")</f>
        <v/>
      </c>
      <c r="V205" s="2">
        <v>1</v>
      </c>
      <c r="W205" s="2">
        <f t="shared" si="73"/>
        <v>0</v>
      </c>
      <c r="Y205" s="2" t="str">
        <f>IFERROR(VLOOKUP(Z205,Components!$A:$C,2,FALSE),"")</f>
        <v/>
      </c>
      <c r="Z205" s="2"/>
      <c r="AA205" s="2" t="str">
        <f>IFERROR(VLOOKUP(Z205,Components!$A:$C,3,FALSE),"")</f>
        <v/>
      </c>
      <c r="AB205" s="2">
        <v>1</v>
      </c>
      <c r="AC205" s="2">
        <f t="shared" si="74"/>
        <v>0</v>
      </c>
    </row>
    <row r="206" spans="1:29" ht="15.75" customHeight="1">
      <c r="A206" s="2" t="str">
        <f>IFERROR(VLOOKUP(B206,Components!$A:$C,2,FALSE),"")</f>
        <v/>
      </c>
      <c r="B206" s="2"/>
      <c r="C206" s="2" t="str">
        <f>IFERROR(VLOOKUP(B206,Components!$A:$C,3,FALSE),"")</f>
        <v/>
      </c>
      <c r="D206" s="2">
        <v>1</v>
      </c>
      <c r="E206" s="2">
        <f t="shared" si="70"/>
        <v>0</v>
      </c>
      <c r="G206" s="2" t="str">
        <f>IFERROR(VLOOKUP(H206,Components!$A:$C,2,FALSE),"")</f>
        <v/>
      </c>
      <c r="H206" s="2"/>
      <c r="I206" s="2" t="str">
        <f>IFERROR(VLOOKUP(H206,Components!$A:$C,3,FALSE),"")</f>
        <v/>
      </c>
      <c r="J206" s="2">
        <v>1</v>
      </c>
      <c r="K206" s="2">
        <f t="shared" si="71"/>
        <v>0</v>
      </c>
      <c r="M206" s="2" t="str">
        <f>IFERROR(VLOOKUP(N206,Components!$A:$C,2,FALSE),"")</f>
        <v/>
      </c>
      <c r="N206" s="2"/>
      <c r="O206" s="2" t="str">
        <f>IFERROR(VLOOKUP(N206,Components!$A:$C,3,FALSE),"")</f>
        <v/>
      </c>
      <c r="P206" s="2">
        <v>1</v>
      </c>
      <c r="Q206" s="2">
        <f t="shared" si="72"/>
        <v>0</v>
      </c>
      <c r="S206" s="2" t="str">
        <f>IFERROR(VLOOKUP(T206,Components!$A:$C,2,FALSE),"")</f>
        <v/>
      </c>
      <c r="T206" s="2"/>
      <c r="U206" s="2" t="str">
        <f>IFERROR(VLOOKUP(T206,Components!$A:$C,3,FALSE),"")</f>
        <v/>
      </c>
      <c r="V206" s="2">
        <v>1</v>
      </c>
      <c r="W206" s="2">
        <f t="shared" si="73"/>
        <v>0</v>
      </c>
      <c r="Y206" s="2" t="str">
        <f>IFERROR(VLOOKUP(Z206,Components!$A:$C,2,FALSE),"")</f>
        <v/>
      </c>
      <c r="Z206" s="2"/>
      <c r="AA206" s="2" t="str">
        <f>IFERROR(VLOOKUP(Z206,Components!$A:$C,3,FALSE),"")</f>
        <v/>
      </c>
      <c r="AB206" s="2">
        <v>1</v>
      </c>
      <c r="AC206" s="2">
        <f t="shared" si="74"/>
        <v>0</v>
      </c>
    </row>
    <row r="207" spans="1:29" ht="15.75" customHeight="1">
      <c r="A207" s="2" t="str">
        <f>IFERROR(VLOOKUP(B207,Components!$A:$C,2,FALSE),"")</f>
        <v/>
      </c>
      <c r="B207" s="2"/>
      <c r="C207" s="2" t="str">
        <f>IFERROR(VLOOKUP(B207,Components!$A:$C,3,FALSE),"")</f>
        <v/>
      </c>
      <c r="E207" s="2">
        <f t="shared" si="70"/>
        <v>0</v>
      </c>
      <c r="G207" s="2" t="str">
        <f>IFERROR(VLOOKUP(H207,Components!$A:$C,2,FALSE),"")</f>
        <v/>
      </c>
      <c r="H207" s="2"/>
      <c r="I207" s="2" t="str">
        <f>IFERROR(VLOOKUP(H207,Components!$A:$C,3,FALSE),"")</f>
        <v/>
      </c>
      <c r="K207" s="2">
        <f t="shared" si="71"/>
        <v>0</v>
      </c>
      <c r="M207" s="2" t="str">
        <f>IFERROR(VLOOKUP(N207,Components!$A:$C,2,FALSE),"")</f>
        <v/>
      </c>
      <c r="N207" s="2"/>
      <c r="O207" s="2" t="str">
        <f>IFERROR(VLOOKUP(N207,Components!$A:$C,3,FALSE),"")</f>
        <v/>
      </c>
      <c r="Q207" s="2">
        <f t="shared" si="72"/>
        <v>0</v>
      </c>
      <c r="S207" s="2" t="str">
        <f>IFERROR(VLOOKUP(T207,Components!$A:$C,2,FALSE),"")</f>
        <v/>
      </c>
      <c r="T207" s="2"/>
      <c r="U207" s="2" t="str">
        <f>IFERROR(VLOOKUP(T207,Components!$A:$C,3,FALSE),"")</f>
        <v/>
      </c>
      <c r="W207" s="2">
        <f t="shared" si="73"/>
        <v>0</v>
      </c>
      <c r="Y207" s="2" t="str">
        <f>IFERROR(VLOOKUP(Z207,Components!$A:$C,2,FALSE),"")</f>
        <v/>
      </c>
      <c r="Z207" s="2"/>
      <c r="AA207" s="2" t="str">
        <f>IFERROR(VLOOKUP(Z207,Components!$A:$C,3,FALSE),"")</f>
        <v/>
      </c>
      <c r="AC207" s="2">
        <f t="shared" si="74"/>
        <v>0</v>
      </c>
    </row>
    <row r="208" spans="1:29" ht="15.75" customHeight="1">
      <c r="A208" s="2" t="str">
        <f>IFERROR(VLOOKUP(B208,Components!$A:$C,2,FALSE),"")</f>
        <v/>
      </c>
      <c r="B208" s="2"/>
      <c r="C208" s="2" t="str">
        <f>IFERROR(VLOOKUP(B208,Components!$A:$C,3,FALSE),"")</f>
        <v/>
      </c>
      <c r="E208" s="2">
        <f t="shared" si="70"/>
        <v>0</v>
      </c>
      <c r="G208" s="2" t="str">
        <f>IFERROR(VLOOKUP(H208,Components!$A:$C,2,FALSE),"")</f>
        <v/>
      </c>
      <c r="H208" s="2"/>
      <c r="I208" s="2" t="str">
        <f>IFERROR(VLOOKUP(H208,Components!$A:$C,3,FALSE),"")</f>
        <v/>
      </c>
      <c r="K208" s="2">
        <f t="shared" si="71"/>
        <v>0</v>
      </c>
      <c r="M208" s="2" t="str">
        <f>IFERROR(VLOOKUP(N208,Components!$A:$C,2,FALSE),"")</f>
        <v/>
      </c>
      <c r="N208" s="2"/>
      <c r="O208" s="2" t="str">
        <f>IFERROR(VLOOKUP(N208,Components!$A:$C,3,FALSE),"")</f>
        <v/>
      </c>
      <c r="Q208" s="2">
        <f t="shared" si="72"/>
        <v>0</v>
      </c>
      <c r="S208" s="2" t="str">
        <f>IFERROR(VLOOKUP(T208,Components!$A:$C,2,FALSE),"")</f>
        <v/>
      </c>
      <c r="T208" s="2"/>
      <c r="U208" s="2" t="str">
        <f>IFERROR(VLOOKUP(T208,Components!$A:$C,3,FALSE),"")</f>
        <v/>
      </c>
      <c r="W208" s="2">
        <f t="shared" si="73"/>
        <v>0</v>
      </c>
      <c r="Y208" s="2" t="str">
        <f>IFERROR(VLOOKUP(Z208,Components!$A:$C,2,FALSE),"")</f>
        <v/>
      </c>
      <c r="Z208" s="2"/>
      <c r="AA208" s="2" t="str">
        <f>IFERROR(VLOOKUP(Z208,Components!$A:$C,3,FALSE),"")</f>
        <v/>
      </c>
      <c r="AC208" s="2">
        <f t="shared" si="74"/>
        <v>0</v>
      </c>
    </row>
    <row r="209" spans="1:29" ht="15.75" customHeight="1">
      <c r="A209" s="2" t="s">
        <v>1750</v>
      </c>
      <c r="E209" s="2">
        <f>SUM(E199:E208)</f>
        <v>440.06905194805194</v>
      </c>
      <c r="G209" s="2" t="s">
        <v>1750</v>
      </c>
      <c r="K209" s="2">
        <f>SUM(K199:K208)</f>
        <v>440.06905194805194</v>
      </c>
      <c r="M209" s="2" t="s">
        <v>1750</v>
      </c>
      <c r="Q209" s="2">
        <f>SUM(Q199:Q208)</f>
        <v>440.06905194805194</v>
      </c>
      <c r="S209" s="2" t="s">
        <v>1750</v>
      </c>
      <c r="W209" s="2">
        <f>SUM(W199:W208)</f>
        <v>440.06905194805194</v>
      </c>
      <c r="Y209" s="2" t="s">
        <v>1750</v>
      </c>
      <c r="AC209" s="2">
        <f>SUM(AC199:AC208)</f>
        <v>440.06905194805194</v>
      </c>
    </row>
    <row r="210" spans="1:29" ht="15.75" customHeight="1"/>
    <row r="211" spans="1:29" ht="15.75" customHeight="1">
      <c r="A211" s="192" t="s">
        <v>234</v>
      </c>
      <c r="B211" s="193"/>
      <c r="C211" s="193"/>
      <c r="D211" s="193"/>
      <c r="E211" s="193"/>
      <c r="G211" s="192" t="s">
        <v>235</v>
      </c>
      <c r="H211" s="193"/>
      <c r="I211" s="193"/>
      <c r="J211" s="193"/>
      <c r="K211" s="193"/>
      <c r="M211" s="192" t="s">
        <v>236</v>
      </c>
      <c r="N211" s="193"/>
      <c r="O211" s="193"/>
      <c r="P211" s="193"/>
      <c r="Q211" s="193"/>
      <c r="S211" s="192" t="s">
        <v>237</v>
      </c>
      <c r="T211" s="193"/>
      <c r="U211" s="193"/>
      <c r="V211" s="193"/>
      <c r="W211" s="193"/>
      <c r="Y211" s="192" t="s">
        <v>238</v>
      </c>
      <c r="Z211" s="193"/>
      <c r="AA211" s="193"/>
      <c r="AB211" s="193"/>
      <c r="AC211" s="193"/>
    </row>
    <row r="212" spans="1:29" ht="15.75" customHeight="1">
      <c r="A212" s="194" t="s">
        <v>1745</v>
      </c>
      <c r="B212" s="195" t="s">
        <v>1746</v>
      </c>
      <c r="C212" s="195" t="s">
        <v>1747</v>
      </c>
      <c r="D212" s="195" t="s">
        <v>1748</v>
      </c>
      <c r="E212" s="196" t="s">
        <v>1749</v>
      </c>
      <c r="G212" s="194" t="s">
        <v>1745</v>
      </c>
      <c r="H212" s="195" t="s">
        <v>1746</v>
      </c>
      <c r="I212" s="195" t="s">
        <v>1747</v>
      </c>
      <c r="J212" s="195" t="s">
        <v>1748</v>
      </c>
      <c r="K212" s="196" t="s">
        <v>1749</v>
      </c>
      <c r="M212" s="194" t="s">
        <v>1745</v>
      </c>
      <c r="N212" s="195" t="s">
        <v>1746</v>
      </c>
      <c r="O212" s="195" t="s">
        <v>1747</v>
      </c>
      <c r="P212" s="195" t="s">
        <v>1748</v>
      </c>
      <c r="Q212" s="196" t="s">
        <v>1749</v>
      </c>
      <c r="S212" s="194" t="s">
        <v>1745</v>
      </c>
      <c r="T212" s="195" t="s">
        <v>1746</v>
      </c>
      <c r="U212" s="195" t="s">
        <v>1747</v>
      </c>
      <c r="V212" s="195" t="s">
        <v>1748</v>
      </c>
      <c r="W212" s="196" t="s">
        <v>1749</v>
      </c>
      <c r="Y212" s="194" t="s">
        <v>1745</v>
      </c>
      <c r="Z212" s="195" t="s">
        <v>1746</v>
      </c>
      <c r="AA212" s="195" t="s">
        <v>1747</v>
      </c>
      <c r="AB212" s="195" t="s">
        <v>1748</v>
      </c>
      <c r="AC212" s="196" t="s">
        <v>1749</v>
      </c>
    </row>
    <row r="213" spans="1:29" ht="15.75" customHeight="1">
      <c r="A213" s="2" t="str">
        <f>IFERROR(VLOOKUP(B213,Components!$A:$C,2,FALSE),"")</f>
        <v>ALIS000385</v>
      </c>
      <c r="B213" s="2" t="s">
        <v>1672</v>
      </c>
      <c r="C213" s="2">
        <f>IFERROR(VLOOKUP(B213,Components!$A:$C,3,FALSE),"")</f>
        <v>435.6</v>
      </c>
      <c r="D213" s="2">
        <v>1</v>
      </c>
      <c r="E213" s="2">
        <f t="shared" ref="E213:E222" si="75">IFERROR(D213*C213, 0)</f>
        <v>435.6</v>
      </c>
      <c r="G213" s="2" t="str">
        <f>IFERROR(VLOOKUP(H213,Components!$A:$C,2,FALSE),"")</f>
        <v>ALIS000386</v>
      </c>
      <c r="H213" s="2" t="s">
        <v>1674</v>
      </c>
      <c r="I213" s="2">
        <f>IFERROR(VLOOKUP(H213,Components!$A:$C,3,FALSE),"")</f>
        <v>435.6</v>
      </c>
      <c r="J213" s="2">
        <v>1</v>
      </c>
      <c r="K213" s="2">
        <f t="shared" ref="K213:K222" si="76">IFERROR(J213*I213, 0)</f>
        <v>435.6</v>
      </c>
      <c r="M213" s="2" t="str">
        <f>IFERROR(VLOOKUP(N213,Components!$A:$C,2,FALSE),"")</f>
        <v>ALIS000387</v>
      </c>
      <c r="N213" s="2" t="s">
        <v>1676</v>
      </c>
      <c r="O213" s="2">
        <f>IFERROR(VLOOKUP(N213,Components!$A:$C,3,FALSE),"")</f>
        <v>435.6</v>
      </c>
      <c r="P213" s="2">
        <v>1</v>
      </c>
      <c r="Q213" s="2">
        <f t="shared" ref="Q213:Q222" si="77">IFERROR(P213*O213, 0)</f>
        <v>435.6</v>
      </c>
      <c r="S213" s="2" t="str">
        <f>IFERROR(VLOOKUP(T213,Components!$A:$C,2,FALSE),"")</f>
        <v>ALIS000388</v>
      </c>
      <c r="T213" s="2" t="s">
        <v>1678</v>
      </c>
      <c r="U213" s="2">
        <f>IFERROR(VLOOKUP(T213,Components!$A:$C,3,FALSE),"")</f>
        <v>435.6</v>
      </c>
      <c r="V213" s="2">
        <v>1</v>
      </c>
      <c r="W213" s="2">
        <f t="shared" ref="W213:W222" si="78">IFERROR(V213*U213, 0)</f>
        <v>435.6</v>
      </c>
      <c r="Y213" s="2" t="str">
        <f>IFERROR(VLOOKUP(Z213,Components!$A:$C,2,FALSE),"")</f>
        <v>ALIS000389</v>
      </c>
      <c r="Z213" s="2" t="s">
        <v>1680</v>
      </c>
      <c r="AA213" s="2">
        <f>IFERROR(VLOOKUP(Z213,Components!$A:$C,3,FALSE),"")</f>
        <v>435.6</v>
      </c>
      <c r="AB213" s="2">
        <v>1</v>
      </c>
      <c r="AC213" s="2">
        <f t="shared" ref="AC213:AC222" si="79">IFERROR(AB213*AA213, 0)</f>
        <v>435.6</v>
      </c>
    </row>
    <row r="214" spans="1:29" ht="15.75" customHeight="1">
      <c r="A214" s="2" t="str">
        <f>IFERROR(VLOOKUP(B214,Components!$A:$C,2,FALSE),"")</f>
        <v/>
      </c>
      <c r="B214" s="2"/>
      <c r="C214" s="2" t="str">
        <f>IFERROR(VLOOKUP(B214,Components!$A:$C,3,FALSE),"")</f>
        <v/>
      </c>
      <c r="E214" s="2">
        <f t="shared" si="75"/>
        <v>0</v>
      </c>
      <c r="G214" s="2" t="str">
        <f>IFERROR(VLOOKUP(H214,Components!$A:$C,2,FALSE),"")</f>
        <v/>
      </c>
      <c r="H214" s="2"/>
      <c r="I214" s="2" t="str">
        <f>IFERROR(VLOOKUP(H214,Components!$A:$C,3,FALSE),"")</f>
        <v/>
      </c>
      <c r="K214" s="2">
        <f t="shared" si="76"/>
        <v>0</v>
      </c>
      <c r="M214" s="2" t="str">
        <f>IFERROR(VLOOKUP(N214,Components!$A:$C,2,FALSE),"")</f>
        <v/>
      </c>
      <c r="N214" s="2"/>
      <c r="O214" s="2" t="str">
        <f>IFERROR(VLOOKUP(N214,Components!$A:$C,3,FALSE),"")</f>
        <v/>
      </c>
      <c r="Q214" s="2">
        <f t="shared" si="77"/>
        <v>0</v>
      </c>
      <c r="S214" s="2" t="str">
        <f>IFERROR(VLOOKUP(T214,Components!$A:$C,2,FALSE),"")</f>
        <v/>
      </c>
      <c r="T214" s="2"/>
      <c r="U214" s="2" t="str">
        <f>IFERROR(VLOOKUP(T214,Components!$A:$C,3,FALSE),"")</f>
        <v/>
      </c>
      <c r="W214" s="2">
        <f t="shared" si="78"/>
        <v>0</v>
      </c>
      <c r="Y214" s="2" t="str">
        <f>IFERROR(VLOOKUP(Z214,Components!$A:$C,2,FALSE),"")</f>
        <v/>
      </c>
      <c r="Z214" s="2"/>
      <c r="AA214" s="2" t="str">
        <f>IFERROR(VLOOKUP(Z214,Components!$A:$C,3,FALSE),"")</f>
        <v/>
      </c>
      <c r="AC214" s="2">
        <f t="shared" si="79"/>
        <v>0</v>
      </c>
    </row>
    <row r="215" spans="1:29" ht="15.75" customHeight="1">
      <c r="A215" s="2" t="str">
        <f>IFERROR(VLOOKUP(B215,Components!$A:$C,2,FALSE),"")</f>
        <v>ALIS000084</v>
      </c>
      <c r="B215" s="2" t="s">
        <v>758</v>
      </c>
      <c r="C215" s="2">
        <f>IFERROR(VLOOKUP(B215,Components!$A:$C,3,FALSE),"")</f>
        <v>1.0500000000000001E-2</v>
      </c>
      <c r="D215" s="2">
        <v>1</v>
      </c>
      <c r="E215" s="2">
        <f t="shared" si="75"/>
        <v>1.0500000000000001E-2</v>
      </c>
      <c r="G215" s="2" t="str">
        <f>IFERROR(VLOOKUP(H215,Components!$A:$C,2,FALSE),"")</f>
        <v>ALIS000084</v>
      </c>
      <c r="H215" s="2" t="s">
        <v>758</v>
      </c>
      <c r="I215" s="2">
        <f>IFERROR(VLOOKUP(H215,Components!$A:$C,3,FALSE),"")</f>
        <v>1.0500000000000001E-2</v>
      </c>
      <c r="J215" s="2">
        <v>1</v>
      </c>
      <c r="K215" s="2">
        <f t="shared" si="76"/>
        <v>1.0500000000000001E-2</v>
      </c>
      <c r="M215" s="2" t="str">
        <f>IFERROR(VLOOKUP(N215,Components!$A:$C,2,FALSE),"")</f>
        <v>ALIS000084</v>
      </c>
      <c r="N215" s="2" t="s">
        <v>758</v>
      </c>
      <c r="O215" s="2">
        <f>IFERROR(VLOOKUP(N215,Components!$A:$C,3,FALSE),"")</f>
        <v>1.0500000000000001E-2</v>
      </c>
      <c r="P215" s="2">
        <v>1</v>
      </c>
      <c r="Q215" s="2">
        <f t="shared" si="77"/>
        <v>1.0500000000000001E-2</v>
      </c>
      <c r="S215" s="2" t="str">
        <f>IFERROR(VLOOKUP(T215,Components!$A:$C,2,FALSE),"")</f>
        <v>ALIS000084</v>
      </c>
      <c r="T215" s="2" t="s">
        <v>758</v>
      </c>
      <c r="U215" s="2">
        <f>IFERROR(VLOOKUP(T215,Components!$A:$C,3,FALSE),"")</f>
        <v>1.0500000000000001E-2</v>
      </c>
      <c r="V215" s="2">
        <v>1</v>
      </c>
      <c r="W215" s="2">
        <f t="shared" si="78"/>
        <v>1.0500000000000001E-2</v>
      </c>
      <c r="Y215" s="2" t="str">
        <f>IFERROR(VLOOKUP(Z215,Components!$A:$C,2,FALSE),"")</f>
        <v>ALIS000084</v>
      </c>
      <c r="Z215" s="2" t="s">
        <v>758</v>
      </c>
      <c r="AA215" s="2">
        <f>IFERROR(VLOOKUP(Z215,Components!$A:$C,3,FALSE),"")</f>
        <v>1.0500000000000001E-2</v>
      </c>
      <c r="AB215" s="2">
        <v>1</v>
      </c>
      <c r="AC215" s="2">
        <f t="shared" si="79"/>
        <v>1.0500000000000001E-2</v>
      </c>
    </row>
    <row r="216" spans="1:29" ht="15.75" customHeight="1">
      <c r="A216" s="2" t="str">
        <f>IFERROR(VLOOKUP(B216,Components!$A:$C,2,FALSE),"")</f>
        <v>ALIS000083</v>
      </c>
      <c r="B216" s="2" t="s">
        <v>756</v>
      </c>
      <c r="C216" s="2">
        <f>IFERROR(VLOOKUP(B216,Components!$A:$C,3,FALSE),"")</f>
        <v>1.0500000000000001E-2</v>
      </c>
      <c r="D216" s="2">
        <v>1</v>
      </c>
      <c r="E216" s="2">
        <f t="shared" si="75"/>
        <v>1.0500000000000001E-2</v>
      </c>
      <c r="G216" s="2" t="str">
        <f>IFERROR(VLOOKUP(H216,Components!$A:$C,2,FALSE),"")</f>
        <v>ALIS000083</v>
      </c>
      <c r="H216" s="2" t="s">
        <v>756</v>
      </c>
      <c r="I216" s="2">
        <f>IFERROR(VLOOKUP(H216,Components!$A:$C,3,FALSE),"")</f>
        <v>1.0500000000000001E-2</v>
      </c>
      <c r="J216" s="2">
        <v>1</v>
      </c>
      <c r="K216" s="2">
        <f t="shared" si="76"/>
        <v>1.0500000000000001E-2</v>
      </c>
      <c r="M216" s="2" t="str">
        <f>IFERROR(VLOOKUP(N216,Components!$A:$C,2,FALSE),"")</f>
        <v>ALIS000083</v>
      </c>
      <c r="N216" s="2" t="s">
        <v>756</v>
      </c>
      <c r="O216" s="2">
        <f>IFERROR(VLOOKUP(N216,Components!$A:$C,3,FALSE),"")</f>
        <v>1.0500000000000001E-2</v>
      </c>
      <c r="P216" s="2">
        <v>1</v>
      </c>
      <c r="Q216" s="2">
        <f t="shared" si="77"/>
        <v>1.0500000000000001E-2</v>
      </c>
      <c r="S216" s="2" t="str">
        <f>IFERROR(VLOOKUP(T216,Components!$A:$C,2,FALSE),"")</f>
        <v>ALIS000083</v>
      </c>
      <c r="T216" s="2" t="s">
        <v>756</v>
      </c>
      <c r="U216" s="2">
        <f>IFERROR(VLOOKUP(T216,Components!$A:$C,3,FALSE),"")</f>
        <v>1.0500000000000001E-2</v>
      </c>
      <c r="V216" s="2">
        <v>1</v>
      </c>
      <c r="W216" s="2">
        <f t="shared" si="78"/>
        <v>1.0500000000000001E-2</v>
      </c>
      <c r="Y216" s="2" t="str">
        <f>IFERROR(VLOOKUP(Z216,Components!$A:$C,2,FALSE),"")</f>
        <v>ALIS000083</v>
      </c>
      <c r="Z216" s="2" t="s">
        <v>756</v>
      </c>
      <c r="AA216" s="2">
        <f>IFERROR(VLOOKUP(Z216,Components!$A:$C,3,FALSE),"")</f>
        <v>1.0500000000000001E-2</v>
      </c>
      <c r="AB216" s="2">
        <v>1</v>
      </c>
      <c r="AC216" s="2">
        <f t="shared" si="79"/>
        <v>1.0500000000000001E-2</v>
      </c>
    </row>
    <row r="217" spans="1:29" ht="15.75" customHeight="1">
      <c r="A217" s="2" t="str">
        <f>IFERROR(VLOOKUP(B217,Components!$A:$C,2,FALSE),"")</f>
        <v>ALIS000080</v>
      </c>
      <c r="B217" s="2" t="s">
        <v>750</v>
      </c>
      <c r="C217" s="2">
        <f>IFERROR(VLOOKUP(B217,Components!$A:$C,3,FALSE),"")</f>
        <v>14.82683982683983</v>
      </c>
      <c r="D217" s="2">
        <v>0.3</v>
      </c>
      <c r="E217" s="2">
        <f t="shared" si="75"/>
        <v>4.4480519480519485</v>
      </c>
      <c r="G217" s="2" t="str">
        <f>IFERROR(VLOOKUP(H217,Components!$A:$C,2,FALSE),"")</f>
        <v>ALIS000080</v>
      </c>
      <c r="H217" s="2" t="s">
        <v>750</v>
      </c>
      <c r="I217" s="2">
        <f>IFERROR(VLOOKUP(H217,Components!$A:$C,3,FALSE),"")</f>
        <v>14.82683982683983</v>
      </c>
      <c r="J217" s="2">
        <v>0.3</v>
      </c>
      <c r="K217" s="2">
        <f t="shared" si="76"/>
        <v>4.4480519480519485</v>
      </c>
      <c r="M217" s="2" t="str">
        <f>IFERROR(VLOOKUP(N217,Components!$A:$C,2,FALSE),"")</f>
        <v>ALIS000080</v>
      </c>
      <c r="N217" s="2" t="s">
        <v>750</v>
      </c>
      <c r="O217" s="2">
        <f>IFERROR(VLOOKUP(N217,Components!$A:$C,3,FALSE),"")</f>
        <v>14.82683982683983</v>
      </c>
      <c r="P217" s="2">
        <v>0.3</v>
      </c>
      <c r="Q217" s="2">
        <f t="shared" si="77"/>
        <v>4.4480519480519485</v>
      </c>
      <c r="S217" s="2" t="str">
        <f>IFERROR(VLOOKUP(T217,Components!$A:$C,2,FALSE),"")</f>
        <v>ALIS000080</v>
      </c>
      <c r="T217" s="2" t="s">
        <v>750</v>
      </c>
      <c r="U217" s="2">
        <f>IFERROR(VLOOKUP(T217,Components!$A:$C,3,FALSE),"")</f>
        <v>14.82683982683983</v>
      </c>
      <c r="V217" s="2">
        <v>0.3</v>
      </c>
      <c r="W217" s="2">
        <f t="shared" si="78"/>
        <v>4.4480519480519485</v>
      </c>
      <c r="Y217" s="2" t="str">
        <f>IFERROR(VLOOKUP(Z217,Components!$A:$C,2,FALSE),"")</f>
        <v>ALIS000080</v>
      </c>
      <c r="Z217" s="2" t="s">
        <v>750</v>
      </c>
      <c r="AA217" s="2">
        <f>IFERROR(VLOOKUP(Z217,Components!$A:$C,3,FALSE),"")</f>
        <v>14.82683982683983</v>
      </c>
      <c r="AB217" s="2">
        <v>0.3</v>
      </c>
      <c r="AC217" s="2">
        <f t="shared" si="79"/>
        <v>4.4480519480519485</v>
      </c>
    </row>
    <row r="218" spans="1:29" ht="15.75" customHeight="1">
      <c r="A218" s="2" t="str">
        <f>IFERROR(VLOOKUP(B218,Components!$A:$C,2,FALSE),"")</f>
        <v/>
      </c>
      <c r="B218" s="2"/>
      <c r="C218" s="2" t="str">
        <f>IFERROR(VLOOKUP(B218,Components!$A:$C,3,FALSE),"")</f>
        <v/>
      </c>
      <c r="D218" s="2">
        <v>1</v>
      </c>
      <c r="E218" s="2">
        <f t="shared" si="75"/>
        <v>0</v>
      </c>
      <c r="G218" s="2" t="str">
        <f>IFERROR(VLOOKUP(H218,Components!$A:$C,2,FALSE),"")</f>
        <v/>
      </c>
      <c r="H218" s="2"/>
      <c r="I218" s="2" t="str">
        <f>IFERROR(VLOOKUP(H218,Components!$A:$C,3,FALSE),"")</f>
        <v/>
      </c>
      <c r="J218" s="2">
        <v>1</v>
      </c>
      <c r="K218" s="2">
        <f t="shared" si="76"/>
        <v>0</v>
      </c>
      <c r="M218" s="2" t="str">
        <f>IFERROR(VLOOKUP(N218,Components!$A:$C,2,FALSE),"")</f>
        <v/>
      </c>
      <c r="N218" s="2"/>
      <c r="O218" s="2" t="str">
        <f>IFERROR(VLOOKUP(N218,Components!$A:$C,3,FALSE),"")</f>
        <v/>
      </c>
      <c r="P218" s="2">
        <v>1</v>
      </c>
      <c r="Q218" s="2">
        <f t="shared" si="77"/>
        <v>0</v>
      </c>
      <c r="S218" s="2" t="str">
        <f>IFERROR(VLOOKUP(T218,Components!$A:$C,2,FALSE),"")</f>
        <v/>
      </c>
      <c r="T218" s="2"/>
      <c r="U218" s="2" t="str">
        <f>IFERROR(VLOOKUP(T218,Components!$A:$C,3,FALSE),"")</f>
        <v/>
      </c>
      <c r="V218" s="2">
        <v>1</v>
      </c>
      <c r="W218" s="2">
        <f t="shared" si="78"/>
        <v>0</v>
      </c>
      <c r="Y218" s="2" t="str">
        <f>IFERROR(VLOOKUP(Z218,Components!$A:$C,2,FALSE),"")</f>
        <v/>
      </c>
      <c r="Z218" s="2"/>
      <c r="AA218" s="2" t="str">
        <f>IFERROR(VLOOKUP(Z218,Components!$A:$C,3,FALSE),"")</f>
        <v/>
      </c>
      <c r="AB218" s="2">
        <v>1</v>
      </c>
      <c r="AC218" s="2">
        <f t="shared" si="79"/>
        <v>0</v>
      </c>
    </row>
    <row r="219" spans="1:29" ht="15.75" customHeight="1">
      <c r="A219" s="2" t="str">
        <f>IFERROR(VLOOKUP(B219,Components!$A:$C,2,FALSE),"")</f>
        <v/>
      </c>
      <c r="B219" s="2"/>
      <c r="C219" s="2" t="str">
        <f>IFERROR(VLOOKUP(B219,Components!$A:$C,3,FALSE),"")</f>
        <v/>
      </c>
      <c r="D219" s="2">
        <v>1</v>
      </c>
      <c r="E219" s="2">
        <f t="shared" si="75"/>
        <v>0</v>
      </c>
      <c r="G219" s="2" t="str">
        <f>IFERROR(VLOOKUP(H219,Components!$A:$C,2,FALSE),"")</f>
        <v/>
      </c>
      <c r="H219" s="2"/>
      <c r="I219" s="2" t="str">
        <f>IFERROR(VLOOKUP(H219,Components!$A:$C,3,FALSE),"")</f>
        <v/>
      </c>
      <c r="J219" s="2">
        <v>1</v>
      </c>
      <c r="K219" s="2">
        <f t="shared" si="76"/>
        <v>0</v>
      </c>
      <c r="M219" s="2" t="str">
        <f>IFERROR(VLOOKUP(N219,Components!$A:$C,2,FALSE),"")</f>
        <v/>
      </c>
      <c r="N219" s="2"/>
      <c r="O219" s="2" t="str">
        <f>IFERROR(VLOOKUP(N219,Components!$A:$C,3,FALSE),"")</f>
        <v/>
      </c>
      <c r="P219" s="2">
        <v>1</v>
      </c>
      <c r="Q219" s="2">
        <f t="shared" si="77"/>
        <v>0</v>
      </c>
      <c r="S219" s="2" t="str">
        <f>IFERROR(VLOOKUP(T219,Components!$A:$C,2,FALSE),"")</f>
        <v/>
      </c>
      <c r="T219" s="2"/>
      <c r="U219" s="2" t="str">
        <f>IFERROR(VLOOKUP(T219,Components!$A:$C,3,FALSE),"")</f>
        <v/>
      </c>
      <c r="V219" s="2">
        <v>1</v>
      </c>
      <c r="W219" s="2">
        <f t="shared" si="78"/>
        <v>0</v>
      </c>
      <c r="Y219" s="2" t="str">
        <f>IFERROR(VLOOKUP(Z219,Components!$A:$C,2,FALSE),"")</f>
        <v/>
      </c>
      <c r="Z219" s="2"/>
      <c r="AA219" s="2" t="str">
        <f>IFERROR(VLOOKUP(Z219,Components!$A:$C,3,FALSE),"")</f>
        <v/>
      </c>
      <c r="AB219" s="2">
        <v>1</v>
      </c>
      <c r="AC219" s="2">
        <f t="shared" si="79"/>
        <v>0</v>
      </c>
    </row>
    <row r="220" spans="1:29" ht="15.75" customHeight="1">
      <c r="A220" s="2" t="str">
        <f>IFERROR(VLOOKUP(B220,Components!$A:$C,2,FALSE),"")</f>
        <v/>
      </c>
      <c r="B220" s="2"/>
      <c r="C220" s="2" t="str">
        <f>IFERROR(VLOOKUP(B220,Components!$A:$C,3,FALSE),"")</f>
        <v/>
      </c>
      <c r="D220" s="2">
        <v>1</v>
      </c>
      <c r="E220" s="2">
        <f t="shared" si="75"/>
        <v>0</v>
      </c>
      <c r="G220" s="2" t="str">
        <f>IFERROR(VLOOKUP(H220,Components!$A:$C,2,FALSE),"")</f>
        <v/>
      </c>
      <c r="H220" s="2"/>
      <c r="I220" s="2" t="str">
        <f>IFERROR(VLOOKUP(H220,Components!$A:$C,3,FALSE),"")</f>
        <v/>
      </c>
      <c r="J220" s="2">
        <v>1</v>
      </c>
      <c r="K220" s="2">
        <f t="shared" si="76"/>
        <v>0</v>
      </c>
      <c r="M220" s="2" t="str">
        <f>IFERROR(VLOOKUP(N220,Components!$A:$C,2,FALSE),"")</f>
        <v/>
      </c>
      <c r="N220" s="2"/>
      <c r="O220" s="2" t="str">
        <f>IFERROR(VLOOKUP(N220,Components!$A:$C,3,FALSE),"")</f>
        <v/>
      </c>
      <c r="P220" s="2">
        <v>1</v>
      </c>
      <c r="Q220" s="2">
        <f t="shared" si="77"/>
        <v>0</v>
      </c>
      <c r="S220" s="2" t="str">
        <f>IFERROR(VLOOKUP(T220,Components!$A:$C,2,FALSE),"")</f>
        <v/>
      </c>
      <c r="T220" s="2"/>
      <c r="U220" s="2" t="str">
        <f>IFERROR(VLOOKUP(T220,Components!$A:$C,3,FALSE),"")</f>
        <v/>
      </c>
      <c r="V220" s="2">
        <v>1</v>
      </c>
      <c r="W220" s="2">
        <f t="shared" si="78"/>
        <v>0</v>
      </c>
      <c r="Y220" s="2" t="str">
        <f>IFERROR(VLOOKUP(Z220,Components!$A:$C,2,FALSE),"")</f>
        <v/>
      </c>
      <c r="Z220" s="2"/>
      <c r="AA220" s="2" t="str">
        <f>IFERROR(VLOOKUP(Z220,Components!$A:$C,3,FALSE),"")</f>
        <v/>
      </c>
      <c r="AB220" s="2">
        <v>1</v>
      </c>
      <c r="AC220" s="2">
        <f t="shared" si="79"/>
        <v>0</v>
      </c>
    </row>
    <row r="221" spans="1:29" ht="15.75" customHeight="1">
      <c r="A221" s="2" t="str">
        <f>IFERROR(VLOOKUP(B221,Components!$A:$C,2,FALSE),"")</f>
        <v/>
      </c>
      <c r="B221" s="2"/>
      <c r="C221" s="2" t="str">
        <f>IFERROR(VLOOKUP(B221,Components!$A:$C,3,FALSE),"")</f>
        <v/>
      </c>
      <c r="E221" s="2">
        <f t="shared" si="75"/>
        <v>0</v>
      </c>
      <c r="G221" s="2" t="str">
        <f>IFERROR(VLOOKUP(H221,Components!$A:$C,2,FALSE),"")</f>
        <v/>
      </c>
      <c r="H221" s="2"/>
      <c r="I221" s="2" t="str">
        <f>IFERROR(VLOOKUP(H221,Components!$A:$C,3,FALSE),"")</f>
        <v/>
      </c>
      <c r="K221" s="2">
        <f t="shared" si="76"/>
        <v>0</v>
      </c>
      <c r="M221" s="2" t="str">
        <f>IFERROR(VLOOKUP(N221,Components!$A:$C,2,FALSE),"")</f>
        <v/>
      </c>
      <c r="N221" s="2"/>
      <c r="O221" s="2" t="str">
        <f>IFERROR(VLOOKUP(N221,Components!$A:$C,3,FALSE),"")</f>
        <v/>
      </c>
      <c r="Q221" s="2">
        <f t="shared" si="77"/>
        <v>0</v>
      </c>
      <c r="S221" s="2" t="str">
        <f>IFERROR(VLOOKUP(T221,Components!$A:$C,2,FALSE),"")</f>
        <v/>
      </c>
      <c r="T221" s="2"/>
      <c r="U221" s="2" t="str">
        <f>IFERROR(VLOOKUP(T221,Components!$A:$C,3,FALSE),"")</f>
        <v/>
      </c>
      <c r="W221" s="2">
        <f t="shared" si="78"/>
        <v>0</v>
      </c>
      <c r="Y221" s="2" t="str">
        <f>IFERROR(VLOOKUP(Z221,Components!$A:$C,2,FALSE),"")</f>
        <v/>
      </c>
      <c r="Z221" s="2"/>
      <c r="AA221" s="2" t="str">
        <f>IFERROR(VLOOKUP(Z221,Components!$A:$C,3,FALSE),"")</f>
        <v/>
      </c>
      <c r="AC221" s="2">
        <f t="shared" si="79"/>
        <v>0</v>
      </c>
    </row>
    <row r="222" spans="1:29" ht="15.75" customHeight="1">
      <c r="A222" s="2" t="str">
        <f>IFERROR(VLOOKUP(B222,Components!$A:$C,2,FALSE),"")</f>
        <v/>
      </c>
      <c r="B222" s="2"/>
      <c r="C222" s="2" t="str">
        <f>IFERROR(VLOOKUP(B222,Components!$A:$C,3,FALSE),"")</f>
        <v/>
      </c>
      <c r="E222" s="2">
        <f t="shared" si="75"/>
        <v>0</v>
      </c>
      <c r="G222" s="2" t="str">
        <f>IFERROR(VLOOKUP(H222,Components!$A:$C,2,FALSE),"")</f>
        <v/>
      </c>
      <c r="H222" s="2"/>
      <c r="I222" s="2" t="str">
        <f>IFERROR(VLOOKUP(H222,Components!$A:$C,3,FALSE),"")</f>
        <v/>
      </c>
      <c r="K222" s="2">
        <f t="shared" si="76"/>
        <v>0</v>
      </c>
      <c r="M222" s="2" t="str">
        <f>IFERROR(VLOOKUP(N222,Components!$A:$C,2,FALSE),"")</f>
        <v/>
      </c>
      <c r="N222" s="2"/>
      <c r="O222" s="2" t="str">
        <f>IFERROR(VLOOKUP(N222,Components!$A:$C,3,FALSE),"")</f>
        <v/>
      </c>
      <c r="Q222" s="2">
        <f t="shared" si="77"/>
        <v>0</v>
      </c>
      <c r="S222" s="2" t="str">
        <f>IFERROR(VLOOKUP(T222,Components!$A:$C,2,FALSE),"")</f>
        <v/>
      </c>
      <c r="T222" s="2"/>
      <c r="U222" s="2" t="str">
        <f>IFERROR(VLOOKUP(T222,Components!$A:$C,3,FALSE),"")</f>
        <v/>
      </c>
      <c r="W222" s="2">
        <f t="shared" si="78"/>
        <v>0</v>
      </c>
      <c r="Y222" s="2" t="str">
        <f>IFERROR(VLOOKUP(Z222,Components!$A:$C,2,FALSE),"")</f>
        <v/>
      </c>
      <c r="Z222" s="2"/>
      <c r="AA222" s="2" t="str">
        <f>IFERROR(VLOOKUP(Z222,Components!$A:$C,3,FALSE),"")</f>
        <v/>
      </c>
      <c r="AC222" s="2">
        <f t="shared" si="79"/>
        <v>0</v>
      </c>
    </row>
    <row r="223" spans="1:29" ht="15.75" customHeight="1">
      <c r="A223" s="2" t="s">
        <v>1750</v>
      </c>
      <c r="E223" s="2">
        <f>SUM(E213:E222)</f>
        <v>440.06905194805194</v>
      </c>
      <c r="G223" s="2" t="s">
        <v>1750</v>
      </c>
      <c r="K223" s="2">
        <f>SUM(K213:K222)</f>
        <v>440.06905194805194</v>
      </c>
      <c r="M223" s="2" t="s">
        <v>1750</v>
      </c>
      <c r="Q223" s="2">
        <f>SUM(Q213:Q222)</f>
        <v>440.06905194805194</v>
      </c>
      <c r="S223" s="2" t="s">
        <v>1750</v>
      </c>
      <c r="W223" s="2">
        <f>SUM(W213:W222)</f>
        <v>440.06905194805194</v>
      </c>
      <c r="Y223" s="2" t="s">
        <v>1750</v>
      </c>
      <c r="AC223" s="2">
        <f>SUM(AC213:AC222)</f>
        <v>440.06905194805194</v>
      </c>
    </row>
    <row r="224" spans="1:29" ht="15.75" customHeight="1"/>
    <row r="225" spans="1:29" ht="15.75" customHeight="1">
      <c r="A225" s="192" t="s">
        <v>239</v>
      </c>
      <c r="B225" s="193"/>
      <c r="C225" s="193"/>
      <c r="D225" s="193"/>
      <c r="E225" s="193"/>
      <c r="G225" s="192" t="s">
        <v>240</v>
      </c>
      <c r="H225" s="193"/>
      <c r="I225" s="193"/>
      <c r="J225" s="193"/>
      <c r="K225" s="193"/>
      <c r="M225" s="192" t="s">
        <v>241</v>
      </c>
      <c r="N225" s="193"/>
      <c r="O225" s="193"/>
      <c r="P225" s="193"/>
      <c r="Q225" s="193"/>
      <c r="S225" s="192" t="s">
        <v>242</v>
      </c>
      <c r="T225" s="193"/>
      <c r="U225" s="193"/>
      <c r="V225" s="193"/>
      <c r="W225" s="193"/>
      <c r="Y225" s="192" t="s">
        <v>243</v>
      </c>
      <c r="Z225" s="193"/>
      <c r="AA225" s="193"/>
      <c r="AB225" s="193"/>
      <c r="AC225" s="193"/>
    </row>
    <row r="226" spans="1:29" ht="15.75" customHeight="1">
      <c r="A226" s="194" t="s">
        <v>1745</v>
      </c>
      <c r="B226" s="195" t="s">
        <v>1746</v>
      </c>
      <c r="C226" s="195" t="s">
        <v>1747</v>
      </c>
      <c r="D226" s="195" t="s">
        <v>1748</v>
      </c>
      <c r="E226" s="196" t="s">
        <v>1749</v>
      </c>
      <c r="G226" s="194" t="s">
        <v>1745</v>
      </c>
      <c r="H226" s="195" t="s">
        <v>1746</v>
      </c>
      <c r="I226" s="195" t="s">
        <v>1747</v>
      </c>
      <c r="J226" s="195" t="s">
        <v>1748</v>
      </c>
      <c r="K226" s="196" t="s">
        <v>1749</v>
      </c>
      <c r="M226" s="194" t="s">
        <v>1745</v>
      </c>
      <c r="N226" s="195" t="s">
        <v>1746</v>
      </c>
      <c r="O226" s="195" t="s">
        <v>1747</v>
      </c>
      <c r="P226" s="195" t="s">
        <v>1748</v>
      </c>
      <c r="Q226" s="196" t="s">
        <v>1749</v>
      </c>
      <c r="S226" s="194" t="s">
        <v>1745</v>
      </c>
      <c r="T226" s="195" t="s">
        <v>1746</v>
      </c>
      <c r="U226" s="195" t="s">
        <v>1747</v>
      </c>
      <c r="V226" s="195" t="s">
        <v>1748</v>
      </c>
      <c r="W226" s="196" t="s">
        <v>1749</v>
      </c>
      <c r="Y226" s="194" t="s">
        <v>1745</v>
      </c>
      <c r="Z226" s="195" t="s">
        <v>1746</v>
      </c>
      <c r="AA226" s="195" t="s">
        <v>1747</v>
      </c>
      <c r="AB226" s="195" t="s">
        <v>1748</v>
      </c>
      <c r="AC226" s="196" t="s">
        <v>1749</v>
      </c>
    </row>
    <row r="227" spans="1:29" ht="15.75" customHeight="1">
      <c r="A227" s="2" t="str">
        <f>IFERROR(VLOOKUP(B227,Components!$A:$C,2,FALSE),"")</f>
        <v>ALIS000330</v>
      </c>
      <c r="B227" s="210" t="s">
        <v>1568</v>
      </c>
      <c r="C227" s="2">
        <f>IFERROR(VLOOKUP(B227,Components!$A:$C,3,FALSE),"")</f>
        <v>356.40000000000003</v>
      </c>
      <c r="D227" s="2">
        <v>1</v>
      </c>
      <c r="E227" s="2">
        <f t="shared" ref="E227:E236" si="80">IFERROR(D227*C227, 0)</f>
        <v>356.40000000000003</v>
      </c>
      <c r="G227" s="2" t="str">
        <f>IFERROR(VLOOKUP(H227,Components!$A:$C,2,FALSE),"")</f>
        <v>ALIS000330</v>
      </c>
      <c r="H227" s="210" t="s">
        <v>1568</v>
      </c>
      <c r="I227" s="2">
        <f>IFERROR(VLOOKUP(H227,Components!$A:$C,3,FALSE),"")</f>
        <v>356.40000000000003</v>
      </c>
      <c r="J227" s="2">
        <v>1</v>
      </c>
      <c r="K227" s="2">
        <f t="shared" ref="K227:K236" si="81">IFERROR(J227*I227, 0)</f>
        <v>356.40000000000003</v>
      </c>
      <c r="M227" s="2" t="str">
        <f>IFERROR(VLOOKUP(N227,Components!$A:$C,2,FALSE),"")</f>
        <v>ALIS000330</v>
      </c>
      <c r="N227" s="210" t="s">
        <v>1568</v>
      </c>
      <c r="O227" s="2">
        <f>IFERROR(VLOOKUP(N227,Components!$A:$C,3,FALSE),"")</f>
        <v>356.40000000000003</v>
      </c>
      <c r="P227" s="2">
        <v>1</v>
      </c>
      <c r="Q227" s="2">
        <f t="shared" ref="Q227:Q236" si="82">IFERROR(P227*O227, 0)</f>
        <v>356.40000000000003</v>
      </c>
      <c r="S227" s="2" t="str">
        <f>IFERROR(VLOOKUP(T227,Components!$A:$C,2,FALSE),"")</f>
        <v>ALIS000330</v>
      </c>
      <c r="T227" s="210" t="s">
        <v>1568</v>
      </c>
      <c r="U227" s="2">
        <f>IFERROR(VLOOKUP(T227,Components!$A:$C,3,FALSE),"")</f>
        <v>356.40000000000003</v>
      </c>
      <c r="V227" s="2">
        <v>1</v>
      </c>
      <c r="W227" s="2">
        <f t="shared" ref="W227:W236" si="83">IFERROR(V227*U227, 0)</f>
        <v>356.40000000000003</v>
      </c>
      <c r="Y227" s="2" t="str">
        <f>IFERROR(VLOOKUP(Z227,Components!$A:$C,2,FALSE),"")</f>
        <v>ALIS000330</v>
      </c>
      <c r="Z227" s="2" t="s">
        <v>1568</v>
      </c>
      <c r="AA227" s="2">
        <f>IFERROR(VLOOKUP(Z227,Components!$A:$C,3,FALSE),"")</f>
        <v>356.40000000000003</v>
      </c>
      <c r="AB227" s="2">
        <v>1</v>
      </c>
      <c r="AC227" s="2">
        <f t="shared" ref="AC227:AC236" si="84">IFERROR(AB227*AA227, 0)</f>
        <v>356.40000000000003</v>
      </c>
    </row>
    <row r="228" spans="1:29" ht="15.75" customHeight="1">
      <c r="A228" s="2" t="str">
        <f>IFERROR(VLOOKUP(B228,Components!$A:$C,2,FALSE),"")</f>
        <v>ALIS000227</v>
      </c>
      <c r="B228" s="2" t="s">
        <v>1353</v>
      </c>
      <c r="C228" s="2">
        <f>IFERROR(VLOOKUP(B228,Components!$A:$C,3,FALSE),"")</f>
        <v>66</v>
      </c>
      <c r="D228" s="2">
        <v>1</v>
      </c>
      <c r="E228" s="2">
        <f t="shared" si="80"/>
        <v>66</v>
      </c>
      <c r="G228" s="2" t="str">
        <f>IFERROR(VLOOKUP(H228,Components!$A:$C,2,FALSE),"")</f>
        <v>ALIS000227</v>
      </c>
      <c r="H228" s="2" t="s">
        <v>1353</v>
      </c>
      <c r="I228" s="2">
        <f>IFERROR(VLOOKUP(H228,Components!$A:$C,3,FALSE),"")</f>
        <v>66</v>
      </c>
      <c r="J228" s="2">
        <v>1</v>
      </c>
      <c r="K228" s="2">
        <f t="shared" si="81"/>
        <v>66</v>
      </c>
      <c r="M228" s="2" t="str">
        <f>IFERROR(VLOOKUP(N228,Components!$A:$C,2,FALSE),"")</f>
        <v>ALIS000227</v>
      </c>
      <c r="N228" s="2" t="s">
        <v>1353</v>
      </c>
      <c r="O228" s="2">
        <f>IFERROR(VLOOKUP(N228,Components!$A:$C,3,FALSE),"")</f>
        <v>66</v>
      </c>
      <c r="P228" s="2">
        <v>1</v>
      </c>
      <c r="Q228" s="2">
        <f t="shared" si="82"/>
        <v>66</v>
      </c>
      <c r="S228" s="2" t="str">
        <f>IFERROR(VLOOKUP(T228,Components!$A:$C,2,FALSE),"")</f>
        <v>ALIS000227</v>
      </c>
      <c r="T228" s="2" t="s">
        <v>1353</v>
      </c>
      <c r="U228" s="2">
        <f>IFERROR(VLOOKUP(T228,Components!$A:$C,3,FALSE),"")</f>
        <v>66</v>
      </c>
      <c r="V228" s="2">
        <v>1</v>
      </c>
      <c r="W228" s="2">
        <f t="shared" si="83"/>
        <v>66</v>
      </c>
      <c r="Y228" s="2" t="str">
        <f>IFERROR(VLOOKUP(Z228,Components!$A:$C,2,FALSE),"")</f>
        <v>ALIS000227</v>
      </c>
      <c r="Z228" s="2" t="s">
        <v>1353</v>
      </c>
      <c r="AA228" s="2">
        <f>IFERROR(VLOOKUP(Z228,Components!$A:$C,3,FALSE),"")</f>
        <v>66</v>
      </c>
      <c r="AB228" s="2">
        <v>1</v>
      </c>
      <c r="AC228" s="2">
        <f t="shared" si="84"/>
        <v>66</v>
      </c>
    </row>
    <row r="229" spans="1:29" ht="15.75" customHeight="1">
      <c r="A229" s="2" t="str">
        <f>IFERROR(VLOOKUP(B229,Components!$A:$C,2,FALSE),"")</f>
        <v>ALIS000084</v>
      </c>
      <c r="B229" s="2" t="s">
        <v>758</v>
      </c>
      <c r="C229" s="2">
        <f>IFERROR(VLOOKUP(B229,Components!$A:$C,3,FALSE),"")</f>
        <v>1.0500000000000001E-2</v>
      </c>
      <c r="D229" s="2">
        <v>1</v>
      </c>
      <c r="E229" s="2">
        <f t="shared" si="80"/>
        <v>1.0500000000000001E-2</v>
      </c>
      <c r="G229" s="2" t="str">
        <f>IFERROR(VLOOKUP(H229,Components!$A:$C,2,FALSE),"")</f>
        <v>ALIS000084</v>
      </c>
      <c r="H229" s="2" t="s">
        <v>758</v>
      </c>
      <c r="I229" s="2">
        <f>IFERROR(VLOOKUP(H229,Components!$A:$C,3,FALSE),"")</f>
        <v>1.0500000000000001E-2</v>
      </c>
      <c r="J229" s="2">
        <v>1</v>
      </c>
      <c r="K229" s="2">
        <f t="shared" si="81"/>
        <v>1.0500000000000001E-2</v>
      </c>
      <c r="M229" s="2" t="str">
        <f>IFERROR(VLOOKUP(N229,Components!$A:$C,2,FALSE),"")</f>
        <v>ALIS000084</v>
      </c>
      <c r="N229" s="2" t="s">
        <v>758</v>
      </c>
      <c r="O229" s="2">
        <f>IFERROR(VLOOKUP(N229,Components!$A:$C,3,FALSE),"")</f>
        <v>1.0500000000000001E-2</v>
      </c>
      <c r="P229" s="2">
        <v>1</v>
      </c>
      <c r="Q229" s="2">
        <f t="shared" si="82"/>
        <v>1.0500000000000001E-2</v>
      </c>
      <c r="S229" s="2" t="str">
        <f>IFERROR(VLOOKUP(T229,Components!$A:$C,2,FALSE),"")</f>
        <v>ALIS000084</v>
      </c>
      <c r="T229" s="2" t="s">
        <v>758</v>
      </c>
      <c r="U229" s="2">
        <f>IFERROR(VLOOKUP(T229,Components!$A:$C,3,FALSE),"")</f>
        <v>1.0500000000000001E-2</v>
      </c>
      <c r="V229" s="2">
        <v>1</v>
      </c>
      <c r="W229" s="2">
        <f t="shared" si="83"/>
        <v>1.0500000000000001E-2</v>
      </c>
      <c r="Y229" s="2" t="str">
        <f>IFERROR(VLOOKUP(Z229,Components!$A:$C,2,FALSE),"")</f>
        <v>ALIS000084</v>
      </c>
      <c r="Z229" s="2" t="s">
        <v>758</v>
      </c>
      <c r="AA229" s="2">
        <f>IFERROR(VLOOKUP(Z229,Components!$A:$C,3,FALSE),"")</f>
        <v>1.0500000000000001E-2</v>
      </c>
      <c r="AB229" s="2">
        <v>1</v>
      </c>
      <c r="AC229" s="2">
        <f t="shared" si="84"/>
        <v>1.0500000000000001E-2</v>
      </c>
    </row>
    <row r="230" spans="1:29" ht="15.75" customHeight="1">
      <c r="A230" s="2" t="str">
        <f>IFERROR(VLOOKUP(B230,Components!$A:$C,2,FALSE),"")</f>
        <v>ALIS000083</v>
      </c>
      <c r="B230" s="2" t="s">
        <v>756</v>
      </c>
      <c r="C230" s="2">
        <f>IFERROR(VLOOKUP(B230,Components!$A:$C,3,FALSE),"")</f>
        <v>1.0500000000000001E-2</v>
      </c>
      <c r="D230" s="2">
        <v>1</v>
      </c>
      <c r="E230" s="2">
        <f t="shared" si="80"/>
        <v>1.0500000000000001E-2</v>
      </c>
      <c r="G230" s="2" t="str">
        <f>IFERROR(VLOOKUP(H230,Components!$A:$C,2,FALSE),"")</f>
        <v>ALIS000083</v>
      </c>
      <c r="H230" s="2" t="s">
        <v>756</v>
      </c>
      <c r="I230" s="2">
        <f>IFERROR(VLOOKUP(H230,Components!$A:$C,3,FALSE),"")</f>
        <v>1.0500000000000001E-2</v>
      </c>
      <c r="J230" s="2">
        <v>1</v>
      </c>
      <c r="K230" s="2">
        <f t="shared" si="81"/>
        <v>1.0500000000000001E-2</v>
      </c>
      <c r="M230" s="2" t="str">
        <f>IFERROR(VLOOKUP(N230,Components!$A:$C,2,FALSE),"")</f>
        <v>ALIS000083</v>
      </c>
      <c r="N230" s="2" t="s">
        <v>756</v>
      </c>
      <c r="O230" s="2">
        <f>IFERROR(VLOOKUP(N230,Components!$A:$C,3,FALSE),"")</f>
        <v>1.0500000000000001E-2</v>
      </c>
      <c r="P230" s="2">
        <v>1</v>
      </c>
      <c r="Q230" s="2">
        <f t="shared" si="82"/>
        <v>1.0500000000000001E-2</v>
      </c>
      <c r="S230" s="2" t="str">
        <f>IFERROR(VLOOKUP(T230,Components!$A:$C,2,FALSE),"")</f>
        <v>ALIS000083</v>
      </c>
      <c r="T230" s="2" t="s">
        <v>756</v>
      </c>
      <c r="U230" s="2">
        <f>IFERROR(VLOOKUP(T230,Components!$A:$C,3,FALSE),"")</f>
        <v>1.0500000000000001E-2</v>
      </c>
      <c r="V230" s="2">
        <v>1</v>
      </c>
      <c r="W230" s="2">
        <f t="shared" si="83"/>
        <v>1.0500000000000001E-2</v>
      </c>
      <c r="Y230" s="2" t="str">
        <f>IFERROR(VLOOKUP(Z230,Components!$A:$C,2,FALSE),"")</f>
        <v>ALIS000083</v>
      </c>
      <c r="Z230" s="2" t="s">
        <v>756</v>
      </c>
      <c r="AA230" s="2">
        <f>IFERROR(VLOOKUP(Z230,Components!$A:$C,3,FALSE),"")</f>
        <v>1.0500000000000001E-2</v>
      </c>
      <c r="AB230" s="2">
        <v>1</v>
      </c>
      <c r="AC230" s="2">
        <f t="shared" si="84"/>
        <v>1.0500000000000001E-2</v>
      </c>
    </row>
    <row r="231" spans="1:29" ht="15.75" customHeight="1">
      <c r="A231" s="2" t="str">
        <f>IFERROR(VLOOKUP(B231,Components!$A:$C,2,FALSE),"")</f>
        <v>ALIS000080</v>
      </c>
      <c r="B231" s="2" t="s">
        <v>750</v>
      </c>
      <c r="C231" s="2">
        <f>IFERROR(VLOOKUP(B231,Components!$A:$C,3,FALSE),"")</f>
        <v>14.82683982683983</v>
      </c>
      <c r="D231" s="2">
        <v>0.3</v>
      </c>
      <c r="E231" s="2">
        <f t="shared" si="80"/>
        <v>4.4480519480519485</v>
      </c>
      <c r="G231" s="2" t="str">
        <f>IFERROR(VLOOKUP(H231,Components!$A:$C,2,FALSE),"")</f>
        <v>ALIS000080</v>
      </c>
      <c r="H231" s="2" t="s">
        <v>750</v>
      </c>
      <c r="I231" s="2">
        <f>IFERROR(VLOOKUP(H231,Components!$A:$C,3,FALSE),"")</f>
        <v>14.82683982683983</v>
      </c>
      <c r="J231" s="2">
        <v>0.3</v>
      </c>
      <c r="K231" s="2">
        <f t="shared" si="81"/>
        <v>4.4480519480519485</v>
      </c>
      <c r="M231" s="2" t="str">
        <f>IFERROR(VLOOKUP(N231,Components!$A:$C,2,FALSE),"")</f>
        <v>ALIS000080</v>
      </c>
      <c r="N231" s="2" t="s">
        <v>750</v>
      </c>
      <c r="O231" s="2">
        <f>IFERROR(VLOOKUP(N231,Components!$A:$C,3,FALSE),"")</f>
        <v>14.82683982683983</v>
      </c>
      <c r="P231" s="2">
        <v>0.3</v>
      </c>
      <c r="Q231" s="2">
        <f t="shared" si="82"/>
        <v>4.4480519480519485</v>
      </c>
      <c r="S231" s="2" t="str">
        <f>IFERROR(VLOOKUP(T231,Components!$A:$C,2,FALSE),"")</f>
        <v>ALIS000080</v>
      </c>
      <c r="T231" s="2" t="s">
        <v>750</v>
      </c>
      <c r="U231" s="2">
        <f>IFERROR(VLOOKUP(T231,Components!$A:$C,3,FALSE),"")</f>
        <v>14.82683982683983</v>
      </c>
      <c r="V231" s="2">
        <v>0.3</v>
      </c>
      <c r="W231" s="2">
        <f t="shared" si="83"/>
        <v>4.4480519480519485</v>
      </c>
      <c r="Y231" s="2" t="str">
        <f>IFERROR(VLOOKUP(Z231,Components!$A:$C,2,FALSE),"")</f>
        <v>ALIS000080</v>
      </c>
      <c r="Z231" s="2" t="s">
        <v>750</v>
      </c>
      <c r="AA231" s="2">
        <f>IFERROR(VLOOKUP(Z231,Components!$A:$C,3,FALSE),"")</f>
        <v>14.82683982683983</v>
      </c>
      <c r="AB231" s="2">
        <v>0.3</v>
      </c>
      <c r="AC231" s="2">
        <f t="shared" si="84"/>
        <v>4.4480519480519485</v>
      </c>
    </row>
    <row r="232" spans="1:29" ht="15.75" customHeight="1">
      <c r="A232" s="2" t="str">
        <f>IFERROR(VLOOKUP(B232,Components!$A:$C,2,FALSE),"")</f>
        <v>ALIS000218</v>
      </c>
      <c r="B232" s="2" t="s">
        <v>1336</v>
      </c>
      <c r="C232" s="2">
        <f>IFERROR(VLOOKUP(B232,Components!$A:$C,3,FALSE),"")</f>
        <v>2.64</v>
      </c>
      <c r="D232" s="2">
        <v>1</v>
      </c>
      <c r="E232" s="2">
        <f t="shared" si="80"/>
        <v>2.64</v>
      </c>
      <c r="G232" s="2" t="str">
        <f>IFERROR(VLOOKUP(H232,Components!$A:$C,2,FALSE),"")</f>
        <v>ALIS000218</v>
      </c>
      <c r="H232" s="2" t="s">
        <v>1336</v>
      </c>
      <c r="I232" s="2">
        <f>IFERROR(VLOOKUP(H232,Components!$A:$C,3,FALSE),"")</f>
        <v>2.64</v>
      </c>
      <c r="J232" s="2">
        <v>1</v>
      </c>
      <c r="K232" s="2">
        <f t="shared" si="81"/>
        <v>2.64</v>
      </c>
      <c r="M232" s="2" t="str">
        <f>IFERROR(VLOOKUP(N232,Components!$A:$C,2,FALSE),"")</f>
        <v>ALIS000218</v>
      </c>
      <c r="N232" s="2" t="s">
        <v>1336</v>
      </c>
      <c r="O232" s="2">
        <f>IFERROR(VLOOKUP(N232,Components!$A:$C,3,FALSE),"")</f>
        <v>2.64</v>
      </c>
      <c r="P232" s="2">
        <v>1</v>
      </c>
      <c r="Q232" s="2">
        <f t="shared" si="82"/>
        <v>2.64</v>
      </c>
      <c r="S232" s="2" t="str">
        <f>IFERROR(VLOOKUP(T232,Components!$A:$C,2,FALSE),"")</f>
        <v>ALIS000218</v>
      </c>
      <c r="T232" s="2" t="s">
        <v>1336</v>
      </c>
      <c r="U232" s="2">
        <f>IFERROR(VLOOKUP(T232,Components!$A:$C,3,FALSE),"")</f>
        <v>2.64</v>
      </c>
      <c r="V232" s="2">
        <v>1</v>
      </c>
      <c r="W232" s="2">
        <f t="shared" si="83"/>
        <v>2.64</v>
      </c>
      <c r="Y232" s="2" t="str">
        <f>IFERROR(VLOOKUP(Z232,Components!$A:$C,2,FALSE),"")</f>
        <v>ALIS000218</v>
      </c>
      <c r="Z232" s="2" t="s">
        <v>1336</v>
      </c>
      <c r="AA232" s="2">
        <f>IFERROR(VLOOKUP(Z232,Components!$A:$C,3,FALSE),"")</f>
        <v>2.64</v>
      </c>
      <c r="AB232" s="2">
        <v>1</v>
      </c>
      <c r="AC232" s="2">
        <f t="shared" si="84"/>
        <v>2.64</v>
      </c>
    </row>
    <row r="233" spans="1:29" ht="15.75" customHeight="1">
      <c r="A233" s="2" t="str">
        <f>IFERROR(VLOOKUP(B233,Components!$A:$C,2,FALSE),"")</f>
        <v>ALIS000219</v>
      </c>
      <c r="B233" s="2" t="s">
        <v>1338</v>
      </c>
      <c r="C233" s="2">
        <f>IFERROR(VLOOKUP(B233,Components!$A:$C,3,FALSE),"")</f>
        <v>2.64</v>
      </c>
      <c r="D233" s="2">
        <v>1</v>
      </c>
      <c r="E233" s="2">
        <f t="shared" si="80"/>
        <v>2.64</v>
      </c>
      <c r="G233" s="2" t="str">
        <f>IFERROR(VLOOKUP(H233,Components!$A:$C,2,FALSE),"")</f>
        <v>ALIS000219</v>
      </c>
      <c r="H233" s="2" t="s">
        <v>1338</v>
      </c>
      <c r="I233" s="2">
        <f>IFERROR(VLOOKUP(H233,Components!$A:$C,3,FALSE),"")</f>
        <v>2.64</v>
      </c>
      <c r="J233" s="2">
        <v>1</v>
      </c>
      <c r="K233" s="2">
        <f t="shared" si="81"/>
        <v>2.64</v>
      </c>
      <c r="M233" s="2" t="str">
        <f>IFERROR(VLOOKUP(N233,Components!$A:$C,2,FALSE),"")</f>
        <v>ALIS000219</v>
      </c>
      <c r="N233" s="2" t="s">
        <v>1338</v>
      </c>
      <c r="O233" s="2">
        <f>IFERROR(VLOOKUP(N233,Components!$A:$C,3,FALSE),"")</f>
        <v>2.64</v>
      </c>
      <c r="P233" s="2">
        <v>1</v>
      </c>
      <c r="Q233" s="2">
        <f t="shared" si="82"/>
        <v>2.64</v>
      </c>
      <c r="S233" s="2" t="str">
        <f>IFERROR(VLOOKUP(T233,Components!$A:$C,2,FALSE),"")</f>
        <v>ALIS000219</v>
      </c>
      <c r="T233" s="2" t="s">
        <v>1338</v>
      </c>
      <c r="U233" s="2">
        <f>IFERROR(VLOOKUP(T233,Components!$A:$C,3,FALSE),"")</f>
        <v>2.64</v>
      </c>
      <c r="V233" s="2">
        <v>1</v>
      </c>
      <c r="W233" s="2">
        <f t="shared" si="83"/>
        <v>2.64</v>
      </c>
      <c r="Y233" s="2" t="str">
        <f>IFERROR(VLOOKUP(Z233,Components!$A:$C,2,FALSE),"")</f>
        <v>ALIS000219</v>
      </c>
      <c r="Z233" s="2" t="s">
        <v>1338</v>
      </c>
      <c r="AA233" s="2">
        <f>IFERROR(VLOOKUP(Z233,Components!$A:$C,3,FALSE),"")</f>
        <v>2.64</v>
      </c>
      <c r="AB233" s="2">
        <v>1</v>
      </c>
      <c r="AC233" s="2">
        <f t="shared" si="84"/>
        <v>2.64</v>
      </c>
    </row>
    <row r="234" spans="1:29" ht="15.75" customHeight="1">
      <c r="A234" s="2" t="str">
        <f>IFERROR(VLOOKUP(B234,Components!$A:$C,2,FALSE),"")</f>
        <v>ALIS000220</v>
      </c>
      <c r="B234" s="2" t="s">
        <v>1340</v>
      </c>
      <c r="C234" s="2">
        <f>IFERROR(VLOOKUP(B234,Components!$A:$C,3,FALSE),"")</f>
        <v>2.64</v>
      </c>
      <c r="D234" s="2">
        <v>1</v>
      </c>
      <c r="E234" s="2">
        <f t="shared" si="80"/>
        <v>2.64</v>
      </c>
      <c r="G234" s="2" t="str">
        <f>IFERROR(VLOOKUP(H234,Components!$A:$C,2,FALSE),"")</f>
        <v>ALIS000220</v>
      </c>
      <c r="H234" s="2" t="s">
        <v>1340</v>
      </c>
      <c r="I234" s="2">
        <f>IFERROR(VLOOKUP(H234,Components!$A:$C,3,FALSE),"")</f>
        <v>2.64</v>
      </c>
      <c r="J234" s="2">
        <v>1</v>
      </c>
      <c r="K234" s="2">
        <f t="shared" si="81"/>
        <v>2.64</v>
      </c>
      <c r="M234" s="2" t="str">
        <f>IFERROR(VLOOKUP(N234,Components!$A:$C,2,FALSE),"")</f>
        <v>ALIS000220</v>
      </c>
      <c r="N234" s="2" t="s">
        <v>1340</v>
      </c>
      <c r="O234" s="2">
        <f>IFERROR(VLOOKUP(N234,Components!$A:$C,3,FALSE),"")</f>
        <v>2.64</v>
      </c>
      <c r="P234" s="2">
        <v>1</v>
      </c>
      <c r="Q234" s="2">
        <f t="shared" si="82"/>
        <v>2.64</v>
      </c>
      <c r="S234" s="2" t="str">
        <f>IFERROR(VLOOKUP(T234,Components!$A:$C,2,FALSE),"")</f>
        <v>ALIS000220</v>
      </c>
      <c r="T234" s="2" t="s">
        <v>1340</v>
      </c>
      <c r="U234" s="2">
        <f>IFERROR(VLOOKUP(T234,Components!$A:$C,3,FALSE),"")</f>
        <v>2.64</v>
      </c>
      <c r="V234" s="2">
        <v>1</v>
      </c>
      <c r="W234" s="2">
        <f t="shared" si="83"/>
        <v>2.64</v>
      </c>
      <c r="Y234" s="2" t="str">
        <f>IFERROR(VLOOKUP(Z234,Components!$A:$C,2,FALSE),"")</f>
        <v>ALIS000220</v>
      </c>
      <c r="Z234" s="2" t="s">
        <v>1340</v>
      </c>
      <c r="AA234" s="2">
        <f>IFERROR(VLOOKUP(Z234,Components!$A:$C,3,FALSE),"")</f>
        <v>2.64</v>
      </c>
      <c r="AB234" s="2">
        <v>1</v>
      </c>
      <c r="AC234" s="2">
        <f t="shared" si="84"/>
        <v>2.64</v>
      </c>
    </row>
    <row r="235" spans="1:29" ht="15.75" customHeight="1">
      <c r="A235" s="2" t="str">
        <f>IFERROR(VLOOKUP(B235,Components!$A:$C,2,FALSE),"")</f>
        <v>ALIS000351</v>
      </c>
      <c r="B235" s="2" t="s">
        <v>1610</v>
      </c>
      <c r="C235" s="2">
        <f>IFERROR(VLOOKUP(B235,Components!$A:$C,3,FALSE),"")</f>
        <v>66</v>
      </c>
      <c r="D235" s="2">
        <v>1</v>
      </c>
      <c r="E235" s="2">
        <f t="shared" si="80"/>
        <v>66</v>
      </c>
      <c r="G235" s="2" t="str">
        <f>IFERROR(VLOOKUP(H235,Components!$A:$C,2,FALSE),"")</f>
        <v>ALIS000352</v>
      </c>
      <c r="H235" s="2" t="s">
        <v>1612</v>
      </c>
      <c r="I235" s="2">
        <f>IFERROR(VLOOKUP(H235,Components!$A:$C,3,FALSE),"")</f>
        <v>66</v>
      </c>
      <c r="J235" s="2">
        <v>1</v>
      </c>
      <c r="K235" s="2">
        <f t="shared" si="81"/>
        <v>66</v>
      </c>
      <c r="M235" s="2" t="str">
        <f>IFERROR(VLOOKUP(N235,Components!$A:$C,2,FALSE),"")</f>
        <v>ALIS000353</v>
      </c>
      <c r="N235" s="2" t="s">
        <v>1614</v>
      </c>
      <c r="O235" s="2">
        <f>IFERROR(VLOOKUP(N235,Components!$A:$C,3,FALSE),"")</f>
        <v>66</v>
      </c>
      <c r="P235" s="2">
        <v>1</v>
      </c>
      <c r="Q235" s="2">
        <f t="shared" si="82"/>
        <v>66</v>
      </c>
      <c r="S235" s="2" t="str">
        <f>IFERROR(VLOOKUP(T235,Components!$A:$C,2,FALSE),"")</f>
        <v>ALIS000354</v>
      </c>
      <c r="T235" s="2" t="s">
        <v>1616</v>
      </c>
      <c r="U235" s="2">
        <f>IFERROR(VLOOKUP(T235,Components!$A:$C,3,FALSE),"")</f>
        <v>66</v>
      </c>
      <c r="V235" s="2">
        <v>1</v>
      </c>
      <c r="W235" s="2">
        <f t="shared" si="83"/>
        <v>66</v>
      </c>
      <c r="Y235" s="2" t="str">
        <f>IFERROR(VLOOKUP(Z235,Components!$A:$C,2,FALSE),"")</f>
        <v>ALIS000355</v>
      </c>
      <c r="Z235" s="2" t="s">
        <v>1618</v>
      </c>
      <c r="AA235" s="2">
        <f>IFERROR(VLOOKUP(Z235,Components!$A:$C,3,FALSE),"")</f>
        <v>66</v>
      </c>
      <c r="AB235" s="2">
        <v>1</v>
      </c>
      <c r="AC235" s="2">
        <f t="shared" si="84"/>
        <v>66</v>
      </c>
    </row>
    <row r="236" spans="1:29" ht="15.75" customHeight="1">
      <c r="A236" s="2" t="str">
        <f>IFERROR(VLOOKUP(B236,Components!$A:$C,2,FALSE),"")</f>
        <v/>
      </c>
      <c r="B236" s="2"/>
      <c r="C236" s="2" t="str">
        <f>IFERROR(VLOOKUP(B236,Components!$A:$C,3,FALSE),"")</f>
        <v/>
      </c>
      <c r="D236" s="2">
        <v>1</v>
      </c>
      <c r="E236" s="2">
        <f t="shared" si="80"/>
        <v>0</v>
      </c>
      <c r="G236" s="2" t="str">
        <f>IFERROR(VLOOKUP(H236,Components!$A:$C,2,FALSE),"")</f>
        <v/>
      </c>
      <c r="H236" s="2"/>
      <c r="I236" s="2" t="str">
        <f>IFERROR(VLOOKUP(H236,Components!$A:$C,3,FALSE),"")</f>
        <v/>
      </c>
      <c r="J236" s="2">
        <v>1</v>
      </c>
      <c r="K236" s="2">
        <f t="shared" si="81"/>
        <v>0</v>
      </c>
      <c r="M236" s="2" t="str">
        <f>IFERROR(VLOOKUP(N236,Components!$A:$C,2,FALSE),"")</f>
        <v/>
      </c>
      <c r="N236" s="2"/>
      <c r="O236" s="2" t="str">
        <f>IFERROR(VLOOKUP(N236,Components!$A:$C,3,FALSE),"")</f>
        <v/>
      </c>
      <c r="P236" s="2">
        <v>1</v>
      </c>
      <c r="Q236" s="2">
        <f t="shared" si="82"/>
        <v>0</v>
      </c>
      <c r="S236" s="2" t="str">
        <f>IFERROR(VLOOKUP(T236,Components!$A:$C,2,FALSE),"")</f>
        <v/>
      </c>
      <c r="T236" s="2"/>
      <c r="U236" s="2" t="str">
        <f>IFERROR(VLOOKUP(T236,Components!$A:$C,3,FALSE),"")</f>
        <v/>
      </c>
      <c r="V236" s="2">
        <v>1</v>
      </c>
      <c r="W236" s="2">
        <f t="shared" si="83"/>
        <v>0</v>
      </c>
      <c r="Y236" s="2" t="str">
        <f>IFERROR(VLOOKUP(Z236,Components!$A:$C,2,FALSE),"")</f>
        <v/>
      </c>
      <c r="Z236" s="2"/>
      <c r="AA236" s="2" t="str">
        <f>IFERROR(VLOOKUP(Z236,Components!$A:$C,3,FALSE),"")</f>
        <v/>
      </c>
      <c r="AB236" s="2">
        <v>1</v>
      </c>
      <c r="AC236" s="2">
        <f t="shared" si="84"/>
        <v>0</v>
      </c>
    </row>
    <row r="237" spans="1:29" ht="15.75" customHeight="1">
      <c r="A237" s="2" t="s">
        <v>1750</v>
      </c>
      <c r="E237" s="2">
        <f>SUM(E227:E236)</f>
        <v>500.78905194805191</v>
      </c>
      <c r="G237" s="2" t="s">
        <v>1750</v>
      </c>
      <c r="K237" s="2">
        <f>SUM(K227:K236)</f>
        <v>500.78905194805191</v>
      </c>
      <c r="M237" s="2" t="s">
        <v>1750</v>
      </c>
      <c r="Q237" s="2">
        <f>SUM(Q227:Q236)</f>
        <v>500.78905194805191</v>
      </c>
      <c r="S237" s="2" t="s">
        <v>1750</v>
      </c>
      <c r="W237" s="2">
        <f>SUM(W227:W236)</f>
        <v>500.78905194805191</v>
      </c>
      <c r="Y237" s="2" t="s">
        <v>1750</v>
      </c>
      <c r="AC237" s="2">
        <f>SUM(AC227:AC236)</f>
        <v>500.78905194805191</v>
      </c>
    </row>
    <row r="238" spans="1:29" ht="15.75" customHeight="1"/>
    <row r="239" spans="1:29" ht="15.75" customHeight="1">
      <c r="A239" s="192" t="s">
        <v>244</v>
      </c>
      <c r="B239" s="193"/>
      <c r="C239" s="193"/>
      <c r="D239" s="193"/>
      <c r="E239" s="193"/>
      <c r="G239" s="192" t="s">
        <v>245</v>
      </c>
      <c r="H239" s="193"/>
      <c r="I239" s="193"/>
      <c r="J239" s="193"/>
      <c r="K239" s="193"/>
      <c r="M239" s="192" t="s">
        <v>246</v>
      </c>
      <c r="N239" s="193"/>
      <c r="O239" s="193"/>
      <c r="P239" s="193"/>
      <c r="Q239" s="193"/>
      <c r="S239" s="192" t="s">
        <v>247</v>
      </c>
      <c r="T239" s="193"/>
      <c r="U239" s="193"/>
      <c r="V239" s="193"/>
      <c r="W239" s="193"/>
      <c r="Y239" s="192" t="s">
        <v>248</v>
      </c>
      <c r="Z239" s="193"/>
      <c r="AA239" s="193"/>
      <c r="AB239" s="193"/>
      <c r="AC239" s="193"/>
    </row>
    <row r="240" spans="1:29" ht="15.75" customHeight="1">
      <c r="A240" s="194" t="s">
        <v>1745</v>
      </c>
      <c r="B240" s="195" t="s">
        <v>1746</v>
      </c>
      <c r="C240" s="195" t="s">
        <v>1747</v>
      </c>
      <c r="D240" s="195" t="s">
        <v>1748</v>
      </c>
      <c r="E240" s="196" t="s">
        <v>1749</v>
      </c>
      <c r="G240" s="194" t="s">
        <v>1745</v>
      </c>
      <c r="H240" s="195" t="s">
        <v>1746</v>
      </c>
      <c r="I240" s="195" t="s">
        <v>1747</v>
      </c>
      <c r="J240" s="195" t="s">
        <v>1748</v>
      </c>
      <c r="K240" s="196" t="s">
        <v>1749</v>
      </c>
      <c r="M240" s="194" t="s">
        <v>1745</v>
      </c>
      <c r="N240" s="195" t="s">
        <v>1746</v>
      </c>
      <c r="O240" s="195" t="s">
        <v>1747</v>
      </c>
      <c r="P240" s="195" t="s">
        <v>1748</v>
      </c>
      <c r="Q240" s="196" t="s">
        <v>1749</v>
      </c>
      <c r="S240" s="194" t="s">
        <v>1745</v>
      </c>
      <c r="T240" s="195" t="s">
        <v>1746</v>
      </c>
      <c r="U240" s="195" t="s">
        <v>1747</v>
      </c>
      <c r="V240" s="195" t="s">
        <v>1748</v>
      </c>
      <c r="W240" s="196" t="s">
        <v>1749</v>
      </c>
      <c r="Y240" s="194" t="s">
        <v>1745</v>
      </c>
      <c r="Z240" s="195" t="s">
        <v>1746</v>
      </c>
      <c r="AA240" s="195" t="s">
        <v>1747</v>
      </c>
      <c r="AB240" s="195" t="s">
        <v>1748</v>
      </c>
      <c r="AC240" s="196" t="s">
        <v>1749</v>
      </c>
    </row>
    <row r="241" spans="1:29" ht="15.75" customHeight="1">
      <c r="A241" s="2" t="str">
        <f>IFERROR(VLOOKUP(B241,Components!$A:$C,2,FALSE),"")</f>
        <v>ALIS000390</v>
      </c>
      <c r="B241" s="2" t="s">
        <v>1682</v>
      </c>
      <c r="C241" s="2">
        <f>IFERROR(VLOOKUP(B241,Components!$A:$C,3,FALSE),"")</f>
        <v>501.6</v>
      </c>
      <c r="D241" s="2">
        <v>1</v>
      </c>
      <c r="E241" s="2">
        <f t="shared" ref="E241:E250" si="85">IFERROR(D241*C241, 0)</f>
        <v>501.6</v>
      </c>
      <c r="G241" s="2" t="str">
        <f>IFERROR(VLOOKUP(H241,Components!$A:$C,2,FALSE),"")</f>
        <v>ALIS000391</v>
      </c>
      <c r="H241" s="2" t="s">
        <v>1684</v>
      </c>
      <c r="I241" s="2">
        <f>IFERROR(VLOOKUP(H241,Components!$A:$C,3,FALSE),"")</f>
        <v>501.6</v>
      </c>
      <c r="J241" s="2">
        <v>1</v>
      </c>
      <c r="K241" s="2">
        <f t="shared" ref="K241:K250" si="86">IFERROR(J241*I241, 0)</f>
        <v>501.6</v>
      </c>
      <c r="M241" s="2" t="str">
        <f>IFERROR(VLOOKUP(N241,Components!$A:$C,2,FALSE),"")</f>
        <v>ALIS000392</v>
      </c>
      <c r="N241" s="2" t="s">
        <v>1686</v>
      </c>
      <c r="O241" s="2">
        <f>IFERROR(VLOOKUP(N241,Components!$A:$C,3,FALSE),"")</f>
        <v>501.6</v>
      </c>
      <c r="P241" s="2">
        <v>1</v>
      </c>
      <c r="Q241" s="2">
        <f t="shared" ref="Q241:Q250" si="87">IFERROR(P241*O241, 0)</f>
        <v>501.6</v>
      </c>
      <c r="S241" s="2" t="str">
        <f>IFERROR(VLOOKUP(T241,Components!$A:$C,2,FALSE),"")</f>
        <v>ALIS000393</v>
      </c>
      <c r="T241" s="2" t="s">
        <v>1688</v>
      </c>
      <c r="U241" s="2">
        <f>IFERROR(VLOOKUP(T241,Components!$A:$C,3,FALSE),"")</f>
        <v>501.6</v>
      </c>
      <c r="V241" s="2">
        <v>1</v>
      </c>
      <c r="W241" s="2">
        <f t="shared" ref="W241:W250" si="88">IFERROR(V241*U241, 0)</f>
        <v>501.6</v>
      </c>
      <c r="Y241" s="2" t="str">
        <f>IFERROR(VLOOKUP(Z241,Components!$A:$C,2,FALSE),"")</f>
        <v>ALIS000394</v>
      </c>
      <c r="Z241" s="2" t="s">
        <v>1690</v>
      </c>
      <c r="AA241" s="2">
        <f>IFERROR(VLOOKUP(Z241,Components!$A:$C,3,FALSE),"")</f>
        <v>501.6</v>
      </c>
      <c r="AB241" s="2">
        <v>1</v>
      </c>
      <c r="AC241" s="2">
        <f t="shared" ref="AC241:AC250" si="89">IFERROR(AB241*AA241, 0)</f>
        <v>501.6</v>
      </c>
    </row>
    <row r="242" spans="1:29" ht="15.75" customHeight="1">
      <c r="A242" s="2" t="str">
        <f>IFERROR(VLOOKUP(B242,Components!$A:$C,2,FALSE),"")</f>
        <v/>
      </c>
      <c r="B242" s="2"/>
      <c r="C242" s="2" t="str">
        <f>IFERROR(VLOOKUP(B242,Components!$A:$C,3,FALSE),"")</f>
        <v/>
      </c>
      <c r="E242" s="2">
        <f t="shared" si="85"/>
        <v>0</v>
      </c>
      <c r="G242" s="2" t="str">
        <f>IFERROR(VLOOKUP(H242,Components!$A:$C,2,FALSE),"")</f>
        <v/>
      </c>
      <c r="H242" s="2"/>
      <c r="I242" s="2" t="str">
        <f>IFERROR(VLOOKUP(H242,Components!$A:$C,3,FALSE),"")</f>
        <v/>
      </c>
      <c r="K242" s="2">
        <f t="shared" si="86"/>
        <v>0</v>
      </c>
      <c r="M242" s="2" t="str">
        <f>IFERROR(VLOOKUP(N242,Components!$A:$C,2,FALSE),"")</f>
        <v/>
      </c>
      <c r="N242" s="2"/>
      <c r="O242" s="2" t="str">
        <f>IFERROR(VLOOKUP(N242,Components!$A:$C,3,FALSE),"")</f>
        <v/>
      </c>
      <c r="Q242" s="2">
        <f t="shared" si="87"/>
        <v>0</v>
      </c>
      <c r="S242" s="2" t="str">
        <f>IFERROR(VLOOKUP(T242,Components!$A:$C,2,FALSE),"")</f>
        <v/>
      </c>
      <c r="T242" s="2"/>
      <c r="U242" s="2" t="str">
        <f>IFERROR(VLOOKUP(T242,Components!$A:$C,3,FALSE),"")</f>
        <v/>
      </c>
      <c r="W242" s="2">
        <f t="shared" si="88"/>
        <v>0</v>
      </c>
      <c r="Y242" s="2" t="str">
        <f>IFERROR(VLOOKUP(Z242,Components!$A:$C,2,FALSE),"")</f>
        <v/>
      </c>
      <c r="Z242" s="2"/>
      <c r="AA242" s="2" t="str">
        <f>IFERROR(VLOOKUP(Z242,Components!$A:$C,3,FALSE),"")</f>
        <v/>
      </c>
      <c r="AC242" s="2">
        <f t="shared" si="89"/>
        <v>0</v>
      </c>
    </row>
    <row r="243" spans="1:29" ht="15.75" customHeight="1">
      <c r="A243" s="2" t="str">
        <f>IFERROR(VLOOKUP(B243,Components!$A:$C,2,FALSE),"")</f>
        <v>ALIS000084</v>
      </c>
      <c r="B243" s="2" t="s">
        <v>758</v>
      </c>
      <c r="C243" s="2">
        <f>IFERROR(VLOOKUP(B243,Components!$A:$C,3,FALSE),"")</f>
        <v>1.0500000000000001E-2</v>
      </c>
      <c r="D243" s="2">
        <v>1</v>
      </c>
      <c r="E243" s="2">
        <f t="shared" si="85"/>
        <v>1.0500000000000001E-2</v>
      </c>
      <c r="G243" s="2" t="str">
        <f>IFERROR(VLOOKUP(H243,Components!$A:$C,2,FALSE),"")</f>
        <v>ALIS000084</v>
      </c>
      <c r="H243" s="2" t="s">
        <v>758</v>
      </c>
      <c r="I243" s="2">
        <f>IFERROR(VLOOKUP(H243,Components!$A:$C,3,FALSE),"")</f>
        <v>1.0500000000000001E-2</v>
      </c>
      <c r="J243" s="2">
        <v>1</v>
      </c>
      <c r="K243" s="2">
        <f t="shared" si="86"/>
        <v>1.0500000000000001E-2</v>
      </c>
      <c r="M243" s="2" t="str">
        <f>IFERROR(VLOOKUP(N243,Components!$A:$C,2,FALSE),"")</f>
        <v>ALIS000084</v>
      </c>
      <c r="N243" s="2" t="s">
        <v>758</v>
      </c>
      <c r="O243" s="2">
        <f>IFERROR(VLOOKUP(N243,Components!$A:$C,3,FALSE),"")</f>
        <v>1.0500000000000001E-2</v>
      </c>
      <c r="P243" s="2">
        <v>1</v>
      </c>
      <c r="Q243" s="2">
        <f t="shared" si="87"/>
        <v>1.0500000000000001E-2</v>
      </c>
      <c r="S243" s="2" t="str">
        <f>IFERROR(VLOOKUP(T243,Components!$A:$C,2,FALSE),"")</f>
        <v>ALIS000084</v>
      </c>
      <c r="T243" s="2" t="s">
        <v>758</v>
      </c>
      <c r="U243" s="2">
        <f>IFERROR(VLOOKUP(T243,Components!$A:$C,3,FALSE),"")</f>
        <v>1.0500000000000001E-2</v>
      </c>
      <c r="V243" s="2">
        <v>1</v>
      </c>
      <c r="W243" s="2">
        <f t="shared" si="88"/>
        <v>1.0500000000000001E-2</v>
      </c>
      <c r="Y243" s="2" t="str">
        <f>IFERROR(VLOOKUP(Z243,Components!$A:$C,2,FALSE),"")</f>
        <v>ALIS000084</v>
      </c>
      <c r="Z243" s="2" t="s">
        <v>758</v>
      </c>
      <c r="AA243" s="2">
        <f>IFERROR(VLOOKUP(Z243,Components!$A:$C,3,FALSE),"")</f>
        <v>1.0500000000000001E-2</v>
      </c>
      <c r="AB243" s="2">
        <v>1</v>
      </c>
      <c r="AC243" s="2">
        <f t="shared" si="89"/>
        <v>1.0500000000000001E-2</v>
      </c>
    </row>
    <row r="244" spans="1:29" ht="15.75" customHeight="1">
      <c r="A244" s="2" t="str">
        <f>IFERROR(VLOOKUP(B244,Components!$A:$C,2,FALSE),"")</f>
        <v>ALIS000083</v>
      </c>
      <c r="B244" s="2" t="s">
        <v>756</v>
      </c>
      <c r="C244" s="2">
        <f>IFERROR(VLOOKUP(B244,Components!$A:$C,3,FALSE),"")</f>
        <v>1.0500000000000001E-2</v>
      </c>
      <c r="D244" s="2">
        <v>1</v>
      </c>
      <c r="E244" s="2">
        <f t="shared" si="85"/>
        <v>1.0500000000000001E-2</v>
      </c>
      <c r="G244" s="2" t="str">
        <f>IFERROR(VLOOKUP(H244,Components!$A:$C,2,FALSE),"")</f>
        <v>ALIS000083</v>
      </c>
      <c r="H244" s="2" t="s">
        <v>756</v>
      </c>
      <c r="I244" s="2">
        <f>IFERROR(VLOOKUP(H244,Components!$A:$C,3,FALSE),"")</f>
        <v>1.0500000000000001E-2</v>
      </c>
      <c r="J244" s="2">
        <v>1</v>
      </c>
      <c r="K244" s="2">
        <f t="shared" si="86"/>
        <v>1.0500000000000001E-2</v>
      </c>
      <c r="M244" s="2" t="str">
        <f>IFERROR(VLOOKUP(N244,Components!$A:$C,2,FALSE),"")</f>
        <v>ALIS000083</v>
      </c>
      <c r="N244" s="2" t="s">
        <v>756</v>
      </c>
      <c r="O244" s="2">
        <f>IFERROR(VLOOKUP(N244,Components!$A:$C,3,FALSE),"")</f>
        <v>1.0500000000000001E-2</v>
      </c>
      <c r="P244" s="2">
        <v>1</v>
      </c>
      <c r="Q244" s="2">
        <f t="shared" si="87"/>
        <v>1.0500000000000001E-2</v>
      </c>
      <c r="S244" s="2" t="str">
        <f>IFERROR(VLOOKUP(T244,Components!$A:$C,2,FALSE),"")</f>
        <v>ALIS000083</v>
      </c>
      <c r="T244" s="2" t="s">
        <v>756</v>
      </c>
      <c r="U244" s="2">
        <f>IFERROR(VLOOKUP(T244,Components!$A:$C,3,FALSE),"")</f>
        <v>1.0500000000000001E-2</v>
      </c>
      <c r="V244" s="2">
        <v>1</v>
      </c>
      <c r="W244" s="2">
        <f t="shared" si="88"/>
        <v>1.0500000000000001E-2</v>
      </c>
      <c r="Y244" s="2" t="str">
        <f>IFERROR(VLOOKUP(Z244,Components!$A:$C,2,FALSE),"")</f>
        <v>ALIS000083</v>
      </c>
      <c r="Z244" s="2" t="s">
        <v>756</v>
      </c>
      <c r="AA244" s="2">
        <f>IFERROR(VLOOKUP(Z244,Components!$A:$C,3,FALSE),"")</f>
        <v>1.0500000000000001E-2</v>
      </c>
      <c r="AB244" s="2">
        <v>1</v>
      </c>
      <c r="AC244" s="2">
        <f t="shared" si="89"/>
        <v>1.0500000000000001E-2</v>
      </c>
    </row>
    <row r="245" spans="1:29" ht="15.75" customHeight="1">
      <c r="A245" s="2" t="str">
        <f>IFERROR(VLOOKUP(B245,Components!$A:$C,2,FALSE),"")</f>
        <v>ALIS000080</v>
      </c>
      <c r="B245" s="2" t="s">
        <v>750</v>
      </c>
      <c r="C245" s="2">
        <f>IFERROR(VLOOKUP(B245,Components!$A:$C,3,FALSE),"")</f>
        <v>14.82683982683983</v>
      </c>
      <c r="D245" s="2">
        <v>0.3</v>
      </c>
      <c r="E245" s="2">
        <f t="shared" si="85"/>
        <v>4.4480519480519485</v>
      </c>
      <c r="G245" s="2" t="str">
        <f>IFERROR(VLOOKUP(H245,Components!$A:$C,2,FALSE),"")</f>
        <v>ALIS000080</v>
      </c>
      <c r="H245" s="2" t="s">
        <v>750</v>
      </c>
      <c r="I245" s="2">
        <f>IFERROR(VLOOKUP(H245,Components!$A:$C,3,FALSE),"")</f>
        <v>14.82683982683983</v>
      </c>
      <c r="J245" s="2">
        <v>0.3</v>
      </c>
      <c r="K245" s="2">
        <f t="shared" si="86"/>
        <v>4.4480519480519485</v>
      </c>
      <c r="M245" s="2" t="str">
        <f>IFERROR(VLOOKUP(N245,Components!$A:$C,2,FALSE),"")</f>
        <v>ALIS000080</v>
      </c>
      <c r="N245" s="2" t="s">
        <v>750</v>
      </c>
      <c r="O245" s="2">
        <f>IFERROR(VLOOKUP(N245,Components!$A:$C,3,FALSE),"")</f>
        <v>14.82683982683983</v>
      </c>
      <c r="P245" s="2">
        <v>0.3</v>
      </c>
      <c r="Q245" s="2">
        <f t="shared" si="87"/>
        <v>4.4480519480519485</v>
      </c>
      <c r="S245" s="2" t="str">
        <f>IFERROR(VLOOKUP(T245,Components!$A:$C,2,FALSE),"")</f>
        <v>ALIS000080</v>
      </c>
      <c r="T245" s="2" t="s">
        <v>750</v>
      </c>
      <c r="U245" s="2">
        <f>IFERROR(VLOOKUP(T245,Components!$A:$C,3,FALSE),"")</f>
        <v>14.82683982683983</v>
      </c>
      <c r="V245" s="2">
        <v>0.3</v>
      </c>
      <c r="W245" s="2">
        <f t="shared" si="88"/>
        <v>4.4480519480519485</v>
      </c>
      <c r="Y245" s="2" t="str">
        <f>IFERROR(VLOOKUP(Z245,Components!$A:$C,2,FALSE),"")</f>
        <v>ALIS000080</v>
      </c>
      <c r="Z245" s="2" t="s">
        <v>750</v>
      </c>
      <c r="AA245" s="2">
        <f>IFERROR(VLOOKUP(Z245,Components!$A:$C,3,FALSE),"")</f>
        <v>14.82683982683983</v>
      </c>
      <c r="AB245" s="2">
        <v>0.3</v>
      </c>
      <c r="AC245" s="2">
        <f t="shared" si="89"/>
        <v>4.4480519480519485</v>
      </c>
    </row>
    <row r="246" spans="1:29" ht="15.75" customHeight="1">
      <c r="A246" s="2" t="str">
        <f>IFERROR(VLOOKUP(B246,Components!$A:$C,2,FALSE),"")</f>
        <v/>
      </c>
      <c r="B246" s="2"/>
      <c r="C246" s="2" t="str">
        <f>IFERROR(VLOOKUP(B246,Components!$A:$C,3,FALSE),"")</f>
        <v/>
      </c>
      <c r="D246" s="2">
        <v>1</v>
      </c>
      <c r="E246" s="2">
        <f t="shared" si="85"/>
        <v>0</v>
      </c>
      <c r="G246" s="2" t="str">
        <f>IFERROR(VLOOKUP(H246,Components!$A:$C,2,FALSE),"")</f>
        <v/>
      </c>
      <c r="H246" s="2"/>
      <c r="I246" s="2" t="str">
        <f>IFERROR(VLOOKUP(H246,Components!$A:$C,3,FALSE),"")</f>
        <v/>
      </c>
      <c r="J246" s="2">
        <v>1</v>
      </c>
      <c r="K246" s="2">
        <f t="shared" si="86"/>
        <v>0</v>
      </c>
      <c r="M246" s="2" t="str">
        <f>IFERROR(VLOOKUP(N246,Components!$A:$C,2,FALSE),"")</f>
        <v/>
      </c>
      <c r="N246" s="2"/>
      <c r="O246" s="2" t="str">
        <f>IFERROR(VLOOKUP(N246,Components!$A:$C,3,FALSE),"")</f>
        <v/>
      </c>
      <c r="P246" s="2">
        <v>1</v>
      </c>
      <c r="Q246" s="2">
        <f t="shared" si="87"/>
        <v>0</v>
      </c>
      <c r="S246" s="2" t="str">
        <f>IFERROR(VLOOKUP(T246,Components!$A:$C,2,FALSE),"")</f>
        <v/>
      </c>
      <c r="T246" s="2"/>
      <c r="U246" s="2" t="str">
        <f>IFERROR(VLOOKUP(T246,Components!$A:$C,3,FALSE),"")</f>
        <v/>
      </c>
      <c r="V246" s="2">
        <v>1</v>
      </c>
      <c r="W246" s="2">
        <f t="shared" si="88"/>
        <v>0</v>
      </c>
      <c r="Y246" s="2" t="str">
        <f>IFERROR(VLOOKUP(Z246,Components!$A:$C,2,FALSE),"")</f>
        <v/>
      </c>
      <c r="Z246" s="2"/>
      <c r="AA246" s="2" t="str">
        <f>IFERROR(VLOOKUP(Z246,Components!$A:$C,3,FALSE),"")</f>
        <v/>
      </c>
      <c r="AB246" s="2">
        <v>1</v>
      </c>
      <c r="AC246" s="2">
        <f t="shared" si="89"/>
        <v>0</v>
      </c>
    </row>
    <row r="247" spans="1:29" ht="15.75" customHeight="1">
      <c r="A247" s="2" t="str">
        <f>IFERROR(VLOOKUP(B247,Components!$A:$C,2,FALSE),"")</f>
        <v/>
      </c>
      <c r="B247" s="2"/>
      <c r="C247" s="2" t="str">
        <f>IFERROR(VLOOKUP(B247,Components!$A:$C,3,FALSE),"")</f>
        <v/>
      </c>
      <c r="D247" s="2">
        <v>1</v>
      </c>
      <c r="E247" s="2">
        <f t="shared" si="85"/>
        <v>0</v>
      </c>
      <c r="G247" s="2" t="str">
        <f>IFERROR(VLOOKUP(H247,Components!$A:$C,2,FALSE),"")</f>
        <v/>
      </c>
      <c r="H247" s="2"/>
      <c r="I247" s="2" t="str">
        <f>IFERROR(VLOOKUP(H247,Components!$A:$C,3,FALSE),"")</f>
        <v/>
      </c>
      <c r="J247" s="2">
        <v>1</v>
      </c>
      <c r="K247" s="2">
        <f t="shared" si="86"/>
        <v>0</v>
      </c>
      <c r="M247" s="2" t="str">
        <f>IFERROR(VLOOKUP(N247,Components!$A:$C,2,FALSE),"")</f>
        <v/>
      </c>
      <c r="N247" s="2"/>
      <c r="O247" s="2" t="str">
        <f>IFERROR(VLOOKUP(N247,Components!$A:$C,3,FALSE),"")</f>
        <v/>
      </c>
      <c r="P247" s="2">
        <v>1</v>
      </c>
      <c r="Q247" s="2">
        <f t="shared" si="87"/>
        <v>0</v>
      </c>
      <c r="S247" s="2" t="str">
        <f>IFERROR(VLOOKUP(T247,Components!$A:$C,2,FALSE),"")</f>
        <v/>
      </c>
      <c r="T247" s="2"/>
      <c r="U247" s="2" t="str">
        <f>IFERROR(VLOOKUP(T247,Components!$A:$C,3,FALSE),"")</f>
        <v/>
      </c>
      <c r="V247" s="2">
        <v>1</v>
      </c>
      <c r="W247" s="2">
        <f t="shared" si="88"/>
        <v>0</v>
      </c>
      <c r="Y247" s="2" t="str">
        <f>IFERROR(VLOOKUP(Z247,Components!$A:$C,2,FALSE),"")</f>
        <v/>
      </c>
      <c r="Z247" s="2"/>
      <c r="AA247" s="2" t="str">
        <f>IFERROR(VLOOKUP(Z247,Components!$A:$C,3,FALSE),"")</f>
        <v/>
      </c>
      <c r="AB247" s="2">
        <v>1</v>
      </c>
      <c r="AC247" s="2">
        <f t="shared" si="89"/>
        <v>0</v>
      </c>
    </row>
    <row r="248" spans="1:29" ht="15.75" customHeight="1">
      <c r="A248" s="2" t="str">
        <f>IFERROR(VLOOKUP(B248,Components!$A:$C,2,FALSE),"")</f>
        <v/>
      </c>
      <c r="B248" s="2"/>
      <c r="C248" s="2" t="str">
        <f>IFERROR(VLOOKUP(B248,Components!$A:$C,3,FALSE),"")</f>
        <v/>
      </c>
      <c r="D248" s="2">
        <v>1</v>
      </c>
      <c r="E248" s="2">
        <f t="shared" si="85"/>
        <v>0</v>
      </c>
      <c r="G248" s="2" t="str">
        <f>IFERROR(VLOOKUP(H248,Components!$A:$C,2,FALSE),"")</f>
        <v/>
      </c>
      <c r="H248" s="2"/>
      <c r="I248" s="2" t="str">
        <f>IFERROR(VLOOKUP(H248,Components!$A:$C,3,FALSE),"")</f>
        <v/>
      </c>
      <c r="J248" s="2">
        <v>1</v>
      </c>
      <c r="K248" s="2">
        <f t="shared" si="86"/>
        <v>0</v>
      </c>
      <c r="M248" s="2" t="str">
        <f>IFERROR(VLOOKUP(N248,Components!$A:$C,2,FALSE),"")</f>
        <v/>
      </c>
      <c r="N248" s="2"/>
      <c r="O248" s="2" t="str">
        <f>IFERROR(VLOOKUP(N248,Components!$A:$C,3,FALSE),"")</f>
        <v/>
      </c>
      <c r="P248" s="2">
        <v>1</v>
      </c>
      <c r="Q248" s="2">
        <f t="shared" si="87"/>
        <v>0</v>
      </c>
      <c r="S248" s="2" t="str">
        <f>IFERROR(VLOOKUP(T248,Components!$A:$C,2,FALSE),"")</f>
        <v/>
      </c>
      <c r="T248" s="2"/>
      <c r="U248" s="2" t="str">
        <f>IFERROR(VLOOKUP(T248,Components!$A:$C,3,FALSE),"")</f>
        <v/>
      </c>
      <c r="V248" s="2">
        <v>1</v>
      </c>
      <c r="W248" s="2">
        <f t="shared" si="88"/>
        <v>0</v>
      </c>
      <c r="Y248" s="2" t="str">
        <f>IFERROR(VLOOKUP(Z248,Components!$A:$C,2,FALSE),"")</f>
        <v/>
      </c>
      <c r="Z248" s="2"/>
      <c r="AA248" s="2" t="str">
        <f>IFERROR(VLOOKUP(Z248,Components!$A:$C,3,FALSE),"")</f>
        <v/>
      </c>
      <c r="AB248" s="2">
        <v>1</v>
      </c>
      <c r="AC248" s="2">
        <f t="shared" si="89"/>
        <v>0</v>
      </c>
    </row>
    <row r="249" spans="1:29" ht="15.75" customHeight="1">
      <c r="A249" s="2" t="str">
        <f>IFERROR(VLOOKUP(B249,Components!$A:$C,2,FALSE),"")</f>
        <v/>
      </c>
      <c r="B249" s="2"/>
      <c r="C249" s="2" t="str">
        <f>IFERROR(VLOOKUP(B249,Components!$A:$C,3,FALSE),"")</f>
        <v/>
      </c>
      <c r="E249" s="2">
        <f t="shared" si="85"/>
        <v>0</v>
      </c>
      <c r="G249" s="2" t="str">
        <f>IFERROR(VLOOKUP(H249,Components!$A:$C,2,FALSE),"")</f>
        <v/>
      </c>
      <c r="H249" s="2"/>
      <c r="I249" s="2" t="str">
        <f>IFERROR(VLOOKUP(H249,Components!$A:$C,3,FALSE),"")</f>
        <v/>
      </c>
      <c r="K249" s="2">
        <f t="shared" si="86"/>
        <v>0</v>
      </c>
      <c r="M249" s="2" t="str">
        <f>IFERROR(VLOOKUP(N249,Components!$A:$C,2,FALSE),"")</f>
        <v/>
      </c>
      <c r="N249" s="2"/>
      <c r="O249" s="2" t="str">
        <f>IFERROR(VLOOKUP(N249,Components!$A:$C,3,FALSE),"")</f>
        <v/>
      </c>
      <c r="Q249" s="2">
        <f t="shared" si="87"/>
        <v>0</v>
      </c>
      <c r="S249" s="2" t="str">
        <f>IFERROR(VLOOKUP(T249,Components!$A:$C,2,FALSE),"")</f>
        <v/>
      </c>
      <c r="T249" s="2"/>
      <c r="U249" s="2" t="str">
        <f>IFERROR(VLOOKUP(T249,Components!$A:$C,3,FALSE),"")</f>
        <v/>
      </c>
      <c r="W249" s="2">
        <f t="shared" si="88"/>
        <v>0</v>
      </c>
      <c r="Y249" s="2" t="str">
        <f>IFERROR(VLOOKUP(Z249,Components!$A:$C,2,FALSE),"")</f>
        <v/>
      </c>
      <c r="Z249" s="2"/>
      <c r="AA249" s="2" t="str">
        <f>IFERROR(VLOOKUP(Z249,Components!$A:$C,3,FALSE),"")</f>
        <v/>
      </c>
      <c r="AC249" s="2">
        <f t="shared" si="89"/>
        <v>0</v>
      </c>
    </row>
    <row r="250" spans="1:29" ht="15.75" customHeight="1">
      <c r="A250" s="2" t="str">
        <f>IFERROR(VLOOKUP(B250,Components!$A:$C,2,FALSE),"")</f>
        <v/>
      </c>
      <c r="B250" s="2"/>
      <c r="C250" s="2" t="str">
        <f>IFERROR(VLOOKUP(B250,Components!$A:$C,3,FALSE),"")</f>
        <v/>
      </c>
      <c r="E250" s="2">
        <f t="shared" si="85"/>
        <v>0</v>
      </c>
      <c r="G250" s="2" t="str">
        <f>IFERROR(VLOOKUP(H250,Components!$A:$C,2,FALSE),"")</f>
        <v/>
      </c>
      <c r="H250" s="2"/>
      <c r="I250" s="2" t="str">
        <f>IFERROR(VLOOKUP(H250,Components!$A:$C,3,FALSE),"")</f>
        <v/>
      </c>
      <c r="K250" s="2">
        <f t="shared" si="86"/>
        <v>0</v>
      </c>
      <c r="M250" s="2" t="str">
        <f>IFERROR(VLOOKUP(N250,Components!$A:$C,2,FALSE),"")</f>
        <v/>
      </c>
      <c r="N250" s="2"/>
      <c r="O250" s="2" t="str">
        <f>IFERROR(VLOOKUP(N250,Components!$A:$C,3,FALSE),"")</f>
        <v/>
      </c>
      <c r="Q250" s="2">
        <f t="shared" si="87"/>
        <v>0</v>
      </c>
      <c r="S250" s="2" t="str">
        <f>IFERROR(VLOOKUP(T250,Components!$A:$C,2,FALSE),"")</f>
        <v/>
      </c>
      <c r="T250" s="2"/>
      <c r="U250" s="2" t="str">
        <f>IFERROR(VLOOKUP(T250,Components!$A:$C,3,FALSE),"")</f>
        <v/>
      </c>
      <c r="W250" s="2">
        <f t="shared" si="88"/>
        <v>0</v>
      </c>
      <c r="Y250" s="2" t="str">
        <f>IFERROR(VLOOKUP(Z250,Components!$A:$C,2,FALSE),"")</f>
        <v/>
      </c>
      <c r="Z250" s="2"/>
      <c r="AA250" s="2" t="str">
        <f>IFERROR(VLOOKUP(Z250,Components!$A:$C,3,FALSE),"")</f>
        <v/>
      </c>
      <c r="AC250" s="2">
        <f t="shared" si="89"/>
        <v>0</v>
      </c>
    </row>
    <row r="251" spans="1:29" ht="15.75" customHeight="1">
      <c r="A251" s="2" t="s">
        <v>1750</v>
      </c>
      <c r="E251" s="2">
        <f>SUM(E241:E250)</f>
        <v>506.06905194805194</v>
      </c>
      <c r="G251" s="2" t="s">
        <v>1750</v>
      </c>
      <c r="K251" s="2">
        <f>SUM(K241:K250)</f>
        <v>506.06905194805194</v>
      </c>
      <c r="M251" s="2" t="s">
        <v>1750</v>
      </c>
      <c r="Q251" s="2">
        <f>SUM(Q241:Q250)</f>
        <v>506.06905194805194</v>
      </c>
      <c r="S251" s="2" t="s">
        <v>1750</v>
      </c>
      <c r="W251" s="2">
        <f>SUM(W241:W250)</f>
        <v>506.06905194805194</v>
      </c>
      <c r="Y251" s="2" t="s">
        <v>1750</v>
      </c>
      <c r="AC251" s="2">
        <f>SUM(AC241:AC250)</f>
        <v>506.06905194805194</v>
      </c>
    </row>
    <row r="252" spans="1:29" ht="15.75" customHeight="1"/>
    <row r="253" spans="1:29" ht="15.75" customHeight="1">
      <c r="A253" s="192" t="s">
        <v>249</v>
      </c>
      <c r="B253" s="193"/>
      <c r="C253" s="193"/>
      <c r="D253" s="193"/>
      <c r="E253" s="193"/>
      <c r="G253" s="192" t="s">
        <v>250</v>
      </c>
      <c r="H253" s="193"/>
      <c r="I253" s="193"/>
      <c r="J253" s="193"/>
      <c r="K253" s="193"/>
      <c r="M253" s="192" t="s">
        <v>251</v>
      </c>
      <c r="N253" s="193"/>
      <c r="O253" s="193"/>
      <c r="P253" s="193"/>
      <c r="Q253" s="193"/>
      <c r="S253" s="192" t="s">
        <v>252</v>
      </c>
      <c r="T253" s="193"/>
      <c r="U253" s="193"/>
      <c r="V253" s="193"/>
      <c r="W253" s="193"/>
      <c r="Y253" s="192" t="s">
        <v>253</v>
      </c>
      <c r="Z253" s="193"/>
      <c r="AA253" s="193"/>
      <c r="AB253" s="193"/>
      <c r="AC253" s="193"/>
    </row>
    <row r="254" spans="1:29" ht="15.75" customHeight="1">
      <c r="A254" s="194" t="s">
        <v>1745</v>
      </c>
      <c r="B254" s="195" t="s">
        <v>1746</v>
      </c>
      <c r="C254" s="195" t="s">
        <v>1747</v>
      </c>
      <c r="D254" s="195" t="s">
        <v>1748</v>
      </c>
      <c r="E254" s="196" t="s">
        <v>1749</v>
      </c>
      <c r="G254" s="194" t="s">
        <v>1745</v>
      </c>
      <c r="H254" s="195" t="s">
        <v>1746</v>
      </c>
      <c r="I254" s="195" t="s">
        <v>1747</v>
      </c>
      <c r="J254" s="195" t="s">
        <v>1748</v>
      </c>
      <c r="K254" s="196" t="s">
        <v>1749</v>
      </c>
      <c r="M254" s="194" t="s">
        <v>1745</v>
      </c>
      <c r="N254" s="195" t="s">
        <v>1746</v>
      </c>
      <c r="O254" s="195" t="s">
        <v>1747</v>
      </c>
      <c r="P254" s="195" t="s">
        <v>1748</v>
      </c>
      <c r="Q254" s="196" t="s">
        <v>1749</v>
      </c>
      <c r="S254" s="194" t="s">
        <v>1745</v>
      </c>
      <c r="T254" s="195" t="s">
        <v>1746</v>
      </c>
      <c r="U254" s="195" t="s">
        <v>1747</v>
      </c>
      <c r="V254" s="195" t="s">
        <v>1748</v>
      </c>
      <c r="W254" s="196" t="s">
        <v>1749</v>
      </c>
      <c r="Y254" s="194" t="s">
        <v>1745</v>
      </c>
      <c r="Z254" s="195" t="s">
        <v>1746</v>
      </c>
      <c r="AA254" s="195" t="s">
        <v>1747</v>
      </c>
      <c r="AB254" s="195" t="s">
        <v>1748</v>
      </c>
      <c r="AC254" s="196" t="s">
        <v>1749</v>
      </c>
    </row>
    <row r="255" spans="1:29" ht="15.75" customHeight="1">
      <c r="A255" s="2" t="str">
        <f>IFERROR(VLOOKUP(B255,Components!$A:$C,2,FALSE),"")</f>
        <v>ALIS000395</v>
      </c>
      <c r="B255" s="2" t="s">
        <v>1692</v>
      </c>
      <c r="C255" s="2">
        <f>IFERROR(VLOOKUP(B255,Components!$A:$C,3,FALSE),"")</f>
        <v>501.6</v>
      </c>
      <c r="D255" s="2">
        <v>1</v>
      </c>
      <c r="E255" s="2">
        <f t="shared" ref="E255:E264" si="90">IFERROR(D255*C255, 0)</f>
        <v>501.6</v>
      </c>
      <c r="G255" s="2" t="str">
        <f>IFERROR(VLOOKUP(H255,Components!$A:$C,2,FALSE),"")</f>
        <v>ALIS000396</v>
      </c>
      <c r="H255" s="2" t="s">
        <v>1694</v>
      </c>
      <c r="I255" s="2">
        <f>IFERROR(VLOOKUP(H255,Components!$A:$C,3,FALSE),"")</f>
        <v>501.6</v>
      </c>
      <c r="J255" s="2">
        <v>1</v>
      </c>
      <c r="K255" s="2">
        <f t="shared" ref="K255:K264" si="91">IFERROR(J255*I255, 0)</f>
        <v>501.6</v>
      </c>
      <c r="M255" s="2" t="str">
        <f>IFERROR(VLOOKUP(N255,Components!$A:$C,2,FALSE),"")</f>
        <v>ALIS000397</v>
      </c>
      <c r="N255" s="2" t="s">
        <v>1696</v>
      </c>
      <c r="O255" s="2">
        <f>IFERROR(VLOOKUP(N255,Components!$A:$C,3,FALSE),"")</f>
        <v>501.6</v>
      </c>
      <c r="P255" s="2">
        <v>1</v>
      </c>
      <c r="Q255" s="2">
        <f t="shared" ref="Q255:Q264" si="92">IFERROR(P255*O255, 0)</f>
        <v>501.6</v>
      </c>
      <c r="S255" s="2" t="str">
        <f>IFERROR(VLOOKUP(T255,Components!$A:$C,2,FALSE),"")</f>
        <v>ALIS000398</v>
      </c>
      <c r="T255" s="2" t="s">
        <v>1698</v>
      </c>
      <c r="U255" s="2">
        <f>IFERROR(VLOOKUP(T255,Components!$A:$C,3,FALSE),"")</f>
        <v>501.6</v>
      </c>
      <c r="V255" s="2">
        <v>1</v>
      </c>
      <c r="W255" s="2">
        <f t="shared" ref="W255:W264" si="93">IFERROR(V255*U255, 0)</f>
        <v>501.6</v>
      </c>
      <c r="Y255" s="2" t="str">
        <f>IFERROR(VLOOKUP(Z255,Components!$A:$C,2,FALSE),"")</f>
        <v>ALIS000399</v>
      </c>
      <c r="Z255" s="2" t="s">
        <v>1700</v>
      </c>
      <c r="AA255" s="2">
        <f>IFERROR(VLOOKUP(Z255,Components!$A:$C,3,FALSE),"")</f>
        <v>501.6</v>
      </c>
      <c r="AB255" s="2">
        <v>1</v>
      </c>
      <c r="AC255" s="2">
        <f t="shared" ref="AC255:AC264" si="94">IFERROR(AB255*AA255, 0)</f>
        <v>501.6</v>
      </c>
    </row>
    <row r="256" spans="1:29" ht="15.75" customHeight="1">
      <c r="A256" s="2" t="str">
        <f>IFERROR(VLOOKUP(B256,Components!$A:$C,2,FALSE),"")</f>
        <v/>
      </c>
      <c r="B256" s="2"/>
      <c r="C256" s="2" t="str">
        <f>IFERROR(VLOOKUP(B256,Components!$A:$C,3,FALSE),"")</f>
        <v/>
      </c>
      <c r="E256" s="2">
        <f t="shared" si="90"/>
        <v>0</v>
      </c>
      <c r="G256" s="2" t="str">
        <f>IFERROR(VLOOKUP(H256,Components!$A:$C,2,FALSE),"")</f>
        <v/>
      </c>
      <c r="H256" s="2"/>
      <c r="I256" s="2" t="str">
        <f>IFERROR(VLOOKUP(H256,Components!$A:$C,3,FALSE),"")</f>
        <v/>
      </c>
      <c r="K256" s="2">
        <f t="shared" si="91"/>
        <v>0</v>
      </c>
      <c r="M256" s="2" t="str">
        <f>IFERROR(VLOOKUP(N256,Components!$A:$C,2,FALSE),"")</f>
        <v/>
      </c>
      <c r="N256" s="2"/>
      <c r="O256" s="2" t="str">
        <f>IFERROR(VLOOKUP(N256,Components!$A:$C,3,FALSE),"")</f>
        <v/>
      </c>
      <c r="Q256" s="2">
        <f t="shared" si="92"/>
        <v>0</v>
      </c>
      <c r="S256" s="2" t="str">
        <f>IFERROR(VLOOKUP(T256,Components!$A:$C,2,FALSE),"")</f>
        <v/>
      </c>
      <c r="T256" s="2"/>
      <c r="U256" s="2" t="str">
        <f>IFERROR(VLOOKUP(T256,Components!$A:$C,3,FALSE),"")</f>
        <v/>
      </c>
      <c r="W256" s="2">
        <f t="shared" si="93"/>
        <v>0</v>
      </c>
      <c r="Y256" s="2" t="str">
        <f>IFERROR(VLOOKUP(Z256,Components!$A:$C,2,FALSE),"")</f>
        <v/>
      </c>
      <c r="Z256" s="2"/>
      <c r="AA256" s="2" t="str">
        <f>IFERROR(VLOOKUP(Z256,Components!$A:$C,3,FALSE),"")</f>
        <v/>
      </c>
      <c r="AC256" s="2">
        <f t="shared" si="94"/>
        <v>0</v>
      </c>
    </row>
    <row r="257" spans="1:29" ht="15.75" customHeight="1">
      <c r="A257" s="2" t="str">
        <f>IFERROR(VLOOKUP(B257,Components!$A:$C,2,FALSE),"")</f>
        <v>ALIS000084</v>
      </c>
      <c r="B257" s="2" t="s">
        <v>758</v>
      </c>
      <c r="C257" s="2">
        <f>IFERROR(VLOOKUP(B257,Components!$A:$C,3,FALSE),"")</f>
        <v>1.0500000000000001E-2</v>
      </c>
      <c r="D257" s="2">
        <v>1</v>
      </c>
      <c r="E257" s="2">
        <f t="shared" si="90"/>
        <v>1.0500000000000001E-2</v>
      </c>
      <c r="G257" s="2" t="str">
        <f>IFERROR(VLOOKUP(H257,Components!$A:$C,2,FALSE),"")</f>
        <v>ALIS000084</v>
      </c>
      <c r="H257" s="2" t="s">
        <v>758</v>
      </c>
      <c r="I257" s="2">
        <f>IFERROR(VLOOKUP(H257,Components!$A:$C,3,FALSE),"")</f>
        <v>1.0500000000000001E-2</v>
      </c>
      <c r="J257" s="2">
        <v>1</v>
      </c>
      <c r="K257" s="2">
        <f t="shared" si="91"/>
        <v>1.0500000000000001E-2</v>
      </c>
      <c r="M257" s="2" t="str">
        <f>IFERROR(VLOOKUP(N257,Components!$A:$C,2,FALSE),"")</f>
        <v>ALIS000084</v>
      </c>
      <c r="N257" s="2" t="s">
        <v>758</v>
      </c>
      <c r="O257" s="2">
        <f>IFERROR(VLOOKUP(N257,Components!$A:$C,3,FALSE),"")</f>
        <v>1.0500000000000001E-2</v>
      </c>
      <c r="P257" s="2">
        <v>1</v>
      </c>
      <c r="Q257" s="2">
        <f t="shared" si="92"/>
        <v>1.0500000000000001E-2</v>
      </c>
      <c r="S257" s="2" t="str">
        <f>IFERROR(VLOOKUP(T257,Components!$A:$C,2,FALSE),"")</f>
        <v>ALIS000084</v>
      </c>
      <c r="T257" s="2" t="s">
        <v>758</v>
      </c>
      <c r="U257" s="2">
        <f>IFERROR(VLOOKUP(T257,Components!$A:$C,3,FALSE),"")</f>
        <v>1.0500000000000001E-2</v>
      </c>
      <c r="V257" s="2">
        <v>1</v>
      </c>
      <c r="W257" s="2">
        <f t="shared" si="93"/>
        <v>1.0500000000000001E-2</v>
      </c>
      <c r="Y257" s="2" t="str">
        <f>IFERROR(VLOOKUP(Z257,Components!$A:$C,2,FALSE),"")</f>
        <v>ALIS000084</v>
      </c>
      <c r="Z257" s="2" t="s">
        <v>758</v>
      </c>
      <c r="AA257" s="2">
        <f>IFERROR(VLOOKUP(Z257,Components!$A:$C,3,FALSE),"")</f>
        <v>1.0500000000000001E-2</v>
      </c>
      <c r="AB257" s="2">
        <v>1</v>
      </c>
      <c r="AC257" s="2">
        <f t="shared" si="94"/>
        <v>1.0500000000000001E-2</v>
      </c>
    </row>
    <row r="258" spans="1:29" ht="15.75" customHeight="1">
      <c r="A258" s="2" t="str">
        <f>IFERROR(VLOOKUP(B258,Components!$A:$C,2,FALSE),"")</f>
        <v>ALIS000083</v>
      </c>
      <c r="B258" s="2" t="s">
        <v>756</v>
      </c>
      <c r="C258" s="2">
        <f>IFERROR(VLOOKUP(B258,Components!$A:$C,3,FALSE),"")</f>
        <v>1.0500000000000001E-2</v>
      </c>
      <c r="D258" s="2">
        <v>1</v>
      </c>
      <c r="E258" s="2">
        <f t="shared" si="90"/>
        <v>1.0500000000000001E-2</v>
      </c>
      <c r="G258" s="2" t="str">
        <f>IFERROR(VLOOKUP(H258,Components!$A:$C,2,FALSE),"")</f>
        <v>ALIS000083</v>
      </c>
      <c r="H258" s="2" t="s">
        <v>756</v>
      </c>
      <c r="I258" s="2">
        <f>IFERROR(VLOOKUP(H258,Components!$A:$C,3,FALSE),"")</f>
        <v>1.0500000000000001E-2</v>
      </c>
      <c r="J258" s="2">
        <v>1</v>
      </c>
      <c r="K258" s="2">
        <f t="shared" si="91"/>
        <v>1.0500000000000001E-2</v>
      </c>
      <c r="M258" s="2" t="str">
        <f>IFERROR(VLOOKUP(N258,Components!$A:$C,2,FALSE),"")</f>
        <v>ALIS000083</v>
      </c>
      <c r="N258" s="2" t="s">
        <v>756</v>
      </c>
      <c r="O258" s="2">
        <f>IFERROR(VLOOKUP(N258,Components!$A:$C,3,FALSE),"")</f>
        <v>1.0500000000000001E-2</v>
      </c>
      <c r="P258" s="2">
        <v>1</v>
      </c>
      <c r="Q258" s="2">
        <f t="shared" si="92"/>
        <v>1.0500000000000001E-2</v>
      </c>
      <c r="S258" s="2" t="str">
        <f>IFERROR(VLOOKUP(T258,Components!$A:$C,2,FALSE),"")</f>
        <v>ALIS000083</v>
      </c>
      <c r="T258" s="2" t="s">
        <v>756</v>
      </c>
      <c r="U258" s="2">
        <f>IFERROR(VLOOKUP(T258,Components!$A:$C,3,FALSE),"")</f>
        <v>1.0500000000000001E-2</v>
      </c>
      <c r="V258" s="2">
        <v>1</v>
      </c>
      <c r="W258" s="2">
        <f t="shared" si="93"/>
        <v>1.0500000000000001E-2</v>
      </c>
      <c r="Y258" s="2" t="str">
        <f>IFERROR(VLOOKUP(Z258,Components!$A:$C,2,FALSE),"")</f>
        <v>ALIS000083</v>
      </c>
      <c r="Z258" s="2" t="s">
        <v>756</v>
      </c>
      <c r="AA258" s="2">
        <f>IFERROR(VLOOKUP(Z258,Components!$A:$C,3,FALSE),"")</f>
        <v>1.0500000000000001E-2</v>
      </c>
      <c r="AB258" s="2">
        <v>1</v>
      </c>
      <c r="AC258" s="2">
        <f t="shared" si="94"/>
        <v>1.0500000000000001E-2</v>
      </c>
    </row>
    <row r="259" spans="1:29" ht="15.75" customHeight="1">
      <c r="A259" s="2" t="str">
        <f>IFERROR(VLOOKUP(B259,Components!$A:$C,2,FALSE),"")</f>
        <v>ALIS000080</v>
      </c>
      <c r="B259" s="2" t="s">
        <v>750</v>
      </c>
      <c r="C259" s="2">
        <f>IFERROR(VLOOKUP(B259,Components!$A:$C,3,FALSE),"")</f>
        <v>14.82683982683983</v>
      </c>
      <c r="D259" s="2">
        <v>0.3</v>
      </c>
      <c r="E259" s="2">
        <f t="shared" si="90"/>
        <v>4.4480519480519485</v>
      </c>
      <c r="G259" s="2" t="str">
        <f>IFERROR(VLOOKUP(H259,Components!$A:$C,2,FALSE),"")</f>
        <v>ALIS000080</v>
      </c>
      <c r="H259" s="2" t="s">
        <v>750</v>
      </c>
      <c r="I259" s="2">
        <f>IFERROR(VLOOKUP(H259,Components!$A:$C,3,FALSE),"")</f>
        <v>14.82683982683983</v>
      </c>
      <c r="J259" s="2">
        <v>0.3</v>
      </c>
      <c r="K259" s="2">
        <f t="shared" si="91"/>
        <v>4.4480519480519485</v>
      </c>
      <c r="M259" s="2" t="str">
        <f>IFERROR(VLOOKUP(N259,Components!$A:$C,2,FALSE),"")</f>
        <v>ALIS000080</v>
      </c>
      <c r="N259" s="2" t="s">
        <v>750</v>
      </c>
      <c r="O259" s="2">
        <f>IFERROR(VLOOKUP(N259,Components!$A:$C,3,FALSE),"")</f>
        <v>14.82683982683983</v>
      </c>
      <c r="P259" s="2">
        <v>0.3</v>
      </c>
      <c r="Q259" s="2">
        <f t="shared" si="92"/>
        <v>4.4480519480519485</v>
      </c>
      <c r="S259" s="2" t="str">
        <f>IFERROR(VLOOKUP(T259,Components!$A:$C,2,FALSE),"")</f>
        <v>ALIS000080</v>
      </c>
      <c r="T259" s="2" t="s">
        <v>750</v>
      </c>
      <c r="U259" s="2">
        <f>IFERROR(VLOOKUP(T259,Components!$A:$C,3,FALSE),"")</f>
        <v>14.82683982683983</v>
      </c>
      <c r="V259" s="2">
        <v>0.3</v>
      </c>
      <c r="W259" s="2">
        <f t="shared" si="93"/>
        <v>4.4480519480519485</v>
      </c>
      <c r="Y259" s="2" t="str">
        <f>IFERROR(VLOOKUP(Z259,Components!$A:$C,2,FALSE),"")</f>
        <v>ALIS000080</v>
      </c>
      <c r="Z259" s="2" t="s">
        <v>750</v>
      </c>
      <c r="AA259" s="2">
        <f>IFERROR(VLOOKUP(Z259,Components!$A:$C,3,FALSE),"")</f>
        <v>14.82683982683983</v>
      </c>
      <c r="AB259" s="2">
        <v>0.3</v>
      </c>
      <c r="AC259" s="2">
        <f t="shared" si="94"/>
        <v>4.4480519480519485</v>
      </c>
    </row>
    <row r="260" spans="1:29" ht="15.75" customHeight="1">
      <c r="A260" s="2" t="str">
        <f>IFERROR(VLOOKUP(B260,Components!$A:$C,2,FALSE),"")</f>
        <v/>
      </c>
      <c r="B260" s="2"/>
      <c r="C260" s="2" t="str">
        <f>IFERROR(VLOOKUP(B260,Components!$A:$C,3,FALSE),"")</f>
        <v/>
      </c>
      <c r="D260" s="2">
        <v>1</v>
      </c>
      <c r="E260" s="2">
        <f t="shared" si="90"/>
        <v>0</v>
      </c>
      <c r="G260" s="2" t="str">
        <f>IFERROR(VLOOKUP(H260,Components!$A:$C,2,FALSE),"")</f>
        <v/>
      </c>
      <c r="H260" s="2"/>
      <c r="I260" s="2" t="str">
        <f>IFERROR(VLOOKUP(H260,Components!$A:$C,3,FALSE),"")</f>
        <v/>
      </c>
      <c r="J260" s="2">
        <v>1</v>
      </c>
      <c r="K260" s="2">
        <f t="shared" si="91"/>
        <v>0</v>
      </c>
      <c r="M260" s="2" t="str">
        <f>IFERROR(VLOOKUP(N260,Components!$A:$C,2,FALSE),"")</f>
        <v/>
      </c>
      <c r="N260" s="2"/>
      <c r="O260" s="2" t="str">
        <f>IFERROR(VLOOKUP(N260,Components!$A:$C,3,FALSE),"")</f>
        <v/>
      </c>
      <c r="P260" s="2">
        <v>1</v>
      </c>
      <c r="Q260" s="2">
        <f t="shared" si="92"/>
        <v>0</v>
      </c>
      <c r="S260" s="2" t="str">
        <f>IFERROR(VLOOKUP(T260,Components!$A:$C,2,FALSE),"")</f>
        <v/>
      </c>
      <c r="T260" s="2"/>
      <c r="U260" s="2" t="str">
        <f>IFERROR(VLOOKUP(T260,Components!$A:$C,3,FALSE),"")</f>
        <v/>
      </c>
      <c r="V260" s="2">
        <v>1</v>
      </c>
      <c r="W260" s="2">
        <f t="shared" si="93"/>
        <v>0</v>
      </c>
      <c r="Y260" s="2" t="str">
        <f>IFERROR(VLOOKUP(Z260,Components!$A:$C,2,FALSE),"")</f>
        <v/>
      </c>
      <c r="Z260" s="2"/>
      <c r="AA260" s="2" t="str">
        <f>IFERROR(VLOOKUP(Z260,Components!$A:$C,3,FALSE),"")</f>
        <v/>
      </c>
      <c r="AB260" s="2">
        <v>1</v>
      </c>
      <c r="AC260" s="2">
        <f t="shared" si="94"/>
        <v>0</v>
      </c>
    </row>
    <row r="261" spans="1:29" ht="15.75" customHeight="1">
      <c r="A261" s="2" t="str">
        <f>IFERROR(VLOOKUP(B261,Components!$A:$C,2,FALSE),"")</f>
        <v/>
      </c>
      <c r="B261" s="2"/>
      <c r="C261" s="2" t="str">
        <f>IFERROR(VLOOKUP(B261,Components!$A:$C,3,FALSE),"")</f>
        <v/>
      </c>
      <c r="D261" s="2">
        <v>1</v>
      </c>
      <c r="E261" s="2">
        <f t="shared" si="90"/>
        <v>0</v>
      </c>
      <c r="G261" s="2" t="str">
        <f>IFERROR(VLOOKUP(H261,Components!$A:$C,2,FALSE),"")</f>
        <v/>
      </c>
      <c r="H261" s="2"/>
      <c r="I261" s="2" t="str">
        <f>IFERROR(VLOOKUP(H261,Components!$A:$C,3,FALSE),"")</f>
        <v/>
      </c>
      <c r="J261" s="2">
        <v>1</v>
      </c>
      <c r="K261" s="2">
        <f t="shared" si="91"/>
        <v>0</v>
      </c>
      <c r="M261" s="2" t="str">
        <f>IFERROR(VLOOKUP(N261,Components!$A:$C,2,FALSE),"")</f>
        <v/>
      </c>
      <c r="N261" s="2"/>
      <c r="O261" s="2" t="str">
        <f>IFERROR(VLOOKUP(N261,Components!$A:$C,3,FALSE),"")</f>
        <v/>
      </c>
      <c r="P261" s="2">
        <v>1</v>
      </c>
      <c r="Q261" s="2">
        <f t="shared" si="92"/>
        <v>0</v>
      </c>
      <c r="S261" s="2" t="str">
        <f>IFERROR(VLOOKUP(T261,Components!$A:$C,2,FALSE),"")</f>
        <v/>
      </c>
      <c r="T261" s="2"/>
      <c r="U261" s="2" t="str">
        <f>IFERROR(VLOOKUP(T261,Components!$A:$C,3,FALSE),"")</f>
        <v/>
      </c>
      <c r="V261" s="2">
        <v>1</v>
      </c>
      <c r="W261" s="2">
        <f t="shared" si="93"/>
        <v>0</v>
      </c>
      <c r="Y261" s="2" t="str">
        <f>IFERROR(VLOOKUP(Z261,Components!$A:$C,2,FALSE),"")</f>
        <v/>
      </c>
      <c r="Z261" s="2"/>
      <c r="AA261" s="2" t="str">
        <f>IFERROR(VLOOKUP(Z261,Components!$A:$C,3,FALSE),"")</f>
        <v/>
      </c>
      <c r="AB261" s="2">
        <v>1</v>
      </c>
      <c r="AC261" s="2">
        <f t="shared" si="94"/>
        <v>0</v>
      </c>
    </row>
    <row r="262" spans="1:29" ht="15.75" customHeight="1">
      <c r="A262" s="2" t="str">
        <f>IFERROR(VLOOKUP(B262,Components!$A:$C,2,FALSE),"")</f>
        <v/>
      </c>
      <c r="B262" s="2"/>
      <c r="C262" s="2" t="str">
        <f>IFERROR(VLOOKUP(B262,Components!$A:$C,3,FALSE),"")</f>
        <v/>
      </c>
      <c r="D262" s="2">
        <v>1</v>
      </c>
      <c r="E262" s="2">
        <f t="shared" si="90"/>
        <v>0</v>
      </c>
      <c r="G262" s="2" t="str">
        <f>IFERROR(VLOOKUP(H262,Components!$A:$C,2,FALSE),"")</f>
        <v/>
      </c>
      <c r="H262" s="2"/>
      <c r="I262" s="2" t="str">
        <f>IFERROR(VLOOKUP(H262,Components!$A:$C,3,FALSE),"")</f>
        <v/>
      </c>
      <c r="J262" s="2">
        <v>1</v>
      </c>
      <c r="K262" s="2">
        <f t="shared" si="91"/>
        <v>0</v>
      </c>
      <c r="M262" s="2" t="str">
        <f>IFERROR(VLOOKUP(N262,Components!$A:$C,2,FALSE),"")</f>
        <v/>
      </c>
      <c r="N262" s="2"/>
      <c r="O262" s="2" t="str">
        <f>IFERROR(VLOOKUP(N262,Components!$A:$C,3,FALSE),"")</f>
        <v/>
      </c>
      <c r="P262" s="2">
        <v>1</v>
      </c>
      <c r="Q262" s="2">
        <f t="shared" si="92"/>
        <v>0</v>
      </c>
      <c r="S262" s="2" t="str">
        <f>IFERROR(VLOOKUP(T262,Components!$A:$C,2,FALSE),"")</f>
        <v/>
      </c>
      <c r="T262" s="2"/>
      <c r="U262" s="2" t="str">
        <f>IFERROR(VLOOKUP(T262,Components!$A:$C,3,FALSE),"")</f>
        <v/>
      </c>
      <c r="V262" s="2">
        <v>1</v>
      </c>
      <c r="W262" s="2">
        <f t="shared" si="93"/>
        <v>0</v>
      </c>
      <c r="Y262" s="2" t="str">
        <f>IFERROR(VLOOKUP(Z262,Components!$A:$C,2,FALSE),"")</f>
        <v/>
      </c>
      <c r="Z262" s="2"/>
      <c r="AA262" s="2" t="str">
        <f>IFERROR(VLOOKUP(Z262,Components!$A:$C,3,FALSE),"")</f>
        <v/>
      </c>
      <c r="AB262" s="2">
        <v>1</v>
      </c>
      <c r="AC262" s="2">
        <f t="shared" si="94"/>
        <v>0</v>
      </c>
    </row>
    <row r="263" spans="1:29" ht="15.75" customHeight="1">
      <c r="A263" s="2" t="str">
        <f>IFERROR(VLOOKUP(B263,Components!$A:$C,2,FALSE),"")</f>
        <v/>
      </c>
      <c r="B263" s="2"/>
      <c r="C263" s="2" t="str">
        <f>IFERROR(VLOOKUP(B263,Components!$A:$C,3,FALSE),"")</f>
        <v/>
      </c>
      <c r="E263" s="2">
        <f t="shared" si="90"/>
        <v>0</v>
      </c>
      <c r="G263" s="2" t="str">
        <f>IFERROR(VLOOKUP(H263,Components!$A:$C,2,FALSE),"")</f>
        <v/>
      </c>
      <c r="H263" s="2"/>
      <c r="I263" s="2" t="str">
        <f>IFERROR(VLOOKUP(H263,Components!$A:$C,3,FALSE),"")</f>
        <v/>
      </c>
      <c r="K263" s="2">
        <f t="shared" si="91"/>
        <v>0</v>
      </c>
      <c r="M263" s="2" t="str">
        <f>IFERROR(VLOOKUP(N263,Components!$A:$C,2,FALSE),"")</f>
        <v/>
      </c>
      <c r="N263" s="2"/>
      <c r="O263" s="2" t="str">
        <f>IFERROR(VLOOKUP(N263,Components!$A:$C,3,FALSE),"")</f>
        <v/>
      </c>
      <c r="Q263" s="2">
        <f t="shared" si="92"/>
        <v>0</v>
      </c>
      <c r="S263" s="2" t="str">
        <f>IFERROR(VLOOKUP(T263,Components!$A:$C,2,FALSE),"")</f>
        <v/>
      </c>
      <c r="T263" s="2"/>
      <c r="U263" s="2" t="str">
        <f>IFERROR(VLOOKUP(T263,Components!$A:$C,3,FALSE),"")</f>
        <v/>
      </c>
      <c r="W263" s="2">
        <f t="shared" si="93"/>
        <v>0</v>
      </c>
      <c r="Y263" s="2" t="str">
        <f>IFERROR(VLOOKUP(Z263,Components!$A:$C,2,FALSE),"")</f>
        <v/>
      </c>
      <c r="Z263" s="2"/>
      <c r="AA263" s="2" t="str">
        <f>IFERROR(VLOOKUP(Z263,Components!$A:$C,3,FALSE),"")</f>
        <v/>
      </c>
      <c r="AC263" s="2">
        <f t="shared" si="94"/>
        <v>0</v>
      </c>
    </row>
    <row r="264" spans="1:29" ht="15.75" customHeight="1">
      <c r="A264" s="2" t="str">
        <f>IFERROR(VLOOKUP(B264,Components!$A:$C,2,FALSE),"")</f>
        <v/>
      </c>
      <c r="B264" s="2"/>
      <c r="C264" s="2" t="str">
        <f>IFERROR(VLOOKUP(B264,Components!$A:$C,3,FALSE),"")</f>
        <v/>
      </c>
      <c r="E264" s="2">
        <f t="shared" si="90"/>
        <v>0</v>
      </c>
      <c r="G264" s="2" t="str">
        <f>IFERROR(VLOOKUP(H264,Components!$A:$C,2,FALSE),"")</f>
        <v/>
      </c>
      <c r="H264" s="2"/>
      <c r="I264" s="2" t="str">
        <f>IFERROR(VLOOKUP(H264,Components!$A:$C,3,FALSE),"")</f>
        <v/>
      </c>
      <c r="K264" s="2">
        <f t="shared" si="91"/>
        <v>0</v>
      </c>
      <c r="M264" s="2" t="str">
        <f>IFERROR(VLOOKUP(N264,Components!$A:$C,2,FALSE),"")</f>
        <v/>
      </c>
      <c r="N264" s="2"/>
      <c r="O264" s="2" t="str">
        <f>IFERROR(VLOOKUP(N264,Components!$A:$C,3,FALSE),"")</f>
        <v/>
      </c>
      <c r="Q264" s="2">
        <f t="shared" si="92"/>
        <v>0</v>
      </c>
      <c r="S264" s="2" t="str">
        <f>IFERROR(VLOOKUP(T264,Components!$A:$C,2,FALSE),"")</f>
        <v/>
      </c>
      <c r="T264" s="2"/>
      <c r="U264" s="2" t="str">
        <f>IFERROR(VLOOKUP(T264,Components!$A:$C,3,FALSE),"")</f>
        <v/>
      </c>
      <c r="W264" s="2">
        <f t="shared" si="93"/>
        <v>0</v>
      </c>
      <c r="Y264" s="2" t="str">
        <f>IFERROR(VLOOKUP(Z264,Components!$A:$C,2,FALSE),"")</f>
        <v/>
      </c>
      <c r="Z264" s="2"/>
      <c r="AA264" s="2" t="str">
        <f>IFERROR(VLOOKUP(Z264,Components!$A:$C,3,FALSE),"")</f>
        <v/>
      </c>
      <c r="AC264" s="2">
        <f t="shared" si="94"/>
        <v>0</v>
      </c>
    </row>
    <row r="265" spans="1:29" ht="15.75" customHeight="1">
      <c r="A265" s="2" t="s">
        <v>1750</v>
      </c>
      <c r="E265" s="2">
        <f>SUM(E255:E264)</f>
        <v>506.06905194805194</v>
      </c>
      <c r="G265" s="2" t="s">
        <v>1750</v>
      </c>
      <c r="K265" s="2">
        <f>SUM(K255:K264)</f>
        <v>506.06905194805194</v>
      </c>
      <c r="M265" s="2" t="s">
        <v>1750</v>
      </c>
      <c r="Q265" s="2">
        <f>SUM(Q255:Q264)</f>
        <v>506.06905194805194</v>
      </c>
      <c r="S265" s="2" t="s">
        <v>1750</v>
      </c>
      <c r="W265" s="2">
        <f>SUM(W255:W264)</f>
        <v>506.06905194805194</v>
      </c>
      <c r="Y265" s="2" t="s">
        <v>1750</v>
      </c>
      <c r="AC265" s="2">
        <f>SUM(AC255:AC264)</f>
        <v>506.06905194805194</v>
      </c>
    </row>
    <row r="266" spans="1:29" ht="15.75" customHeight="1"/>
    <row r="267" spans="1:29" ht="15.75" customHeight="1">
      <c r="A267" s="192" t="s">
        <v>254</v>
      </c>
      <c r="B267" s="193"/>
      <c r="C267" s="193"/>
      <c r="D267" s="193"/>
      <c r="E267" s="193"/>
      <c r="G267" s="192" t="s">
        <v>255</v>
      </c>
      <c r="H267" s="193"/>
      <c r="I267" s="193"/>
      <c r="J267" s="193"/>
      <c r="K267" s="193"/>
      <c r="M267" s="192" t="s">
        <v>256</v>
      </c>
      <c r="N267" s="193"/>
      <c r="O267" s="193"/>
      <c r="P267" s="193"/>
      <c r="Q267" s="193"/>
      <c r="S267" s="192" t="s">
        <v>257</v>
      </c>
      <c r="T267" s="193"/>
      <c r="U267" s="193"/>
      <c r="V267" s="193"/>
      <c r="W267" s="193"/>
      <c r="Y267" s="192" t="s">
        <v>258</v>
      </c>
      <c r="Z267" s="193"/>
      <c r="AA267" s="193"/>
      <c r="AB267" s="193"/>
      <c r="AC267" s="193"/>
    </row>
    <row r="268" spans="1:29" ht="15.75" customHeight="1">
      <c r="A268" s="194" t="s">
        <v>1745</v>
      </c>
      <c r="B268" s="195" t="s">
        <v>1746</v>
      </c>
      <c r="C268" s="195" t="s">
        <v>1747</v>
      </c>
      <c r="D268" s="195" t="s">
        <v>1748</v>
      </c>
      <c r="E268" s="196" t="s">
        <v>1749</v>
      </c>
      <c r="G268" s="194" t="s">
        <v>1745</v>
      </c>
      <c r="H268" s="195" t="s">
        <v>1746</v>
      </c>
      <c r="I268" s="195" t="s">
        <v>1747</v>
      </c>
      <c r="J268" s="195" t="s">
        <v>1748</v>
      </c>
      <c r="K268" s="196" t="s">
        <v>1749</v>
      </c>
      <c r="M268" s="194" t="s">
        <v>1745</v>
      </c>
      <c r="N268" s="195" t="s">
        <v>1746</v>
      </c>
      <c r="O268" s="195" t="s">
        <v>1747</v>
      </c>
      <c r="P268" s="195" t="s">
        <v>1748</v>
      </c>
      <c r="Q268" s="196" t="s">
        <v>1749</v>
      </c>
      <c r="S268" s="194" t="s">
        <v>1745</v>
      </c>
      <c r="T268" s="195" t="s">
        <v>1746</v>
      </c>
      <c r="U268" s="195" t="s">
        <v>1747</v>
      </c>
      <c r="V268" s="195" t="s">
        <v>1748</v>
      </c>
      <c r="W268" s="196" t="s">
        <v>1749</v>
      </c>
      <c r="Y268" s="194" t="s">
        <v>1745</v>
      </c>
      <c r="Z268" s="195" t="s">
        <v>1746</v>
      </c>
      <c r="AA268" s="195" t="s">
        <v>1747</v>
      </c>
      <c r="AB268" s="195" t="s">
        <v>1748</v>
      </c>
      <c r="AC268" s="196" t="s">
        <v>1749</v>
      </c>
    </row>
    <row r="269" spans="1:29" ht="15.75" customHeight="1">
      <c r="A269" s="2" t="str">
        <f>IFERROR(VLOOKUP(B269,Components!$A:$C,2,FALSE),"")</f>
        <v>ALIS000400</v>
      </c>
      <c r="B269" s="2" t="s">
        <v>1702</v>
      </c>
      <c r="C269" s="2">
        <f>IFERROR(VLOOKUP(B269,Components!$A:$C,3,FALSE),"")</f>
        <v>501.6</v>
      </c>
      <c r="D269" s="2">
        <v>1</v>
      </c>
      <c r="E269" s="2">
        <f t="shared" ref="E269:E278" si="95">IFERROR(D269*C269, 0)</f>
        <v>501.6</v>
      </c>
      <c r="G269" s="2" t="str">
        <f>IFERROR(VLOOKUP(H269,Components!$A:$C,2,FALSE),"")</f>
        <v>ALIS000401</v>
      </c>
      <c r="H269" s="2" t="s">
        <v>1704</v>
      </c>
      <c r="I269" s="2">
        <f>IFERROR(VLOOKUP(H269,Components!$A:$C,3,FALSE),"")</f>
        <v>501.6</v>
      </c>
      <c r="J269" s="2">
        <v>1</v>
      </c>
      <c r="K269" s="2">
        <f t="shared" ref="K269:K278" si="96">IFERROR(J269*I269, 0)</f>
        <v>501.6</v>
      </c>
      <c r="M269" s="2" t="str">
        <f>IFERROR(VLOOKUP(N269,Components!$A:$C,2,FALSE),"")</f>
        <v>ALIS000402</v>
      </c>
      <c r="N269" s="2" t="s">
        <v>1706</v>
      </c>
      <c r="O269" s="2">
        <f>IFERROR(VLOOKUP(N269,Components!$A:$C,3,FALSE),"")</f>
        <v>501.6</v>
      </c>
      <c r="P269" s="2">
        <v>1</v>
      </c>
      <c r="Q269" s="2">
        <f t="shared" ref="Q269:Q278" si="97">IFERROR(P269*O269, 0)</f>
        <v>501.6</v>
      </c>
      <c r="S269" s="2" t="str">
        <f>IFERROR(VLOOKUP(T269,Components!$A:$C,2,FALSE),"")</f>
        <v>ALIS000403</v>
      </c>
      <c r="T269" s="2" t="s">
        <v>1708</v>
      </c>
      <c r="U269" s="2">
        <f>IFERROR(VLOOKUP(T269,Components!$A:$C,3,FALSE),"")</f>
        <v>501.6</v>
      </c>
      <c r="V269" s="2">
        <v>1</v>
      </c>
      <c r="W269" s="2">
        <f t="shared" ref="W269:W278" si="98">IFERROR(V269*U269, 0)</f>
        <v>501.6</v>
      </c>
      <c r="Y269" s="2" t="str">
        <f>IFERROR(VLOOKUP(Z269,Components!$A:$C,2,FALSE),"")</f>
        <v>ALIS000404</v>
      </c>
      <c r="Z269" s="2" t="s">
        <v>1710</v>
      </c>
      <c r="AA269" s="2">
        <f>IFERROR(VLOOKUP(Z269,Components!$A:$C,3,FALSE),"")</f>
        <v>501.6</v>
      </c>
      <c r="AB269" s="2">
        <v>1</v>
      </c>
      <c r="AC269" s="2">
        <f t="shared" ref="AC269:AC278" si="99">IFERROR(AB269*AA269, 0)</f>
        <v>501.6</v>
      </c>
    </row>
    <row r="270" spans="1:29" ht="15.75" customHeight="1">
      <c r="A270" s="2" t="str">
        <f>IFERROR(VLOOKUP(B270,Components!$A:$C,2,FALSE),"")</f>
        <v/>
      </c>
      <c r="B270" s="2"/>
      <c r="C270" s="2" t="str">
        <f>IFERROR(VLOOKUP(B270,Components!$A:$C,3,FALSE),"")</f>
        <v/>
      </c>
      <c r="E270" s="2">
        <f t="shared" si="95"/>
        <v>0</v>
      </c>
      <c r="G270" s="2" t="str">
        <f>IFERROR(VLOOKUP(H270,Components!$A:$C,2,FALSE),"")</f>
        <v/>
      </c>
      <c r="H270" s="2"/>
      <c r="I270" s="2" t="str">
        <f>IFERROR(VLOOKUP(H270,Components!$A:$C,3,FALSE),"")</f>
        <v/>
      </c>
      <c r="K270" s="2">
        <f t="shared" si="96"/>
        <v>0</v>
      </c>
      <c r="M270" s="2" t="str">
        <f>IFERROR(VLOOKUP(N270,Components!$A:$C,2,FALSE),"")</f>
        <v/>
      </c>
      <c r="N270" s="2"/>
      <c r="O270" s="2" t="str">
        <f>IFERROR(VLOOKUP(N270,Components!$A:$C,3,FALSE),"")</f>
        <v/>
      </c>
      <c r="Q270" s="2">
        <f t="shared" si="97"/>
        <v>0</v>
      </c>
      <c r="S270" s="2" t="str">
        <f>IFERROR(VLOOKUP(T270,Components!$A:$C,2,FALSE),"")</f>
        <v/>
      </c>
      <c r="T270" s="2"/>
      <c r="U270" s="2" t="str">
        <f>IFERROR(VLOOKUP(T270,Components!$A:$C,3,FALSE),"")</f>
        <v/>
      </c>
      <c r="W270" s="2">
        <f t="shared" si="98"/>
        <v>0</v>
      </c>
      <c r="Y270" s="2" t="str">
        <f>IFERROR(VLOOKUP(Z270,Components!$A:$C,2,FALSE),"")</f>
        <v/>
      </c>
      <c r="Z270" s="2"/>
      <c r="AA270" s="2" t="str">
        <f>IFERROR(VLOOKUP(Z270,Components!$A:$C,3,FALSE),"")</f>
        <v/>
      </c>
      <c r="AC270" s="2">
        <f t="shared" si="99"/>
        <v>0</v>
      </c>
    </row>
    <row r="271" spans="1:29" ht="15.75" customHeight="1">
      <c r="A271" s="2" t="str">
        <f>IFERROR(VLOOKUP(B271,Components!$A:$C,2,FALSE),"")</f>
        <v>ALIS000084</v>
      </c>
      <c r="B271" s="2" t="s">
        <v>758</v>
      </c>
      <c r="C271" s="2">
        <f>IFERROR(VLOOKUP(B271,Components!$A:$C,3,FALSE),"")</f>
        <v>1.0500000000000001E-2</v>
      </c>
      <c r="D271" s="2">
        <v>1</v>
      </c>
      <c r="E271" s="2">
        <f t="shared" si="95"/>
        <v>1.0500000000000001E-2</v>
      </c>
      <c r="G271" s="2" t="str">
        <f>IFERROR(VLOOKUP(H271,Components!$A:$C,2,FALSE),"")</f>
        <v>ALIS000084</v>
      </c>
      <c r="H271" s="2" t="s">
        <v>758</v>
      </c>
      <c r="I271" s="2">
        <f>IFERROR(VLOOKUP(H271,Components!$A:$C,3,FALSE),"")</f>
        <v>1.0500000000000001E-2</v>
      </c>
      <c r="J271" s="2">
        <v>1</v>
      </c>
      <c r="K271" s="2">
        <f t="shared" si="96"/>
        <v>1.0500000000000001E-2</v>
      </c>
      <c r="M271" s="2" t="str">
        <f>IFERROR(VLOOKUP(N271,Components!$A:$C,2,FALSE),"")</f>
        <v>ALIS000084</v>
      </c>
      <c r="N271" s="2" t="s">
        <v>758</v>
      </c>
      <c r="O271" s="2">
        <f>IFERROR(VLOOKUP(N271,Components!$A:$C,3,FALSE),"")</f>
        <v>1.0500000000000001E-2</v>
      </c>
      <c r="P271" s="2">
        <v>1</v>
      </c>
      <c r="Q271" s="2">
        <f t="shared" si="97"/>
        <v>1.0500000000000001E-2</v>
      </c>
      <c r="S271" s="2" t="str">
        <f>IFERROR(VLOOKUP(T271,Components!$A:$C,2,FALSE),"")</f>
        <v>ALIS000084</v>
      </c>
      <c r="T271" s="2" t="s">
        <v>758</v>
      </c>
      <c r="U271" s="2">
        <f>IFERROR(VLOOKUP(T271,Components!$A:$C,3,FALSE),"")</f>
        <v>1.0500000000000001E-2</v>
      </c>
      <c r="V271" s="2">
        <v>1</v>
      </c>
      <c r="W271" s="2">
        <f t="shared" si="98"/>
        <v>1.0500000000000001E-2</v>
      </c>
      <c r="Y271" s="2" t="str">
        <f>IFERROR(VLOOKUP(Z271,Components!$A:$C,2,FALSE),"")</f>
        <v>ALIS000084</v>
      </c>
      <c r="Z271" s="2" t="s">
        <v>758</v>
      </c>
      <c r="AA271" s="2">
        <f>IFERROR(VLOOKUP(Z271,Components!$A:$C,3,FALSE),"")</f>
        <v>1.0500000000000001E-2</v>
      </c>
      <c r="AB271" s="2">
        <v>1</v>
      </c>
      <c r="AC271" s="2">
        <f t="shared" si="99"/>
        <v>1.0500000000000001E-2</v>
      </c>
    </row>
    <row r="272" spans="1:29" ht="15.75" customHeight="1">
      <c r="A272" s="2" t="str">
        <f>IFERROR(VLOOKUP(B272,Components!$A:$C,2,FALSE),"")</f>
        <v>ALIS000083</v>
      </c>
      <c r="B272" s="2" t="s">
        <v>756</v>
      </c>
      <c r="C272" s="2">
        <f>IFERROR(VLOOKUP(B272,Components!$A:$C,3,FALSE),"")</f>
        <v>1.0500000000000001E-2</v>
      </c>
      <c r="D272" s="2">
        <v>1</v>
      </c>
      <c r="E272" s="2">
        <f t="shared" si="95"/>
        <v>1.0500000000000001E-2</v>
      </c>
      <c r="G272" s="2" t="str">
        <f>IFERROR(VLOOKUP(H272,Components!$A:$C,2,FALSE),"")</f>
        <v>ALIS000083</v>
      </c>
      <c r="H272" s="2" t="s">
        <v>756</v>
      </c>
      <c r="I272" s="2">
        <f>IFERROR(VLOOKUP(H272,Components!$A:$C,3,FALSE),"")</f>
        <v>1.0500000000000001E-2</v>
      </c>
      <c r="J272" s="2">
        <v>1</v>
      </c>
      <c r="K272" s="2">
        <f t="shared" si="96"/>
        <v>1.0500000000000001E-2</v>
      </c>
      <c r="M272" s="2" t="str">
        <f>IFERROR(VLOOKUP(N272,Components!$A:$C,2,FALSE),"")</f>
        <v>ALIS000083</v>
      </c>
      <c r="N272" s="2" t="s">
        <v>756</v>
      </c>
      <c r="O272" s="2">
        <f>IFERROR(VLOOKUP(N272,Components!$A:$C,3,FALSE),"")</f>
        <v>1.0500000000000001E-2</v>
      </c>
      <c r="P272" s="2">
        <v>1</v>
      </c>
      <c r="Q272" s="2">
        <f t="shared" si="97"/>
        <v>1.0500000000000001E-2</v>
      </c>
      <c r="S272" s="2" t="str">
        <f>IFERROR(VLOOKUP(T272,Components!$A:$C,2,FALSE),"")</f>
        <v>ALIS000083</v>
      </c>
      <c r="T272" s="2" t="s">
        <v>756</v>
      </c>
      <c r="U272" s="2">
        <f>IFERROR(VLOOKUP(T272,Components!$A:$C,3,FALSE),"")</f>
        <v>1.0500000000000001E-2</v>
      </c>
      <c r="V272" s="2">
        <v>1</v>
      </c>
      <c r="W272" s="2">
        <f t="shared" si="98"/>
        <v>1.0500000000000001E-2</v>
      </c>
      <c r="Y272" s="2" t="str">
        <f>IFERROR(VLOOKUP(Z272,Components!$A:$C,2,FALSE),"")</f>
        <v>ALIS000083</v>
      </c>
      <c r="Z272" s="2" t="s">
        <v>756</v>
      </c>
      <c r="AA272" s="2">
        <f>IFERROR(VLOOKUP(Z272,Components!$A:$C,3,FALSE),"")</f>
        <v>1.0500000000000001E-2</v>
      </c>
      <c r="AB272" s="2">
        <v>1</v>
      </c>
      <c r="AC272" s="2">
        <f t="shared" si="99"/>
        <v>1.0500000000000001E-2</v>
      </c>
    </row>
    <row r="273" spans="1:29" ht="15.75" customHeight="1">
      <c r="A273" s="2" t="str">
        <f>IFERROR(VLOOKUP(B273,Components!$A:$C,2,FALSE),"")</f>
        <v>ALIS000080</v>
      </c>
      <c r="B273" s="2" t="s">
        <v>750</v>
      </c>
      <c r="C273" s="2">
        <f>IFERROR(VLOOKUP(B273,Components!$A:$C,3,FALSE),"")</f>
        <v>14.82683982683983</v>
      </c>
      <c r="D273" s="2">
        <v>0.3</v>
      </c>
      <c r="E273" s="2">
        <f t="shared" si="95"/>
        <v>4.4480519480519485</v>
      </c>
      <c r="G273" s="2" t="str">
        <f>IFERROR(VLOOKUP(H273,Components!$A:$C,2,FALSE),"")</f>
        <v>ALIS000080</v>
      </c>
      <c r="H273" s="2" t="s">
        <v>750</v>
      </c>
      <c r="I273" s="2">
        <f>IFERROR(VLOOKUP(H273,Components!$A:$C,3,FALSE),"")</f>
        <v>14.82683982683983</v>
      </c>
      <c r="J273" s="2">
        <v>0.3</v>
      </c>
      <c r="K273" s="2">
        <f t="shared" si="96"/>
        <v>4.4480519480519485</v>
      </c>
      <c r="M273" s="2" t="str">
        <f>IFERROR(VLOOKUP(N273,Components!$A:$C,2,FALSE),"")</f>
        <v>ALIS000080</v>
      </c>
      <c r="N273" s="2" t="s">
        <v>750</v>
      </c>
      <c r="O273" s="2">
        <f>IFERROR(VLOOKUP(N273,Components!$A:$C,3,FALSE),"")</f>
        <v>14.82683982683983</v>
      </c>
      <c r="P273" s="2">
        <v>0.3</v>
      </c>
      <c r="Q273" s="2">
        <f t="shared" si="97"/>
        <v>4.4480519480519485</v>
      </c>
      <c r="S273" s="2" t="str">
        <f>IFERROR(VLOOKUP(T273,Components!$A:$C,2,FALSE),"")</f>
        <v>ALIS000080</v>
      </c>
      <c r="T273" s="2" t="s">
        <v>750</v>
      </c>
      <c r="U273" s="2">
        <f>IFERROR(VLOOKUP(T273,Components!$A:$C,3,FALSE),"")</f>
        <v>14.82683982683983</v>
      </c>
      <c r="V273" s="2">
        <v>0.3</v>
      </c>
      <c r="W273" s="2">
        <f t="shared" si="98"/>
        <v>4.4480519480519485</v>
      </c>
      <c r="Y273" s="2" t="str">
        <f>IFERROR(VLOOKUP(Z273,Components!$A:$C,2,FALSE),"")</f>
        <v>ALIS000080</v>
      </c>
      <c r="Z273" s="2" t="s">
        <v>750</v>
      </c>
      <c r="AA273" s="2">
        <f>IFERROR(VLOOKUP(Z273,Components!$A:$C,3,FALSE),"")</f>
        <v>14.82683982683983</v>
      </c>
      <c r="AB273" s="2">
        <v>0.3</v>
      </c>
      <c r="AC273" s="2">
        <f t="shared" si="99"/>
        <v>4.4480519480519485</v>
      </c>
    </row>
    <row r="274" spans="1:29" ht="15.75" customHeight="1">
      <c r="A274" s="2" t="str">
        <f>IFERROR(VLOOKUP(B274,Components!$A:$C,2,FALSE),"")</f>
        <v/>
      </c>
      <c r="B274" s="2"/>
      <c r="C274" s="2" t="str">
        <f>IFERROR(VLOOKUP(B274,Components!$A:$C,3,FALSE),"")</f>
        <v/>
      </c>
      <c r="D274" s="2">
        <v>1</v>
      </c>
      <c r="E274" s="2">
        <f t="shared" si="95"/>
        <v>0</v>
      </c>
      <c r="G274" s="2" t="str">
        <f>IFERROR(VLOOKUP(H274,Components!$A:$C,2,FALSE),"")</f>
        <v/>
      </c>
      <c r="H274" s="2"/>
      <c r="I274" s="2" t="str">
        <f>IFERROR(VLOOKUP(H274,Components!$A:$C,3,FALSE),"")</f>
        <v/>
      </c>
      <c r="J274" s="2">
        <v>1</v>
      </c>
      <c r="K274" s="2">
        <f t="shared" si="96"/>
        <v>0</v>
      </c>
      <c r="M274" s="2" t="str">
        <f>IFERROR(VLOOKUP(N274,Components!$A:$C,2,FALSE),"")</f>
        <v/>
      </c>
      <c r="N274" s="2"/>
      <c r="O274" s="2" t="str">
        <f>IFERROR(VLOOKUP(N274,Components!$A:$C,3,FALSE),"")</f>
        <v/>
      </c>
      <c r="P274" s="2">
        <v>1</v>
      </c>
      <c r="Q274" s="2">
        <f t="shared" si="97"/>
        <v>0</v>
      </c>
      <c r="S274" s="2" t="str">
        <f>IFERROR(VLOOKUP(T274,Components!$A:$C,2,FALSE),"")</f>
        <v/>
      </c>
      <c r="T274" s="2"/>
      <c r="U274" s="2" t="str">
        <f>IFERROR(VLOOKUP(T274,Components!$A:$C,3,FALSE),"")</f>
        <v/>
      </c>
      <c r="V274" s="2">
        <v>1</v>
      </c>
      <c r="W274" s="2">
        <f t="shared" si="98"/>
        <v>0</v>
      </c>
      <c r="Y274" s="2" t="str">
        <f>IFERROR(VLOOKUP(Z274,Components!$A:$C,2,FALSE),"")</f>
        <v/>
      </c>
      <c r="Z274" s="2"/>
      <c r="AA274" s="2" t="str">
        <f>IFERROR(VLOOKUP(Z274,Components!$A:$C,3,FALSE),"")</f>
        <v/>
      </c>
      <c r="AB274" s="2">
        <v>1</v>
      </c>
      <c r="AC274" s="2">
        <f t="shared" si="99"/>
        <v>0</v>
      </c>
    </row>
    <row r="275" spans="1:29" ht="15.75" customHeight="1">
      <c r="A275" s="2" t="str">
        <f>IFERROR(VLOOKUP(B275,Components!$A:$C,2,FALSE),"")</f>
        <v/>
      </c>
      <c r="B275" s="2"/>
      <c r="C275" s="2" t="str">
        <f>IFERROR(VLOOKUP(B275,Components!$A:$C,3,FALSE),"")</f>
        <v/>
      </c>
      <c r="D275" s="2">
        <v>1</v>
      </c>
      <c r="E275" s="2">
        <f t="shared" si="95"/>
        <v>0</v>
      </c>
      <c r="G275" s="2" t="str">
        <f>IFERROR(VLOOKUP(H275,Components!$A:$C,2,FALSE),"")</f>
        <v/>
      </c>
      <c r="H275" s="2"/>
      <c r="I275" s="2" t="str">
        <f>IFERROR(VLOOKUP(H275,Components!$A:$C,3,FALSE),"")</f>
        <v/>
      </c>
      <c r="J275" s="2">
        <v>1</v>
      </c>
      <c r="K275" s="2">
        <f t="shared" si="96"/>
        <v>0</v>
      </c>
      <c r="M275" s="2" t="str">
        <f>IFERROR(VLOOKUP(N275,Components!$A:$C,2,FALSE),"")</f>
        <v/>
      </c>
      <c r="N275" s="2"/>
      <c r="O275" s="2" t="str">
        <f>IFERROR(VLOOKUP(N275,Components!$A:$C,3,FALSE),"")</f>
        <v/>
      </c>
      <c r="P275" s="2">
        <v>1</v>
      </c>
      <c r="Q275" s="2">
        <f t="shared" si="97"/>
        <v>0</v>
      </c>
      <c r="S275" s="2" t="str">
        <f>IFERROR(VLOOKUP(T275,Components!$A:$C,2,FALSE),"")</f>
        <v/>
      </c>
      <c r="T275" s="2"/>
      <c r="U275" s="2" t="str">
        <f>IFERROR(VLOOKUP(T275,Components!$A:$C,3,FALSE),"")</f>
        <v/>
      </c>
      <c r="V275" s="2">
        <v>1</v>
      </c>
      <c r="W275" s="2">
        <f t="shared" si="98"/>
        <v>0</v>
      </c>
      <c r="Y275" s="2" t="str">
        <f>IFERROR(VLOOKUP(Z275,Components!$A:$C,2,FALSE),"")</f>
        <v/>
      </c>
      <c r="Z275" s="2"/>
      <c r="AA275" s="2" t="str">
        <f>IFERROR(VLOOKUP(Z275,Components!$A:$C,3,FALSE),"")</f>
        <v/>
      </c>
      <c r="AB275" s="2">
        <v>1</v>
      </c>
      <c r="AC275" s="2">
        <f t="shared" si="99"/>
        <v>0</v>
      </c>
    </row>
    <row r="276" spans="1:29" ht="15.75" customHeight="1">
      <c r="A276" s="2" t="str">
        <f>IFERROR(VLOOKUP(B276,Components!$A:$C,2,FALSE),"")</f>
        <v/>
      </c>
      <c r="B276" s="2"/>
      <c r="C276" s="2" t="str">
        <f>IFERROR(VLOOKUP(B276,Components!$A:$C,3,FALSE),"")</f>
        <v/>
      </c>
      <c r="D276" s="2">
        <v>1</v>
      </c>
      <c r="E276" s="2">
        <f t="shared" si="95"/>
        <v>0</v>
      </c>
      <c r="G276" s="2" t="str">
        <f>IFERROR(VLOOKUP(H276,Components!$A:$C,2,FALSE),"")</f>
        <v/>
      </c>
      <c r="H276" s="2"/>
      <c r="I276" s="2" t="str">
        <f>IFERROR(VLOOKUP(H276,Components!$A:$C,3,FALSE),"")</f>
        <v/>
      </c>
      <c r="J276" s="2">
        <v>1</v>
      </c>
      <c r="K276" s="2">
        <f t="shared" si="96"/>
        <v>0</v>
      </c>
      <c r="M276" s="2" t="str">
        <f>IFERROR(VLOOKUP(N276,Components!$A:$C,2,FALSE),"")</f>
        <v/>
      </c>
      <c r="N276" s="2"/>
      <c r="O276" s="2" t="str">
        <f>IFERROR(VLOOKUP(N276,Components!$A:$C,3,FALSE),"")</f>
        <v/>
      </c>
      <c r="P276" s="2">
        <v>1</v>
      </c>
      <c r="Q276" s="2">
        <f t="shared" si="97"/>
        <v>0</v>
      </c>
      <c r="S276" s="2" t="str">
        <f>IFERROR(VLOOKUP(T276,Components!$A:$C,2,FALSE),"")</f>
        <v/>
      </c>
      <c r="T276" s="2"/>
      <c r="U276" s="2" t="str">
        <f>IFERROR(VLOOKUP(T276,Components!$A:$C,3,FALSE),"")</f>
        <v/>
      </c>
      <c r="V276" s="2">
        <v>1</v>
      </c>
      <c r="W276" s="2">
        <f t="shared" si="98"/>
        <v>0</v>
      </c>
      <c r="Y276" s="2" t="str">
        <f>IFERROR(VLOOKUP(Z276,Components!$A:$C,2,FALSE),"")</f>
        <v/>
      </c>
      <c r="Z276" s="2"/>
      <c r="AA276" s="2" t="str">
        <f>IFERROR(VLOOKUP(Z276,Components!$A:$C,3,FALSE),"")</f>
        <v/>
      </c>
      <c r="AB276" s="2">
        <v>1</v>
      </c>
      <c r="AC276" s="2">
        <f t="shared" si="99"/>
        <v>0</v>
      </c>
    </row>
    <row r="277" spans="1:29" ht="15.75" customHeight="1">
      <c r="A277" s="2" t="str">
        <f>IFERROR(VLOOKUP(B277,Components!$A:$C,2,FALSE),"")</f>
        <v/>
      </c>
      <c r="B277" s="2"/>
      <c r="C277" s="2" t="str">
        <f>IFERROR(VLOOKUP(B277,Components!$A:$C,3,FALSE),"")</f>
        <v/>
      </c>
      <c r="E277" s="2">
        <f t="shared" si="95"/>
        <v>0</v>
      </c>
      <c r="G277" s="2" t="str">
        <f>IFERROR(VLOOKUP(H277,Components!$A:$C,2,FALSE),"")</f>
        <v/>
      </c>
      <c r="H277" s="2"/>
      <c r="I277" s="2" t="str">
        <f>IFERROR(VLOOKUP(H277,Components!$A:$C,3,FALSE),"")</f>
        <v/>
      </c>
      <c r="K277" s="2">
        <f t="shared" si="96"/>
        <v>0</v>
      </c>
      <c r="M277" s="2" t="str">
        <f>IFERROR(VLOOKUP(N277,Components!$A:$C,2,FALSE),"")</f>
        <v/>
      </c>
      <c r="N277" s="2"/>
      <c r="O277" s="2" t="str">
        <f>IFERROR(VLOOKUP(N277,Components!$A:$C,3,FALSE),"")</f>
        <v/>
      </c>
      <c r="Q277" s="2">
        <f t="shared" si="97"/>
        <v>0</v>
      </c>
      <c r="S277" s="2" t="str">
        <f>IFERROR(VLOOKUP(T277,Components!$A:$C,2,FALSE),"")</f>
        <v/>
      </c>
      <c r="T277" s="2"/>
      <c r="U277" s="2" t="str">
        <f>IFERROR(VLOOKUP(T277,Components!$A:$C,3,FALSE),"")</f>
        <v/>
      </c>
      <c r="W277" s="2">
        <f t="shared" si="98"/>
        <v>0</v>
      </c>
      <c r="Y277" s="2" t="str">
        <f>IFERROR(VLOOKUP(Z277,Components!$A:$C,2,FALSE),"")</f>
        <v/>
      </c>
      <c r="Z277" s="2"/>
      <c r="AA277" s="2" t="str">
        <f>IFERROR(VLOOKUP(Z277,Components!$A:$C,3,FALSE),"")</f>
        <v/>
      </c>
      <c r="AC277" s="2">
        <f t="shared" si="99"/>
        <v>0</v>
      </c>
    </row>
    <row r="278" spans="1:29" ht="15.75" customHeight="1">
      <c r="A278" s="2" t="str">
        <f>IFERROR(VLOOKUP(B278,Components!$A:$C,2,FALSE),"")</f>
        <v/>
      </c>
      <c r="B278" s="2"/>
      <c r="C278" s="2" t="str">
        <f>IFERROR(VLOOKUP(B278,Components!$A:$C,3,FALSE),"")</f>
        <v/>
      </c>
      <c r="E278" s="2">
        <f t="shared" si="95"/>
        <v>0</v>
      </c>
      <c r="G278" s="2" t="str">
        <f>IFERROR(VLOOKUP(H278,Components!$A:$C,2,FALSE),"")</f>
        <v/>
      </c>
      <c r="H278" s="2"/>
      <c r="I278" s="2" t="str">
        <f>IFERROR(VLOOKUP(H278,Components!$A:$C,3,FALSE),"")</f>
        <v/>
      </c>
      <c r="K278" s="2">
        <f t="shared" si="96"/>
        <v>0</v>
      </c>
      <c r="M278" s="2" t="str">
        <f>IFERROR(VLOOKUP(N278,Components!$A:$C,2,FALSE),"")</f>
        <v/>
      </c>
      <c r="N278" s="2"/>
      <c r="O278" s="2" t="str">
        <f>IFERROR(VLOOKUP(N278,Components!$A:$C,3,FALSE),"")</f>
        <v/>
      </c>
      <c r="Q278" s="2">
        <f t="shared" si="97"/>
        <v>0</v>
      </c>
      <c r="S278" s="2" t="str">
        <f>IFERROR(VLOOKUP(T278,Components!$A:$C,2,FALSE),"")</f>
        <v/>
      </c>
      <c r="T278" s="2"/>
      <c r="U278" s="2" t="str">
        <f>IFERROR(VLOOKUP(T278,Components!$A:$C,3,FALSE),"")</f>
        <v/>
      </c>
      <c r="W278" s="2">
        <f t="shared" si="98"/>
        <v>0</v>
      </c>
      <c r="Y278" s="2" t="str">
        <f>IFERROR(VLOOKUP(Z278,Components!$A:$C,2,FALSE),"")</f>
        <v/>
      </c>
      <c r="Z278" s="2"/>
      <c r="AA278" s="2" t="str">
        <f>IFERROR(VLOOKUP(Z278,Components!$A:$C,3,FALSE),"")</f>
        <v/>
      </c>
      <c r="AC278" s="2">
        <f t="shared" si="99"/>
        <v>0</v>
      </c>
    </row>
    <row r="279" spans="1:29" ht="15.75" customHeight="1">
      <c r="A279" s="2" t="s">
        <v>1750</v>
      </c>
      <c r="E279" s="2">
        <f>SUM(E269:E278)</f>
        <v>506.06905194805194</v>
      </c>
      <c r="G279" s="2" t="s">
        <v>1750</v>
      </c>
      <c r="K279" s="2">
        <f>SUM(K269:K278)</f>
        <v>506.06905194805194</v>
      </c>
      <c r="M279" s="2" t="s">
        <v>1750</v>
      </c>
      <c r="Q279" s="2">
        <f>SUM(Q269:Q278)</f>
        <v>506.06905194805194</v>
      </c>
      <c r="S279" s="2" t="s">
        <v>1750</v>
      </c>
      <c r="W279" s="2">
        <f>SUM(W269:W278)</f>
        <v>506.06905194805194</v>
      </c>
      <c r="Y279" s="2" t="s">
        <v>1750</v>
      </c>
      <c r="AC279" s="2">
        <f>SUM(AC269:AC278)</f>
        <v>506.06905194805194</v>
      </c>
    </row>
    <row r="280" spans="1:29" ht="15.75" customHeight="1"/>
    <row r="281" spans="1:29" ht="15.75" customHeight="1"/>
    <row r="282" spans="1:29" ht="15.75" customHeight="1"/>
    <row r="283" spans="1:29" ht="15.75" customHeight="1"/>
    <row r="284" spans="1:29" ht="15.75" customHeight="1"/>
    <row r="285" spans="1:29" ht="15.75" customHeight="1"/>
    <row r="286" spans="1:29" ht="15.75" customHeight="1"/>
    <row r="287" spans="1:29" ht="15.75" customHeight="1"/>
    <row r="288" spans="1:29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</sheetData>
  <pageMargins left="0.7" right="0.7" top="0.78740157499999996" bottom="0.78740157499999996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A00-000000000000}">
          <x14:formula1>
            <xm:f>Components!$A:$A</xm:f>
          </x14:formula1>
          <xm:sqref>B3:B12 H3:H12 N3:N12 T3:T12 Z3:Z12 B17:B26 H17:H26 N17:N26 T17:T26 Z17:Z26 B31:B40 H31:H40 N31:N40 T31:T40 Z31:Z40 B45:B54 H45:H54 N45:N54 T45:T54 Z45:Z54 B59:B68 H59:H68 N59:N68 T59:T68 Z59:Z68 B73:B82 H73:H82 N73:N82 T73:T82 Z73:Z82 B87:B96 H87:H96 N87:N96 T87:T96 Z87:Z96 B101:B110 H101:H110 N101:N110 T101:T110 Z101:Z110 B115:B124 H115:H124 N115:N124 T115:T124 Z115:Z124 B129:B138 H129:H138 N129:N138 T129:T138 Z129:Z138 B143:B152 H143:H152 N143:N152 T143:T152 Z143:Z152 B157:B166 H157:H166 N157:N166 T157:T166 Z157:Z166 B171:B180 H171:H180 N171:N180 T171:T180 Z171:Z180 B185:B194 H185:H194 N185:N194 T185:T194 Z185:Z194 B199:B208 H199:H208 N199:N208 T199:T208 Z199:Z208 B213:B222 H213:H222 N213:N222 T213:T222 Z213:Z222 B227:B236 H227:H236 N227:N236 T227:T236 Z227:Z236 B241:B250 H241:H250 N241:N250 T241:T250 Z241:Z250 B255:B264 H255:H264 N255:N264 T255:T264 Z255:Z264 B269:B278 H269:H278 N269:N278 T269:T278 Z269:Z278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969"/>
  <sheetViews>
    <sheetView workbookViewId="0"/>
  </sheetViews>
  <sheetFormatPr defaultColWidth="14.44140625" defaultRowHeight="15" customHeight="1"/>
  <cols>
    <col min="1" max="1" width="14" customWidth="1"/>
    <col min="2" max="2" width="34.109375" customWidth="1"/>
    <col min="3" max="3" width="15.6640625" customWidth="1"/>
    <col min="4" max="4" width="6.88671875" customWidth="1"/>
    <col min="5" max="5" width="15.33203125" customWidth="1"/>
    <col min="6" max="6" width="8.6640625" customWidth="1"/>
  </cols>
  <sheetData>
    <row r="1" spans="1:5" ht="14.4">
      <c r="A1" s="211" t="s">
        <v>260</v>
      </c>
      <c r="B1" s="193"/>
      <c r="C1" s="193"/>
      <c r="D1" s="193"/>
      <c r="E1" s="193"/>
    </row>
    <row r="2" spans="1:5" ht="14.4">
      <c r="A2" s="194" t="s">
        <v>1745</v>
      </c>
      <c r="B2" s="195" t="s">
        <v>1746</v>
      </c>
      <c r="C2" s="195" t="s">
        <v>1747</v>
      </c>
      <c r="D2" s="195" t="s">
        <v>1748</v>
      </c>
      <c r="E2" s="196" t="s">
        <v>1749</v>
      </c>
    </row>
    <row r="3" spans="1:5" ht="14.4">
      <c r="A3" s="2" t="str">
        <f>IFERROR(VLOOKUP(B3,Components!$A:$C,2,FALSE),"")</f>
        <v>ALIS000292</v>
      </c>
      <c r="B3" s="2" t="s">
        <v>260</v>
      </c>
      <c r="C3" s="2">
        <f>IFERROR(VLOOKUP(B3,Components!$A:$C,3,FALSE),"")</f>
        <v>157.07999999999998</v>
      </c>
      <c r="D3" s="2">
        <v>1</v>
      </c>
      <c r="E3" s="2">
        <f t="shared" ref="E3:E6" si="0">IFERROR(D3*C3, 0)</f>
        <v>157.07999999999998</v>
      </c>
    </row>
    <row r="4" spans="1:5" ht="14.4">
      <c r="A4" s="2" t="str">
        <f>IFERROR(VLOOKUP(B4,Components!$A:$C,2,FALSE),"")</f>
        <v>ALIS000295</v>
      </c>
      <c r="B4" s="2" t="s">
        <v>1496</v>
      </c>
      <c r="C4" s="2">
        <f>IFERROR(VLOOKUP(B4,Components!$A:$C,3,FALSE),"")</f>
        <v>38.28</v>
      </c>
      <c r="D4" s="2">
        <v>1</v>
      </c>
      <c r="E4" s="2">
        <f t="shared" si="0"/>
        <v>38.28</v>
      </c>
    </row>
    <row r="5" spans="1:5" ht="14.4">
      <c r="A5" s="2" t="str">
        <f>IFERROR(VLOOKUP(B5,Components!$A:$C,2,FALSE),"")</f>
        <v>ALIS000084</v>
      </c>
      <c r="B5" s="2" t="s">
        <v>758</v>
      </c>
      <c r="C5" s="2">
        <f>IFERROR(VLOOKUP(B5,Components!$A:$C,3,FALSE),"")</f>
        <v>1.0500000000000001E-2</v>
      </c>
      <c r="D5" s="2">
        <v>1</v>
      </c>
      <c r="E5" s="2">
        <f t="shared" si="0"/>
        <v>1.0500000000000001E-2</v>
      </c>
    </row>
    <row r="6" spans="1:5" ht="14.4">
      <c r="A6" s="2" t="str">
        <f>IFERROR(VLOOKUP(B6,Components!$A:$C,2,FALSE),"")</f>
        <v>ALIS000080</v>
      </c>
      <c r="B6" s="2" t="s">
        <v>750</v>
      </c>
      <c r="C6" s="2">
        <f>IFERROR(VLOOKUP(B6,Components!$A:$C,3,FALSE),"")</f>
        <v>14.82683982683983</v>
      </c>
      <c r="D6" s="2">
        <v>0.1</v>
      </c>
      <c r="E6" s="2">
        <f t="shared" si="0"/>
        <v>1.482683982683983</v>
      </c>
    </row>
    <row r="7" spans="1:5" ht="15.75" customHeight="1">
      <c r="A7" s="2" t="s">
        <v>1750</v>
      </c>
      <c r="E7" s="2">
        <f>SUM(E3:E6)</f>
        <v>196.85318398268399</v>
      </c>
    </row>
    <row r="8" spans="1:5" ht="15.75" customHeight="1"/>
    <row r="9" spans="1:5" ht="15.75" customHeight="1">
      <c r="A9" s="211" t="s">
        <v>261</v>
      </c>
      <c r="B9" s="193"/>
      <c r="C9" s="193"/>
      <c r="D9" s="193"/>
      <c r="E9" s="193"/>
    </row>
    <row r="10" spans="1:5" ht="15.75" customHeight="1">
      <c r="A10" s="194" t="s">
        <v>1745</v>
      </c>
      <c r="B10" s="195" t="s">
        <v>1746</v>
      </c>
      <c r="C10" s="195" t="s">
        <v>1747</v>
      </c>
      <c r="D10" s="195" t="s">
        <v>1748</v>
      </c>
      <c r="E10" s="196" t="s">
        <v>1749</v>
      </c>
    </row>
    <row r="11" spans="1:5" ht="15.75" customHeight="1">
      <c r="A11" s="2" t="str">
        <f>IFERROR(VLOOKUP(B11,Components!$A:$C,2,FALSE),"")</f>
        <v>ALIS000293</v>
      </c>
      <c r="B11" s="2" t="s">
        <v>261</v>
      </c>
      <c r="C11" s="2">
        <f>IFERROR(VLOOKUP(B11,Components!$A:$C,3,FALSE),"")</f>
        <v>166.32</v>
      </c>
      <c r="D11" s="2">
        <v>1</v>
      </c>
      <c r="E11" s="2">
        <f t="shared" ref="E11:E14" si="1">IFERROR(D11*C11, 0)</f>
        <v>166.32</v>
      </c>
    </row>
    <row r="12" spans="1:5" ht="15.75" customHeight="1">
      <c r="A12" s="2" t="str">
        <f>IFERROR(VLOOKUP(B12,Components!$A:$C,2,FALSE),"")</f>
        <v>ALIS000295</v>
      </c>
      <c r="B12" s="2" t="s">
        <v>1496</v>
      </c>
      <c r="C12" s="2">
        <f>IFERROR(VLOOKUP(B12,Components!$A:$C,3,FALSE),"")</f>
        <v>38.28</v>
      </c>
      <c r="D12" s="2">
        <v>1</v>
      </c>
      <c r="E12" s="2">
        <f t="shared" si="1"/>
        <v>38.28</v>
      </c>
    </row>
    <row r="13" spans="1:5" ht="15.75" customHeight="1">
      <c r="A13" s="2" t="str">
        <f>IFERROR(VLOOKUP(B13,Components!$A:$C,2,FALSE),"")</f>
        <v>ALIS000084</v>
      </c>
      <c r="B13" s="2" t="s">
        <v>758</v>
      </c>
      <c r="C13" s="2">
        <f>IFERROR(VLOOKUP(B13,Components!$A:$C,3,FALSE),"")</f>
        <v>1.0500000000000001E-2</v>
      </c>
      <c r="D13" s="2">
        <v>1</v>
      </c>
      <c r="E13" s="2">
        <f t="shared" si="1"/>
        <v>1.0500000000000001E-2</v>
      </c>
    </row>
    <row r="14" spans="1:5" ht="15.75" customHeight="1">
      <c r="A14" s="2" t="str">
        <f>IFERROR(VLOOKUP(B14,Components!$A:$C,2,FALSE),"")</f>
        <v>ALIS000080</v>
      </c>
      <c r="B14" s="2" t="s">
        <v>750</v>
      </c>
      <c r="C14" s="2">
        <f>IFERROR(VLOOKUP(B14,Components!$A:$C,3,FALSE),"")</f>
        <v>14.82683982683983</v>
      </c>
      <c r="D14" s="2">
        <v>0.1</v>
      </c>
      <c r="E14" s="2">
        <f t="shared" si="1"/>
        <v>1.482683982683983</v>
      </c>
    </row>
    <row r="15" spans="1:5" ht="15.75" customHeight="1">
      <c r="A15" s="2" t="s">
        <v>1750</v>
      </c>
      <c r="E15" s="2">
        <f>SUM(E11:E14)</f>
        <v>206.093183982684</v>
      </c>
    </row>
    <row r="16" spans="1:5" ht="15.75" customHeight="1"/>
    <row r="17" spans="1:5" ht="15.75" customHeight="1">
      <c r="A17" s="211" t="s">
        <v>262</v>
      </c>
      <c r="B17" s="193"/>
      <c r="C17" s="193"/>
      <c r="D17" s="193"/>
      <c r="E17" s="193"/>
    </row>
    <row r="18" spans="1:5" ht="15.75" customHeight="1">
      <c r="A18" s="194" t="s">
        <v>1745</v>
      </c>
      <c r="B18" s="195" t="s">
        <v>1746</v>
      </c>
      <c r="C18" s="195" t="s">
        <v>1747</v>
      </c>
      <c r="D18" s="195" t="s">
        <v>1748</v>
      </c>
      <c r="E18" s="196" t="s">
        <v>1749</v>
      </c>
    </row>
    <row r="19" spans="1:5" ht="15.75" customHeight="1">
      <c r="A19" s="2" t="str">
        <f>IFERROR(VLOOKUP(B19,Components!$A:$C,2,FALSE),"")</f>
        <v>ALIS000294</v>
      </c>
      <c r="B19" s="2" t="s">
        <v>262</v>
      </c>
      <c r="C19" s="2">
        <f>IFERROR(VLOOKUP(B19,Components!$A:$C,3,FALSE),"")</f>
        <v>166.32</v>
      </c>
      <c r="D19" s="2">
        <v>1</v>
      </c>
      <c r="E19" s="2">
        <f t="shared" ref="E19:E22" si="2">IFERROR(D19*C19, 0)</f>
        <v>166.32</v>
      </c>
    </row>
    <row r="20" spans="1:5" ht="15.75" customHeight="1">
      <c r="A20" s="2" t="str">
        <f>IFERROR(VLOOKUP(B20,Components!$A:$C,2,FALSE),"")</f>
        <v>ALIS000295</v>
      </c>
      <c r="B20" s="2" t="s">
        <v>1496</v>
      </c>
      <c r="C20" s="2">
        <f>IFERROR(VLOOKUP(B20,Components!$A:$C,3,FALSE),"")</f>
        <v>38.28</v>
      </c>
      <c r="D20" s="2">
        <v>1</v>
      </c>
      <c r="E20" s="2">
        <f t="shared" si="2"/>
        <v>38.28</v>
      </c>
    </row>
    <row r="21" spans="1:5" ht="15.75" customHeight="1">
      <c r="A21" s="2" t="str">
        <f>IFERROR(VLOOKUP(B21,Components!$A:$C,2,FALSE),"")</f>
        <v>ALIS000084</v>
      </c>
      <c r="B21" s="2" t="s">
        <v>758</v>
      </c>
      <c r="C21" s="2">
        <f>IFERROR(VLOOKUP(B21,Components!$A:$C,3,FALSE),"")</f>
        <v>1.0500000000000001E-2</v>
      </c>
      <c r="D21" s="2">
        <v>1</v>
      </c>
      <c r="E21" s="2">
        <f t="shared" si="2"/>
        <v>1.0500000000000001E-2</v>
      </c>
    </row>
    <row r="22" spans="1:5" ht="15.75" customHeight="1">
      <c r="A22" s="2" t="str">
        <f>IFERROR(VLOOKUP(B22,Components!$A:$C,2,FALSE),"")</f>
        <v>ALIS000080</v>
      </c>
      <c r="B22" s="2" t="s">
        <v>750</v>
      </c>
      <c r="C22" s="2">
        <f>IFERROR(VLOOKUP(B22,Components!$A:$C,3,FALSE),"")</f>
        <v>14.82683982683983</v>
      </c>
      <c r="D22" s="2">
        <v>0.1</v>
      </c>
      <c r="E22" s="2">
        <f t="shared" si="2"/>
        <v>1.482683982683983</v>
      </c>
    </row>
    <row r="23" spans="1:5" ht="15.75" customHeight="1">
      <c r="A23" s="2" t="s">
        <v>1750</v>
      </c>
      <c r="E23" s="2">
        <f>SUM(E19:E22)</f>
        <v>206.093183982684</v>
      </c>
    </row>
    <row r="24" spans="1:5" ht="15.75" customHeight="1"/>
    <row r="25" spans="1:5" ht="15.75" customHeight="1">
      <c r="A25" s="211" t="s">
        <v>261</v>
      </c>
      <c r="B25" s="193"/>
      <c r="C25" s="193"/>
      <c r="D25" s="193"/>
      <c r="E25" s="193"/>
    </row>
    <row r="26" spans="1:5" ht="15.75" customHeight="1">
      <c r="A26" s="194" t="s">
        <v>1745</v>
      </c>
      <c r="B26" s="195" t="s">
        <v>1746</v>
      </c>
      <c r="C26" s="195" t="s">
        <v>1747</v>
      </c>
      <c r="D26" s="195" t="s">
        <v>1748</v>
      </c>
      <c r="E26" s="196" t="s">
        <v>1749</v>
      </c>
    </row>
    <row r="27" spans="1:5" ht="15.75" customHeight="1">
      <c r="A27" s="2" t="str">
        <f>IFERROR(VLOOKUP(B27,Components!$A:$C,2,FALSE),"")</f>
        <v>ALIS000293</v>
      </c>
      <c r="B27" s="2" t="s">
        <v>261</v>
      </c>
      <c r="C27" s="2">
        <f>IFERROR(VLOOKUP(B27,Components!$A:$C,3,FALSE),"")</f>
        <v>166.32</v>
      </c>
      <c r="D27" s="2">
        <v>1</v>
      </c>
      <c r="E27" s="2">
        <f t="shared" ref="E27:E30" si="3">IFERROR(D27*C27, 0)</f>
        <v>166.32</v>
      </c>
    </row>
    <row r="28" spans="1:5" ht="15.75" customHeight="1">
      <c r="A28" s="2" t="str">
        <f>IFERROR(VLOOKUP(B28,Components!$A:$C,2,FALSE),"")</f>
        <v>ALIS000295</v>
      </c>
      <c r="B28" s="2" t="s">
        <v>1496</v>
      </c>
      <c r="C28" s="2">
        <f>IFERROR(VLOOKUP(B28,Components!$A:$C,3,FALSE),"")</f>
        <v>38.28</v>
      </c>
      <c r="D28" s="2">
        <v>1</v>
      </c>
      <c r="E28" s="2">
        <f t="shared" si="3"/>
        <v>38.28</v>
      </c>
    </row>
    <row r="29" spans="1:5" ht="15.75" customHeight="1">
      <c r="A29" s="2" t="str">
        <f>IFERROR(VLOOKUP(B29,Components!$A:$C,2,FALSE),"")</f>
        <v>ALIS000084</v>
      </c>
      <c r="B29" s="2" t="s">
        <v>758</v>
      </c>
      <c r="C29" s="2">
        <f>IFERROR(VLOOKUP(B29,Components!$A:$C,3,FALSE),"")</f>
        <v>1.0500000000000001E-2</v>
      </c>
      <c r="D29" s="2">
        <v>1</v>
      </c>
      <c r="E29" s="2">
        <f t="shared" si="3"/>
        <v>1.0500000000000001E-2</v>
      </c>
    </row>
    <row r="30" spans="1:5" ht="15.75" customHeight="1">
      <c r="A30" s="2" t="str">
        <f>IFERROR(VLOOKUP(B30,Components!$A:$C,2,FALSE),"")</f>
        <v>ALIS000080</v>
      </c>
      <c r="B30" s="2" t="s">
        <v>750</v>
      </c>
      <c r="C30" s="2">
        <f>IFERROR(VLOOKUP(B30,Components!$A:$C,3,FALSE),"")</f>
        <v>14.82683982683983</v>
      </c>
      <c r="D30" s="2">
        <v>0.1</v>
      </c>
      <c r="E30" s="2">
        <f t="shared" si="3"/>
        <v>1.482683982683983</v>
      </c>
    </row>
    <row r="31" spans="1:5" ht="15.75" customHeight="1">
      <c r="A31" s="2" t="s">
        <v>1750</v>
      </c>
      <c r="E31" s="2">
        <f>SUM(E27:E30)</f>
        <v>206.093183982684</v>
      </c>
    </row>
    <row r="32" spans="1:5" ht="15.75" customHeight="1"/>
    <row r="33" spans="1:5" ht="15.75" customHeight="1">
      <c r="A33" s="211" t="s">
        <v>263</v>
      </c>
      <c r="B33" s="193"/>
      <c r="C33" s="193"/>
      <c r="D33" s="193"/>
      <c r="E33" s="193"/>
    </row>
    <row r="34" spans="1:5" ht="15.75" customHeight="1">
      <c r="A34" s="194" t="s">
        <v>1745</v>
      </c>
      <c r="B34" s="195" t="s">
        <v>1746</v>
      </c>
      <c r="C34" s="195" t="s">
        <v>1747</v>
      </c>
      <c r="D34" s="195" t="s">
        <v>1748</v>
      </c>
      <c r="E34" s="196" t="s">
        <v>1749</v>
      </c>
    </row>
    <row r="35" spans="1:5" ht="15.75" customHeight="1">
      <c r="A35" s="2" t="str">
        <f>IFERROR(VLOOKUP(B35,Components!$A:$C,2,FALSE),"")</f>
        <v>ALIS000294</v>
      </c>
      <c r="B35" s="2" t="s">
        <v>262</v>
      </c>
      <c r="C35" s="2">
        <f>IFERROR(VLOOKUP(B35,Components!$A:$C,3,FALSE),"")</f>
        <v>166.32</v>
      </c>
      <c r="D35" s="2">
        <v>1</v>
      </c>
      <c r="E35" s="2">
        <f t="shared" ref="E35:E38" si="4">IFERROR(D35*C35, 0)</f>
        <v>166.32</v>
      </c>
    </row>
    <row r="36" spans="1:5" ht="15.75" customHeight="1">
      <c r="A36" s="2" t="str">
        <f>IFERROR(VLOOKUP(B36,Components!$A:$C,2,FALSE),"")</f>
        <v>ALIS000295</v>
      </c>
      <c r="B36" s="2" t="s">
        <v>1496</v>
      </c>
      <c r="C36" s="2">
        <f>IFERROR(VLOOKUP(B36,Components!$A:$C,3,FALSE),"")</f>
        <v>38.28</v>
      </c>
      <c r="D36" s="2">
        <v>1</v>
      </c>
      <c r="E36" s="2">
        <f t="shared" si="4"/>
        <v>38.28</v>
      </c>
    </row>
    <row r="37" spans="1:5" ht="15.75" customHeight="1">
      <c r="A37" s="2" t="str">
        <f>IFERROR(VLOOKUP(B37,Components!$A:$C,2,FALSE),"")</f>
        <v>ALIS000084</v>
      </c>
      <c r="B37" s="2" t="s">
        <v>758</v>
      </c>
      <c r="C37" s="2">
        <f>IFERROR(VLOOKUP(B37,Components!$A:$C,3,FALSE),"")</f>
        <v>1.0500000000000001E-2</v>
      </c>
      <c r="D37" s="2">
        <v>1</v>
      </c>
      <c r="E37" s="2">
        <f t="shared" si="4"/>
        <v>1.0500000000000001E-2</v>
      </c>
    </row>
    <row r="38" spans="1:5" ht="15.75" customHeight="1">
      <c r="A38" s="2" t="str">
        <f>IFERROR(VLOOKUP(B38,Components!$A:$C,2,FALSE),"")</f>
        <v>ALIS000080</v>
      </c>
      <c r="B38" s="2" t="s">
        <v>750</v>
      </c>
      <c r="C38" s="2">
        <f>IFERROR(VLOOKUP(B38,Components!$A:$C,3,FALSE),"")</f>
        <v>14.82683982683983</v>
      </c>
      <c r="D38" s="2">
        <v>0.1</v>
      </c>
      <c r="E38" s="2">
        <f t="shared" si="4"/>
        <v>1.482683982683983</v>
      </c>
    </row>
    <row r="39" spans="1:5" ht="15.75" customHeight="1">
      <c r="A39" s="2" t="s">
        <v>1750</v>
      </c>
      <c r="E39" s="2">
        <f>SUM(E35:E38)</f>
        <v>206.093183982684</v>
      </c>
    </row>
    <row r="40" spans="1:5" ht="15.75" customHeight="1"/>
    <row r="41" spans="1:5" ht="15.75" customHeight="1">
      <c r="A41" s="211" t="s">
        <v>264</v>
      </c>
      <c r="B41" s="193"/>
      <c r="C41" s="193"/>
      <c r="D41" s="193"/>
      <c r="E41" s="193"/>
    </row>
    <row r="42" spans="1:5" ht="15.75" customHeight="1">
      <c r="A42" s="194" t="s">
        <v>1745</v>
      </c>
      <c r="B42" s="195" t="s">
        <v>1746</v>
      </c>
      <c r="C42" s="195" t="s">
        <v>1747</v>
      </c>
      <c r="D42" s="195" t="s">
        <v>1748</v>
      </c>
      <c r="E42" s="196" t="s">
        <v>1749</v>
      </c>
    </row>
    <row r="43" spans="1:5" ht="15.75" customHeight="1">
      <c r="A43" s="2" t="str">
        <f>IFERROR(VLOOKUP(B43,Components!$A:$C,2,FALSE),"")</f>
        <v>ALIS000297</v>
      </c>
      <c r="B43" s="2" t="s">
        <v>264</v>
      </c>
      <c r="C43" s="2">
        <f>IFERROR(VLOOKUP(B43,Components!$A:$C,3,FALSE),"")</f>
        <v>47.519999999999996</v>
      </c>
      <c r="D43" s="2">
        <v>1</v>
      </c>
      <c r="E43" s="2">
        <f t="shared" ref="E43:E45" si="5">IFERROR(D43*C43, 0)</f>
        <v>47.519999999999996</v>
      </c>
    </row>
    <row r="44" spans="1:5" ht="15.75" customHeight="1">
      <c r="A44" s="2" t="str">
        <f>IFERROR(VLOOKUP(B44,Components!$A:$C,2,FALSE),"")</f>
        <v>ALIS000084</v>
      </c>
      <c r="B44" s="2" t="s">
        <v>758</v>
      </c>
      <c r="C44" s="2">
        <f>IFERROR(VLOOKUP(B44,Components!$A:$C,3,FALSE),"")</f>
        <v>1.0500000000000001E-2</v>
      </c>
      <c r="D44" s="2">
        <v>1</v>
      </c>
      <c r="E44" s="2">
        <f t="shared" si="5"/>
        <v>1.0500000000000001E-2</v>
      </c>
    </row>
    <row r="45" spans="1:5" ht="15.75" customHeight="1">
      <c r="A45" s="2" t="str">
        <f>IFERROR(VLOOKUP(B45,Components!$A:$C,2,FALSE),"")</f>
        <v>ALIS000080</v>
      </c>
      <c r="B45" s="2" t="s">
        <v>750</v>
      </c>
      <c r="C45" s="2">
        <f>IFERROR(VLOOKUP(B45,Components!$A:$C,3,FALSE),"")</f>
        <v>14.82683982683983</v>
      </c>
      <c r="D45" s="2">
        <v>0.1</v>
      </c>
      <c r="E45" s="2">
        <f t="shared" si="5"/>
        <v>1.482683982683983</v>
      </c>
    </row>
    <row r="46" spans="1:5" ht="15.75" customHeight="1">
      <c r="A46" s="2" t="s">
        <v>1750</v>
      </c>
      <c r="E46" s="2">
        <f>SUM(E43:E45)</f>
        <v>49.013183982683977</v>
      </c>
    </row>
    <row r="47" spans="1:5" ht="15.75" customHeight="1"/>
    <row r="48" spans="1:5" ht="15.75" customHeight="1">
      <c r="A48" s="211" t="s">
        <v>265</v>
      </c>
      <c r="B48" s="193"/>
      <c r="C48" s="193"/>
      <c r="D48" s="193"/>
      <c r="E48" s="193"/>
    </row>
    <row r="49" spans="1:5" ht="15.75" customHeight="1">
      <c r="A49" s="194" t="s">
        <v>1745</v>
      </c>
      <c r="B49" s="195" t="s">
        <v>1746</v>
      </c>
      <c r="C49" s="195" t="s">
        <v>1747</v>
      </c>
      <c r="D49" s="195" t="s">
        <v>1748</v>
      </c>
      <c r="E49" s="196" t="s">
        <v>1749</v>
      </c>
    </row>
    <row r="50" spans="1:5" ht="15.75" customHeight="1">
      <c r="A50" s="2" t="str">
        <f>IFERROR(VLOOKUP(B50,Components!$A:$C,2,FALSE),"")</f>
        <v>ALIS000298</v>
      </c>
      <c r="B50" s="2" t="s">
        <v>265</v>
      </c>
      <c r="C50" s="2">
        <f>IFERROR(VLOOKUP(B50,Components!$A:$C,3,FALSE),"")</f>
        <v>51.480000000000004</v>
      </c>
      <c r="D50" s="2">
        <v>1</v>
      </c>
      <c r="E50" s="2">
        <f t="shared" ref="E50:E52" si="6">IFERROR(D50*C50, 0)</f>
        <v>51.480000000000004</v>
      </c>
    </row>
    <row r="51" spans="1:5" ht="15.75" customHeight="1">
      <c r="A51" s="2" t="str">
        <f>IFERROR(VLOOKUP(B51,Components!$A:$C,2,FALSE),"")</f>
        <v>ALIS000084</v>
      </c>
      <c r="B51" s="2" t="s">
        <v>758</v>
      </c>
      <c r="C51" s="2">
        <f>IFERROR(VLOOKUP(B51,Components!$A:$C,3,FALSE),"")</f>
        <v>1.0500000000000001E-2</v>
      </c>
      <c r="D51" s="2">
        <v>1</v>
      </c>
      <c r="E51" s="2">
        <f t="shared" si="6"/>
        <v>1.0500000000000001E-2</v>
      </c>
    </row>
    <row r="52" spans="1:5" ht="15.75" customHeight="1">
      <c r="A52" s="2" t="str">
        <f>IFERROR(VLOOKUP(B52,Components!$A:$C,2,FALSE),"")</f>
        <v>ALIS000080</v>
      </c>
      <c r="B52" s="2" t="s">
        <v>750</v>
      </c>
      <c r="C52" s="2">
        <f>IFERROR(VLOOKUP(B52,Components!$A:$C,3,FALSE),"")</f>
        <v>14.82683982683983</v>
      </c>
      <c r="D52" s="2">
        <v>0.1</v>
      </c>
      <c r="E52" s="2">
        <f t="shared" si="6"/>
        <v>1.482683982683983</v>
      </c>
    </row>
    <row r="53" spans="1:5" ht="15.75" customHeight="1">
      <c r="A53" s="2" t="s">
        <v>1750</v>
      </c>
      <c r="E53" s="2">
        <f>SUM(E50:E52)</f>
        <v>52.973183982683985</v>
      </c>
    </row>
    <row r="54" spans="1:5" ht="15.75" customHeight="1"/>
    <row r="55" spans="1:5" ht="15.75" customHeight="1">
      <c r="A55" s="211" t="s">
        <v>266</v>
      </c>
      <c r="B55" s="193"/>
      <c r="C55" s="193"/>
      <c r="D55" s="193"/>
      <c r="E55" s="193"/>
    </row>
    <row r="56" spans="1:5" ht="15.75" customHeight="1">
      <c r="A56" s="194" t="s">
        <v>1745</v>
      </c>
      <c r="B56" s="195" t="s">
        <v>1746</v>
      </c>
      <c r="C56" s="195" t="s">
        <v>1747</v>
      </c>
      <c r="D56" s="195" t="s">
        <v>1748</v>
      </c>
      <c r="E56" s="196" t="s">
        <v>1749</v>
      </c>
    </row>
    <row r="57" spans="1:5" ht="15.75" customHeight="1">
      <c r="A57" s="2" t="str">
        <f>IFERROR(VLOOKUP(B57,Components!$A:$C,2,FALSE),"")</f>
        <v>ALIS000299</v>
      </c>
      <c r="B57" s="2" t="s">
        <v>266</v>
      </c>
      <c r="C57" s="2">
        <f>IFERROR(VLOOKUP(B57,Components!$A:$C,3,FALSE),"")</f>
        <v>51.480000000000004</v>
      </c>
      <c r="D57" s="2">
        <v>1</v>
      </c>
      <c r="E57" s="2">
        <f t="shared" ref="E57:E59" si="7">IFERROR(D57*C57, 0)</f>
        <v>51.480000000000004</v>
      </c>
    </row>
    <row r="58" spans="1:5" ht="15.75" customHeight="1">
      <c r="A58" s="2" t="str">
        <f>IFERROR(VLOOKUP(B58,Components!$A:$C,2,FALSE),"")</f>
        <v>ALIS000084</v>
      </c>
      <c r="B58" s="2" t="s">
        <v>758</v>
      </c>
      <c r="C58" s="2">
        <f>IFERROR(VLOOKUP(B58,Components!$A:$C,3,FALSE),"")</f>
        <v>1.0500000000000001E-2</v>
      </c>
      <c r="D58" s="2">
        <v>1</v>
      </c>
      <c r="E58" s="2">
        <f t="shared" si="7"/>
        <v>1.0500000000000001E-2</v>
      </c>
    </row>
    <row r="59" spans="1:5" ht="15.75" customHeight="1">
      <c r="A59" s="2" t="str">
        <f>IFERROR(VLOOKUP(B59,Components!$A:$C,2,FALSE),"")</f>
        <v>ALIS000080</v>
      </c>
      <c r="B59" s="2" t="s">
        <v>750</v>
      </c>
      <c r="C59" s="2">
        <f>IFERROR(VLOOKUP(B59,Components!$A:$C,3,FALSE),"")</f>
        <v>14.82683982683983</v>
      </c>
      <c r="D59" s="2">
        <v>0.1</v>
      </c>
      <c r="E59" s="2">
        <f t="shared" si="7"/>
        <v>1.482683982683983</v>
      </c>
    </row>
    <row r="60" spans="1:5" ht="15.75" customHeight="1">
      <c r="A60" s="2" t="s">
        <v>1750</v>
      </c>
      <c r="E60" s="2">
        <f>SUM(E57:E59)</f>
        <v>52.973183982683985</v>
      </c>
    </row>
    <row r="61" spans="1:5" ht="15.75" customHeight="1"/>
    <row r="62" spans="1:5" ht="15.75" customHeight="1">
      <c r="A62" s="211" t="s">
        <v>267</v>
      </c>
      <c r="B62" s="193"/>
      <c r="C62" s="193"/>
      <c r="D62" s="193"/>
      <c r="E62" s="193"/>
    </row>
    <row r="63" spans="1:5" ht="15.75" customHeight="1">
      <c r="A63" s="194" t="s">
        <v>1745</v>
      </c>
      <c r="B63" s="195" t="s">
        <v>1746</v>
      </c>
      <c r="C63" s="195" t="s">
        <v>1747</v>
      </c>
      <c r="D63" s="195" t="s">
        <v>1748</v>
      </c>
      <c r="E63" s="196" t="s">
        <v>1749</v>
      </c>
    </row>
    <row r="64" spans="1:5" ht="15.75" customHeight="1">
      <c r="A64" s="2" t="str">
        <f>IFERROR(VLOOKUP(B64,Components!$A:$C,2,FALSE),"")</f>
        <v>ALIS000302</v>
      </c>
      <c r="B64" s="2" t="s">
        <v>267</v>
      </c>
      <c r="C64" s="2">
        <f>IFERROR(VLOOKUP(B64,Components!$A:$C,3,FALSE),"")</f>
        <v>15.84</v>
      </c>
      <c r="D64" s="2">
        <v>1</v>
      </c>
      <c r="E64" s="2">
        <f t="shared" ref="E64:E66" si="8">IFERROR(D64*C64, 0)</f>
        <v>15.84</v>
      </c>
    </row>
    <row r="65" spans="1:5" ht="15.75" customHeight="1">
      <c r="A65" s="2" t="str">
        <f>IFERROR(VLOOKUP(B65,Components!$A:$C,2,FALSE),"")</f>
        <v>ALIS000084</v>
      </c>
      <c r="B65" s="2" t="s">
        <v>758</v>
      </c>
      <c r="C65" s="2">
        <f>IFERROR(VLOOKUP(B65,Components!$A:$C,3,FALSE),"")</f>
        <v>1.0500000000000001E-2</v>
      </c>
      <c r="D65" s="2">
        <v>1</v>
      </c>
      <c r="E65" s="2">
        <f t="shared" si="8"/>
        <v>1.0500000000000001E-2</v>
      </c>
    </row>
    <row r="66" spans="1:5" ht="15.75" customHeight="1">
      <c r="A66" s="2" t="str">
        <f>IFERROR(VLOOKUP(B66,Components!$A:$C,2,FALSE),"")</f>
        <v>ALIS000080</v>
      </c>
      <c r="B66" s="2" t="s">
        <v>750</v>
      </c>
      <c r="C66" s="2">
        <f>IFERROR(VLOOKUP(B66,Components!$A:$C,3,FALSE),"")</f>
        <v>14.82683982683983</v>
      </c>
      <c r="D66" s="2">
        <v>0.1</v>
      </c>
      <c r="E66" s="2">
        <f t="shared" si="8"/>
        <v>1.482683982683983</v>
      </c>
    </row>
    <row r="67" spans="1:5" ht="15.75" customHeight="1">
      <c r="A67" s="2" t="s">
        <v>1750</v>
      </c>
      <c r="E67" s="2">
        <f>SUM(E64:E66)</f>
        <v>17.333183982683984</v>
      </c>
    </row>
    <row r="68" spans="1:5" ht="15.75" customHeight="1"/>
    <row r="69" spans="1:5" ht="15.75" customHeight="1">
      <c r="A69" s="211" t="s">
        <v>268</v>
      </c>
      <c r="B69" s="193"/>
      <c r="C69" s="193"/>
      <c r="D69" s="193"/>
      <c r="E69" s="193"/>
    </row>
    <row r="70" spans="1:5" ht="15.75" customHeight="1">
      <c r="A70" s="194" t="s">
        <v>1745</v>
      </c>
      <c r="B70" s="195" t="s">
        <v>1746</v>
      </c>
      <c r="C70" s="195" t="s">
        <v>1747</v>
      </c>
      <c r="D70" s="195" t="s">
        <v>1748</v>
      </c>
      <c r="E70" s="196" t="s">
        <v>1749</v>
      </c>
    </row>
    <row r="71" spans="1:5" ht="15.75" customHeight="1">
      <c r="A71" s="2" t="str">
        <f>IFERROR(VLOOKUP(B71,Components!$A:$C,2,FALSE),"")</f>
        <v>ALIS000303</v>
      </c>
      <c r="B71" s="2" t="s">
        <v>268</v>
      </c>
      <c r="C71" s="2">
        <f>IFERROR(VLOOKUP(B71,Components!$A:$C,3,FALSE),"")</f>
        <v>15.84</v>
      </c>
      <c r="D71" s="2">
        <v>1</v>
      </c>
      <c r="E71" s="2">
        <f t="shared" ref="E71:E73" si="9">IFERROR(D71*C71, 0)</f>
        <v>15.84</v>
      </c>
    </row>
    <row r="72" spans="1:5" ht="15.75" customHeight="1">
      <c r="A72" s="2" t="str">
        <f>IFERROR(VLOOKUP(B72,Components!$A:$C,2,FALSE),"")</f>
        <v>ALIS000084</v>
      </c>
      <c r="B72" s="2" t="s">
        <v>758</v>
      </c>
      <c r="C72" s="2">
        <f>IFERROR(VLOOKUP(B72,Components!$A:$C,3,FALSE),"")</f>
        <v>1.0500000000000001E-2</v>
      </c>
      <c r="D72" s="2">
        <v>1</v>
      </c>
      <c r="E72" s="2">
        <f t="shared" si="9"/>
        <v>1.0500000000000001E-2</v>
      </c>
    </row>
    <row r="73" spans="1:5" ht="15.75" customHeight="1">
      <c r="A73" s="2" t="str">
        <f>IFERROR(VLOOKUP(B73,Components!$A:$C,2,FALSE),"")</f>
        <v>ALIS000080</v>
      </c>
      <c r="B73" s="2" t="s">
        <v>750</v>
      </c>
      <c r="C73" s="2">
        <f>IFERROR(VLOOKUP(B73,Components!$A:$C,3,FALSE),"")</f>
        <v>14.82683982683983</v>
      </c>
      <c r="D73" s="2">
        <v>0.1</v>
      </c>
      <c r="E73" s="2">
        <f t="shared" si="9"/>
        <v>1.482683982683983</v>
      </c>
    </row>
    <row r="74" spans="1:5" ht="15.75" customHeight="1">
      <c r="A74" s="2" t="s">
        <v>1750</v>
      </c>
      <c r="E74" s="2">
        <f>SUM(E71:E73)</f>
        <v>17.333183982683984</v>
      </c>
    </row>
    <row r="75" spans="1:5" ht="15.75" customHeight="1"/>
    <row r="76" spans="1:5" ht="15.75" customHeight="1">
      <c r="A76" s="211" t="s">
        <v>269</v>
      </c>
      <c r="B76" s="193"/>
      <c r="C76" s="193"/>
      <c r="D76" s="193"/>
      <c r="E76" s="193"/>
    </row>
    <row r="77" spans="1:5" ht="15.75" customHeight="1">
      <c r="A77" s="194" t="s">
        <v>1745</v>
      </c>
      <c r="B77" s="195" t="s">
        <v>1746</v>
      </c>
      <c r="C77" s="195" t="s">
        <v>1747</v>
      </c>
      <c r="D77" s="195" t="s">
        <v>1748</v>
      </c>
      <c r="E77" s="196" t="s">
        <v>1749</v>
      </c>
    </row>
    <row r="78" spans="1:5" ht="15.75" customHeight="1">
      <c r="A78" s="2" t="str">
        <f>IFERROR(VLOOKUP(B78,Components!$A:$C,2,FALSE),"")</f>
        <v>ALIS000304</v>
      </c>
      <c r="B78" s="2" t="s">
        <v>269</v>
      </c>
      <c r="C78" s="2">
        <f>IFERROR(VLOOKUP(B78,Components!$A:$C,3,FALSE),"")</f>
        <v>15.84</v>
      </c>
      <c r="D78" s="2">
        <v>1</v>
      </c>
      <c r="E78" s="2">
        <f t="shared" ref="E78:E80" si="10">IFERROR(D78*C78, 0)</f>
        <v>15.84</v>
      </c>
    </row>
    <row r="79" spans="1:5" ht="15.75" customHeight="1">
      <c r="A79" s="2" t="str">
        <f>IFERROR(VLOOKUP(B79,Components!$A:$C,2,FALSE),"")</f>
        <v>ALIS000084</v>
      </c>
      <c r="B79" s="2" t="s">
        <v>758</v>
      </c>
      <c r="C79" s="2">
        <f>IFERROR(VLOOKUP(B79,Components!$A:$C,3,FALSE),"")</f>
        <v>1.0500000000000001E-2</v>
      </c>
      <c r="D79" s="2">
        <v>1</v>
      </c>
      <c r="E79" s="2">
        <f t="shared" si="10"/>
        <v>1.0500000000000001E-2</v>
      </c>
    </row>
    <row r="80" spans="1:5" ht="15.75" customHeight="1">
      <c r="A80" s="2" t="str">
        <f>IFERROR(VLOOKUP(B80,Components!$A:$C,2,FALSE),"")</f>
        <v>ALIS000080</v>
      </c>
      <c r="B80" s="2" t="s">
        <v>750</v>
      </c>
      <c r="C80" s="2">
        <f>IFERROR(VLOOKUP(B80,Components!$A:$C,3,FALSE),"")</f>
        <v>14.82683982683983</v>
      </c>
      <c r="D80" s="2">
        <v>0.1</v>
      </c>
      <c r="E80" s="2">
        <f t="shared" si="10"/>
        <v>1.482683982683983</v>
      </c>
    </row>
    <row r="81" spans="1:5" ht="15.75" customHeight="1">
      <c r="A81" s="2" t="s">
        <v>1750</v>
      </c>
      <c r="E81" s="2">
        <f>SUM(E78:E80)</f>
        <v>17.333183982683984</v>
      </c>
    </row>
    <row r="82" spans="1:5" ht="15.75" customHeight="1"/>
    <row r="83" spans="1:5" ht="15.75" customHeight="1">
      <c r="A83" s="211" t="s">
        <v>270</v>
      </c>
      <c r="B83" s="193"/>
      <c r="C83" s="193"/>
      <c r="D83" s="193"/>
      <c r="E83" s="193"/>
    </row>
    <row r="84" spans="1:5" ht="15.75" customHeight="1">
      <c r="A84" s="194" t="s">
        <v>1745</v>
      </c>
      <c r="B84" s="195" t="s">
        <v>1746</v>
      </c>
      <c r="C84" s="195" t="s">
        <v>1747</v>
      </c>
      <c r="D84" s="195" t="s">
        <v>1748</v>
      </c>
      <c r="E84" s="196" t="s">
        <v>1749</v>
      </c>
    </row>
    <row r="85" spans="1:5" ht="15.75" customHeight="1">
      <c r="A85" s="2" t="str">
        <f>IFERROR(VLOOKUP(B85,Components!$A:$C,2,FALSE),"")</f>
        <v>ALIS000305</v>
      </c>
      <c r="B85" s="2" t="s">
        <v>270</v>
      </c>
      <c r="C85" s="2">
        <f>IFERROR(VLOOKUP(B85,Components!$A:$C,3,FALSE),"")</f>
        <v>19.8</v>
      </c>
      <c r="D85" s="2">
        <v>1</v>
      </c>
      <c r="E85" s="2">
        <f t="shared" ref="E85:E87" si="11">IFERROR(D85*C85, 0)</f>
        <v>19.8</v>
      </c>
    </row>
    <row r="86" spans="1:5" ht="15.75" customHeight="1">
      <c r="A86" s="2" t="str">
        <f>IFERROR(VLOOKUP(B86,Components!$A:$C,2,FALSE),"")</f>
        <v>ALIS000084</v>
      </c>
      <c r="B86" s="2" t="s">
        <v>758</v>
      </c>
      <c r="C86" s="2">
        <f>IFERROR(VLOOKUP(B86,Components!$A:$C,3,FALSE),"")</f>
        <v>1.0500000000000001E-2</v>
      </c>
      <c r="D86" s="2">
        <v>1</v>
      </c>
      <c r="E86" s="2">
        <f t="shared" si="11"/>
        <v>1.0500000000000001E-2</v>
      </c>
    </row>
    <row r="87" spans="1:5" ht="15.75" customHeight="1">
      <c r="A87" s="2" t="str">
        <f>IFERROR(VLOOKUP(B87,Components!$A:$C,2,FALSE),"")</f>
        <v>ALIS000080</v>
      </c>
      <c r="B87" s="2" t="s">
        <v>750</v>
      </c>
      <c r="C87" s="2">
        <f>IFERROR(VLOOKUP(B87,Components!$A:$C,3,FALSE),"")</f>
        <v>14.82683982683983</v>
      </c>
      <c r="D87" s="2">
        <v>0.1</v>
      </c>
      <c r="E87" s="2">
        <f t="shared" si="11"/>
        <v>1.482683982683983</v>
      </c>
    </row>
    <row r="88" spans="1:5" ht="15.75" customHeight="1">
      <c r="A88" s="2" t="s">
        <v>1750</v>
      </c>
      <c r="E88" s="2">
        <f>SUM(E85:E87)</f>
        <v>21.293183982683985</v>
      </c>
    </row>
    <row r="89" spans="1:5" ht="15.75" customHeight="1"/>
    <row r="90" spans="1:5" ht="15.75" customHeight="1">
      <c r="A90" s="211" t="s">
        <v>271</v>
      </c>
      <c r="B90" s="193"/>
      <c r="C90" s="193"/>
      <c r="D90" s="193"/>
      <c r="E90" s="193"/>
    </row>
    <row r="91" spans="1:5" ht="15.75" customHeight="1">
      <c r="A91" s="194" t="s">
        <v>1745</v>
      </c>
      <c r="B91" s="195" t="s">
        <v>1746</v>
      </c>
      <c r="C91" s="195" t="s">
        <v>1747</v>
      </c>
      <c r="D91" s="195" t="s">
        <v>1748</v>
      </c>
      <c r="E91" s="196" t="s">
        <v>1749</v>
      </c>
    </row>
    <row r="92" spans="1:5" ht="15.75" customHeight="1">
      <c r="A92" s="2" t="str">
        <f>IFERROR(VLOOKUP(B92,Components!$A:$C,2,FALSE),"")</f>
        <v>ALIS000306</v>
      </c>
      <c r="B92" s="2" t="s">
        <v>271</v>
      </c>
      <c r="C92" s="2">
        <f>IFERROR(VLOOKUP(B92,Components!$A:$C,3,FALSE),"")</f>
        <v>19.8</v>
      </c>
      <c r="D92" s="2">
        <v>1</v>
      </c>
      <c r="E92" s="2">
        <f t="shared" ref="E92:E94" si="12">IFERROR(D92*C92, 0)</f>
        <v>19.8</v>
      </c>
    </row>
    <row r="93" spans="1:5" ht="15.75" customHeight="1">
      <c r="A93" s="2" t="str">
        <f>IFERROR(VLOOKUP(B93,Components!$A:$C,2,FALSE),"")</f>
        <v>ALIS000084</v>
      </c>
      <c r="B93" s="2" t="s">
        <v>758</v>
      </c>
      <c r="C93" s="2">
        <f>IFERROR(VLOOKUP(B93,Components!$A:$C,3,FALSE),"")</f>
        <v>1.0500000000000001E-2</v>
      </c>
      <c r="D93" s="2">
        <v>1</v>
      </c>
      <c r="E93" s="2">
        <f t="shared" si="12"/>
        <v>1.0500000000000001E-2</v>
      </c>
    </row>
    <row r="94" spans="1:5" ht="15.75" customHeight="1">
      <c r="A94" s="2" t="str">
        <f>IFERROR(VLOOKUP(B94,Components!$A:$C,2,FALSE),"")</f>
        <v>ALIS000080</v>
      </c>
      <c r="B94" s="2" t="s">
        <v>750</v>
      </c>
      <c r="C94" s="2">
        <f>IFERROR(VLOOKUP(B94,Components!$A:$C,3,FALSE),"")</f>
        <v>14.82683982683983</v>
      </c>
      <c r="D94" s="2">
        <v>0.1</v>
      </c>
      <c r="E94" s="2">
        <f t="shared" si="12"/>
        <v>1.482683982683983</v>
      </c>
    </row>
    <row r="95" spans="1:5" ht="15.75" customHeight="1">
      <c r="A95" s="2" t="s">
        <v>1750</v>
      </c>
      <c r="E95" s="2">
        <f>SUM(E92:E94)</f>
        <v>21.293183982683985</v>
      </c>
    </row>
    <row r="96" spans="1:5" ht="15.75" customHeight="1"/>
    <row r="97" spans="1:5" ht="15.75" customHeight="1">
      <c r="A97" s="211" t="s">
        <v>272</v>
      </c>
      <c r="B97" s="193"/>
      <c r="C97" s="193"/>
      <c r="D97" s="193"/>
      <c r="E97" s="193"/>
    </row>
    <row r="98" spans="1:5" ht="15.75" customHeight="1">
      <c r="A98" s="194" t="s">
        <v>1745</v>
      </c>
      <c r="B98" s="195" t="s">
        <v>1746</v>
      </c>
      <c r="C98" s="195" t="s">
        <v>1747</v>
      </c>
      <c r="D98" s="195" t="s">
        <v>1748</v>
      </c>
      <c r="E98" s="196" t="s">
        <v>1749</v>
      </c>
    </row>
    <row r="99" spans="1:5" ht="15.75" customHeight="1">
      <c r="A99" s="2" t="str">
        <f>IFERROR(VLOOKUP(B99,Components!$A:$C,2,FALSE),"")</f>
        <v>ALIS000307</v>
      </c>
      <c r="B99" s="2" t="s">
        <v>272</v>
      </c>
      <c r="C99" s="2">
        <f>IFERROR(VLOOKUP(B99,Components!$A:$C,3,FALSE),"")</f>
        <v>19.8</v>
      </c>
      <c r="D99" s="2">
        <v>1</v>
      </c>
      <c r="E99" s="2">
        <f t="shared" ref="E99:E101" si="13">IFERROR(D99*C99, 0)</f>
        <v>19.8</v>
      </c>
    </row>
    <row r="100" spans="1:5" ht="15.75" customHeight="1">
      <c r="A100" s="2" t="str">
        <f>IFERROR(VLOOKUP(B100,Components!$A:$C,2,FALSE),"")</f>
        <v>ALIS000084</v>
      </c>
      <c r="B100" s="2" t="s">
        <v>758</v>
      </c>
      <c r="C100" s="2">
        <f>IFERROR(VLOOKUP(B100,Components!$A:$C,3,FALSE),"")</f>
        <v>1.0500000000000001E-2</v>
      </c>
      <c r="D100" s="2">
        <v>1</v>
      </c>
      <c r="E100" s="2">
        <f t="shared" si="13"/>
        <v>1.0500000000000001E-2</v>
      </c>
    </row>
    <row r="101" spans="1:5" ht="15.75" customHeight="1">
      <c r="A101" s="2" t="str">
        <f>IFERROR(VLOOKUP(B101,Components!$A:$C,2,FALSE),"")</f>
        <v>ALIS000080</v>
      </c>
      <c r="B101" s="2" t="s">
        <v>750</v>
      </c>
      <c r="C101" s="2">
        <f>IFERROR(VLOOKUP(B101,Components!$A:$C,3,FALSE),"")</f>
        <v>14.82683982683983</v>
      </c>
      <c r="D101" s="2">
        <v>0.1</v>
      </c>
      <c r="E101" s="2">
        <f t="shared" si="13"/>
        <v>1.482683982683983</v>
      </c>
    </row>
    <row r="102" spans="1:5" ht="15.75" customHeight="1">
      <c r="A102" s="2" t="s">
        <v>1750</v>
      </c>
      <c r="E102" s="2">
        <f>SUM(E99:E101)</f>
        <v>21.293183982683985</v>
      </c>
    </row>
    <row r="103" spans="1:5" ht="15.75" customHeight="1"/>
    <row r="104" spans="1:5" ht="15.75" customHeight="1">
      <c r="A104" s="211" t="s">
        <v>273</v>
      </c>
      <c r="B104" s="193"/>
      <c r="C104" s="193"/>
      <c r="D104" s="193"/>
      <c r="E104" s="193"/>
    </row>
    <row r="105" spans="1:5" ht="15.75" customHeight="1">
      <c r="A105" s="194" t="s">
        <v>1745</v>
      </c>
      <c r="B105" s="195" t="s">
        <v>1746</v>
      </c>
      <c r="C105" s="195" t="s">
        <v>1747</v>
      </c>
      <c r="D105" s="195" t="s">
        <v>1748</v>
      </c>
      <c r="E105" s="196" t="s">
        <v>1749</v>
      </c>
    </row>
    <row r="106" spans="1:5" ht="15.75" customHeight="1">
      <c r="A106" s="2" t="str">
        <f>IFERROR(VLOOKUP(B106,Components!$A:$C,2,FALSE),"")</f>
        <v>ALIS000308</v>
      </c>
      <c r="B106" s="2" t="s">
        <v>273</v>
      </c>
      <c r="C106" s="2">
        <f>IFERROR(VLOOKUP(B106,Components!$A:$C,3,FALSE),"")</f>
        <v>18.480000000000004</v>
      </c>
      <c r="D106" s="2">
        <v>1</v>
      </c>
      <c r="E106" s="2">
        <f t="shared" ref="E106:E108" si="14">IFERROR(D106*C106, 0)</f>
        <v>18.480000000000004</v>
      </c>
    </row>
    <row r="107" spans="1:5" ht="15.75" customHeight="1">
      <c r="A107" s="2" t="str">
        <f>IFERROR(VLOOKUP(B107,Components!$A:$C,2,FALSE),"")</f>
        <v>ALIS000084</v>
      </c>
      <c r="B107" s="2" t="s">
        <v>758</v>
      </c>
      <c r="C107" s="2">
        <f>IFERROR(VLOOKUP(B107,Components!$A:$C,3,FALSE),"")</f>
        <v>1.0500000000000001E-2</v>
      </c>
      <c r="D107" s="2">
        <v>1</v>
      </c>
      <c r="E107" s="2">
        <f t="shared" si="14"/>
        <v>1.0500000000000001E-2</v>
      </c>
    </row>
    <row r="108" spans="1:5" ht="15.75" customHeight="1">
      <c r="A108" s="2" t="str">
        <f>IFERROR(VLOOKUP(B108,Components!$A:$C,2,FALSE),"")</f>
        <v>ALIS000080</v>
      </c>
      <c r="B108" s="2" t="s">
        <v>750</v>
      </c>
      <c r="C108" s="2">
        <f>IFERROR(VLOOKUP(B108,Components!$A:$C,3,FALSE),"")</f>
        <v>14.82683982683983</v>
      </c>
      <c r="D108" s="2">
        <v>0.1</v>
      </c>
      <c r="E108" s="2">
        <f t="shared" si="14"/>
        <v>1.482683982683983</v>
      </c>
    </row>
    <row r="109" spans="1:5" ht="15.75" customHeight="1">
      <c r="A109" s="2" t="s">
        <v>1750</v>
      </c>
      <c r="E109" s="2">
        <f>SUM(E106:E108)</f>
        <v>19.973183982683988</v>
      </c>
    </row>
    <row r="110" spans="1:5" ht="15.75" customHeight="1"/>
    <row r="111" spans="1:5" ht="15.75" customHeight="1">
      <c r="A111" s="211" t="s">
        <v>274</v>
      </c>
      <c r="B111" s="193"/>
      <c r="C111" s="193"/>
      <c r="D111" s="193"/>
      <c r="E111" s="193"/>
    </row>
    <row r="112" spans="1:5" ht="15.75" customHeight="1">
      <c r="A112" s="194" t="s">
        <v>1745</v>
      </c>
      <c r="B112" s="195" t="s">
        <v>1746</v>
      </c>
      <c r="C112" s="195" t="s">
        <v>1747</v>
      </c>
      <c r="D112" s="195" t="s">
        <v>1748</v>
      </c>
      <c r="E112" s="196" t="s">
        <v>1749</v>
      </c>
    </row>
    <row r="113" spans="1:5" ht="15.75" customHeight="1">
      <c r="A113" s="2" t="str">
        <f>IFERROR(VLOOKUP(B113,Components!$A:$C,2,FALSE),"")</f>
        <v>ALIS000309</v>
      </c>
      <c r="B113" s="2" t="s">
        <v>274</v>
      </c>
      <c r="C113" s="2">
        <f>IFERROR(VLOOKUP(B113,Components!$A:$C,3,FALSE),"")</f>
        <v>18.480000000000004</v>
      </c>
      <c r="D113" s="2">
        <v>1</v>
      </c>
      <c r="E113" s="2">
        <f t="shared" ref="E113:E115" si="15">IFERROR(D113*C113, 0)</f>
        <v>18.480000000000004</v>
      </c>
    </row>
    <row r="114" spans="1:5" ht="15.75" customHeight="1">
      <c r="A114" s="2" t="str">
        <f>IFERROR(VLOOKUP(B114,Components!$A:$C,2,FALSE),"")</f>
        <v>ALIS000084</v>
      </c>
      <c r="B114" s="2" t="s">
        <v>758</v>
      </c>
      <c r="C114" s="2">
        <f>IFERROR(VLOOKUP(B114,Components!$A:$C,3,FALSE),"")</f>
        <v>1.0500000000000001E-2</v>
      </c>
      <c r="D114" s="2">
        <v>1</v>
      </c>
      <c r="E114" s="2">
        <f t="shared" si="15"/>
        <v>1.0500000000000001E-2</v>
      </c>
    </row>
    <row r="115" spans="1:5" ht="15.75" customHeight="1">
      <c r="A115" s="2" t="str">
        <f>IFERROR(VLOOKUP(B115,Components!$A:$C,2,FALSE),"")</f>
        <v>ALIS000080</v>
      </c>
      <c r="B115" s="2" t="s">
        <v>750</v>
      </c>
      <c r="C115" s="2">
        <f>IFERROR(VLOOKUP(B115,Components!$A:$C,3,FALSE),"")</f>
        <v>14.82683982683983</v>
      </c>
      <c r="D115" s="2">
        <v>0.1</v>
      </c>
      <c r="E115" s="2">
        <f t="shared" si="15"/>
        <v>1.482683982683983</v>
      </c>
    </row>
    <row r="116" spans="1:5" ht="15.75" customHeight="1">
      <c r="A116" s="2" t="s">
        <v>1750</v>
      </c>
      <c r="E116" s="2">
        <f>SUM(E113:E115)</f>
        <v>19.973183982683988</v>
      </c>
    </row>
    <row r="117" spans="1:5" ht="15.75" customHeight="1"/>
    <row r="118" spans="1:5" ht="15.75" customHeight="1">
      <c r="A118" s="211" t="s">
        <v>275</v>
      </c>
      <c r="B118" s="193"/>
      <c r="C118" s="193"/>
      <c r="D118" s="193"/>
      <c r="E118" s="193"/>
    </row>
    <row r="119" spans="1:5" ht="15.75" customHeight="1">
      <c r="A119" s="194" t="s">
        <v>1745</v>
      </c>
      <c r="B119" s="195" t="s">
        <v>1746</v>
      </c>
      <c r="C119" s="195" t="s">
        <v>1747</v>
      </c>
      <c r="D119" s="195" t="s">
        <v>1748</v>
      </c>
      <c r="E119" s="196" t="s">
        <v>1749</v>
      </c>
    </row>
    <row r="120" spans="1:5" ht="15.75" customHeight="1">
      <c r="A120" s="2" t="str">
        <f>IFERROR(VLOOKUP(B120,Components!$A:$C,2,FALSE),"")</f>
        <v>ALIS000310</v>
      </c>
      <c r="B120" s="2" t="s">
        <v>275</v>
      </c>
      <c r="C120" s="2">
        <f>IFERROR(VLOOKUP(B120,Components!$A:$C,3,FALSE),"")</f>
        <v>18.480000000000004</v>
      </c>
      <c r="D120" s="2">
        <v>1</v>
      </c>
      <c r="E120" s="2">
        <f t="shared" ref="E120:E122" si="16">IFERROR(D120*C120, 0)</f>
        <v>18.480000000000004</v>
      </c>
    </row>
    <row r="121" spans="1:5" ht="15.75" customHeight="1">
      <c r="A121" s="2" t="str">
        <f>IFERROR(VLOOKUP(B121,Components!$A:$C,2,FALSE),"")</f>
        <v>ALIS000084</v>
      </c>
      <c r="B121" s="2" t="s">
        <v>758</v>
      </c>
      <c r="C121" s="2">
        <f>IFERROR(VLOOKUP(B121,Components!$A:$C,3,FALSE),"")</f>
        <v>1.0500000000000001E-2</v>
      </c>
      <c r="D121" s="2">
        <v>1</v>
      </c>
      <c r="E121" s="2">
        <f t="shared" si="16"/>
        <v>1.0500000000000001E-2</v>
      </c>
    </row>
    <row r="122" spans="1:5" ht="15.75" customHeight="1">
      <c r="A122" s="2" t="str">
        <f>IFERROR(VLOOKUP(B122,Components!$A:$C,2,FALSE),"")</f>
        <v>ALIS000080</v>
      </c>
      <c r="B122" s="2" t="s">
        <v>750</v>
      </c>
      <c r="C122" s="2">
        <f>IFERROR(VLOOKUP(B122,Components!$A:$C,3,FALSE),"")</f>
        <v>14.82683982683983</v>
      </c>
      <c r="D122" s="2">
        <v>0.1</v>
      </c>
      <c r="E122" s="2">
        <f t="shared" si="16"/>
        <v>1.482683982683983</v>
      </c>
    </row>
    <row r="123" spans="1:5" ht="15.75" customHeight="1">
      <c r="A123" s="2" t="s">
        <v>1750</v>
      </c>
      <c r="E123" s="2">
        <f>SUM(E120:E122)</f>
        <v>19.973183982683988</v>
      </c>
    </row>
    <row r="124" spans="1:5" ht="15.75" customHeight="1"/>
    <row r="125" spans="1:5" ht="15.75" customHeight="1">
      <c r="A125" s="211" t="s">
        <v>276</v>
      </c>
      <c r="B125" s="193"/>
      <c r="C125" s="193"/>
      <c r="D125" s="193"/>
      <c r="E125" s="193"/>
    </row>
    <row r="126" spans="1:5" ht="15.75" customHeight="1">
      <c r="A126" s="194" t="s">
        <v>1745</v>
      </c>
      <c r="B126" s="195" t="s">
        <v>1746</v>
      </c>
      <c r="C126" s="195" t="s">
        <v>1747</v>
      </c>
      <c r="D126" s="195" t="s">
        <v>1748</v>
      </c>
      <c r="E126" s="196" t="s">
        <v>1749</v>
      </c>
    </row>
    <row r="127" spans="1:5" ht="15.75" customHeight="1">
      <c r="A127" s="2" t="str">
        <f>IFERROR(VLOOKUP(B127,Components!$A:$C,2,FALSE),"")</f>
        <v>ALIS000311</v>
      </c>
      <c r="B127" s="2" t="s">
        <v>276</v>
      </c>
      <c r="C127" s="2">
        <f>IFERROR(VLOOKUP(B127,Components!$A:$C,3,FALSE),"")</f>
        <v>19.8</v>
      </c>
      <c r="D127" s="2">
        <v>1</v>
      </c>
      <c r="E127" s="2">
        <f t="shared" ref="E127:E129" si="17">IFERROR(D127*C127, 0)</f>
        <v>19.8</v>
      </c>
    </row>
    <row r="128" spans="1:5" ht="15.75" customHeight="1">
      <c r="A128" s="2" t="str">
        <f>IFERROR(VLOOKUP(B128,Components!$A:$C,2,FALSE),"")</f>
        <v>ALIS000084</v>
      </c>
      <c r="B128" s="2" t="s">
        <v>758</v>
      </c>
      <c r="C128" s="2">
        <f>IFERROR(VLOOKUP(B128,Components!$A:$C,3,FALSE),"")</f>
        <v>1.0500000000000001E-2</v>
      </c>
      <c r="D128" s="2">
        <v>1</v>
      </c>
      <c r="E128" s="2">
        <f t="shared" si="17"/>
        <v>1.0500000000000001E-2</v>
      </c>
    </row>
    <row r="129" spans="1:5" ht="15.75" customHeight="1">
      <c r="A129" s="2" t="str">
        <f>IFERROR(VLOOKUP(B129,Components!$A:$C,2,FALSE),"")</f>
        <v>ALIS000080</v>
      </c>
      <c r="B129" s="2" t="s">
        <v>750</v>
      </c>
      <c r="C129" s="2">
        <f>IFERROR(VLOOKUP(B129,Components!$A:$C,3,FALSE),"")</f>
        <v>14.82683982683983</v>
      </c>
      <c r="D129" s="2">
        <v>0.1</v>
      </c>
      <c r="E129" s="2">
        <f t="shared" si="17"/>
        <v>1.482683982683983</v>
      </c>
    </row>
    <row r="130" spans="1:5" ht="15.75" customHeight="1">
      <c r="A130" s="2" t="s">
        <v>1750</v>
      </c>
      <c r="E130" s="2">
        <f>SUM(E127:E129)</f>
        <v>21.293183982683985</v>
      </c>
    </row>
    <row r="131" spans="1:5" ht="15.75" customHeight="1"/>
    <row r="132" spans="1:5" ht="15.75" customHeight="1">
      <c r="A132" s="211" t="s">
        <v>1807</v>
      </c>
      <c r="B132" s="193"/>
      <c r="C132" s="193"/>
      <c r="D132" s="193"/>
      <c r="E132" s="193"/>
    </row>
    <row r="133" spans="1:5" ht="15.75" customHeight="1">
      <c r="A133" s="194" t="s">
        <v>1745</v>
      </c>
      <c r="B133" s="195" t="s">
        <v>1746</v>
      </c>
      <c r="C133" s="195" t="s">
        <v>1747</v>
      </c>
      <c r="D133" s="195" t="s">
        <v>1748</v>
      </c>
      <c r="E133" s="196" t="s">
        <v>1749</v>
      </c>
    </row>
    <row r="134" spans="1:5" ht="15.75" customHeight="1">
      <c r="A134" s="2" t="str">
        <f>IFERROR(VLOOKUP(B134,Components!$A:$C,2,FALSE),"")</f>
        <v>ALIS000312</v>
      </c>
      <c r="B134" s="2" t="s">
        <v>1524</v>
      </c>
      <c r="C134" s="2">
        <f>IFERROR(VLOOKUP(B134,Components!$A:$C,3,FALSE),"")</f>
        <v>550.39090909090908</v>
      </c>
      <c r="D134" s="2">
        <v>1</v>
      </c>
      <c r="E134" s="2">
        <f t="shared" ref="E134:E139" si="18">IFERROR(D134*C134, 0)</f>
        <v>550.39090909090908</v>
      </c>
    </row>
    <row r="135" spans="1:5" ht="15.75" customHeight="1">
      <c r="A135" s="2" t="str">
        <f>IFERROR(VLOOKUP(B135,Components!$A:$C,2,FALSE),"")</f>
        <v>ALIS000313</v>
      </c>
      <c r="B135" s="2" t="s">
        <v>1527</v>
      </c>
      <c r="C135" s="2">
        <f>IFERROR(VLOOKUP(B135,Components!$A:$C,3,FALSE),"")</f>
        <v>288.48272727272729</v>
      </c>
      <c r="D135" s="2">
        <v>1</v>
      </c>
      <c r="E135" s="2">
        <f t="shared" si="18"/>
        <v>288.48272727272729</v>
      </c>
    </row>
    <row r="136" spans="1:5" ht="15.75" customHeight="1">
      <c r="A136" s="2" t="str">
        <f>IFERROR(VLOOKUP(B136,Components!$A:$C,2,FALSE),"")</f>
        <v>ALIS000314</v>
      </c>
      <c r="B136" s="2" t="s">
        <v>1530</v>
      </c>
      <c r="C136" s="2">
        <f>IFERROR(VLOOKUP(B136,Components!$A:$C,3,FALSE),"")</f>
        <v>95.187272727272742</v>
      </c>
      <c r="D136" s="2">
        <v>1</v>
      </c>
      <c r="E136" s="2">
        <f t="shared" si="18"/>
        <v>95.187272727272742</v>
      </c>
    </row>
    <row r="137" spans="1:5" ht="15.75" customHeight="1">
      <c r="A137" s="2" t="str">
        <f>IFERROR(VLOOKUP(B137,Components!$A:$C,2,FALSE),"")</f>
        <v>ALIS000315</v>
      </c>
      <c r="B137" s="2" t="s">
        <v>1533</v>
      </c>
      <c r="C137" s="2">
        <f>IFERROR(VLOOKUP(B137,Components!$A:$C,3,FALSE),"")</f>
        <v>38.05772727272727</v>
      </c>
      <c r="D137" s="2">
        <v>1</v>
      </c>
      <c r="E137" s="2">
        <f t="shared" si="18"/>
        <v>38.05772727272727</v>
      </c>
    </row>
    <row r="138" spans="1:5" ht="15.75" customHeight="1">
      <c r="A138" s="2" t="str">
        <f>IFERROR(VLOOKUP(B138,Components!$A:$C,2,FALSE),"")</f>
        <v>ALIS000084</v>
      </c>
      <c r="B138" s="2" t="s">
        <v>758</v>
      </c>
      <c r="C138" s="2">
        <f>IFERROR(VLOOKUP(B138,Components!$A:$C,3,FALSE),"")</f>
        <v>1.0500000000000001E-2</v>
      </c>
      <c r="D138" s="2">
        <v>2</v>
      </c>
      <c r="E138" s="2">
        <f t="shared" si="18"/>
        <v>2.1000000000000001E-2</v>
      </c>
    </row>
    <row r="139" spans="1:5" ht="15.75" customHeight="1">
      <c r="A139" s="2" t="str">
        <f>IFERROR(VLOOKUP(B139,Components!$A:$C,2,FALSE),"")</f>
        <v>ALIS000082</v>
      </c>
      <c r="B139" s="2" t="s">
        <v>754</v>
      </c>
      <c r="C139" s="2">
        <f>IFERROR(VLOOKUP(B139,Components!$A:$C,3,FALSE),"")</f>
        <v>24.09361471861472</v>
      </c>
      <c r="D139" s="2">
        <v>0.5</v>
      </c>
      <c r="E139" s="2">
        <f t="shared" si="18"/>
        <v>12.04680735930736</v>
      </c>
    </row>
    <row r="140" spans="1:5" ht="15.75" customHeight="1">
      <c r="A140" s="2" t="s">
        <v>1750</v>
      </c>
      <c r="E140" s="2">
        <f>SUM(E134:E139)</f>
        <v>984.18644372294364</v>
      </c>
    </row>
    <row r="141" spans="1:5" ht="15.75" customHeight="1"/>
    <row r="142" spans="1:5" ht="15.75" customHeight="1"/>
    <row r="143" spans="1:5" ht="15.75" customHeight="1"/>
    <row r="144" spans="1:5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</sheetData>
  <pageMargins left="0.7" right="0.7" top="0.17674453401163337" bottom="1.1752726368236548" header="0" footer="0"/>
  <pageSetup paperSize="9" orientation="portrait"/>
  <rowBreaks count="2" manualBreakCount="2">
    <brk id="40" man="1"/>
    <brk id="75" man="1"/>
  </rowBreaks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B00-000000000000}">
          <x14:formula1>
            <xm:f>Components!$A:$A</xm:f>
          </x14:formula1>
          <xm:sqref>B3:B6 B11:B14 B19:B22 B27:B30 B35:B38 B43:B45 B50:B52 B57:B59 B64:B66 B71:B73 B78:B80 B85:B87 B92:B94 B99:B101 B106:B108 B113:B115 B120:B122 B127:B129 B134:B139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961"/>
  <sheetViews>
    <sheetView workbookViewId="0"/>
  </sheetViews>
  <sheetFormatPr defaultColWidth="14.44140625" defaultRowHeight="15" customHeight="1"/>
  <cols>
    <col min="1" max="1" width="39" customWidth="1"/>
    <col min="2" max="2" width="27.88671875" customWidth="1"/>
    <col min="3" max="3" width="15.6640625" customWidth="1"/>
    <col min="4" max="4" width="17.44140625" customWidth="1"/>
    <col min="5" max="5" width="15.33203125" customWidth="1"/>
    <col min="6" max="26" width="8.6640625" customWidth="1"/>
  </cols>
  <sheetData>
    <row r="1" spans="1:5" ht="14.4">
      <c r="A1" s="192" t="s">
        <v>113</v>
      </c>
      <c r="B1" s="193"/>
      <c r="C1" s="193"/>
      <c r="D1" s="193"/>
      <c r="E1" s="193"/>
    </row>
    <row r="2" spans="1:5" ht="14.4">
      <c r="A2" s="194" t="s">
        <v>1745</v>
      </c>
      <c r="B2" s="195" t="s">
        <v>1746</v>
      </c>
      <c r="C2" s="195" t="s">
        <v>1747</v>
      </c>
      <c r="D2" s="195" t="s">
        <v>1748</v>
      </c>
      <c r="E2" s="196" t="s">
        <v>1749</v>
      </c>
    </row>
    <row r="3" spans="1:5" ht="14.4">
      <c r="A3" s="2" t="str">
        <f>IFERROR(VLOOKUP(B3,Components!$A:$C,2,FALSE),"")</f>
        <v>ALIS000059</v>
      </c>
      <c r="B3" s="2" t="s">
        <v>658</v>
      </c>
      <c r="C3" s="2">
        <f>IFERROR(VLOOKUP(B3,Components!$A:$C,3,FALSE),"")</f>
        <v>116.60000000000001</v>
      </c>
      <c r="D3" s="2">
        <v>1</v>
      </c>
      <c r="E3" s="2">
        <f t="shared" ref="E3:E5" si="0">IFERROR(D3*C3, 0)</f>
        <v>116.60000000000001</v>
      </c>
    </row>
    <row r="4" spans="1:5" ht="14.4">
      <c r="A4" s="2" t="str">
        <f>IFERROR(VLOOKUP(B4,Components!$A:$C,2,FALSE),"")</f>
        <v>ALIS000083</v>
      </c>
      <c r="B4" s="2" t="s">
        <v>756</v>
      </c>
      <c r="C4" s="2">
        <f>IFERROR(VLOOKUP(B4,Components!$A:$C,3,FALSE),"")</f>
        <v>1.0500000000000001E-2</v>
      </c>
      <c r="D4" s="2">
        <v>1</v>
      </c>
      <c r="E4" s="2">
        <f t="shared" si="0"/>
        <v>1.0500000000000001E-2</v>
      </c>
    </row>
    <row r="5" spans="1:5" ht="14.4">
      <c r="A5" s="2" t="str">
        <f>IFERROR(VLOOKUP(B5,Components!$A:$C,2,FALSE),"")</f>
        <v>ALIS000084</v>
      </c>
      <c r="B5" s="2" t="s">
        <v>758</v>
      </c>
      <c r="C5" s="2">
        <f>IFERROR(VLOOKUP(B5,Components!$A:$C,3,FALSE),"")</f>
        <v>1.0500000000000001E-2</v>
      </c>
      <c r="D5" s="2">
        <v>1</v>
      </c>
      <c r="E5" s="2">
        <f t="shared" si="0"/>
        <v>1.0500000000000001E-2</v>
      </c>
    </row>
    <row r="6" spans="1:5" ht="15.75" customHeight="1">
      <c r="A6" s="2" t="s">
        <v>1750</v>
      </c>
      <c r="E6" s="2">
        <f>SUM(E3:E5)</f>
        <v>116.621</v>
      </c>
    </row>
    <row r="7" spans="1:5" ht="15.75" customHeight="1"/>
    <row r="8" spans="1:5" ht="15.75" customHeight="1"/>
    <row r="9" spans="1:5" ht="15.75" customHeight="1"/>
    <row r="10" spans="1:5" ht="15.75" customHeight="1"/>
    <row r="11" spans="1:5" ht="15.75" customHeight="1"/>
    <row r="12" spans="1:5" ht="15.75" customHeight="1"/>
    <row r="13" spans="1:5" ht="15.75" customHeight="1"/>
    <row r="14" spans="1:5" ht="15.75" customHeight="1"/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</sheetData>
  <pageMargins left="0.7" right="0.7" top="0.78740157499999996" bottom="0.78740157499999996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C00-000000000000}">
          <x14:formula1>
            <xm:f>Components!$A:$A</xm:f>
          </x14:formula1>
          <xm:sqref>B3:B5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978"/>
  <sheetViews>
    <sheetView workbookViewId="0">
      <selection activeCell="B16" sqref="B16"/>
    </sheetView>
  </sheetViews>
  <sheetFormatPr defaultColWidth="14.44140625" defaultRowHeight="15" customHeight="1"/>
  <cols>
    <col min="1" max="1" width="39" customWidth="1"/>
    <col min="2" max="2" width="27.88671875" customWidth="1"/>
    <col min="3" max="3" width="15.6640625" customWidth="1"/>
    <col min="4" max="4" width="17.44140625" customWidth="1"/>
    <col min="5" max="5" width="15.33203125" customWidth="1"/>
    <col min="6" max="26" width="8.6640625" customWidth="1"/>
  </cols>
  <sheetData>
    <row r="1" spans="1:5" ht="14.4">
      <c r="A1" s="192" t="s">
        <v>106</v>
      </c>
      <c r="B1" s="193"/>
      <c r="C1" s="193"/>
      <c r="D1" s="193"/>
      <c r="E1" s="193"/>
    </row>
    <row r="2" spans="1:5" ht="14.4">
      <c r="A2" s="194" t="s">
        <v>1745</v>
      </c>
      <c r="B2" s="195" t="s">
        <v>1746</v>
      </c>
      <c r="C2" s="195" t="s">
        <v>1747</v>
      </c>
      <c r="D2" s="195" t="s">
        <v>1748</v>
      </c>
      <c r="E2" s="196" t="s">
        <v>1749</v>
      </c>
    </row>
    <row r="3" spans="1:5" ht="14.4">
      <c r="A3" s="2" t="str">
        <f>IFERROR(VLOOKUP(B3,Components!$A:$C,2,FALSE),"")</f>
        <v>ALIS000040</v>
      </c>
      <c r="B3" s="2" t="s">
        <v>581</v>
      </c>
      <c r="C3" s="2">
        <f>IFERROR(VLOOKUP(B3,Components!$A:$C,3,FALSE),"")</f>
        <v>55.125</v>
      </c>
      <c r="D3" s="2">
        <v>1</v>
      </c>
      <c r="E3" s="2">
        <f t="shared" ref="E3:E7" si="0">IFERROR(D3*C3, 0)</f>
        <v>55.125</v>
      </c>
    </row>
    <row r="4" spans="1:5" ht="14.4">
      <c r="A4" s="2" t="str">
        <f>IFERROR(VLOOKUP(B4,Components!$A:$C,2,FALSE),"")</f>
        <v>ALIS000118</v>
      </c>
      <c r="B4" s="2" t="s">
        <v>917</v>
      </c>
      <c r="C4" s="2">
        <f>IFERROR(VLOOKUP(B4,Components!$A:$C,3,FALSE),"")</f>
        <v>23.004545454545454</v>
      </c>
      <c r="D4" s="2">
        <v>1</v>
      </c>
      <c r="E4" s="2">
        <f t="shared" si="0"/>
        <v>23.004545454545454</v>
      </c>
    </row>
    <row r="5" spans="1:5" ht="14.4">
      <c r="A5" s="2" t="str">
        <f>IFERROR(VLOOKUP(B5,Components!$A:$C,2,FALSE),"")</f>
        <v>ALIS000087</v>
      </c>
      <c r="B5" s="2" t="s">
        <v>764</v>
      </c>
      <c r="C5" s="2">
        <f>IFERROR(VLOOKUP(B5,Components!$A:$C,3,FALSE),"")</f>
        <v>0.47727272727272729</v>
      </c>
      <c r="D5" s="2">
        <v>25</v>
      </c>
      <c r="E5" s="2">
        <f t="shared" si="0"/>
        <v>11.931818181818182</v>
      </c>
    </row>
    <row r="6" spans="1:5" ht="15.75" customHeight="1">
      <c r="A6" s="2" t="str">
        <f>IFERROR(VLOOKUP(B6,Components!$A:$C,2,FALSE),"")</f>
        <v>ALIS000084</v>
      </c>
      <c r="B6" s="2" t="s">
        <v>758</v>
      </c>
      <c r="C6" s="2">
        <f>IFERROR(VLOOKUP(B6,Components!$A:$C,3,FALSE),"")</f>
        <v>1.0500000000000001E-2</v>
      </c>
      <c r="D6" s="2">
        <v>1</v>
      </c>
      <c r="E6" s="2">
        <f t="shared" si="0"/>
        <v>1.0500000000000001E-2</v>
      </c>
    </row>
    <row r="7" spans="1:5" ht="15.75" customHeight="1">
      <c r="A7" s="2" t="str">
        <f>IFERROR(VLOOKUP(B7,Components!$A:$C,2,FALSE),"")</f>
        <v>ALIS000080</v>
      </c>
      <c r="B7" s="2" t="s">
        <v>750</v>
      </c>
      <c r="C7" s="2">
        <f>IFERROR(VLOOKUP(B7,Components!$A:$C,3,FALSE),"")</f>
        <v>14.82683982683983</v>
      </c>
      <c r="D7" s="2">
        <v>0.3</v>
      </c>
      <c r="E7" s="2">
        <f t="shared" si="0"/>
        <v>4.4480519480519485</v>
      </c>
    </row>
    <row r="8" spans="1:5" ht="15.75" customHeight="1">
      <c r="A8" s="2" t="s">
        <v>1750</v>
      </c>
      <c r="E8" s="2">
        <f>SUM(E3:E7)</f>
        <v>94.519915584415585</v>
      </c>
    </row>
    <row r="9" spans="1:5" ht="15.75" customHeight="1"/>
    <row r="10" spans="1:5" ht="15.75" customHeight="1">
      <c r="A10" s="192" t="s">
        <v>107</v>
      </c>
      <c r="B10" s="193"/>
      <c r="C10" s="193"/>
      <c r="D10" s="193"/>
      <c r="E10" s="193"/>
    </row>
    <row r="11" spans="1:5" ht="15.75" customHeight="1">
      <c r="A11" s="194" t="s">
        <v>1745</v>
      </c>
      <c r="B11" s="195" t="s">
        <v>1746</v>
      </c>
      <c r="C11" s="195" t="s">
        <v>1747</v>
      </c>
      <c r="D11" s="195" t="s">
        <v>1748</v>
      </c>
      <c r="E11" s="196" t="s">
        <v>1749</v>
      </c>
    </row>
    <row r="12" spans="1:5" ht="15.75" customHeight="1">
      <c r="A12" s="2" t="str">
        <f>IFERROR(VLOOKUP(B12,Components!$A:$C,2,FALSE),"")</f>
        <v>ALIS000039</v>
      </c>
      <c r="B12" s="2" t="s">
        <v>573</v>
      </c>
      <c r="C12" s="2">
        <f>IFERROR(VLOOKUP(B12,Components!$A:$C,3,FALSE),"")</f>
        <v>111.68181818181819</v>
      </c>
      <c r="D12" s="2">
        <v>1</v>
      </c>
      <c r="E12" s="2">
        <f t="shared" ref="E12:E16" si="1">IFERROR(D12*C12, 0)</f>
        <v>111.68181818181819</v>
      </c>
    </row>
    <row r="13" spans="1:5" ht="15.75" customHeight="1">
      <c r="A13" s="2" t="str">
        <f>IFERROR(VLOOKUP(B13,Components!$A:$C,2,FALSE),"")</f>
        <v>ALIS000118</v>
      </c>
      <c r="B13" s="2" t="s">
        <v>917</v>
      </c>
      <c r="C13" s="2">
        <f>IFERROR(VLOOKUP(B13,Components!$A:$C,3,FALSE),"")</f>
        <v>23.004545454545454</v>
      </c>
      <c r="D13" s="2">
        <v>1</v>
      </c>
      <c r="E13" s="2">
        <f t="shared" si="1"/>
        <v>23.004545454545454</v>
      </c>
    </row>
    <row r="14" spans="1:5" ht="15.75" customHeight="1">
      <c r="A14" s="2" t="str">
        <f>IFERROR(VLOOKUP(B14,Components!$A:$C,2,FALSE),"")</f>
        <v>ALIS000087</v>
      </c>
      <c r="B14" s="2" t="s">
        <v>764</v>
      </c>
      <c r="C14" s="2">
        <f>IFERROR(VLOOKUP(B14,Components!$A:$C,3,FALSE),"")</f>
        <v>0.47727272727272729</v>
      </c>
      <c r="D14" s="2">
        <v>25</v>
      </c>
      <c r="E14" s="2">
        <f t="shared" si="1"/>
        <v>11.931818181818182</v>
      </c>
    </row>
    <row r="15" spans="1:5" ht="15.75" customHeight="1">
      <c r="A15" s="2" t="str">
        <f>IFERROR(VLOOKUP(B15,Components!$A:$C,2,FALSE),"")</f>
        <v>ALIS000084</v>
      </c>
      <c r="B15" s="2" t="s">
        <v>758</v>
      </c>
      <c r="C15" s="2">
        <f>IFERROR(VLOOKUP(B15,Components!$A:$C,3,FALSE),"")</f>
        <v>1.0500000000000001E-2</v>
      </c>
      <c r="D15" s="2">
        <v>1</v>
      </c>
      <c r="E15" s="2">
        <f t="shared" si="1"/>
        <v>1.0500000000000001E-2</v>
      </c>
    </row>
    <row r="16" spans="1:5" ht="15.75" customHeight="1">
      <c r="A16" s="2" t="str">
        <f>IFERROR(VLOOKUP(B16,Components!$A:$C,2,FALSE),"")</f>
        <v>ALIS000080</v>
      </c>
      <c r="B16" s="2" t="s">
        <v>750</v>
      </c>
      <c r="C16" s="2">
        <f>IFERROR(VLOOKUP(B16,Components!$A:$C,3,FALSE),"")</f>
        <v>14.82683982683983</v>
      </c>
      <c r="D16" s="2">
        <v>0.3</v>
      </c>
      <c r="E16" s="2">
        <f t="shared" si="1"/>
        <v>4.4480519480519485</v>
      </c>
    </row>
    <row r="17" spans="1:5" ht="15.75" customHeight="1">
      <c r="A17" s="2" t="s">
        <v>1750</v>
      </c>
      <c r="E17" s="2">
        <f>SUM(E12:E16)</f>
        <v>151.07673376623379</v>
      </c>
    </row>
    <row r="18" spans="1:5" ht="15.75" customHeight="1"/>
    <row r="19" spans="1:5" ht="15.75" customHeight="1">
      <c r="A19" s="192" t="s">
        <v>109</v>
      </c>
      <c r="B19" s="193"/>
      <c r="C19" s="193"/>
      <c r="D19" s="193"/>
      <c r="E19" s="193"/>
    </row>
    <row r="20" spans="1:5" ht="15.75" customHeight="1">
      <c r="A20" s="194" t="s">
        <v>1745</v>
      </c>
      <c r="B20" s="195" t="s">
        <v>1746</v>
      </c>
      <c r="C20" s="195" t="s">
        <v>1747</v>
      </c>
      <c r="D20" s="195" t="s">
        <v>1748</v>
      </c>
      <c r="E20" s="196" t="s">
        <v>1749</v>
      </c>
    </row>
    <row r="21" spans="1:5" ht="15.75" customHeight="1">
      <c r="A21" s="2" t="str">
        <f>IFERROR(VLOOKUP(B21,Components!$A:$C,2,FALSE),"")</f>
        <v>ALIS000288</v>
      </c>
      <c r="B21" s="2" t="s">
        <v>1476</v>
      </c>
      <c r="C21" s="2">
        <f>IFERROR(VLOOKUP(B21,Components!$A:$C,3,FALSE),"")</f>
        <v>48.707999999999998</v>
      </c>
      <c r="D21" s="2">
        <v>1</v>
      </c>
      <c r="E21" s="2">
        <f t="shared" ref="E21:E38" si="2">IFERROR(D21*C21, 0)</f>
        <v>48.707999999999998</v>
      </c>
    </row>
    <row r="22" spans="1:5" ht="15.75" customHeight="1">
      <c r="A22" s="2" t="str">
        <f>IFERROR(VLOOKUP(B22,Components!$A:$C,2,FALSE),"")</f>
        <v>ALIS000289</v>
      </c>
      <c r="B22" s="2" t="s">
        <v>1479</v>
      </c>
      <c r="C22" s="2">
        <f>IFERROR(VLOOKUP(B22,Components!$A:$C,3,FALSE),"")</f>
        <v>58.322727272727278</v>
      </c>
      <c r="D22" s="2">
        <v>1</v>
      </c>
      <c r="E22" s="2">
        <f t="shared" si="2"/>
        <v>58.322727272727278</v>
      </c>
    </row>
    <row r="23" spans="1:5" ht="15.75" customHeight="1">
      <c r="A23" s="2" t="str">
        <f>IFERROR(VLOOKUP(B23,Components!$A:$C,2,FALSE),"")</f>
        <v>ALIS000016</v>
      </c>
      <c r="B23" s="2" t="s">
        <v>449</v>
      </c>
      <c r="C23" s="2">
        <f>IFERROR(VLOOKUP(B23,Components!$A:$C,3,FALSE),"")</f>
        <v>5.1256363636363638</v>
      </c>
      <c r="D23" s="2">
        <v>1</v>
      </c>
      <c r="E23" s="2">
        <f t="shared" si="2"/>
        <v>5.1256363636363638</v>
      </c>
    </row>
    <row r="24" spans="1:5" ht="15.75" customHeight="1">
      <c r="A24" s="2" t="str">
        <f>IFERROR(VLOOKUP(B24,Components!$A:$C,2,FALSE),"")</f>
        <v>ALIS000290</v>
      </c>
      <c r="B24" s="2" t="s">
        <v>1483</v>
      </c>
      <c r="C24" s="2">
        <f>IFERROR(VLOOKUP(B24,Components!$A:$C,3,FALSE),"")</f>
        <v>14.175000000000001</v>
      </c>
      <c r="D24" s="2">
        <v>1</v>
      </c>
      <c r="E24" s="2">
        <f t="shared" si="2"/>
        <v>14.175000000000001</v>
      </c>
    </row>
    <row r="25" spans="1:5" ht="15.75" customHeight="1">
      <c r="A25" s="2" t="str">
        <f>IFERROR(VLOOKUP(B25,Components!$A:$C,2,FALSE),"")</f>
        <v>ALIS000291</v>
      </c>
      <c r="B25" s="2" t="s">
        <v>1486</v>
      </c>
      <c r="C25" s="2">
        <f>IFERROR(VLOOKUP(B25,Components!$A:$C,3,FALSE),"")</f>
        <v>65.577272727272728</v>
      </c>
      <c r="D25" s="2">
        <v>1</v>
      </c>
      <c r="E25" s="2">
        <f t="shared" si="2"/>
        <v>65.577272727272728</v>
      </c>
    </row>
    <row r="26" spans="1:5" ht="15.75" customHeight="1">
      <c r="A26" s="2" t="str">
        <f>IFERROR(VLOOKUP(B26,Components!$A:$C,2,FALSE),"")</f>
        <v>ALIS000019</v>
      </c>
      <c r="B26" s="2" t="s">
        <v>460</v>
      </c>
      <c r="C26" s="2">
        <f>IFERROR(VLOOKUP(B26,Components!$A:$C,3,FALSE),"")</f>
        <v>132</v>
      </c>
      <c r="D26" s="2">
        <v>1</v>
      </c>
      <c r="E26" s="2">
        <f t="shared" si="2"/>
        <v>132</v>
      </c>
    </row>
    <row r="27" spans="1:5" ht="15.75" customHeight="1">
      <c r="A27" s="2" t="str">
        <f>IFERROR(VLOOKUP(B27,Components!$A:$C,2,FALSE),"")</f>
        <v>ALIS000013</v>
      </c>
      <c r="B27" s="2" t="s">
        <v>429</v>
      </c>
      <c r="C27" s="2">
        <f>IFERROR(VLOOKUP(B27,Components!$A:$C,3,FALSE),"")</f>
        <v>16.484999999999999</v>
      </c>
      <c r="D27" s="2">
        <v>1</v>
      </c>
      <c r="E27" s="2">
        <f t="shared" si="2"/>
        <v>16.484999999999999</v>
      </c>
    </row>
    <row r="28" spans="1:5" ht="15.75" customHeight="1">
      <c r="A28" s="2" t="str">
        <f>IFERROR(VLOOKUP(B28,Components!$A:$C,2,FALSE),"")</f>
        <v>ALIS000006</v>
      </c>
      <c r="B28" s="2" t="s">
        <v>393</v>
      </c>
      <c r="C28" s="2">
        <f>IFERROR(VLOOKUP(B28,Components!$A:$C,3,FALSE),"")</f>
        <v>0.57272727272727275</v>
      </c>
      <c r="D28" s="2">
        <v>1</v>
      </c>
      <c r="E28" s="2">
        <f t="shared" si="2"/>
        <v>0.57272727272727275</v>
      </c>
    </row>
    <row r="29" spans="1:5" ht="15.75" customHeight="1">
      <c r="A29" s="2" t="str">
        <f>IFERROR(VLOOKUP(B29,Components!$A:$C,2,FALSE),"")</f>
        <v>ALIS000062</v>
      </c>
      <c r="B29" s="2" t="s">
        <v>673</v>
      </c>
      <c r="C29" s="2">
        <f>IFERROR(VLOOKUP(B29,Components!$A:$C,3,FALSE),"")</f>
        <v>0.97650000000000003</v>
      </c>
      <c r="D29" s="2">
        <v>4</v>
      </c>
      <c r="E29" s="2">
        <f t="shared" si="2"/>
        <v>3.9060000000000001</v>
      </c>
    </row>
    <row r="30" spans="1:5" ht="15.75" customHeight="1">
      <c r="A30" s="2" t="str">
        <f>IFERROR(VLOOKUP(B30,Components!$A:$C,2,FALSE),"")</f>
        <v>ALIS000087</v>
      </c>
      <c r="B30" s="2" t="s">
        <v>764</v>
      </c>
      <c r="C30" s="2">
        <f>IFERROR(VLOOKUP(B30,Components!$A:$C,3,FALSE),"")</f>
        <v>0.47727272727272729</v>
      </c>
      <c r="D30" s="2">
        <v>48</v>
      </c>
      <c r="E30" s="2">
        <f t="shared" si="2"/>
        <v>22.90909090909091</v>
      </c>
    </row>
    <row r="31" spans="1:5" ht="15.75" customHeight="1">
      <c r="A31" s="2" t="str">
        <f>IFERROR(VLOOKUP(B31,Components!$A:$C,2,FALSE),"")</f>
        <v>ALIS000125</v>
      </c>
      <c r="B31" s="2" t="s">
        <v>950</v>
      </c>
      <c r="C31" s="2">
        <f>IFERROR(VLOOKUP(B31,Components!$A:$C,3,FALSE),"")</f>
        <v>17.611363636363635</v>
      </c>
      <c r="D31" s="2">
        <v>5</v>
      </c>
      <c r="E31" s="2">
        <f t="shared" si="2"/>
        <v>88.056818181818173</v>
      </c>
    </row>
    <row r="32" spans="1:5" ht="15.75" customHeight="1">
      <c r="A32" s="2" t="str">
        <f>IFERROR(VLOOKUP(B32,Components!$A:$C,2,FALSE),"")</f>
        <v>ALIS000038</v>
      </c>
      <c r="B32" s="2" t="s">
        <v>569</v>
      </c>
      <c r="C32" s="2">
        <f>IFERROR(VLOOKUP(B32,Components!$A:$C,3,FALSE),"")</f>
        <v>11.406818181818183</v>
      </c>
      <c r="D32" s="2">
        <v>1</v>
      </c>
      <c r="E32" s="2">
        <f t="shared" si="2"/>
        <v>11.406818181818183</v>
      </c>
    </row>
    <row r="33" spans="1:5" ht="15.75" customHeight="1">
      <c r="A33" s="2" t="str">
        <f>IFERROR(VLOOKUP(B33,Components!$A:$C,2,FALSE),"")</f>
        <v>ALIS000028</v>
      </c>
      <c r="B33" s="2" t="s">
        <v>512</v>
      </c>
      <c r="C33" s="2">
        <f>IFERROR(VLOOKUP(B33,Components!$A:$C,3,FALSE),"")</f>
        <v>29.04</v>
      </c>
      <c r="D33" s="2">
        <v>1</v>
      </c>
      <c r="E33" s="2">
        <f t="shared" si="2"/>
        <v>29.04</v>
      </c>
    </row>
    <row r="34" spans="1:5" ht="15.75" customHeight="1">
      <c r="A34" s="2" t="str">
        <f>IFERROR(VLOOKUP(B34,Components!$A:$C,2,FALSE),"")</f>
        <v>ALIS000014</v>
      </c>
      <c r="B34" s="2" t="s">
        <v>437</v>
      </c>
      <c r="C34" s="2">
        <f>IFERROR(VLOOKUP(B34,Components!$A:$C,3,FALSE),"")</f>
        <v>19.8</v>
      </c>
      <c r="D34" s="2">
        <v>1</v>
      </c>
      <c r="E34" s="2">
        <f t="shared" si="2"/>
        <v>19.8</v>
      </c>
    </row>
    <row r="35" spans="1:5" ht="15.75" customHeight="1">
      <c r="A35" s="2" t="str">
        <f>IFERROR(VLOOKUP(B35,Components!$A:$C,2,FALSE),"")</f>
        <v>ALIS000044</v>
      </c>
      <c r="B35" s="2" t="s">
        <v>598</v>
      </c>
      <c r="C35" s="2">
        <f>IFERROR(VLOOKUP(B35,Components!$A:$C,3,FALSE),"")</f>
        <v>0.62045454545454548</v>
      </c>
      <c r="D35" s="2">
        <v>1</v>
      </c>
      <c r="E35" s="2">
        <f t="shared" si="2"/>
        <v>0.62045454545454548</v>
      </c>
    </row>
    <row r="36" spans="1:5" ht="15.75" customHeight="1">
      <c r="A36" s="2" t="str">
        <f>IFERROR(VLOOKUP(B36,Components!$A:$C,2,FALSE),"")</f>
        <v>ALIS000083</v>
      </c>
      <c r="B36" s="2" t="s">
        <v>756</v>
      </c>
      <c r="C36" s="2">
        <f>IFERROR(VLOOKUP(B36,Components!$A:$C,3,FALSE),"")</f>
        <v>1.0500000000000001E-2</v>
      </c>
      <c r="D36" s="2">
        <v>1</v>
      </c>
      <c r="E36" s="2">
        <f t="shared" si="2"/>
        <v>1.0500000000000001E-2</v>
      </c>
    </row>
    <row r="37" spans="1:5" ht="15.75" customHeight="1">
      <c r="A37" s="2" t="str">
        <f>IFERROR(VLOOKUP(B37,Components!$A:$C,2,FALSE),"")</f>
        <v>ALIS000084</v>
      </c>
      <c r="B37" s="2" t="s">
        <v>758</v>
      </c>
      <c r="C37" s="2">
        <f>IFERROR(VLOOKUP(B37,Components!$A:$C,3,FALSE),"")</f>
        <v>1.0500000000000001E-2</v>
      </c>
      <c r="D37" s="2">
        <v>1</v>
      </c>
      <c r="E37" s="2">
        <f t="shared" si="2"/>
        <v>1.0500000000000001E-2</v>
      </c>
    </row>
    <row r="38" spans="1:5" ht="15.75" customHeight="1">
      <c r="A38" s="2" t="str">
        <f>IFERROR(VLOOKUP(B38,Components!$A:$C,2,FALSE),"")</f>
        <v>ALIS000080</v>
      </c>
      <c r="B38" s="2" t="s">
        <v>750</v>
      </c>
      <c r="C38" s="2">
        <f>IFERROR(VLOOKUP(B38,Components!$A:$C,3,FALSE),"")</f>
        <v>14.82683982683983</v>
      </c>
      <c r="D38" s="2">
        <v>5</v>
      </c>
      <c r="E38" s="2">
        <f t="shared" si="2"/>
        <v>74.13419913419915</v>
      </c>
    </row>
    <row r="39" spans="1:5" ht="15.75" customHeight="1">
      <c r="A39" s="2" t="s">
        <v>1750</v>
      </c>
      <c r="E39" s="2">
        <f>SUM(E21:E38)</f>
        <v>590.86074458874464</v>
      </c>
    </row>
    <row r="40" spans="1:5" ht="15.75" customHeight="1"/>
    <row r="41" spans="1:5" ht="15.75" customHeight="1">
      <c r="A41" s="192" t="s">
        <v>110</v>
      </c>
      <c r="B41" s="193"/>
      <c r="C41" s="193"/>
      <c r="D41" s="193"/>
      <c r="E41" s="193"/>
    </row>
    <row r="42" spans="1:5" ht="15.75" customHeight="1">
      <c r="A42" s="194" t="s">
        <v>1745</v>
      </c>
      <c r="B42" s="195" t="s">
        <v>1746</v>
      </c>
      <c r="C42" s="195" t="s">
        <v>1747</v>
      </c>
      <c r="D42" s="195" t="s">
        <v>1748</v>
      </c>
      <c r="E42" s="196" t="s">
        <v>1749</v>
      </c>
    </row>
    <row r="43" spans="1:5" ht="15.75" customHeight="1">
      <c r="A43" s="2" t="str">
        <f>IFERROR(VLOOKUP(B43,Components!$A:$C,2,FALSE),"")</f>
        <v>ALIS000033</v>
      </c>
      <c r="B43" s="2" t="s">
        <v>541</v>
      </c>
      <c r="C43" s="2">
        <f>IFERROR(VLOOKUP(B43,Components!$A:$C,3,FALSE),"")</f>
        <v>21.668181818181822</v>
      </c>
      <c r="D43" s="2">
        <v>1</v>
      </c>
      <c r="E43" s="2">
        <f t="shared" ref="E43:E46" si="3">IFERROR(D43*C43, 0)</f>
        <v>21.668181818181822</v>
      </c>
    </row>
    <row r="44" spans="1:5" ht="15.75" customHeight="1">
      <c r="A44" s="2" t="str">
        <f>IFERROR(VLOOKUP(B44,Components!$A:$C,2,FALSE),"")</f>
        <v>ALIS000082</v>
      </c>
      <c r="B44" s="2" t="s">
        <v>754</v>
      </c>
      <c r="C44" s="2">
        <f>IFERROR(VLOOKUP(B44,Components!$A:$C,3,FALSE),"")</f>
        <v>24.09361471861472</v>
      </c>
      <c r="D44" s="2">
        <v>0.2</v>
      </c>
      <c r="E44" s="2">
        <f t="shared" si="3"/>
        <v>4.8187229437229444</v>
      </c>
    </row>
    <row r="45" spans="1:5" ht="15.75" customHeight="1">
      <c r="A45" s="2" t="str">
        <f>IFERROR(VLOOKUP(B45,Components!$A:$C,2,FALSE),"")</f>
        <v/>
      </c>
      <c r="B45" s="2"/>
      <c r="C45" s="2" t="str">
        <f>IFERROR(VLOOKUP(B45,Components!$A:$C,3,FALSE),"")</f>
        <v/>
      </c>
      <c r="D45" s="2">
        <v>0</v>
      </c>
      <c r="E45" s="2">
        <f t="shared" si="3"/>
        <v>0</v>
      </c>
    </row>
    <row r="46" spans="1:5" ht="15.75" customHeight="1">
      <c r="A46" s="2" t="str">
        <f>IFERROR(VLOOKUP(B46,Components!$A:$C,2,FALSE),"")</f>
        <v/>
      </c>
      <c r="B46" s="2"/>
      <c r="C46" s="2" t="str">
        <f>IFERROR(VLOOKUP(B46,Components!$A:$C,3,FALSE),"")</f>
        <v/>
      </c>
      <c r="D46" s="2">
        <v>0</v>
      </c>
      <c r="E46" s="2">
        <f t="shared" si="3"/>
        <v>0</v>
      </c>
    </row>
    <row r="47" spans="1:5" ht="15.75" customHeight="1">
      <c r="A47" s="2" t="s">
        <v>1750</v>
      </c>
      <c r="E47" s="2">
        <f>SUM(E43:E46)</f>
        <v>26.486904761904768</v>
      </c>
    </row>
    <row r="48" spans="1:5" ht="15.75" customHeight="1"/>
    <row r="49" spans="1:5" ht="15.75" customHeight="1">
      <c r="A49" s="192" t="s">
        <v>108</v>
      </c>
      <c r="B49" s="193"/>
      <c r="C49" s="193"/>
      <c r="D49" s="193"/>
      <c r="E49" s="193"/>
    </row>
    <row r="50" spans="1:5" ht="15.75" customHeight="1">
      <c r="A50" s="194" t="s">
        <v>1745</v>
      </c>
      <c r="B50" s="195" t="s">
        <v>1746</v>
      </c>
      <c r="C50" s="195" t="s">
        <v>1747</v>
      </c>
      <c r="D50" s="195" t="s">
        <v>1748</v>
      </c>
      <c r="E50" s="196" t="s">
        <v>1749</v>
      </c>
    </row>
    <row r="51" spans="1:5" ht="15.75" customHeight="1">
      <c r="A51" s="2" t="str">
        <f>IFERROR(VLOOKUP(B51,Components!$A:$C,2,FALSE),"")</f>
        <v>ALIS000122</v>
      </c>
      <c r="B51" s="2" t="s">
        <v>935</v>
      </c>
      <c r="C51" s="2">
        <f>IFERROR(VLOOKUP(B51,Components!$A:$C,3,FALSE),"")</f>
        <v>58.527272727272724</v>
      </c>
      <c r="D51" s="2">
        <v>1</v>
      </c>
      <c r="E51" s="2">
        <f t="shared" ref="E51:E55" si="4">IFERROR(D51*C51, 0)</f>
        <v>58.527272727272724</v>
      </c>
    </row>
    <row r="52" spans="1:5" ht="15.75" customHeight="1">
      <c r="A52" s="2" t="str">
        <f>IFERROR(VLOOKUP(B52,Components!$A:$C,2,FALSE),"")</f>
        <v>ALIS000124</v>
      </c>
      <c r="B52" s="2" t="s">
        <v>946</v>
      </c>
      <c r="C52" s="2">
        <f>IFERROR(VLOOKUP(B52,Components!$A:$C,3,FALSE),"")</f>
        <v>32.215909090909093</v>
      </c>
      <c r="D52" s="2">
        <v>1</v>
      </c>
      <c r="E52" s="2">
        <f t="shared" si="4"/>
        <v>32.215909090909093</v>
      </c>
    </row>
    <row r="53" spans="1:5" ht="15.75" customHeight="1">
      <c r="A53" s="2" t="str">
        <f>IFERROR(VLOOKUP(B53,Components!$A:$C,2,FALSE),"")</f>
        <v>ALIS000087</v>
      </c>
      <c r="B53" s="2" t="s">
        <v>764</v>
      </c>
      <c r="C53" s="2">
        <f>IFERROR(VLOOKUP(B53,Components!$A:$C,3,FALSE),"")</f>
        <v>0.47727272727272729</v>
      </c>
      <c r="D53" s="2">
        <v>25</v>
      </c>
      <c r="E53" s="2">
        <f t="shared" si="4"/>
        <v>11.931818181818182</v>
      </c>
    </row>
    <row r="54" spans="1:5" ht="15.75" customHeight="1">
      <c r="A54" s="2" t="str">
        <f>IFERROR(VLOOKUP(B54,Components!$A:$C,2,FALSE),"")</f>
        <v>ALIS000084</v>
      </c>
      <c r="B54" s="2" t="s">
        <v>758</v>
      </c>
      <c r="C54" s="2">
        <f>IFERROR(VLOOKUP(B54,Components!$A:$C,3,FALSE),"")</f>
        <v>1.0500000000000001E-2</v>
      </c>
      <c r="D54" s="2">
        <v>1</v>
      </c>
      <c r="E54" s="2">
        <f t="shared" si="4"/>
        <v>1.0500000000000001E-2</v>
      </c>
    </row>
    <row r="55" spans="1:5" ht="15.75" customHeight="1">
      <c r="A55" s="2" t="str">
        <f>IFERROR(VLOOKUP(B55,Components!$A:$C,2,FALSE),"")</f>
        <v>ALIS000080</v>
      </c>
      <c r="B55" s="2" t="s">
        <v>750</v>
      </c>
      <c r="C55" s="2">
        <f>IFERROR(VLOOKUP(B55,Components!$A:$C,3,FALSE),"")</f>
        <v>14.82683982683983</v>
      </c>
      <c r="D55" s="2">
        <v>0.3</v>
      </c>
      <c r="E55" s="2">
        <f t="shared" si="4"/>
        <v>4.4480519480519485</v>
      </c>
    </row>
    <row r="56" spans="1:5" ht="15.75" customHeight="1">
      <c r="A56" s="2" t="s">
        <v>1750</v>
      </c>
      <c r="E56" s="2">
        <f>SUM(E51:E55)</f>
        <v>107.13355194805196</v>
      </c>
    </row>
    <row r="57" spans="1:5" ht="15.75" customHeight="1"/>
    <row r="58" spans="1:5" ht="15.75" customHeight="1"/>
    <row r="59" spans="1:5" ht="15.75" customHeight="1"/>
    <row r="60" spans="1:5" ht="15.75" customHeight="1"/>
    <row r="61" spans="1:5" ht="15.75" customHeight="1"/>
    <row r="62" spans="1:5" ht="15.75" customHeight="1"/>
    <row r="63" spans="1:5" ht="15.75" customHeight="1"/>
    <row r="64" spans="1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pageMargins left="0.7" right="0.7" top="0.78740157499999996" bottom="0.78740157499999996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D00-000000000000}">
          <x14:formula1>
            <xm:f>Components!$A:$A</xm:f>
          </x14:formula1>
          <xm:sqref>B3:B7 B12:B16 B21:B38 B43:B46 B51:B55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44"/>
  <sheetViews>
    <sheetView workbookViewId="0">
      <selection sqref="A1:E1"/>
    </sheetView>
  </sheetViews>
  <sheetFormatPr defaultColWidth="14.44140625" defaultRowHeight="15" customHeight="1"/>
  <cols>
    <col min="1" max="1" width="27" customWidth="1"/>
    <col min="2" max="2" width="95.44140625" customWidth="1"/>
    <col min="3" max="3" width="15.6640625" customWidth="1"/>
    <col min="4" max="4" width="17.44140625" customWidth="1"/>
    <col min="5" max="5" width="15.33203125" customWidth="1"/>
    <col min="6" max="6" width="21.33203125" customWidth="1"/>
    <col min="7" max="26" width="8.6640625" customWidth="1"/>
  </cols>
  <sheetData>
    <row r="1" spans="1:6" ht="15.75" customHeight="1">
      <c r="A1" s="217" t="s">
        <v>114</v>
      </c>
      <c r="B1" s="218"/>
      <c r="C1" s="218"/>
      <c r="D1" s="218"/>
      <c r="E1" s="219"/>
      <c r="F1" s="212" t="s">
        <v>1808</v>
      </c>
    </row>
    <row r="2" spans="1:6" ht="15.75" customHeight="1">
      <c r="A2" s="200" t="s">
        <v>1745</v>
      </c>
      <c r="B2" s="201" t="s">
        <v>1746</v>
      </c>
      <c r="C2" s="201" t="s">
        <v>1747</v>
      </c>
      <c r="D2" s="201" t="s">
        <v>1748</v>
      </c>
      <c r="E2" s="202" t="s">
        <v>1749</v>
      </c>
      <c r="F2" s="212"/>
    </row>
    <row r="3" spans="1:6" ht="15.75" customHeight="1">
      <c r="A3" s="203" t="str">
        <f>IFERROR(VLOOKUP(B3,Components!$A$1:$C$299,2,FALSE),"")</f>
        <v>ALIS000143</v>
      </c>
      <c r="B3" s="203" t="s">
        <v>1025</v>
      </c>
      <c r="C3" s="203">
        <f>IFERROR(VLOOKUP(B3,Components!$A$1:$C$299,3,FALSE),"")</f>
        <v>0.38659090909090915</v>
      </c>
      <c r="D3" s="203">
        <v>4</v>
      </c>
      <c r="E3" s="203">
        <f t="shared" ref="E3:E44" si="0">IFERROR(D3*C3, 0)</f>
        <v>1.5463636363636366</v>
      </c>
      <c r="F3" s="212"/>
    </row>
    <row r="4" spans="1:6" ht="15.75" customHeight="1">
      <c r="A4" s="203" t="str">
        <f>IFERROR(VLOOKUP(B4,Components!$A$1:$C$299,2,FALSE),"")</f>
        <v>ALIS000148</v>
      </c>
      <c r="B4" s="203" t="s">
        <v>1051</v>
      </c>
      <c r="C4" s="203">
        <f>IFERROR(VLOOKUP(B4,Components!$A$1:$C$299,3,FALSE),"")</f>
        <v>2.8636363636363637E-2</v>
      </c>
      <c r="D4" s="203">
        <v>2</v>
      </c>
      <c r="E4" s="203">
        <f t="shared" si="0"/>
        <v>5.7272727272727274E-2</v>
      </c>
      <c r="F4" s="212"/>
    </row>
    <row r="5" spans="1:6" ht="15.75" customHeight="1">
      <c r="A5" s="203" t="str">
        <f>IFERROR(VLOOKUP(B5,Components!$A$1:$C$299,2,FALSE),"")</f>
        <v>ALIS000149</v>
      </c>
      <c r="B5" s="203" t="s">
        <v>1056</v>
      </c>
      <c r="C5" s="203">
        <f>IFERROR(VLOOKUP(B5,Components!$A$1:$C$299,3,FALSE),"")</f>
        <v>3.5795454545454547E-2</v>
      </c>
      <c r="D5" s="203">
        <v>2</v>
      </c>
      <c r="E5" s="203">
        <f t="shared" si="0"/>
        <v>7.1590909090909094E-2</v>
      </c>
      <c r="F5" s="212"/>
    </row>
    <row r="6" spans="1:6" ht="15.75" customHeight="1">
      <c r="A6" s="203" t="str">
        <f>IFERROR(VLOOKUP(B6,Components!$A$1:$C$299,2,FALSE),"")</f>
        <v>ALIS000164</v>
      </c>
      <c r="B6" s="203" t="s">
        <v>1128</v>
      </c>
      <c r="C6" s="203">
        <f>IFERROR(VLOOKUP(B6,Components!$A$1:$C$299,3,FALSE),"")</f>
        <v>45.672000000000004</v>
      </c>
      <c r="D6" s="203">
        <v>1</v>
      </c>
      <c r="E6" s="203">
        <f t="shared" si="0"/>
        <v>45.672000000000004</v>
      </c>
      <c r="F6" s="212"/>
    </row>
    <row r="7" spans="1:6" ht="15.75" customHeight="1">
      <c r="A7" s="203" t="str">
        <f>IFERROR(VLOOKUP(B7,Components!$A$1:$C$299,2,FALSE),"")</f>
        <v>ALIS000165</v>
      </c>
      <c r="B7" s="203" t="s">
        <v>1134</v>
      </c>
      <c r="C7" s="203">
        <f>IFERROR(VLOOKUP(B7,Components!$A$1:$C$299,3,FALSE),"")</f>
        <v>2.145</v>
      </c>
      <c r="D7" s="203">
        <v>2</v>
      </c>
      <c r="E7" s="203">
        <f t="shared" si="0"/>
        <v>4.29</v>
      </c>
      <c r="F7" s="212"/>
    </row>
    <row r="8" spans="1:6" ht="15.75" customHeight="1">
      <c r="A8" s="203" t="str">
        <f>IFERROR(VLOOKUP(B8,Components!$A$1:$C$299,2,FALSE),"")</f>
        <v>ALIS000166</v>
      </c>
      <c r="B8" s="203" t="s">
        <v>1138</v>
      </c>
      <c r="C8" s="213">
        <f>IFERROR(VLOOKUP(B8,Components!$A$1:$C$299,3,FALSE),"")</f>
        <v>21.477272727272727</v>
      </c>
      <c r="D8" s="203">
        <v>0.25</v>
      </c>
      <c r="E8" s="203">
        <f t="shared" si="0"/>
        <v>5.3693181818181817</v>
      </c>
      <c r="F8" s="212"/>
    </row>
    <row r="9" spans="1:6" ht="15.75" customHeight="1">
      <c r="A9" s="203" t="str">
        <f>IFERROR(VLOOKUP(B9,Components!$A$1:$C$299,2,FALSE),"")</f>
        <v>ALIS000167</v>
      </c>
      <c r="B9" s="203" t="s">
        <v>1142</v>
      </c>
      <c r="C9" s="213">
        <f>IFERROR(VLOOKUP(B9,Components!$A$1:$C$299,3,FALSE),"")</f>
        <v>6.0720000000000001</v>
      </c>
      <c r="D9" s="203">
        <v>1</v>
      </c>
      <c r="E9" s="203">
        <f t="shared" si="0"/>
        <v>6.0720000000000001</v>
      </c>
      <c r="F9" s="212"/>
    </row>
    <row r="10" spans="1:6" ht="15.75" customHeight="1">
      <c r="A10" s="203" t="str">
        <f>IFERROR(VLOOKUP(B10,Components!$A$1:$C$299,2,FALSE),"")</f>
        <v>ALIS000169</v>
      </c>
      <c r="B10" s="203" t="s">
        <v>1149</v>
      </c>
      <c r="C10" s="213">
        <f>IFERROR(VLOOKUP(B10,Components!$A$1:$C$299,3,FALSE),"")</f>
        <v>46.43863636363637</v>
      </c>
      <c r="D10" s="203">
        <v>1</v>
      </c>
      <c r="E10" s="203">
        <f t="shared" si="0"/>
        <v>46.43863636363637</v>
      </c>
      <c r="F10" s="212"/>
    </row>
    <row r="11" spans="1:6" ht="15.75" customHeight="1">
      <c r="A11" s="203" t="str">
        <f>IFERROR(VLOOKUP(B11,Components!$A$1:$C$299,2,FALSE),"")</f>
        <v>ALIS000170</v>
      </c>
      <c r="B11" s="203" t="s">
        <v>1151</v>
      </c>
      <c r="C11" s="213">
        <f>IFERROR(VLOOKUP(B11,Components!$A$1:$C$299,3,FALSE),"")</f>
        <v>0.57272727272727275</v>
      </c>
      <c r="D11" s="203">
        <v>2</v>
      </c>
      <c r="E11" s="203">
        <f t="shared" si="0"/>
        <v>1.1454545454545455</v>
      </c>
      <c r="F11" s="212"/>
    </row>
    <row r="12" spans="1:6" ht="15.75" customHeight="1">
      <c r="A12" s="203" t="str">
        <f>IFERROR(VLOOKUP(B12,Components!$A$1:$C$299,2,FALSE),"")</f>
        <v>ALIS000171</v>
      </c>
      <c r="B12" s="203" t="s">
        <v>1156</v>
      </c>
      <c r="C12" s="213">
        <f>IFERROR(VLOOKUP(B12,Components!$A$1:$C$299,3,FALSE),"")</f>
        <v>63.906818181818181</v>
      </c>
      <c r="D12" s="203">
        <v>0.04</v>
      </c>
      <c r="E12" s="203">
        <f t="shared" si="0"/>
        <v>2.5562727272727273</v>
      </c>
      <c r="F12" s="212"/>
    </row>
    <row r="13" spans="1:6" ht="15.75" customHeight="1">
      <c r="A13" s="203" t="str">
        <f>IFERROR(VLOOKUP(B13,Components!$A$1:$C$299,2,FALSE),"")</f>
        <v>ALIS000172</v>
      </c>
      <c r="B13" s="203" t="s">
        <v>1158</v>
      </c>
      <c r="C13" s="213">
        <f>IFERROR(VLOOKUP(B13,Components!$A$1:$C$299,3,FALSE),"")</f>
        <v>126.9068181818182</v>
      </c>
      <c r="D13" s="203">
        <v>0.1</v>
      </c>
      <c r="E13" s="203">
        <f t="shared" si="0"/>
        <v>12.690681818181821</v>
      </c>
      <c r="F13" s="212"/>
    </row>
    <row r="14" spans="1:6" ht="15.75" customHeight="1">
      <c r="A14" s="203" t="str">
        <f>IFERROR(VLOOKUP(B14,Components!$A$1:$C$299,2,FALSE),"")</f>
        <v>ALIS000173</v>
      </c>
      <c r="B14" s="203" t="s">
        <v>1161</v>
      </c>
      <c r="C14" s="203">
        <f>IFERROR(VLOOKUP(B14,Components!$A$1:$C$299,3,FALSE),"")</f>
        <v>0.81613636363636377</v>
      </c>
      <c r="D14" s="203">
        <v>1</v>
      </c>
      <c r="E14" s="203">
        <f t="shared" si="0"/>
        <v>0.81613636363636377</v>
      </c>
      <c r="F14" s="212"/>
    </row>
    <row r="15" spans="1:6" ht="15.75" customHeight="1">
      <c r="A15" s="203" t="str">
        <f>IFERROR(VLOOKUP(B15,Components!$A$1:$C$299,2,FALSE),"")</f>
        <v>ALIS000174</v>
      </c>
      <c r="B15" s="203" t="s">
        <v>1166</v>
      </c>
      <c r="C15" s="203">
        <f>IFERROR(VLOOKUP(B15,Components!$A$1:$C$299,3,FALSE),"")</f>
        <v>1.2681136363636365</v>
      </c>
      <c r="D15" s="203">
        <v>1</v>
      </c>
      <c r="E15" s="203">
        <f t="shared" si="0"/>
        <v>1.2681136363636365</v>
      </c>
      <c r="F15" s="212"/>
    </row>
    <row r="16" spans="1:6" ht="15.75" customHeight="1">
      <c r="A16" s="203" t="str">
        <f>IFERROR(VLOOKUP(B16,Components!$A$1:$C$299,2,FALSE),"")</f>
        <v>ALIS000175</v>
      </c>
      <c r="B16" s="203" t="s">
        <v>1171</v>
      </c>
      <c r="C16" s="203">
        <f>IFERROR(VLOOKUP(B16,Components!$A$1:$C$299,3,FALSE),"")</f>
        <v>1.5124772727272728</v>
      </c>
      <c r="D16" s="203">
        <v>1</v>
      </c>
      <c r="E16" s="203">
        <f t="shared" si="0"/>
        <v>1.5124772727272728</v>
      </c>
      <c r="F16" s="212"/>
    </row>
    <row r="17" spans="1:6" ht="15.75" customHeight="1">
      <c r="A17" s="203" t="str">
        <f>IFERROR(VLOOKUP(B17,Components!$A$1:$C$299,2,FALSE),"")</f>
        <v>ALIS000176</v>
      </c>
      <c r="B17" s="203" t="s">
        <v>1176</v>
      </c>
      <c r="C17" s="203">
        <f>IFERROR(VLOOKUP(B17,Components!$A$1:$C$299,3,FALSE),"")</f>
        <v>6.15</v>
      </c>
      <c r="D17" s="203">
        <v>2</v>
      </c>
      <c r="E17" s="203">
        <f t="shared" si="0"/>
        <v>12.3</v>
      </c>
      <c r="F17" s="212"/>
    </row>
    <row r="18" spans="1:6" ht="15.75" customHeight="1">
      <c r="A18" s="203" t="str">
        <f>IFERROR(VLOOKUP(B18,Components!$A$1:$C$299,2,FALSE),"")</f>
        <v>ALIS000177</v>
      </c>
      <c r="B18" s="203" t="s">
        <v>1182</v>
      </c>
      <c r="C18" s="203">
        <f>IFERROR(VLOOKUP(B18,Components!$A$1:$C$299,3,FALSE),"")</f>
        <v>5.9659090909090912E-2</v>
      </c>
      <c r="D18" s="203">
        <v>2</v>
      </c>
      <c r="E18" s="203">
        <f t="shared" si="0"/>
        <v>0.11931818181818182</v>
      </c>
      <c r="F18" s="212"/>
    </row>
    <row r="19" spans="1:6" ht="15.75" customHeight="1">
      <c r="A19" s="203" t="str">
        <f>IFERROR(VLOOKUP(B19,Components!$A$1:$C$299,2,FALSE),"")</f>
        <v>ALIS000178</v>
      </c>
      <c r="B19" s="203" t="s">
        <v>1187</v>
      </c>
      <c r="C19" s="203">
        <f>IFERROR(VLOOKUP(B19,Components!$A$1:$C$299,3,FALSE),"")</f>
        <v>2.2431818181818181E-2</v>
      </c>
      <c r="D19" s="203">
        <v>2</v>
      </c>
      <c r="E19" s="203">
        <f t="shared" si="0"/>
        <v>4.4863636363636362E-2</v>
      </c>
      <c r="F19" s="212"/>
    </row>
    <row r="20" spans="1:6" ht="15.75" customHeight="1">
      <c r="A20" s="203" t="str">
        <f>IFERROR(VLOOKUP(B20,Components!$A$1:$C$299,2,FALSE),"")</f>
        <v>ALIS000179</v>
      </c>
      <c r="B20" s="203" t="s">
        <v>1192</v>
      </c>
      <c r="C20" s="203">
        <f>IFERROR(VLOOKUP(B20,Components!$A$1:$C$299,3,FALSE),"")</f>
        <v>0.1384090909090909</v>
      </c>
      <c r="D20" s="203">
        <v>2</v>
      </c>
      <c r="E20" s="203">
        <f t="shared" si="0"/>
        <v>0.2768181818181818</v>
      </c>
      <c r="F20" s="212"/>
    </row>
    <row r="21" spans="1:6" ht="15.75" customHeight="1">
      <c r="A21" s="203" t="str">
        <f>IFERROR(VLOOKUP(B21,Components!$A$1:$C$299,2,FALSE),"")</f>
        <v>ALIS000180</v>
      </c>
      <c r="B21" s="203" t="s">
        <v>1198</v>
      </c>
      <c r="C21" s="203">
        <f>IFERROR(VLOOKUP(B21,Components!$A$1:$C$299,3,FALSE),"")</f>
        <v>6.1090909090909092E-2</v>
      </c>
      <c r="D21" s="203">
        <v>10</v>
      </c>
      <c r="E21" s="203">
        <f t="shared" si="0"/>
        <v>0.61090909090909096</v>
      </c>
      <c r="F21" s="212"/>
    </row>
    <row r="22" spans="1:6" ht="15.75" customHeight="1">
      <c r="A22" s="203" t="str">
        <f>IFERROR(VLOOKUP(B22,Components!$A$1:$C$299,2,FALSE),"")</f>
        <v>ALIS000181</v>
      </c>
      <c r="B22" s="203" t="s">
        <v>1203</v>
      </c>
      <c r="C22" s="203">
        <f>IFERROR(VLOOKUP(B22,Components!$A$1:$C$299,3,FALSE),"")</f>
        <v>5.4886363636363636E-2</v>
      </c>
      <c r="D22" s="203">
        <v>2</v>
      </c>
      <c r="E22" s="203">
        <f t="shared" si="0"/>
        <v>0.10977272727272727</v>
      </c>
      <c r="F22" s="212"/>
    </row>
    <row r="23" spans="1:6" ht="15.75" customHeight="1">
      <c r="A23" s="203" t="str">
        <f>IFERROR(VLOOKUP(B23,Components!$A$1:$C$299,2,FALSE),"")</f>
        <v>ALIS000182</v>
      </c>
      <c r="B23" s="203" t="s">
        <v>1206</v>
      </c>
      <c r="C23" s="203">
        <f>IFERROR(VLOOKUP(B23,Components!$A$1:$C$299,3,FALSE),"")</f>
        <v>1.0022727272727273E-2</v>
      </c>
      <c r="D23" s="203">
        <v>2</v>
      </c>
      <c r="E23" s="203">
        <f t="shared" si="0"/>
        <v>2.0045454545454547E-2</v>
      </c>
      <c r="F23" s="212"/>
    </row>
    <row r="24" spans="1:6" ht="15.75" customHeight="1">
      <c r="A24" s="203" t="str">
        <f>IFERROR(VLOOKUP(B24,Components!$A$1:$C$299,2,FALSE),"")</f>
        <v>ALIS000183</v>
      </c>
      <c r="B24" s="203" t="s">
        <v>1211</v>
      </c>
      <c r="C24" s="203">
        <f>IFERROR(VLOOKUP(B24,Components!$A$1:$C$299,3,FALSE),"")</f>
        <v>7.1590909090909092E-3</v>
      </c>
      <c r="D24" s="203">
        <v>2</v>
      </c>
      <c r="E24" s="203">
        <f t="shared" si="0"/>
        <v>1.4318181818181818E-2</v>
      </c>
      <c r="F24" s="212"/>
    </row>
    <row r="25" spans="1:6" ht="15.75" customHeight="1">
      <c r="A25" s="203" t="str">
        <f>IFERROR(VLOOKUP(B25,Components!$A$1:$C$299,2,FALSE),"")</f>
        <v>ALIS000185</v>
      </c>
      <c r="B25" s="203" t="s">
        <v>1221</v>
      </c>
      <c r="C25" s="203">
        <f>IFERROR(VLOOKUP(B25,Components!$A$1:$C$299,3,FALSE),"")</f>
        <v>5.1707727272727277</v>
      </c>
      <c r="D25" s="203">
        <v>1</v>
      </c>
      <c r="E25" s="203">
        <f t="shared" si="0"/>
        <v>5.1707727272727277</v>
      </c>
      <c r="F25" s="212"/>
    </row>
    <row r="26" spans="1:6" ht="15.75" customHeight="1">
      <c r="A26" s="203" t="str">
        <f>IFERROR(VLOOKUP(B26,Components!$A$1:$C$299,2,FALSE),"")</f>
        <v>ALIS000186</v>
      </c>
      <c r="B26" s="203" t="s">
        <v>1227</v>
      </c>
      <c r="C26" s="203">
        <f>IFERROR(VLOOKUP(B26,Components!$A$1:$C$299,3,FALSE),"")</f>
        <v>0.16227272727272726</v>
      </c>
      <c r="D26" s="203">
        <v>1</v>
      </c>
      <c r="E26" s="203">
        <f t="shared" si="0"/>
        <v>0.16227272727272726</v>
      </c>
      <c r="F26" s="212"/>
    </row>
    <row r="27" spans="1:6" ht="15.75" customHeight="1">
      <c r="A27" s="203" t="str">
        <f>IFERROR(VLOOKUP(B27,Components!$A$1:$C$299,2,FALSE),"")</f>
        <v>ALIS000187</v>
      </c>
      <c r="B27" s="203" t="s">
        <v>1233</v>
      </c>
      <c r="C27" s="203">
        <f>IFERROR(VLOOKUP(B27,Components!$A$1:$C$299,3,FALSE),"")</f>
        <v>3.2936590909090913</v>
      </c>
      <c r="D27" s="203">
        <v>1</v>
      </c>
      <c r="E27" s="203">
        <f t="shared" si="0"/>
        <v>3.2936590909090913</v>
      </c>
      <c r="F27" s="212"/>
    </row>
    <row r="28" spans="1:6" ht="15.75" customHeight="1">
      <c r="A28" s="203" t="str">
        <f>IFERROR(VLOOKUP(B28,Components!$A$1:$C$299,2,FALSE),"")</f>
        <v>ALIS000188</v>
      </c>
      <c r="B28" s="203" t="s">
        <v>1238</v>
      </c>
      <c r="C28" s="203">
        <f>IFERROR(VLOOKUP(B28,Components!$A$1:$C$299,3,FALSE),"")</f>
        <v>3.1304318181818185</v>
      </c>
      <c r="D28" s="203">
        <v>1</v>
      </c>
      <c r="E28" s="203">
        <f t="shared" si="0"/>
        <v>3.1304318181818185</v>
      </c>
      <c r="F28" s="212"/>
    </row>
    <row r="29" spans="1:6" ht="15.75" customHeight="1">
      <c r="A29" s="203" t="str">
        <f>IFERROR(VLOOKUP(B29,Components!$A$1:$C$299,2,FALSE),"")</f>
        <v>ALIS000189</v>
      </c>
      <c r="B29" s="203" t="s">
        <v>1243</v>
      </c>
      <c r="C29" s="203">
        <f>IFERROR(VLOOKUP(B29,Components!$A$1:$C$299,3,FALSE),"")</f>
        <v>1.4050909090909092</v>
      </c>
      <c r="D29" s="203">
        <v>1</v>
      </c>
      <c r="E29" s="203">
        <f t="shared" si="0"/>
        <v>1.4050909090909092</v>
      </c>
      <c r="F29" s="212"/>
    </row>
    <row r="30" spans="1:6" ht="15.75" customHeight="1">
      <c r="A30" s="203" t="str">
        <f>IFERROR(VLOOKUP(B30,Components!$A$1:$C$299,2,FALSE),"")</f>
        <v>ALIS000190</v>
      </c>
      <c r="B30" s="203" t="s">
        <v>1248</v>
      </c>
      <c r="C30" s="203">
        <f>IFERROR(VLOOKUP(B30,Components!$A$1:$C$299,3,FALSE),"")</f>
        <v>5.3855454545454551</v>
      </c>
      <c r="D30" s="203">
        <v>1</v>
      </c>
      <c r="E30" s="203">
        <f t="shared" si="0"/>
        <v>5.3855454545454551</v>
      </c>
      <c r="F30" s="212"/>
    </row>
    <row r="31" spans="1:6" ht="15.75" customHeight="1">
      <c r="A31" s="203" t="str">
        <f>IFERROR(VLOOKUP(B31,Components!$A$1:$C$299,2,FALSE),"")</f>
        <v>ALIS000191</v>
      </c>
      <c r="B31" s="203" t="s">
        <v>1253</v>
      </c>
      <c r="C31" s="203">
        <f>IFERROR(VLOOKUP(B31,Components!$A$1:$C$299,3,FALSE),"")</f>
        <v>4.6390909090909096</v>
      </c>
      <c r="D31" s="203">
        <v>1</v>
      </c>
      <c r="E31" s="203">
        <f t="shared" si="0"/>
        <v>4.6390909090909096</v>
      </c>
      <c r="F31" s="212"/>
    </row>
    <row r="32" spans="1:6" ht="15.75" customHeight="1">
      <c r="A32" s="203" t="str">
        <f>IFERROR(VLOOKUP(B32,Components!$A$1:$C$299,2,FALSE),"")</f>
        <v>ALIS000192</v>
      </c>
      <c r="B32" s="203" t="s">
        <v>1258</v>
      </c>
      <c r="C32" s="203">
        <f>IFERROR(VLOOKUP(B32,Components!$A$1:$C$299,3,FALSE),"")</f>
        <v>4.6557954545454541</v>
      </c>
      <c r="D32" s="203">
        <v>1</v>
      </c>
      <c r="E32" s="203">
        <f t="shared" si="0"/>
        <v>4.6557954545454541</v>
      </c>
      <c r="F32" s="212"/>
    </row>
    <row r="33" spans="1:6" ht="15.75" customHeight="1">
      <c r="A33" s="203" t="str">
        <f>IFERROR(VLOOKUP(B33,Components!$A$1:$C$299,2,FALSE),"")</f>
        <v>ALIS000193</v>
      </c>
      <c r="B33" s="203" t="s">
        <v>1261</v>
      </c>
      <c r="C33" s="203">
        <f>IFERROR(VLOOKUP(B33,Components!$A$1:$C$299,3,FALSE),"")</f>
        <v>2.4197727272727274</v>
      </c>
      <c r="D33" s="203">
        <v>1</v>
      </c>
      <c r="E33" s="203">
        <f t="shared" si="0"/>
        <v>2.4197727272727274</v>
      </c>
      <c r="F33" s="212"/>
    </row>
    <row r="34" spans="1:6" ht="15.75" customHeight="1">
      <c r="A34" s="203" t="str">
        <f>IFERROR(VLOOKUP(B34,Components!$A$1:$C$299,2,FALSE),"")</f>
        <v>ALIS000194</v>
      </c>
      <c r="B34" s="203" t="s">
        <v>1265</v>
      </c>
      <c r="C34" s="203">
        <f>IFERROR(VLOOKUP(B34,Components!$A$1:$C$299,3,FALSE),"")</f>
        <v>3.1977272727272732</v>
      </c>
      <c r="D34" s="203">
        <v>1</v>
      </c>
      <c r="E34" s="203">
        <f t="shared" si="0"/>
        <v>3.1977272727272732</v>
      </c>
      <c r="F34" s="212"/>
    </row>
    <row r="35" spans="1:6" ht="15.75" customHeight="1">
      <c r="A35" s="203" t="str">
        <f>IFERROR(VLOOKUP(B35,Components!$A$1:$C$299,2,FALSE),"")</f>
        <v>ALIS000202</v>
      </c>
      <c r="B35" s="203" t="s">
        <v>1305</v>
      </c>
      <c r="C35" s="203">
        <f>IFERROR(VLOOKUP(B35,Components!$A$1:$C$299,3,FALSE),"")</f>
        <v>6.3477272727272727</v>
      </c>
      <c r="D35" s="203">
        <v>2</v>
      </c>
      <c r="E35" s="203">
        <f t="shared" si="0"/>
        <v>12.695454545454545</v>
      </c>
      <c r="F35" s="212"/>
    </row>
    <row r="36" spans="1:6" ht="15.75" customHeight="1">
      <c r="A36" s="203" t="str">
        <f>IFERROR(VLOOKUP(B36,Components!$A$1:$C$299,2,FALSE),"")</f>
        <v>ALIS000203</v>
      </c>
      <c r="B36" s="203" t="s">
        <v>1307</v>
      </c>
      <c r="C36" s="203">
        <f>IFERROR(VLOOKUP(B36,Components!$A$1:$C$299,3,FALSE),"")</f>
        <v>10.977272727272727</v>
      </c>
      <c r="D36" s="203">
        <v>1</v>
      </c>
      <c r="E36" s="203">
        <f t="shared" si="0"/>
        <v>10.977272727272727</v>
      </c>
      <c r="F36" s="212"/>
    </row>
    <row r="37" spans="1:6" ht="15.75" customHeight="1">
      <c r="A37" s="203" t="str">
        <f>IFERROR(VLOOKUP(B37,Components!$A$1:$C$299,2,FALSE),"")</f>
        <v>ALIS000204</v>
      </c>
      <c r="B37" s="203" t="s">
        <v>1309</v>
      </c>
      <c r="C37" s="203">
        <f>IFERROR(VLOOKUP(B37,Components!$A$1:$C$299,3,FALSE),"")</f>
        <v>4.0090909090909088</v>
      </c>
      <c r="D37" s="203">
        <v>1</v>
      </c>
      <c r="E37" s="203">
        <f t="shared" si="0"/>
        <v>4.0090909090909088</v>
      </c>
      <c r="F37" s="212"/>
    </row>
    <row r="38" spans="1:6" ht="15.75" customHeight="1">
      <c r="A38" s="203" t="str">
        <f>IFERROR(VLOOKUP(B38,Components!$A$1:$C$299,2,FALSE),"")</f>
        <v>ALIS000205</v>
      </c>
      <c r="B38" s="203" t="s">
        <v>1311</v>
      </c>
      <c r="C38" s="203">
        <f>IFERROR(VLOOKUP(B38,Components!$A$1:$C$299,3,FALSE),"")</f>
        <v>0.71590909090909094</v>
      </c>
      <c r="D38" s="203">
        <v>3</v>
      </c>
      <c r="E38" s="203">
        <f t="shared" si="0"/>
        <v>2.1477272727272729</v>
      </c>
      <c r="F38" s="212"/>
    </row>
    <row r="39" spans="1:6" ht="15.75" customHeight="1">
      <c r="A39" s="203" t="str">
        <f>IFERROR(VLOOKUP(B39,Components!$A$1:$C$299,2,FALSE),"")</f>
        <v>ALIS000206</v>
      </c>
      <c r="B39" s="203" t="s">
        <v>1313</v>
      </c>
      <c r="C39" s="203">
        <f>IFERROR(VLOOKUP(B39,Components!$A$1:$C$299,3,FALSE),"")</f>
        <v>17.945454545454545</v>
      </c>
      <c r="D39" s="203">
        <v>0.1</v>
      </c>
      <c r="E39" s="203">
        <f t="shared" si="0"/>
        <v>1.7945454545454547</v>
      </c>
      <c r="F39" s="212"/>
    </row>
    <row r="40" spans="1:6" ht="15.75" customHeight="1">
      <c r="A40" s="203" t="str">
        <f>IFERROR(VLOOKUP(B40,Components!$A$1:$C$299,2,FALSE),"")</f>
        <v>ALIS000080</v>
      </c>
      <c r="B40" s="203" t="s">
        <v>750</v>
      </c>
      <c r="C40" s="203">
        <f>IFERROR(VLOOKUP(B40,Components!$A$1:$C$299,3,FALSE),"")</f>
        <v>14.82683982683983</v>
      </c>
      <c r="D40" s="203">
        <v>4</v>
      </c>
      <c r="E40" s="203">
        <f t="shared" si="0"/>
        <v>59.30735930735932</v>
      </c>
      <c r="F40" s="212"/>
    </row>
    <row r="41" spans="1:6" ht="15.75" customHeight="1">
      <c r="A41" s="203" t="str">
        <f>IFERROR(VLOOKUP(B41,Components!$A$1:$C$299,2,FALSE),"")</f>
        <v>ALIS000082</v>
      </c>
      <c r="B41" s="203" t="s">
        <v>754</v>
      </c>
      <c r="C41" s="203">
        <f>IFERROR(VLOOKUP(B41,Components!$A$1:$C$299,3,FALSE),"")</f>
        <v>24.09361471861472</v>
      </c>
      <c r="D41" s="203">
        <v>0.1</v>
      </c>
      <c r="E41" s="203">
        <f t="shared" si="0"/>
        <v>2.4093614718614722</v>
      </c>
      <c r="F41" s="212"/>
    </row>
    <row r="42" spans="1:6" ht="15.75" customHeight="1">
      <c r="A42" s="203" t="str">
        <f>IFERROR(VLOOKUP(B42,Components!$A$1:$C$299,2,FALSE),"")</f>
        <v>ALIS000083</v>
      </c>
      <c r="B42" s="203" t="s">
        <v>756</v>
      </c>
      <c r="C42" s="203">
        <f>IFERROR(VLOOKUP(B42,Components!$A$1:$C$299,3,FALSE),"")</f>
        <v>1.0500000000000001E-2</v>
      </c>
      <c r="D42" s="203">
        <v>1</v>
      </c>
      <c r="E42" s="203">
        <f t="shared" si="0"/>
        <v>1.0500000000000001E-2</v>
      </c>
      <c r="F42" s="212"/>
    </row>
    <row r="43" spans="1:6" ht="15.75" customHeight="1">
      <c r="A43" s="203" t="str">
        <f>IFERROR(VLOOKUP(B43,Components!$A$1:$C$299,2,FALSE),"")</f>
        <v>ALIS000084</v>
      </c>
      <c r="B43" s="203" t="s">
        <v>758</v>
      </c>
      <c r="C43" s="203">
        <f>IFERROR(VLOOKUP(B43,Components!$A$1:$C$299,3,FALSE),"")</f>
        <v>1.0500000000000001E-2</v>
      </c>
      <c r="D43" s="203">
        <v>1</v>
      </c>
      <c r="E43" s="203">
        <f t="shared" si="0"/>
        <v>1.0500000000000001E-2</v>
      </c>
      <c r="F43" s="212"/>
    </row>
    <row r="44" spans="1:6" ht="15.75" customHeight="1">
      <c r="A44" s="203" t="str">
        <f>IFERROR(VLOOKUP(B44,Components!$A$1:$C$299,2,FALSE),"")</f>
        <v/>
      </c>
      <c r="B44" s="203"/>
      <c r="C44" s="203" t="str">
        <f>IFERROR(VLOOKUP(B44,Components!$A$1:$C$299,3,FALSE),"")</f>
        <v/>
      </c>
      <c r="D44" s="203"/>
      <c r="E44" s="203">
        <f t="shared" si="0"/>
        <v>0</v>
      </c>
      <c r="F44" s="212"/>
    </row>
    <row r="45" spans="1:6" ht="15.75" customHeight="1">
      <c r="A45" s="220" t="s">
        <v>1750</v>
      </c>
      <c r="B45" s="221"/>
      <c r="C45" s="221"/>
      <c r="D45" s="222"/>
      <c r="E45" s="214">
        <f>SUM(E3:E44)</f>
        <v>269.82433441558436</v>
      </c>
      <c r="F45" s="212"/>
    </row>
    <row r="46" spans="1:6" ht="15.75" customHeight="1">
      <c r="F46" s="212"/>
    </row>
    <row r="47" spans="1:6" ht="15.75" customHeight="1">
      <c r="F47" s="212"/>
    </row>
    <row r="48" spans="1:6" ht="15.75" customHeight="1">
      <c r="A48" s="217" t="s">
        <v>115</v>
      </c>
      <c r="B48" s="218"/>
      <c r="C48" s="218"/>
      <c r="D48" s="218"/>
      <c r="E48" s="219"/>
      <c r="F48" s="215" t="s">
        <v>1809</v>
      </c>
    </row>
    <row r="49" spans="1:6" ht="15.75" customHeight="1">
      <c r="A49" s="200" t="s">
        <v>1745</v>
      </c>
      <c r="B49" s="201" t="s">
        <v>1746</v>
      </c>
      <c r="C49" s="201" t="s">
        <v>1747</v>
      </c>
      <c r="D49" s="201" t="s">
        <v>1748</v>
      </c>
      <c r="E49" s="202" t="s">
        <v>1749</v>
      </c>
      <c r="F49" s="212"/>
    </row>
    <row r="50" spans="1:6" ht="15.75" customHeight="1">
      <c r="A50" s="203" t="str">
        <f>IFERROR(VLOOKUP(B50,Components!$A$1:$C$299,2,FALSE),"")</f>
        <v>ALIS000143</v>
      </c>
      <c r="B50" s="203" t="s">
        <v>1025</v>
      </c>
      <c r="C50" s="203">
        <f>IFERROR(VLOOKUP(B50,Components!$A$1:$C$299,3,FALSE),"")</f>
        <v>0.38659090909090915</v>
      </c>
      <c r="D50" s="203">
        <v>4</v>
      </c>
      <c r="E50" s="203">
        <f t="shared" ref="E50:E89" si="1">IFERROR(D50*C50, 0)</f>
        <v>1.5463636363636366</v>
      </c>
      <c r="F50" s="212"/>
    </row>
    <row r="51" spans="1:6" ht="15.75" customHeight="1">
      <c r="A51" s="203" t="str">
        <f>IFERROR(VLOOKUP(B51,Components!$A$1:$C$299,2,FALSE),"")</f>
        <v>ALIS000148</v>
      </c>
      <c r="B51" s="203" t="s">
        <v>1051</v>
      </c>
      <c r="C51" s="203">
        <f>IFERROR(VLOOKUP(B51,Components!$A$1:$C$299,3,FALSE),"")</f>
        <v>2.8636363636363637E-2</v>
      </c>
      <c r="D51" s="203">
        <v>2</v>
      </c>
      <c r="E51" s="203">
        <f t="shared" si="1"/>
        <v>5.7272727272727274E-2</v>
      </c>
      <c r="F51" s="212"/>
    </row>
    <row r="52" spans="1:6" ht="15.75" customHeight="1">
      <c r="A52" s="203" t="str">
        <f>IFERROR(VLOOKUP(B52,Components!$A$1:$C$299,2,FALSE),"")</f>
        <v>ALIS000149</v>
      </c>
      <c r="B52" s="203" t="s">
        <v>1056</v>
      </c>
      <c r="C52" s="203">
        <f>IFERROR(VLOOKUP(B52,Components!$A$1:$C$299,3,FALSE),"")</f>
        <v>3.5795454545454547E-2</v>
      </c>
      <c r="D52" s="203">
        <v>2</v>
      </c>
      <c r="E52" s="203">
        <f t="shared" si="1"/>
        <v>7.1590909090909094E-2</v>
      </c>
      <c r="F52" s="212"/>
    </row>
    <row r="53" spans="1:6" ht="15.75" customHeight="1">
      <c r="A53" s="203" t="str">
        <f>IFERROR(VLOOKUP(B53,Components!$A$1:$C$299,2,FALSE),"")</f>
        <v>ALIS000164</v>
      </c>
      <c r="B53" s="203" t="s">
        <v>1128</v>
      </c>
      <c r="C53" s="203">
        <f>IFERROR(VLOOKUP(B53,Components!$A$1:$C$299,3,FALSE),"")</f>
        <v>45.672000000000004</v>
      </c>
      <c r="D53" s="203">
        <v>1</v>
      </c>
      <c r="E53" s="203">
        <f t="shared" si="1"/>
        <v>45.672000000000004</v>
      </c>
      <c r="F53" s="212"/>
    </row>
    <row r="54" spans="1:6" ht="15.75" customHeight="1">
      <c r="A54" s="203" t="str">
        <f>IFERROR(VLOOKUP(B54,Components!$A$1:$C$299,2,FALSE),"")</f>
        <v>ALIS000165</v>
      </c>
      <c r="B54" s="203" t="s">
        <v>1134</v>
      </c>
      <c r="C54" s="203">
        <f>IFERROR(VLOOKUP(B54,Components!$A$1:$C$299,3,FALSE),"")</f>
        <v>2.145</v>
      </c>
      <c r="D54" s="203">
        <v>2</v>
      </c>
      <c r="E54" s="203">
        <f t="shared" si="1"/>
        <v>4.29</v>
      </c>
      <c r="F54" s="212"/>
    </row>
    <row r="55" spans="1:6" ht="15.75" customHeight="1">
      <c r="A55" s="203" t="str">
        <f>IFERROR(VLOOKUP(B55,Components!$A$1:$C$299,2,FALSE),"")</f>
        <v>ALIS000169</v>
      </c>
      <c r="B55" s="203" t="s">
        <v>1149</v>
      </c>
      <c r="C55" s="213">
        <f>IFERROR(VLOOKUP(B55,Components!$A$1:$C$299,3,FALSE),"")</f>
        <v>46.43863636363637</v>
      </c>
      <c r="D55" s="203">
        <v>1</v>
      </c>
      <c r="E55" s="203">
        <f t="shared" si="1"/>
        <v>46.43863636363637</v>
      </c>
      <c r="F55" s="212"/>
    </row>
    <row r="56" spans="1:6" ht="15.75" customHeight="1">
      <c r="A56" s="203" t="str">
        <f>IFERROR(VLOOKUP(B56,Components!$A$1:$C$299,2,FALSE),"")</f>
        <v>ALIS000170</v>
      </c>
      <c r="B56" s="203" t="s">
        <v>1151</v>
      </c>
      <c r="C56" s="213">
        <f>IFERROR(VLOOKUP(B56,Components!$A$1:$C$299,3,FALSE),"")</f>
        <v>0.57272727272727275</v>
      </c>
      <c r="D56" s="203">
        <v>2</v>
      </c>
      <c r="E56" s="203">
        <f t="shared" si="1"/>
        <v>1.1454545454545455</v>
      </c>
      <c r="F56" s="212"/>
    </row>
    <row r="57" spans="1:6" ht="15.75" customHeight="1">
      <c r="A57" s="203" t="str">
        <f>IFERROR(VLOOKUP(B57,Components!$A$1:$C$299,2,FALSE),"")</f>
        <v>ALIS000171</v>
      </c>
      <c r="B57" s="203" t="s">
        <v>1156</v>
      </c>
      <c r="C57" s="213">
        <f>IFERROR(VLOOKUP(B57,Components!$A$1:$C$299,3,FALSE),"")</f>
        <v>63.906818181818181</v>
      </c>
      <c r="D57" s="203">
        <v>0.02</v>
      </c>
      <c r="E57" s="203">
        <f t="shared" si="1"/>
        <v>1.2781363636363636</v>
      </c>
      <c r="F57" s="212"/>
    </row>
    <row r="58" spans="1:6" ht="15.75" customHeight="1">
      <c r="A58" s="203" t="str">
        <f>IFERROR(VLOOKUP(B58,Components!$A$1:$C$299,2,FALSE),"")</f>
        <v>ALIS000172</v>
      </c>
      <c r="B58" s="203" t="s">
        <v>1158</v>
      </c>
      <c r="C58" s="213">
        <f>IFERROR(VLOOKUP(B58,Components!$A$1:$C$299,3,FALSE),"")</f>
        <v>126.9068181818182</v>
      </c>
      <c r="D58" s="203">
        <v>0.1</v>
      </c>
      <c r="E58" s="203">
        <f t="shared" si="1"/>
        <v>12.690681818181821</v>
      </c>
      <c r="F58" s="212"/>
    </row>
    <row r="59" spans="1:6" ht="15.75" customHeight="1">
      <c r="A59" s="203" t="str">
        <f>IFERROR(VLOOKUP(B59,Components!$A$1:$C$299,2,FALSE),"")</f>
        <v>ALIS000173</v>
      </c>
      <c r="B59" s="203" t="s">
        <v>1161</v>
      </c>
      <c r="C59" s="203">
        <f>IFERROR(VLOOKUP(B59,Components!$A$1:$C$299,3,FALSE),"")</f>
        <v>0.81613636363636377</v>
      </c>
      <c r="D59" s="203">
        <v>1</v>
      </c>
      <c r="E59" s="203">
        <f t="shared" si="1"/>
        <v>0.81613636363636377</v>
      </c>
      <c r="F59" s="212"/>
    </row>
    <row r="60" spans="1:6" ht="15.75" customHeight="1">
      <c r="A60" s="203" t="str">
        <f>IFERROR(VLOOKUP(B60,Components!$A$1:$C$299,2,FALSE),"")</f>
        <v>ALIS000174</v>
      </c>
      <c r="B60" s="203" t="s">
        <v>1166</v>
      </c>
      <c r="C60" s="203">
        <f>IFERROR(VLOOKUP(B60,Components!$A$1:$C$299,3,FALSE),"")</f>
        <v>1.2681136363636365</v>
      </c>
      <c r="D60" s="203">
        <v>1</v>
      </c>
      <c r="E60" s="203">
        <f t="shared" si="1"/>
        <v>1.2681136363636365</v>
      </c>
      <c r="F60" s="212"/>
    </row>
    <row r="61" spans="1:6" ht="15.75" customHeight="1">
      <c r="A61" s="203" t="str">
        <f>IFERROR(VLOOKUP(B61,Components!$A$1:$C$299,2,FALSE),"")</f>
        <v>ALIS000175</v>
      </c>
      <c r="B61" s="203" t="s">
        <v>1171</v>
      </c>
      <c r="C61" s="203">
        <f>IFERROR(VLOOKUP(B61,Components!$A$1:$C$299,3,FALSE),"")</f>
        <v>1.5124772727272728</v>
      </c>
      <c r="D61" s="203">
        <v>1</v>
      </c>
      <c r="E61" s="203">
        <f t="shared" si="1"/>
        <v>1.5124772727272728</v>
      </c>
      <c r="F61" s="212"/>
    </row>
    <row r="62" spans="1:6" ht="15.75" customHeight="1">
      <c r="A62" s="203" t="str">
        <f>IFERROR(VLOOKUP(B62,Components!$A$1:$C$299,2,FALSE),"")</f>
        <v>ALIS000176</v>
      </c>
      <c r="B62" s="203" t="s">
        <v>1176</v>
      </c>
      <c r="C62" s="203">
        <f>IFERROR(VLOOKUP(B62,Components!$A$1:$C$299,3,FALSE),"")</f>
        <v>6.15</v>
      </c>
      <c r="D62" s="203">
        <v>2</v>
      </c>
      <c r="E62" s="203">
        <f t="shared" si="1"/>
        <v>12.3</v>
      </c>
      <c r="F62" s="212"/>
    </row>
    <row r="63" spans="1:6" ht="15.75" customHeight="1">
      <c r="A63" s="203" t="str">
        <f>IFERROR(VLOOKUP(B63,Components!$A$1:$C$299,2,FALSE),"")</f>
        <v>ALIS000177</v>
      </c>
      <c r="B63" s="203" t="s">
        <v>1182</v>
      </c>
      <c r="C63" s="203">
        <f>IFERROR(VLOOKUP(B63,Components!$A$1:$C$299,3,FALSE),"")</f>
        <v>5.9659090909090912E-2</v>
      </c>
      <c r="D63" s="203">
        <v>2</v>
      </c>
      <c r="E63" s="203">
        <f t="shared" si="1"/>
        <v>0.11931818181818182</v>
      </c>
      <c r="F63" s="212"/>
    </row>
    <row r="64" spans="1:6" ht="15.75" customHeight="1">
      <c r="A64" s="203" t="str">
        <f>IFERROR(VLOOKUP(B64,Components!$A$1:$C$299,2,FALSE),"")</f>
        <v>ALIS000178</v>
      </c>
      <c r="B64" s="203" t="s">
        <v>1187</v>
      </c>
      <c r="C64" s="203">
        <f>IFERROR(VLOOKUP(B64,Components!$A$1:$C$299,3,FALSE),"")</f>
        <v>2.2431818181818181E-2</v>
      </c>
      <c r="D64" s="203">
        <v>2</v>
      </c>
      <c r="E64" s="203">
        <f t="shared" si="1"/>
        <v>4.4863636363636362E-2</v>
      </c>
      <c r="F64" s="212"/>
    </row>
    <row r="65" spans="1:6" ht="15.75" customHeight="1">
      <c r="A65" s="203" t="str">
        <f>IFERROR(VLOOKUP(B65,Components!$A$1:$C$299,2,FALSE),"")</f>
        <v>ALIS000179</v>
      </c>
      <c r="B65" s="203" t="s">
        <v>1192</v>
      </c>
      <c r="C65" s="203">
        <f>IFERROR(VLOOKUP(B65,Components!$A$1:$C$299,3,FALSE),"")</f>
        <v>0.1384090909090909</v>
      </c>
      <c r="D65" s="203">
        <v>2</v>
      </c>
      <c r="E65" s="203">
        <f t="shared" si="1"/>
        <v>0.2768181818181818</v>
      </c>
      <c r="F65" s="212"/>
    </row>
    <row r="66" spans="1:6" ht="15.75" customHeight="1">
      <c r="A66" s="203" t="str">
        <f>IFERROR(VLOOKUP(B66,Components!$A$1:$C$299,2,FALSE),"")</f>
        <v>ALIS000180</v>
      </c>
      <c r="B66" s="203" t="s">
        <v>1198</v>
      </c>
      <c r="C66" s="203">
        <f>IFERROR(VLOOKUP(B66,Components!$A$1:$C$299,3,FALSE),"")</f>
        <v>6.1090909090909092E-2</v>
      </c>
      <c r="D66" s="203">
        <v>10</v>
      </c>
      <c r="E66" s="203">
        <f t="shared" si="1"/>
        <v>0.61090909090909096</v>
      </c>
      <c r="F66" s="212"/>
    </row>
    <row r="67" spans="1:6" ht="15.75" customHeight="1">
      <c r="A67" s="203" t="str">
        <f>IFERROR(VLOOKUP(B67,Components!$A$1:$C$299,2,FALSE),"")</f>
        <v>ALIS000181</v>
      </c>
      <c r="B67" s="203" t="s">
        <v>1203</v>
      </c>
      <c r="C67" s="203">
        <f>IFERROR(VLOOKUP(B67,Components!$A$1:$C$299,3,FALSE),"")</f>
        <v>5.4886363636363636E-2</v>
      </c>
      <c r="D67" s="203">
        <v>2</v>
      </c>
      <c r="E67" s="203">
        <f t="shared" si="1"/>
        <v>0.10977272727272727</v>
      </c>
      <c r="F67" s="212"/>
    </row>
    <row r="68" spans="1:6" ht="15.75" customHeight="1">
      <c r="A68" s="203" t="str">
        <f>IFERROR(VLOOKUP(B68,Components!$A$1:$C$299,2,FALSE),"")</f>
        <v>ALIS000182</v>
      </c>
      <c r="B68" s="203" t="s">
        <v>1206</v>
      </c>
      <c r="C68" s="203">
        <f>IFERROR(VLOOKUP(B68,Components!$A$1:$C$299,3,FALSE),"")</f>
        <v>1.0022727272727273E-2</v>
      </c>
      <c r="D68" s="203">
        <v>2</v>
      </c>
      <c r="E68" s="203">
        <f t="shared" si="1"/>
        <v>2.0045454545454547E-2</v>
      </c>
      <c r="F68" s="212"/>
    </row>
    <row r="69" spans="1:6" ht="15.75" customHeight="1">
      <c r="A69" s="203" t="str">
        <f>IFERROR(VLOOKUP(B69,Components!$A$1:$C$299,2,FALSE),"")</f>
        <v>ALIS000183</v>
      </c>
      <c r="B69" s="203" t="s">
        <v>1211</v>
      </c>
      <c r="C69" s="203">
        <f>IFERROR(VLOOKUP(B69,Components!$A$1:$C$299,3,FALSE),"")</f>
        <v>7.1590909090909092E-3</v>
      </c>
      <c r="D69" s="203">
        <v>2</v>
      </c>
      <c r="E69" s="203">
        <f t="shared" si="1"/>
        <v>1.4318181818181818E-2</v>
      </c>
      <c r="F69" s="212"/>
    </row>
    <row r="70" spans="1:6" ht="15.75" customHeight="1">
      <c r="A70" s="203" t="str">
        <f>IFERROR(VLOOKUP(B70,Components!$A$1:$C$299,2,FALSE),"")</f>
        <v>ALIS000185</v>
      </c>
      <c r="B70" s="203" t="s">
        <v>1221</v>
      </c>
      <c r="C70" s="203">
        <f>IFERROR(VLOOKUP(B70,Components!$A$1:$C$299,3,FALSE),"")</f>
        <v>5.1707727272727277</v>
      </c>
      <c r="D70" s="203">
        <v>1</v>
      </c>
      <c r="E70" s="203">
        <f t="shared" si="1"/>
        <v>5.1707727272727277</v>
      </c>
      <c r="F70" s="212"/>
    </row>
    <row r="71" spans="1:6" ht="15.75" customHeight="1">
      <c r="A71" s="203" t="str">
        <f>IFERROR(VLOOKUP(B71,Components!$A$1:$C$299,2,FALSE),"")</f>
        <v>ALIS000186</v>
      </c>
      <c r="B71" s="203" t="s">
        <v>1227</v>
      </c>
      <c r="C71" s="203">
        <f>IFERROR(VLOOKUP(B71,Components!$A$1:$C$299,3,FALSE),"")</f>
        <v>0.16227272727272726</v>
      </c>
      <c r="D71" s="203">
        <v>1</v>
      </c>
      <c r="E71" s="203">
        <f t="shared" si="1"/>
        <v>0.16227272727272726</v>
      </c>
      <c r="F71" s="212"/>
    </row>
    <row r="72" spans="1:6" ht="15.75" customHeight="1">
      <c r="A72" s="203" t="str">
        <f>IFERROR(VLOOKUP(B72,Components!$A$1:$C$299,2,FALSE),"")</f>
        <v>ALIS000187</v>
      </c>
      <c r="B72" s="203" t="s">
        <v>1233</v>
      </c>
      <c r="C72" s="203">
        <f>IFERROR(VLOOKUP(B72,Components!$A$1:$C$299,3,FALSE),"")</f>
        <v>3.2936590909090913</v>
      </c>
      <c r="D72" s="203">
        <v>1</v>
      </c>
      <c r="E72" s="203">
        <f t="shared" si="1"/>
        <v>3.2936590909090913</v>
      </c>
      <c r="F72" s="212"/>
    </row>
    <row r="73" spans="1:6" ht="15.75" customHeight="1">
      <c r="A73" s="203" t="str">
        <f>IFERROR(VLOOKUP(B73,Components!$A$1:$C$299,2,FALSE),"")</f>
        <v>ALIS000188</v>
      </c>
      <c r="B73" s="203" t="s">
        <v>1238</v>
      </c>
      <c r="C73" s="203">
        <f>IFERROR(VLOOKUP(B73,Components!$A$1:$C$299,3,FALSE),"")</f>
        <v>3.1304318181818185</v>
      </c>
      <c r="D73" s="203">
        <v>1</v>
      </c>
      <c r="E73" s="203">
        <f t="shared" si="1"/>
        <v>3.1304318181818185</v>
      </c>
      <c r="F73" s="212"/>
    </row>
    <row r="74" spans="1:6" ht="15.75" customHeight="1">
      <c r="A74" s="203" t="str">
        <f>IFERROR(VLOOKUP(B74,Components!$A$1:$C$299,2,FALSE),"")</f>
        <v>ALIS000189</v>
      </c>
      <c r="B74" s="203" t="s">
        <v>1243</v>
      </c>
      <c r="C74" s="203">
        <f>IFERROR(VLOOKUP(B74,Components!$A$1:$C$299,3,FALSE),"")</f>
        <v>1.4050909090909092</v>
      </c>
      <c r="D74" s="203">
        <v>1</v>
      </c>
      <c r="E74" s="203">
        <f t="shared" si="1"/>
        <v>1.4050909090909092</v>
      </c>
      <c r="F74" s="212"/>
    </row>
    <row r="75" spans="1:6" ht="15.75" customHeight="1">
      <c r="A75" s="203" t="str">
        <f>IFERROR(VLOOKUP(B75,Components!$A$1:$C$299,2,FALSE),"")</f>
        <v>ALIS000190</v>
      </c>
      <c r="B75" s="203" t="s">
        <v>1248</v>
      </c>
      <c r="C75" s="203">
        <f>IFERROR(VLOOKUP(B75,Components!$A$1:$C$299,3,FALSE),"")</f>
        <v>5.3855454545454551</v>
      </c>
      <c r="D75" s="203">
        <v>1</v>
      </c>
      <c r="E75" s="203">
        <f t="shared" si="1"/>
        <v>5.3855454545454551</v>
      </c>
      <c r="F75" s="212"/>
    </row>
    <row r="76" spans="1:6" ht="15.75" customHeight="1">
      <c r="A76" s="203" t="str">
        <f>IFERROR(VLOOKUP(B76,Components!$A$1:$C$299,2,FALSE),"")</f>
        <v>ALIS000191</v>
      </c>
      <c r="B76" s="203" t="s">
        <v>1253</v>
      </c>
      <c r="C76" s="203">
        <f>IFERROR(VLOOKUP(B76,Components!$A$1:$C$299,3,FALSE),"")</f>
        <v>4.6390909090909096</v>
      </c>
      <c r="D76" s="203">
        <v>1</v>
      </c>
      <c r="E76" s="203">
        <f t="shared" si="1"/>
        <v>4.6390909090909096</v>
      </c>
      <c r="F76" s="212"/>
    </row>
    <row r="77" spans="1:6" ht="15.75" customHeight="1">
      <c r="A77" s="203" t="str">
        <f>IFERROR(VLOOKUP(B77,Components!$A$1:$C$299,2,FALSE),"")</f>
        <v>ALIS000192</v>
      </c>
      <c r="B77" s="203" t="s">
        <v>1258</v>
      </c>
      <c r="C77" s="203">
        <f>IFERROR(VLOOKUP(B77,Components!$A$1:$C$299,3,FALSE),"")</f>
        <v>4.6557954545454541</v>
      </c>
      <c r="D77" s="203">
        <v>1</v>
      </c>
      <c r="E77" s="203">
        <f t="shared" si="1"/>
        <v>4.6557954545454541</v>
      </c>
      <c r="F77" s="212"/>
    </row>
    <row r="78" spans="1:6" ht="15.75" customHeight="1">
      <c r="A78" s="203" t="str">
        <f>IFERROR(VLOOKUP(B78,Components!$A$1:$C$299,2,FALSE),"")</f>
        <v>ALIS000193</v>
      </c>
      <c r="B78" s="203" t="s">
        <v>1261</v>
      </c>
      <c r="C78" s="203">
        <f>IFERROR(VLOOKUP(B78,Components!$A$1:$C$299,3,FALSE),"")</f>
        <v>2.4197727272727274</v>
      </c>
      <c r="D78" s="203">
        <v>1</v>
      </c>
      <c r="E78" s="203">
        <f t="shared" si="1"/>
        <v>2.4197727272727274</v>
      </c>
      <c r="F78" s="212"/>
    </row>
    <row r="79" spans="1:6" ht="15.75" customHeight="1">
      <c r="A79" s="203" t="str">
        <f>IFERROR(VLOOKUP(B79,Components!$A$1:$C$299,2,FALSE),"")</f>
        <v>ALIS000194</v>
      </c>
      <c r="B79" s="203" t="s">
        <v>1265</v>
      </c>
      <c r="C79" s="203">
        <f>IFERROR(VLOOKUP(B79,Components!$A$1:$C$299,3,FALSE),"")</f>
        <v>3.1977272727272732</v>
      </c>
      <c r="D79" s="203">
        <v>1</v>
      </c>
      <c r="E79" s="203">
        <f t="shared" si="1"/>
        <v>3.1977272727272732</v>
      </c>
      <c r="F79" s="212"/>
    </row>
    <row r="80" spans="1:6" ht="15.75" customHeight="1">
      <c r="A80" s="203" t="str">
        <f>IFERROR(VLOOKUP(B80,Components!$A$1:$C$299,2,FALSE),"")</f>
        <v>ALIS000202</v>
      </c>
      <c r="B80" s="203" t="s">
        <v>1305</v>
      </c>
      <c r="C80" s="203">
        <f>IFERROR(VLOOKUP(B80,Components!$A$1:$C$299,3,FALSE),"")</f>
        <v>6.3477272727272727</v>
      </c>
      <c r="D80" s="203">
        <v>2</v>
      </c>
      <c r="E80" s="203">
        <f t="shared" si="1"/>
        <v>12.695454545454545</v>
      </c>
      <c r="F80" s="212"/>
    </row>
    <row r="81" spans="1:6" ht="15.75" customHeight="1">
      <c r="A81" s="203" t="str">
        <f>IFERROR(VLOOKUP(B81,Components!$A$1:$C$299,2,FALSE),"")</f>
        <v>ALIS000203</v>
      </c>
      <c r="B81" s="203" t="s">
        <v>1307</v>
      </c>
      <c r="C81" s="203">
        <f>IFERROR(VLOOKUP(B81,Components!$A$1:$C$299,3,FALSE),"")</f>
        <v>10.977272727272727</v>
      </c>
      <c r="D81" s="203">
        <v>1</v>
      </c>
      <c r="E81" s="203">
        <f t="shared" si="1"/>
        <v>10.977272727272727</v>
      </c>
      <c r="F81" s="212"/>
    </row>
    <row r="82" spans="1:6" ht="15.75" customHeight="1">
      <c r="A82" s="203" t="str">
        <f>IFERROR(VLOOKUP(B82,Components!$A$1:$C$299,2,FALSE),"")</f>
        <v>ALIS000204</v>
      </c>
      <c r="B82" s="203" t="s">
        <v>1309</v>
      </c>
      <c r="C82" s="203">
        <f>IFERROR(VLOOKUP(B82,Components!$A$1:$C$299,3,FALSE),"")</f>
        <v>4.0090909090909088</v>
      </c>
      <c r="D82" s="203">
        <v>1</v>
      </c>
      <c r="E82" s="203">
        <f t="shared" si="1"/>
        <v>4.0090909090909088</v>
      </c>
      <c r="F82" s="212"/>
    </row>
    <row r="83" spans="1:6" ht="15.75" customHeight="1">
      <c r="A83" s="203" t="str">
        <f>IFERROR(VLOOKUP(B83,Components!$A$1:$C$299,2,FALSE),"")</f>
        <v>ALIS000205</v>
      </c>
      <c r="B83" s="203" t="s">
        <v>1311</v>
      </c>
      <c r="C83" s="203">
        <f>IFERROR(VLOOKUP(B83,Components!$A$1:$C$299,3,FALSE),"")</f>
        <v>0.71590909090909094</v>
      </c>
      <c r="D83" s="203">
        <v>3</v>
      </c>
      <c r="E83" s="203">
        <f t="shared" si="1"/>
        <v>2.1477272727272729</v>
      </c>
      <c r="F83" s="212"/>
    </row>
    <row r="84" spans="1:6" ht="15.75" customHeight="1">
      <c r="A84" s="203" t="str">
        <f>IFERROR(VLOOKUP(B84,Components!$A$1:$C$299,2,FALSE),"")</f>
        <v>ALIS000206</v>
      </c>
      <c r="B84" s="203" t="s">
        <v>1313</v>
      </c>
      <c r="C84" s="203">
        <f>IFERROR(VLOOKUP(B84,Components!$A$1:$C$299,3,FALSE),"")</f>
        <v>17.945454545454545</v>
      </c>
      <c r="D84" s="203">
        <v>0.1</v>
      </c>
      <c r="E84" s="203">
        <f t="shared" si="1"/>
        <v>1.7945454545454547</v>
      </c>
      <c r="F84" s="212"/>
    </row>
    <row r="85" spans="1:6" ht="15.75" customHeight="1">
      <c r="A85" s="203" t="str">
        <f>IFERROR(VLOOKUP(B85,Components!$A$1:$C$299,2,FALSE),"")</f>
        <v>ALIS000080</v>
      </c>
      <c r="B85" s="203" t="s">
        <v>750</v>
      </c>
      <c r="C85" s="203">
        <f>IFERROR(VLOOKUP(B85,Components!$A$1:$C$299,3,FALSE),"")</f>
        <v>14.82683982683983</v>
      </c>
      <c r="D85" s="203">
        <v>4</v>
      </c>
      <c r="E85" s="203">
        <f t="shared" si="1"/>
        <v>59.30735930735932</v>
      </c>
      <c r="F85" s="212"/>
    </row>
    <row r="86" spans="1:6" ht="15.75" customHeight="1">
      <c r="A86" s="203" t="str">
        <f>IFERROR(VLOOKUP(B86,Components!$A$1:$C$299,2,FALSE),"")</f>
        <v>ALIS000082</v>
      </c>
      <c r="B86" s="203" t="s">
        <v>754</v>
      </c>
      <c r="C86" s="203">
        <f>IFERROR(VLOOKUP(B86,Components!$A$1:$C$299,3,FALSE),"")</f>
        <v>24.09361471861472</v>
      </c>
      <c r="D86" s="203">
        <v>0.1</v>
      </c>
      <c r="E86" s="203">
        <f t="shared" si="1"/>
        <v>2.4093614718614722</v>
      </c>
      <c r="F86" s="212"/>
    </row>
    <row r="87" spans="1:6" ht="15.75" customHeight="1">
      <c r="A87" s="203" t="str">
        <f>IFERROR(VLOOKUP(B87,Components!$A$1:$C$299,2,FALSE),"")</f>
        <v>ALIS000083</v>
      </c>
      <c r="B87" s="203" t="s">
        <v>756</v>
      </c>
      <c r="C87" s="203">
        <f>IFERROR(VLOOKUP(B87,Components!$A$1:$C$299,3,FALSE),"")</f>
        <v>1.0500000000000001E-2</v>
      </c>
      <c r="D87" s="203">
        <v>1</v>
      </c>
      <c r="E87" s="203">
        <f t="shared" si="1"/>
        <v>1.0500000000000001E-2</v>
      </c>
      <c r="F87" s="212"/>
    </row>
    <row r="88" spans="1:6" ht="15.75" customHeight="1">
      <c r="A88" s="203" t="str">
        <f>IFERROR(VLOOKUP(B88,Components!$A$1:$C$299,2,FALSE),"")</f>
        <v>ALIS000084</v>
      </c>
      <c r="B88" s="203" t="s">
        <v>758</v>
      </c>
      <c r="C88" s="203">
        <f>IFERROR(VLOOKUP(B88,Components!$A$1:$C$299,3,FALSE),"")</f>
        <v>1.0500000000000001E-2</v>
      </c>
      <c r="D88" s="203">
        <v>1</v>
      </c>
      <c r="E88" s="203">
        <f t="shared" si="1"/>
        <v>1.0500000000000001E-2</v>
      </c>
      <c r="F88" s="212"/>
    </row>
    <row r="89" spans="1:6" ht="15.75" customHeight="1">
      <c r="A89" s="203" t="str">
        <f>IFERROR(VLOOKUP(B89,Components!$A$1:$C$299,2,FALSE),"")</f>
        <v/>
      </c>
      <c r="B89" s="203"/>
      <c r="C89" s="203" t="str">
        <f>IFERROR(VLOOKUP(B89,Components!$A$1:$C$299,3,FALSE),"")</f>
        <v/>
      </c>
      <c r="D89" s="203"/>
      <c r="E89" s="203">
        <f t="shared" si="1"/>
        <v>0</v>
      </c>
      <c r="F89" s="212"/>
    </row>
    <row r="90" spans="1:6" ht="15.75" customHeight="1">
      <c r="A90" s="220" t="s">
        <v>1750</v>
      </c>
      <c r="B90" s="221"/>
      <c r="C90" s="221"/>
      <c r="D90" s="222"/>
      <c r="E90" s="214">
        <f>SUM(E50:E89)</f>
        <v>257.10487987012976</v>
      </c>
      <c r="F90" s="212"/>
    </row>
    <row r="91" spans="1:6" ht="15.75" customHeight="1">
      <c r="F91" s="212"/>
    </row>
    <row r="92" spans="1:6" ht="15.75" customHeight="1">
      <c r="F92" s="212"/>
    </row>
    <row r="93" spans="1:6" ht="15.75" customHeight="1">
      <c r="A93" s="217" t="s">
        <v>116</v>
      </c>
      <c r="B93" s="218"/>
      <c r="C93" s="218"/>
      <c r="D93" s="218"/>
      <c r="E93" s="219"/>
      <c r="F93" s="212" t="s">
        <v>1810</v>
      </c>
    </row>
    <row r="94" spans="1:6" ht="15.75" customHeight="1">
      <c r="A94" s="200" t="s">
        <v>1745</v>
      </c>
      <c r="B94" s="201" t="s">
        <v>1746</v>
      </c>
      <c r="C94" s="201" t="s">
        <v>1747</v>
      </c>
      <c r="D94" s="201" t="s">
        <v>1748</v>
      </c>
      <c r="E94" s="202" t="s">
        <v>1749</v>
      </c>
      <c r="F94" s="212"/>
    </row>
    <row r="95" spans="1:6" ht="15.75" customHeight="1">
      <c r="A95" s="203" t="str">
        <f>IFERROR(VLOOKUP(B95,Components!$A$1:$C$299,2,FALSE),"")</f>
        <v>ALIS000143</v>
      </c>
      <c r="B95" s="203" t="s">
        <v>1025</v>
      </c>
      <c r="C95" s="203">
        <f>IFERROR(VLOOKUP(B95,Components!$A$1:$C$299,3,FALSE),"")</f>
        <v>0.38659090909090915</v>
      </c>
      <c r="D95" s="203">
        <v>4</v>
      </c>
      <c r="E95" s="203">
        <f t="shared" ref="E95:E136" si="2">IFERROR(D95*C95, 0)</f>
        <v>1.5463636363636366</v>
      </c>
      <c r="F95" s="212"/>
    </row>
    <row r="96" spans="1:6" ht="15.75" customHeight="1">
      <c r="A96" s="203" t="str">
        <f>IFERROR(VLOOKUP(B96,Components!$A$1:$C$299,2,FALSE),"")</f>
        <v>ALIS000148</v>
      </c>
      <c r="B96" s="203" t="s">
        <v>1051</v>
      </c>
      <c r="C96" s="203">
        <f>IFERROR(VLOOKUP(B96,Components!$A$1:$C$299,3,FALSE),"")</f>
        <v>2.8636363636363637E-2</v>
      </c>
      <c r="D96" s="203">
        <v>2</v>
      </c>
      <c r="E96" s="203">
        <f t="shared" si="2"/>
        <v>5.7272727272727274E-2</v>
      </c>
      <c r="F96" s="212"/>
    </row>
    <row r="97" spans="1:6" ht="15.75" customHeight="1">
      <c r="A97" s="203" t="str">
        <f>IFERROR(VLOOKUP(B97,Components!$A$1:$C$299,2,FALSE),"")</f>
        <v>ALIS000149</v>
      </c>
      <c r="B97" s="203" t="s">
        <v>1056</v>
      </c>
      <c r="C97" s="203">
        <f>IFERROR(VLOOKUP(B97,Components!$A$1:$C$299,3,FALSE),"")</f>
        <v>3.5795454545454547E-2</v>
      </c>
      <c r="D97" s="203">
        <v>2</v>
      </c>
      <c r="E97" s="203">
        <f t="shared" si="2"/>
        <v>7.1590909090909094E-2</v>
      </c>
      <c r="F97" s="212"/>
    </row>
    <row r="98" spans="1:6" ht="15.75" customHeight="1">
      <c r="A98" s="203" t="str">
        <f>IFERROR(VLOOKUP(B98,Components!$A$1:$C$299,2,FALSE),"")</f>
        <v>ALIS000164</v>
      </c>
      <c r="B98" s="203" t="s">
        <v>1128</v>
      </c>
      <c r="C98" s="203">
        <f>IFERROR(VLOOKUP(B98,Components!$A$1:$C$299,3,FALSE),"")</f>
        <v>45.672000000000004</v>
      </c>
      <c r="D98" s="203">
        <v>1</v>
      </c>
      <c r="E98" s="203">
        <f t="shared" si="2"/>
        <v>45.672000000000004</v>
      </c>
      <c r="F98" s="212"/>
    </row>
    <row r="99" spans="1:6" ht="15.75" customHeight="1">
      <c r="A99" s="203" t="str">
        <f>IFERROR(VLOOKUP(B99,Components!$A$1:$C$299,2,FALSE),"")</f>
        <v>ALIS000165</v>
      </c>
      <c r="B99" s="203" t="s">
        <v>1134</v>
      </c>
      <c r="C99" s="203">
        <f>IFERROR(VLOOKUP(B99,Components!$A$1:$C$299,3,FALSE),"")</f>
        <v>2.145</v>
      </c>
      <c r="D99" s="203">
        <v>2</v>
      </c>
      <c r="E99" s="203">
        <f t="shared" si="2"/>
        <v>4.29</v>
      </c>
      <c r="F99" s="212"/>
    </row>
    <row r="100" spans="1:6" ht="15.75" customHeight="1">
      <c r="A100" s="203" t="str">
        <f>IFERROR(VLOOKUP(B100,Components!$A$1:$C$299,2,FALSE),"")</f>
        <v>ALIS000166</v>
      </c>
      <c r="B100" s="203" t="s">
        <v>1138</v>
      </c>
      <c r="C100" s="213">
        <f>IFERROR(VLOOKUP(B100,Components!$A$1:$C$299,3,FALSE),"")</f>
        <v>21.477272727272727</v>
      </c>
      <c r="D100" s="203">
        <v>0.25</v>
      </c>
      <c r="E100" s="203">
        <f t="shared" si="2"/>
        <v>5.3693181818181817</v>
      </c>
      <c r="F100" s="212"/>
    </row>
    <row r="101" spans="1:6" ht="15.75" customHeight="1">
      <c r="A101" s="203" t="str">
        <f>IFERROR(VLOOKUP(B101,Components!$A$1:$C$299,2,FALSE),"")</f>
        <v>ALIS000167</v>
      </c>
      <c r="B101" s="203" t="s">
        <v>1142</v>
      </c>
      <c r="C101" s="213">
        <f>IFERROR(VLOOKUP(B101,Components!$A$1:$C$299,3,FALSE),"")</f>
        <v>6.0720000000000001</v>
      </c>
      <c r="D101" s="203">
        <v>1</v>
      </c>
      <c r="E101" s="203">
        <f t="shared" si="2"/>
        <v>6.0720000000000001</v>
      </c>
      <c r="F101" s="212"/>
    </row>
    <row r="102" spans="1:6" ht="15.75" customHeight="1">
      <c r="A102" s="203" t="str">
        <f>IFERROR(VLOOKUP(B102,Components!$A$1:$C$299,2,FALSE),"")</f>
        <v>ALIS000169</v>
      </c>
      <c r="B102" s="203" t="s">
        <v>1149</v>
      </c>
      <c r="C102" s="213">
        <f>IFERROR(VLOOKUP(B102,Components!$A$1:$C$299,3,FALSE),"")</f>
        <v>46.43863636363637</v>
      </c>
      <c r="D102" s="203">
        <v>1</v>
      </c>
      <c r="E102" s="203">
        <f t="shared" si="2"/>
        <v>46.43863636363637</v>
      </c>
      <c r="F102" s="212"/>
    </row>
    <row r="103" spans="1:6" ht="15.75" customHeight="1">
      <c r="A103" s="203" t="str">
        <f>IFERROR(VLOOKUP(B103,Components!$A$1:$C$299,2,FALSE),"")</f>
        <v>ALIS000170</v>
      </c>
      <c r="B103" s="203" t="s">
        <v>1151</v>
      </c>
      <c r="C103" s="213">
        <f>IFERROR(VLOOKUP(B103,Components!$A$1:$C$299,3,FALSE),"")</f>
        <v>0.57272727272727275</v>
      </c>
      <c r="D103" s="203">
        <v>2</v>
      </c>
      <c r="E103" s="203">
        <f t="shared" si="2"/>
        <v>1.1454545454545455</v>
      </c>
      <c r="F103" s="212"/>
    </row>
    <row r="104" spans="1:6" ht="15.75" customHeight="1">
      <c r="A104" s="203" t="str">
        <f>IFERROR(VLOOKUP(B104,Components!$A$1:$C$299,2,FALSE),"")</f>
        <v>ALIS000171</v>
      </c>
      <c r="B104" s="203" t="s">
        <v>1156</v>
      </c>
      <c r="C104" s="213">
        <f>IFERROR(VLOOKUP(B104,Components!$A$1:$C$299,3,FALSE),"")</f>
        <v>63.906818181818181</v>
      </c>
      <c r="D104" s="203">
        <v>0.04</v>
      </c>
      <c r="E104" s="203">
        <f t="shared" si="2"/>
        <v>2.5562727272727273</v>
      </c>
      <c r="F104" s="212"/>
    </row>
    <row r="105" spans="1:6" ht="15.75" customHeight="1">
      <c r="A105" s="203" t="str">
        <f>IFERROR(VLOOKUP(B105,Components!$A$1:$C$299,2,FALSE),"")</f>
        <v>ALIS000172</v>
      </c>
      <c r="B105" s="203" t="s">
        <v>1158</v>
      </c>
      <c r="C105" s="213">
        <f>IFERROR(VLOOKUP(B105,Components!$A$1:$C$299,3,FALSE),"")</f>
        <v>126.9068181818182</v>
      </c>
      <c r="D105" s="203">
        <v>0.1</v>
      </c>
      <c r="E105" s="203">
        <f t="shared" si="2"/>
        <v>12.690681818181821</v>
      </c>
      <c r="F105" s="212"/>
    </row>
    <row r="106" spans="1:6" ht="15.75" customHeight="1">
      <c r="A106" s="203" t="str">
        <f>IFERROR(VLOOKUP(B106,Components!$A$1:$C$299,2,FALSE),"")</f>
        <v>ALIS000173</v>
      </c>
      <c r="B106" s="203" t="s">
        <v>1161</v>
      </c>
      <c r="C106" s="203">
        <f>IFERROR(VLOOKUP(B106,Components!$A$1:$C$299,3,FALSE),"")</f>
        <v>0.81613636363636377</v>
      </c>
      <c r="D106" s="203">
        <v>1</v>
      </c>
      <c r="E106" s="203">
        <f t="shared" si="2"/>
        <v>0.81613636363636377</v>
      </c>
      <c r="F106" s="212"/>
    </row>
    <row r="107" spans="1:6" ht="15.75" customHeight="1">
      <c r="A107" s="203" t="str">
        <f>IFERROR(VLOOKUP(B107,Components!$A$1:$C$299,2,FALSE),"")</f>
        <v>ALIS000174</v>
      </c>
      <c r="B107" s="203" t="s">
        <v>1166</v>
      </c>
      <c r="C107" s="203">
        <f>IFERROR(VLOOKUP(B107,Components!$A$1:$C$299,3,FALSE),"")</f>
        <v>1.2681136363636365</v>
      </c>
      <c r="D107" s="203">
        <v>1</v>
      </c>
      <c r="E107" s="203">
        <f t="shared" si="2"/>
        <v>1.2681136363636365</v>
      </c>
      <c r="F107" s="212"/>
    </row>
    <row r="108" spans="1:6" ht="15.75" customHeight="1">
      <c r="A108" s="203" t="str">
        <f>IFERROR(VLOOKUP(B108,Components!$A$1:$C$299,2,FALSE),"")</f>
        <v>ALIS000175</v>
      </c>
      <c r="B108" s="203" t="s">
        <v>1171</v>
      </c>
      <c r="C108" s="203">
        <f>IFERROR(VLOOKUP(B108,Components!$A$1:$C$299,3,FALSE),"")</f>
        <v>1.5124772727272728</v>
      </c>
      <c r="D108" s="203">
        <v>1</v>
      </c>
      <c r="E108" s="203">
        <f t="shared" si="2"/>
        <v>1.5124772727272728</v>
      </c>
      <c r="F108" s="212"/>
    </row>
    <row r="109" spans="1:6" ht="15.75" customHeight="1">
      <c r="A109" s="203" t="str">
        <f>IFERROR(VLOOKUP(B109,Components!$A$1:$C$299,2,FALSE),"")</f>
        <v>ALIS000176</v>
      </c>
      <c r="B109" s="203" t="s">
        <v>1176</v>
      </c>
      <c r="C109" s="203">
        <f>IFERROR(VLOOKUP(B109,Components!$A$1:$C$299,3,FALSE),"")</f>
        <v>6.15</v>
      </c>
      <c r="D109" s="203">
        <v>2</v>
      </c>
      <c r="E109" s="203">
        <f t="shared" si="2"/>
        <v>12.3</v>
      </c>
      <c r="F109" s="212"/>
    </row>
    <row r="110" spans="1:6" ht="15.75" customHeight="1">
      <c r="A110" s="203" t="str">
        <f>IFERROR(VLOOKUP(B110,Components!$A$1:$C$299,2,FALSE),"")</f>
        <v>ALIS000177</v>
      </c>
      <c r="B110" s="203" t="s">
        <v>1182</v>
      </c>
      <c r="C110" s="203">
        <f>IFERROR(VLOOKUP(B110,Components!$A$1:$C$299,3,FALSE),"")</f>
        <v>5.9659090909090912E-2</v>
      </c>
      <c r="D110" s="203">
        <v>2</v>
      </c>
      <c r="E110" s="203">
        <f t="shared" si="2"/>
        <v>0.11931818181818182</v>
      </c>
      <c r="F110" s="212"/>
    </row>
    <row r="111" spans="1:6" ht="15.75" customHeight="1">
      <c r="A111" s="203" t="str">
        <f>IFERROR(VLOOKUP(B111,Components!$A$1:$C$299,2,FALSE),"")</f>
        <v>ALIS000178</v>
      </c>
      <c r="B111" s="203" t="s">
        <v>1187</v>
      </c>
      <c r="C111" s="203">
        <f>IFERROR(VLOOKUP(B111,Components!$A$1:$C$299,3,FALSE),"")</f>
        <v>2.2431818181818181E-2</v>
      </c>
      <c r="D111" s="203">
        <v>2</v>
      </c>
      <c r="E111" s="203">
        <f t="shared" si="2"/>
        <v>4.4863636363636362E-2</v>
      </c>
      <c r="F111" s="212"/>
    </row>
    <row r="112" spans="1:6" ht="15.75" customHeight="1">
      <c r="A112" s="203" t="str">
        <f>IFERROR(VLOOKUP(B112,Components!$A$1:$C$299,2,FALSE),"")</f>
        <v>ALIS000179</v>
      </c>
      <c r="B112" s="203" t="s">
        <v>1192</v>
      </c>
      <c r="C112" s="203">
        <f>IFERROR(VLOOKUP(B112,Components!$A$1:$C$299,3,FALSE),"")</f>
        <v>0.1384090909090909</v>
      </c>
      <c r="D112" s="203">
        <v>2</v>
      </c>
      <c r="E112" s="203">
        <f t="shared" si="2"/>
        <v>0.2768181818181818</v>
      </c>
      <c r="F112" s="212"/>
    </row>
    <row r="113" spans="1:6" ht="15.75" customHeight="1">
      <c r="A113" s="203" t="str">
        <f>IFERROR(VLOOKUP(B113,Components!$A$1:$C$299,2,FALSE),"")</f>
        <v>ALIS000180</v>
      </c>
      <c r="B113" s="203" t="s">
        <v>1198</v>
      </c>
      <c r="C113" s="203">
        <f>IFERROR(VLOOKUP(B113,Components!$A$1:$C$299,3,FALSE),"")</f>
        <v>6.1090909090909092E-2</v>
      </c>
      <c r="D113" s="203">
        <v>10</v>
      </c>
      <c r="E113" s="203">
        <f t="shared" si="2"/>
        <v>0.61090909090909096</v>
      </c>
      <c r="F113" s="212"/>
    </row>
    <row r="114" spans="1:6" ht="15.75" customHeight="1">
      <c r="A114" s="203" t="str">
        <f>IFERROR(VLOOKUP(B114,Components!$A$1:$C$299,2,FALSE),"")</f>
        <v>ALIS000181</v>
      </c>
      <c r="B114" s="203" t="s">
        <v>1203</v>
      </c>
      <c r="C114" s="203">
        <f>IFERROR(VLOOKUP(B114,Components!$A$1:$C$299,3,FALSE),"")</f>
        <v>5.4886363636363636E-2</v>
      </c>
      <c r="D114" s="203">
        <v>2</v>
      </c>
      <c r="E114" s="203">
        <f t="shared" si="2"/>
        <v>0.10977272727272727</v>
      </c>
      <c r="F114" s="212"/>
    </row>
    <row r="115" spans="1:6" ht="15.75" customHeight="1">
      <c r="A115" s="203" t="str">
        <f>IFERROR(VLOOKUP(B115,Components!$A$1:$C$299,2,FALSE),"")</f>
        <v>ALIS000182</v>
      </c>
      <c r="B115" s="203" t="s">
        <v>1206</v>
      </c>
      <c r="C115" s="203">
        <f>IFERROR(VLOOKUP(B115,Components!$A$1:$C$299,3,FALSE),"")</f>
        <v>1.0022727272727273E-2</v>
      </c>
      <c r="D115" s="203">
        <v>2</v>
      </c>
      <c r="E115" s="203">
        <f t="shared" si="2"/>
        <v>2.0045454545454547E-2</v>
      </c>
      <c r="F115" s="212"/>
    </row>
    <row r="116" spans="1:6" ht="15.75" customHeight="1">
      <c r="A116" s="203" t="str">
        <f>IFERROR(VLOOKUP(B116,Components!$A$1:$C$299,2,FALSE),"")</f>
        <v>ALIS000183</v>
      </c>
      <c r="B116" s="203" t="s">
        <v>1211</v>
      </c>
      <c r="C116" s="203">
        <f>IFERROR(VLOOKUP(B116,Components!$A$1:$C$299,3,FALSE),"")</f>
        <v>7.1590909090909092E-3</v>
      </c>
      <c r="D116" s="203">
        <v>2</v>
      </c>
      <c r="E116" s="203">
        <f t="shared" si="2"/>
        <v>1.4318181818181818E-2</v>
      </c>
      <c r="F116" s="212"/>
    </row>
    <row r="117" spans="1:6" ht="15.75" customHeight="1">
      <c r="A117" s="203" t="str">
        <f>IFERROR(VLOOKUP(B117,Components!$A$1:$C$299,2,FALSE),"")</f>
        <v>ALIS000185</v>
      </c>
      <c r="B117" s="203" t="s">
        <v>1221</v>
      </c>
      <c r="C117" s="203">
        <f>IFERROR(VLOOKUP(B117,Components!$A$1:$C$299,3,FALSE),"")</f>
        <v>5.1707727272727277</v>
      </c>
      <c r="D117" s="203">
        <v>1</v>
      </c>
      <c r="E117" s="203">
        <f t="shared" si="2"/>
        <v>5.1707727272727277</v>
      </c>
      <c r="F117" s="212"/>
    </row>
    <row r="118" spans="1:6" ht="15.75" customHeight="1">
      <c r="A118" s="203" t="str">
        <f>IFERROR(VLOOKUP(B118,Components!$A$1:$C$299,2,FALSE),"")</f>
        <v>ALIS000186</v>
      </c>
      <c r="B118" s="203" t="s">
        <v>1227</v>
      </c>
      <c r="C118" s="203">
        <f>IFERROR(VLOOKUP(B118,Components!$A$1:$C$299,3,FALSE),"")</f>
        <v>0.16227272727272726</v>
      </c>
      <c r="D118" s="203">
        <v>1</v>
      </c>
      <c r="E118" s="203">
        <f t="shared" si="2"/>
        <v>0.16227272727272726</v>
      </c>
      <c r="F118" s="212"/>
    </row>
    <row r="119" spans="1:6" ht="15.75" customHeight="1">
      <c r="A119" s="203" t="str">
        <f>IFERROR(VLOOKUP(B119,Components!$A$1:$C$299,2,FALSE),"")</f>
        <v>ALIS000187</v>
      </c>
      <c r="B119" s="203" t="s">
        <v>1233</v>
      </c>
      <c r="C119" s="203">
        <f>IFERROR(VLOOKUP(B119,Components!$A$1:$C$299,3,FALSE),"")</f>
        <v>3.2936590909090913</v>
      </c>
      <c r="D119" s="203">
        <v>1</v>
      </c>
      <c r="E119" s="203">
        <f t="shared" si="2"/>
        <v>3.2936590909090913</v>
      </c>
      <c r="F119" s="212"/>
    </row>
    <row r="120" spans="1:6" ht="15.75" customHeight="1">
      <c r="A120" s="203" t="str">
        <f>IFERROR(VLOOKUP(B120,Components!$A$1:$C$299,2,FALSE),"")</f>
        <v>ALIS000188</v>
      </c>
      <c r="B120" s="203" t="s">
        <v>1238</v>
      </c>
      <c r="C120" s="203">
        <f>IFERROR(VLOOKUP(B120,Components!$A$1:$C$299,3,FALSE),"")</f>
        <v>3.1304318181818185</v>
      </c>
      <c r="D120" s="203">
        <v>1</v>
      </c>
      <c r="E120" s="203">
        <f t="shared" si="2"/>
        <v>3.1304318181818185</v>
      </c>
      <c r="F120" s="212"/>
    </row>
    <row r="121" spans="1:6" ht="15.75" customHeight="1">
      <c r="A121" s="203" t="str">
        <f>IFERROR(VLOOKUP(B121,Components!$A$1:$C$299,2,FALSE),"")</f>
        <v>ALIS000189</v>
      </c>
      <c r="B121" s="203" t="s">
        <v>1243</v>
      </c>
      <c r="C121" s="203">
        <f>IFERROR(VLOOKUP(B121,Components!$A$1:$C$299,3,FALSE),"")</f>
        <v>1.4050909090909092</v>
      </c>
      <c r="D121" s="203">
        <v>1</v>
      </c>
      <c r="E121" s="203">
        <f t="shared" si="2"/>
        <v>1.4050909090909092</v>
      </c>
      <c r="F121" s="212"/>
    </row>
    <row r="122" spans="1:6" ht="15.75" customHeight="1">
      <c r="A122" s="203" t="str">
        <f>IFERROR(VLOOKUP(B122,Components!$A$1:$C$299,2,FALSE),"")</f>
        <v>ALIS000190</v>
      </c>
      <c r="B122" s="203" t="s">
        <v>1248</v>
      </c>
      <c r="C122" s="203">
        <f>IFERROR(VLOOKUP(B122,Components!$A$1:$C$299,3,FALSE),"")</f>
        <v>5.3855454545454551</v>
      </c>
      <c r="D122" s="203">
        <v>1</v>
      </c>
      <c r="E122" s="203">
        <f t="shared" si="2"/>
        <v>5.3855454545454551</v>
      </c>
      <c r="F122" s="212"/>
    </row>
    <row r="123" spans="1:6" ht="15.75" customHeight="1">
      <c r="A123" s="203" t="str">
        <f>IFERROR(VLOOKUP(B123,Components!$A$1:$C$299,2,FALSE),"")</f>
        <v>ALIS000191</v>
      </c>
      <c r="B123" s="203" t="s">
        <v>1253</v>
      </c>
      <c r="C123" s="203">
        <f>IFERROR(VLOOKUP(B123,Components!$A$1:$C$299,3,FALSE),"")</f>
        <v>4.6390909090909096</v>
      </c>
      <c r="D123" s="203">
        <v>1</v>
      </c>
      <c r="E123" s="203">
        <f t="shared" si="2"/>
        <v>4.6390909090909096</v>
      </c>
      <c r="F123" s="212"/>
    </row>
    <row r="124" spans="1:6" ht="15.75" customHeight="1">
      <c r="A124" s="203" t="str">
        <f>IFERROR(VLOOKUP(B124,Components!$A$1:$C$299,2,FALSE),"")</f>
        <v>ALIS000192</v>
      </c>
      <c r="B124" s="203" t="s">
        <v>1258</v>
      </c>
      <c r="C124" s="203">
        <f>IFERROR(VLOOKUP(B124,Components!$A$1:$C$299,3,FALSE),"")</f>
        <v>4.6557954545454541</v>
      </c>
      <c r="D124" s="203">
        <v>1</v>
      </c>
      <c r="E124" s="203">
        <f t="shared" si="2"/>
        <v>4.6557954545454541</v>
      </c>
      <c r="F124" s="212"/>
    </row>
    <row r="125" spans="1:6" ht="15.75" customHeight="1">
      <c r="A125" s="203" t="str">
        <f>IFERROR(VLOOKUP(B125,Components!$A$1:$C$299,2,FALSE),"")</f>
        <v>ALIS000193</v>
      </c>
      <c r="B125" s="203" t="s">
        <v>1261</v>
      </c>
      <c r="C125" s="203">
        <f>IFERROR(VLOOKUP(B125,Components!$A$1:$C$299,3,FALSE),"")</f>
        <v>2.4197727272727274</v>
      </c>
      <c r="D125" s="203">
        <v>1</v>
      </c>
      <c r="E125" s="203">
        <f t="shared" si="2"/>
        <v>2.4197727272727274</v>
      </c>
      <c r="F125" s="212"/>
    </row>
    <row r="126" spans="1:6" ht="15.75" customHeight="1">
      <c r="A126" s="203" t="str">
        <f>IFERROR(VLOOKUP(B126,Components!$A$1:$C$299,2,FALSE),"")</f>
        <v>ALIS000194</v>
      </c>
      <c r="B126" s="203" t="s">
        <v>1265</v>
      </c>
      <c r="C126" s="203">
        <f>IFERROR(VLOOKUP(B126,Components!$A$1:$C$299,3,FALSE),"")</f>
        <v>3.1977272727272732</v>
      </c>
      <c r="D126" s="203">
        <v>1</v>
      </c>
      <c r="E126" s="203">
        <f t="shared" si="2"/>
        <v>3.1977272727272732</v>
      </c>
      <c r="F126" s="212"/>
    </row>
    <row r="127" spans="1:6" ht="15.75" customHeight="1">
      <c r="A127" s="203" t="str">
        <f>IFERROR(VLOOKUP(B127,Components!$A$1:$C$299,2,FALSE),"")</f>
        <v>ALIS000202</v>
      </c>
      <c r="B127" s="203" t="s">
        <v>1305</v>
      </c>
      <c r="C127" s="203">
        <f>IFERROR(VLOOKUP(B127,Components!$A$1:$C$299,3,FALSE),"")</f>
        <v>6.3477272727272727</v>
      </c>
      <c r="D127" s="203">
        <v>2</v>
      </c>
      <c r="E127" s="203">
        <f t="shared" si="2"/>
        <v>12.695454545454545</v>
      </c>
      <c r="F127" s="212"/>
    </row>
    <row r="128" spans="1:6" ht="15.75" customHeight="1">
      <c r="A128" s="203" t="str">
        <f>IFERROR(VLOOKUP(B128,Components!$A$1:$C$299,2,FALSE),"")</f>
        <v>ALIS000203</v>
      </c>
      <c r="B128" s="203" t="s">
        <v>1307</v>
      </c>
      <c r="C128" s="203">
        <f>IFERROR(VLOOKUP(B128,Components!$A$1:$C$299,3,FALSE),"")</f>
        <v>10.977272727272727</v>
      </c>
      <c r="D128" s="203">
        <v>1</v>
      </c>
      <c r="E128" s="203">
        <f t="shared" si="2"/>
        <v>10.977272727272727</v>
      </c>
      <c r="F128" s="212"/>
    </row>
    <row r="129" spans="1:6" ht="15.75" customHeight="1">
      <c r="A129" s="203" t="str">
        <f>IFERROR(VLOOKUP(B129,Components!$A$1:$C$299,2,FALSE),"")</f>
        <v>ALIS000204</v>
      </c>
      <c r="B129" s="203" t="s">
        <v>1309</v>
      </c>
      <c r="C129" s="203">
        <f>IFERROR(VLOOKUP(B129,Components!$A$1:$C$299,3,FALSE),"")</f>
        <v>4.0090909090909088</v>
      </c>
      <c r="D129" s="203">
        <v>1</v>
      </c>
      <c r="E129" s="203">
        <f t="shared" si="2"/>
        <v>4.0090909090909088</v>
      </c>
      <c r="F129" s="212"/>
    </row>
    <row r="130" spans="1:6" ht="15.75" customHeight="1">
      <c r="A130" s="203" t="str">
        <f>IFERROR(VLOOKUP(B130,Components!$A$1:$C$299,2,FALSE),"")</f>
        <v>ALIS000205</v>
      </c>
      <c r="B130" s="203" t="s">
        <v>1311</v>
      </c>
      <c r="C130" s="203">
        <f>IFERROR(VLOOKUP(B130,Components!$A$1:$C$299,3,FALSE),"")</f>
        <v>0.71590909090909094</v>
      </c>
      <c r="D130" s="203">
        <v>3</v>
      </c>
      <c r="E130" s="203">
        <f t="shared" si="2"/>
        <v>2.1477272727272729</v>
      </c>
      <c r="F130" s="212"/>
    </row>
    <row r="131" spans="1:6" ht="15.75" customHeight="1">
      <c r="A131" s="203" t="str">
        <f>IFERROR(VLOOKUP(B131,Components!$A$1:$C$299,2,FALSE),"")</f>
        <v>ALIS000206</v>
      </c>
      <c r="B131" s="203" t="s">
        <v>1313</v>
      </c>
      <c r="C131" s="203">
        <f>IFERROR(VLOOKUP(B131,Components!$A$1:$C$299,3,FALSE),"")</f>
        <v>17.945454545454545</v>
      </c>
      <c r="D131" s="203">
        <v>0.1</v>
      </c>
      <c r="E131" s="203">
        <f t="shared" si="2"/>
        <v>1.7945454545454547</v>
      </c>
      <c r="F131" s="212"/>
    </row>
    <row r="132" spans="1:6" ht="15.75" customHeight="1">
      <c r="A132" s="203" t="str">
        <f>IFERROR(VLOOKUP(B132,Components!$A$1:$C$299,2,FALSE),"")</f>
        <v>ALIS000080</v>
      </c>
      <c r="B132" s="203" t="s">
        <v>750</v>
      </c>
      <c r="C132" s="203">
        <f>IFERROR(VLOOKUP(B132,Components!$A$1:$C$299,3,FALSE),"")</f>
        <v>14.82683982683983</v>
      </c>
      <c r="D132" s="203">
        <v>4</v>
      </c>
      <c r="E132" s="203">
        <f t="shared" si="2"/>
        <v>59.30735930735932</v>
      </c>
      <c r="F132" s="212"/>
    </row>
    <row r="133" spans="1:6" ht="15.75" customHeight="1">
      <c r="A133" s="203" t="str">
        <f>IFERROR(VLOOKUP(B133,Components!$A$1:$C$299,2,FALSE),"")</f>
        <v>ALIS000082</v>
      </c>
      <c r="B133" s="203" t="s">
        <v>754</v>
      </c>
      <c r="C133" s="203">
        <f>IFERROR(VLOOKUP(B133,Components!$A$1:$C$299,3,FALSE),"")</f>
        <v>24.09361471861472</v>
      </c>
      <c r="D133" s="203">
        <v>0.1</v>
      </c>
      <c r="E133" s="203">
        <f t="shared" si="2"/>
        <v>2.4093614718614722</v>
      </c>
      <c r="F133" s="212"/>
    </row>
    <row r="134" spans="1:6" ht="15.75" customHeight="1">
      <c r="A134" s="203" t="str">
        <f>IFERROR(VLOOKUP(B134,Components!$A$1:$C$299,2,FALSE),"")</f>
        <v>ALIS000083</v>
      </c>
      <c r="B134" s="203" t="s">
        <v>756</v>
      </c>
      <c r="C134" s="203">
        <f>IFERROR(VLOOKUP(B134,Components!$A$1:$C$299,3,FALSE),"")</f>
        <v>1.0500000000000001E-2</v>
      </c>
      <c r="D134" s="203">
        <v>1</v>
      </c>
      <c r="E134" s="203">
        <f t="shared" si="2"/>
        <v>1.0500000000000001E-2</v>
      </c>
      <c r="F134" s="212"/>
    </row>
    <row r="135" spans="1:6" ht="15.75" customHeight="1">
      <c r="A135" s="203" t="str">
        <f>IFERROR(VLOOKUP(B135,Components!$A$1:$C$299,2,FALSE),"")</f>
        <v>ALIS000084</v>
      </c>
      <c r="B135" s="203" t="s">
        <v>758</v>
      </c>
      <c r="C135" s="203">
        <f>IFERROR(VLOOKUP(B135,Components!$A$1:$C$299,3,FALSE),"")</f>
        <v>1.0500000000000001E-2</v>
      </c>
      <c r="D135" s="203">
        <v>1</v>
      </c>
      <c r="E135" s="203">
        <f t="shared" si="2"/>
        <v>1.0500000000000001E-2</v>
      </c>
      <c r="F135" s="212"/>
    </row>
    <row r="136" spans="1:6" ht="15.75" customHeight="1">
      <c r="A136" s="203" t="str">
        <f>IFERROR(VLOOKUP(B136,Components!$A$1:$C$299,2,FALSE),"")</f>
        <v/>
      </c>
      <c r="B136" s="203"/>
      <c r="C136" s="203" t="str">
        <f>IFERROR(VLOOKUP(B136,Components!$A$1:$C$299,3,FALSE),"")</f>
        <v/>
      </c>
      <c r="D136" s="203"/>
      <c r="E136" s="203">
        <f t="shared" si="2"/>
        <v>0</v>
      </c>
      <c r="F136" s="212"/>
    </row>
    <row r="137" spans="1:6" ht="15.75" customHeight="1">
      <c r="A137" s="220" t="s">
        <v>1750</v>
      </c>
      <c r="B137" s="221"/>
      <c r="C137" s="221"/>
      <c r="D137" s="222"/>
      <c r="E137" s="214">
        <f>SUM(E95:E136)</f>
        <v>269.82433441558436</v>
      </c>
      <c r="F137" s="212"/>
    </row>
    <row r="138" spans="1:6" ht="15.75" customHeight="1">
      <c r="F138" s="212"/>
    </row>
    <row r="139" spans="1:6" ht="15.75" customHeight="1">
      <c r="F139" s="212"/>
    </row>
    <row r="140" spans="1:6" ht="15.75" customHeight="1">
      <c r="A140" s="217" t="s">
        <v>117</v>
      </c>
      <c r="B140" s="218"/>
      <c r="C140" s="218"/>
      <c r="D140" s="218"/>
      <c r="E140" s="219"/>
      <c r="F140" s="212" t="s">
        <v>1811</v>
      </c>
    </row>
    <row r="141" spans="1:6" ht="15.75" customHeight="1">
      <c r="A141" s="200" t="s">
        <v>1745</v>
      </c>
      <c r="B141" s="201" t="s">
        <v>1746</v>
      </c>
      <c r="C141" s="201" t="s">
        <v>1747</v>
      </c>
      <c r="D141" s="201" t="s">
        <v>1748</v>
      </c>
      <c r="E141" s="202" t="s">
        <v>1749</v>
      </c>
      <c r="F141" s="212"/>
    </row>
    <row r="142" spans="1:6" ht="15.75" customHeight="1">
      <c r="A142" s="203" t="str">
        <f>IFERROR(VLOOKUP(B142,Components!$A$1:$C$299,2,FALSE),"")</f>
        <v>ALIS000143</v>
      </c>
      <c r="B142" s="203" t="s">
        <v>1025</v>
      </c>
      <c r="C142" s="203">
        <f>IFERROR(VLOOKUP(B142,Components!$A$1:$C$299,3,FALSE),"")</f>
        <v>0.38659090909090915</v>
      </c>
      <c r="D142" s="203">
        <v>4</v>
      </c>
      <c r="E142" s="203">
        <f t="shared" ref="E142:E181" si="3">IFERROR(D142*C142, 0)</f>
        <v>1.5463636363636366</v>
      </c>
      <c r="F142" s="212"/>
    </row>
    <row r="143" spans="1:6" ht="15.75" customHeight="1">
      <c r="A143" s="203" t="str">
        <f>IFERROR(VLOOKUP(B143,Components!$A$1:$C$299,2,FALSE),"")</f>
        <v>ALIS000148</v>
      </c>
      <c r="B143" s="203" t="s">
        <v>1051</v>
      </c>
      <c r="C143" s="203">
        <f>IFERROR(VLOOKUP(B143,Components!$A$1:$C$299,3,FALSE),"")</f>
        <v>2.8636363636363637E-2</v>
      </c>
      <c r="D143" s="203">
        <v>2</v>
      </c>
      <c r="E143" s="203">
        <f t="shared" si="3"/>
        <v>5.7272727272727274E-2</v>
      </c>
      <c r="F143" s="212"/>
    </row>
    <row r="144" spans="1:6" ht="15.75" customHeight="1">
      <c r="A144" s="203" t="str">
        <f>IFERROR(VLOOKUP(B144,Components!$A$1:$C$299,2,FALSE),"")</f>
        <v>ALIS000149</v>
      </c>
      <c r="B144" s="203" t="s">
        <v>1056</v>
      </c>
      <c r="C144" s="203">
        <f>IFERROR(VLOOKUP(B144,Components!$A$1:$C$299,3,FALSE),"")</f>
        <v>3.5795454545454547E-2</v>
      </c>
      <c r="D144" s="203">
        <v>2</v>
      </c>
      <c r="E144" s="203">
        <f t="shared" si="3"/>
        <v>7.1590909090909094E-2</v>
      </c>
      <c r="F144" s="212"/>
    </row>
    <row r="145" spans="1:6" ht="15.75" customHeight="1">
      <c r="A145" s="203" t="str">
        <f>IFERROR(VLOOKUP(B145,Components!$A$1:$C$299,2,FALSE),"")</f>
        <v>ALIS000164</v>
      </c>
      <c r="B145" s="203" t="s">
        <v>1128</v>
      </c>
      <c r="C145" s="203">
        <f>IFERROR(VLOOKUP(B145,Components!$A$1:$C$299,3,FALSE),"")</f>
        <v>45.672000000000004</v>
      </c>
      <c r="D145" s="203">
        <v>1</v>
      </c>
      <c r="E145" s="203">
        <f t="shared" si="3"/>
        <v>45.672000000000004</v>
      </c>
      <c r="F145" s="212"/>
    </row>
    <row r="146" spans="1:6" ht="15.75" customHeight="1">
      <c r="A146" s="203" t="str">
        <f>IFERROR(VLOOKUP(B146,Components!$A$1:$C$299,2,FALSE),"")</f>
        <v>ALIS000165</v>
      </c>
      <c r="B146" s="203" t="s">
        <v>1134</v>
      </c>
      <c r="C146" s="203">
        <f>IFERROR(VLOOKUP(B146,Components!$A$1:$C$299,3,FALSE),"")</f>
        <v>2.145</v>
      </c>
      <c r="D146" s="203">
        <v>2</v>
      </c>
      <c r="E146" s="203">
        <f t="shared" si="3"/>
        <v>4.29</v>
      </c>
      <c r="F146" s="212"/>
    </row>
    <row r="147" spans="1:6" ht="15.75" customHeight="1">
      <c r="A147" s="203" t="str">
        <f>IFERROR(VLOOKUP(B147,Components!$A$1:$C$299,2,FALSE),"")</f>
        <v>ALIS000169</v>
      </c>
      <c r="B147" s="203" t="s">
        <v>1149</v>
      </c>
      <c r="C147" s="213">
        <f>IFERROR(VLOOKUP(B147,Components!$A$1:$C$299,3,FALSE),"")</f>
        <v>46.43863636363637</v>
      </c>
      <c r="D147" s="203">
        <v>1</v>
      </c>
      <c r="E147" s="203">
        <f t="shared" si="3"/>
        <v>46.43863636363637</v>
      </c>
      <c r="F147" s="212"/>
    </row>
    <row r="148" spans="1:6" ht="15.75" customHeight="1">
      <c r="A148" s="203" t="str">
        <f>IFERROR(VLOOKUP(B148,Components!$A$1:$C$299,2,FALSE),"")</f>
        <v>ALIS000170</v>
      </c>
      <c r="B148" s="203" t="s">
        <v>1151</v>
      </c>
      <c r="C148" s="213">
        <f>IFERROR(VLOOKUP(B148,Components!$A$1:$C$299,3,FALSE),"")</f>
        <v>0.57272727272727275</v>
      </c>
      <c r="D148" s="203">
        <v>2</v>
      </c>
      <c r="E148" s="203">
        <f t="shared" si="3"/>
        <v>1.1454545454545455</v>
      </c>
      <c r="F148" s="212"/>
    </row>
    <row r="149" spans="1:6" ht="15.75" customHeight="1">
      <c r="A149" s="203" t="str">
        <f>IFERROR(VLOOKUP(B149,Components!$A$1:$C$299,2,FALSE),"")</f>
        <v>ALIS000171</v>
      </c>
      <c r="B149" s="203" t="s">
        <v>1156</v>
      </c>
      <c r="C149" s="213">
        <f>IFERROR(VLOOKUP(B149,Components!$A$1:$C$299,3,FALSE),"")</f>
        <v>63.906818181818181</v>
      </c>
      <c r="D149" s="203">
        <v>0.02</v>
      </c>
      <c r="E149" s="203">
        <f t="shared" si="3"/>
        <v>1.2781363636363636</v>
      </c>
      <c r="F149" s="212"/>
    </row>
    <row r="150" spans="1:6" ht="15.75" customHeight="1">
      <c r="A150" s="203" t="str">
        <f>IFERROR(VLOOKUP(B150,Components!$A$1:$C$299,2,FALSE),"")</f>
        <v>ALIS000172</v>
      </c>
      <c r="B150" s="203" t="s">
        <v>1158</v>
      </c>
      <c r="C150" s="213">
        <f>IFERROR(VLOOKUP(B150,Components!$A$1:$C$299,3,FALSE),"")</f>
        <v>126.9068181818182</v>
      </c>
      <c r="D150" s="203">
        <v>0.1</v>
      </c>
      <c r="E150" s="203">
        <f t="shared" si="3"/>
        <v>12.690681818181821</v>
      </c>
      <c r="F150" s="212"/>
    </row>
    <row r="151" spans="1:6" ht="15.75" customHeight="1">
      <c r="A151" s="203" t="str">
        <f>IFERROR(VLOOKUP(B151,Components!$A$1:$C$299,2,FALSE),"")</f>
        <v>ALIS000173</v>
      </c>
      <c r="B151" s="203" t="s">
        <v>1161</v>
      </c>
      <c r="C151" s="203">
        <f>IFERROR(VLOOKUP(B151,Components!$A$1:$C$299,3,FALSE),"")</f>
        <v>0.81613636363636377</v>
      </c>
      <c r="D151" s="203">
        <v>1</v>
      </c>
      <c r="E151" s="203">
        <f t="shared" si="3"/>
        <v>0.81613636363636377</v>
      </c>
      <c r="F151" s="212"/>
    </row>
    <row r="152" spans="1:6" ht="15.75" customHeight="1">
      <c r="A152" s="203" t="str">
        <f>IFERROR(VLOOKUP(B152,Components!$A$1:$C$299,2,FALSE),"")</f>
        <v>ALIS000174</v>
      </c>
      <c r="B152" s="203" t="s">
        <v>1166</v>
      </c>
      <c r="C152" s="203">
        <f>IFERROR(VLOOKUP(B152,Components!$A$1:$C$299,3,FALSE),"")</f>
        <v>1.2681136363636365</v>
      </c>
      <c r="D152" s="203">
        <v>1</v>
      </c>
      <c r="E152" s="203">
        <f t="shared" si="3"/>
        <v>1.2681136363636365</v>
      </c>
      <c r="F152" s="212"/>
    </row>
    <row r="153" spans="1:6" ht="15.75" customHeight="1">
      <c r="A153" s="203" t="str">
        <f>IFERROR(VLOOKUP(B153,Components!$A$1:$C$299,2,FALSE),"")</f>
        <v>ALIS000175</v>
      </c>
      <c r="B153" s="203" t="s">
        <v>1171</v>
      </c>
      <c r="C153" s="203">
        <f>IFERROR(VLOOKUP(B153,Components!$A$1:$C$299,3,FALSE),"")</f>
        <v>1.5124772727272728</v>
      </c>
      <c r="D153" s="203">
        <v>1</v>
      </c>
      <c r="E153" s="203">
        <f t="shared" si="3"/>
        <v>1.5124772727272728</v>
      </c>
      <c r="F153" s="212"/>
    </row>
    <row r="154" spans="1:6" ht="15.75" customHeight="1">
      <c r="A154" s="203" t="str">
        <f>IFERROR(VLOOKUP(B154,Components!$A$1:$C$299,2,FALSE),"")</f>
        <v>ALIS000176</v>
      </c>
      <c r="B154" s="203" t="s">
        <v>1176</v>
      </c>
      <c r="C154" s="203">
        <f>IFERROR(VLOOKUP(B154,Components!$A$1:$C$299,3,FALSE),"")</f>
        <v>6.15</v>
      </c>
      <c r="D154" s="203">
        <v>2</v>
      </c>
      <c r="E154" s="203">
        <f t="shared" si="3"/>
        <v>12.3</v>
      </c>
      <c r="F154" s="212"/>
    </row>
    <row r="155" spans="1:6" ht="15.75" customHeight="1">
      <c r="A155" s="203" t="str">
        <f>IFERROR(VLOOKUP(B155,Components!$A$1:$C$299,2,FALSE),"")</f>
        <v>ALIS000177</v>
      </c>
      <c r="B155" s="203" t="s">
        <v>1182</v>
      </c>
      <c r="C155" s="203">
        <f>IFERROR(VLOOKUP(B155,Components!$A$1:$C$299,3,FALSE),"")</f>
        <v>5.9659090909090912E-2</v>
      </c>
      <c r="D155" s="203">
        <v>2</v>
      </c>
      <c r="E155" s="203">
        <f t="shared" si="3"/>
        <v>0.11931818181818182</v>
      </c>
      <c r="F155" s="212"/>
    </row>
    <row r="156" spans="1:6" ht="15.75" customHeight="1">
      <c r="A156" s="203" t="str">
        <f>IFERROR(VLOOKUP(B156,Components!$A$1:$C$299,2,FALSE),"")</f>
        <v>ALIS000178</v>
      </c>
      <c r="B156" s="203" t="s">
        <v>1187</v>
      </c>
      <c r="C156" s="203">
        <f>IFERROR(VLOOKUP(B156,Components!$A$1:$C$299,3,FALSE),"")</f>
        <v>2.2431818181818181E-2</v>
      </c>
      <c r="D156" s="203">
        <v>2</v>
      </c>
      <c r="E156" s="203">
        <f t="shared" si="3"/>
        <v>4.4863636363636362E-2</v>
      </c>
      <c r="F156" s="212"/>
    </row>
    <row r="157" spans="1:6" ht="15.75" customHeight="1">
      <c r="A157" s="203" t="str">
        <f>IFERROR(VLOOKUP(B157,Components!$A$1:$C$299,2,FALSE),"")</f>
        <v>ALIS000179</v>
      </c>
      <c r="B157" s="203" t="s">
        <v>1192</v>
      </c>
      <c r="C157" s="203">
        <f>IFERROR(VLOOKUP(B157,Components!$A$1:$C$299,3,FALSE),"")</f>
        <v>0.1384090909090909</v>
      </c>
      <c r="D157" s="203">
        <v>2</v>
      </c>
      <c r="E157" s="203">
        <f t="shared" si="3"/>
        <v>0.2768181818181818</v>
      </c>
      <c r="F157" s="212"/>
    </row>
    <row r="158" spans="1:6" ht="15.75" customHeight="1">
      <c r="A158" s="203" t="str">
        <f>IFERROR(VLOOKUP(B158,Components!$A$1:$C$299,2,FALSE),"")</f>
        <v>ALIS000180</v>
      </c>
      <c r="B158" s="203" t="s">
        <v>1198</v>
      </c>
      <c r="C158" s="203">
        <f>IFERROR(VLOOKUP(B158,Components!$A$1:$C$299,3,FALSE),"")</f>
        <v>6.1090909090909092E-2</v>
      </c>
      <c r="D158" s="203">
        <v>10</v>
      </c>
      <c r="E158" s="203">
        <f t="shared" si="3"/>
        <v>0.61090909090909096</v>
      </c>
      <c r="F158" s="212"/>
    </row>
    <row r="159" spans="1:6" ht="15.75" customHeight="1">
      <c r="A159" s="203" t="str">
        <f>IFERROR(VLOOKUP(B159,Components!$A$1:$C$299,2,FALSE),"")</f>
        <v>ALIS000181</v>
      </c>
      <c r="B159" s="203" t="s">
        <v>1203</v>
      </c>
      <c r="C159" s="203">
        <f>IFERROR(VLOOKUP(B159,Components!$A$1:$C$299,3,FALSE),"")</f>
        <v>5.4886363636363636E-2</v>
      </c>
      <c r="D159" s="203">
        <v>2</v>
      </c>
      <c r="E159" s="203">
        <f t="shared" si="3"/>
        <v>0.10977272727272727</v>
      </c>
      <c r="F159" s="212"/>
    </row>
    <row r="160" spans="1:6" ht="15.75" customHeight="1">
      <c r="A160" s="203" t="str">
        <f>IFERROR(VLOOKUP(B160,Components!$A$1:$C$299,2,FALSE),"")</f>
        <v>ALIS000182</v>
      </c>
      <c r="B160" s="203" t="s">
        <v>1206</v>
      </c>
      <c r="C160" s="203">
        <f>IFERROR(VLOOKUP(B160,Components!$A$1:$C$299,3,FALSE),"")</f>
        <v>1.0022727272727273E-2</v>
      </c>
      <c r="D160" s="203">
        <v>2</v>
      </c>
      <c r="E160" s="203">
        <f t="shared" si="3"/>
        <v>2.0045454545454547E-2</v>
      </c>
      <c r="F160" s="212"/>
    </row>
    <row r="161" spans="1:6" ht="15.75" customHeight="1">
      <c r="A161" s="203" t="str">
        <f>IFERROR(VLOOKUP(B161,Components!$A$1:$C$299,2,FALSE),"")</f>
        <v>ALIS000183</v>
      </c>
      <c r="B161" s="203" t="s">
        <v>1211</v>
      </c>
      <c r="C161" s="203">
        <f>IFERROR(VLOOKUP(B161,Components!$A$1:$C$299,3,FALSE),"")</f>
        <v>7.1590909090909092E-3</v>
      </c>
      <c r="D161" s="203">
        <v>2</v>
      </c>
      <c r="E161" s="203">
        <f t="shared" si="3"/>
        <v>1.4318181818181818E-2</v>
      </c>
      <c r="F161" s="212"/>
    </row>
    <row r="162" spans="1:6" ht="15.75" customHeight="1">
      <c r="A162" s="203" t="str">
        <f>IFERROR(VLOOKUP(B162,Components!$A$1:$C$299,2,FALSE),"")</f>
        <v>ALIS000185</v>
      </c>
      <c r="B162" s="203" t="s">
        <v>1221</v>
      </c>
      <c r="C162" s="203">
        <f>IFERROR(VLOOKUP(B162,Components!$A$1:$C$299,3,FALSE),"")</f>
        <v>5.1707727272727277</v>
      </c>
      <c r="D162" s="203">
        <v>1</v>
      </c>
      <c r="E162" s="203">
        <f t="shared" si="3"/>
        <v>5.1707727272727277</v>
      </c>
      <c r="F162" s="212"/>
    </row>
    <row r="163" spans="1:6" ht="15.75" customHeight="1">
      <c r="A163" s="203" t="str">
        <f>IFERROR(VLOOKUP(B163,Components!$A$1:$C$299,2,FALSE),"")</f>
        <v>ALIS000186</v>
      </c>
      <c r="B163" s="203" t="s">
        <v>1227</v>
      </c>
      <c r="C163" s="203">
        <f>IFERROR(VLOOKUP(B163,Components!$A$1:$C$299,3,FALSE),"")</f>
        <v>0.16227272727272726</v>
      </c>
      <c r="D163" s="203">
        <v>1</v>
      </c>
      <c r="E163" s="203">
        <f t="shared" si="3"/>
        <v>0.16227272727272726</v>
      </c>
      <c r="F163" s="212"/>
    </row>
    <row r="164" spans="1:6" ht="15.75" customHeight="1">
      <c r="A164" s="203" t="str">
        <f>IFERROR(VLOOKUP(B164,Components!$A$1:$C$299,2,FALSE),"")</f>
        <v>ALIS000187</v>
      </c>
      <c r="B164" s="203" t="s">
        <v>1233</v>
      </c>
      <c r="C164" s="203">
        <f>IFERROR(VLOOKUP(B164,Components!$A$1:$C$299,3,FALSE),"")</f>
        <v>3.2936590909090913</v>
      </c>
      <c r="D164" s="203">
        <v>1</v>
      </c>
      <c r="E164" s="203">
        <f t="shared" si="3"/>
        <v>3.2936590909090913</v>
      </c>
      <c r="F164" s="212"/>
    </row>
    <row r="165" spans="1:6" ht="15.75" customHeight="1">
      <c r="A165" s="203" t="str">
        <f>IFERROR(VLOOKUP(B165,Components!$A$1:$C$299,2,FALSE),"")</f>
        <v>ALIS000188</v>
      </c>
      <c r="B165" s="203" t="s">
        <v>1238</v>
      </c>
      <c r="C165" s="203">
        <f>IFERROR(VLOOKUP(B165,Components!$A$1:$C$299,3,FALSE),"")</f>
        <v>3.1304318181818185</v>
      </c>
      <c r="D165" s="203">
        <v>1</v>
      </c>
      <c r="E165" s="203">
        <f t="shared" si="3"/>
        <v>3.1304318181818185</v>
      </c>
      <c r="F165" s="212"/>
    </row>
    <row r="166" spans="1:6" ht="15.75" customHeight="1">
      <c r="A166" s="203" t="str">
        <f>IFERROR(VLOOKUP(B166,Components!$A$1:$C$299,2,FALSE),"")</f>
        <v>ALIS000189</v>
      </c>
      <c r="B166" s="203" t="s">
        <v>1243</v>
      </c>
      <c r="C166" s="203">
        <f>IFERROR(VLOOKUP(B166,Components!$A$1:$C$299,3,FALSE),"")</f>
        <v>1.4050909090909092</v>
      </c>
      <c r="D166" s="203">
        <v>1</v>
      </c>
      <c r="E166" s="203">
        <f t="shared" si="3"/>
        <v>1.4050909090909092</v>
      </c>
      <c r="F166" s="212"/>
    </row>
    <row r="167" spans="1:6" ht="15.75" customHeight="1">
      <c r="A167" s="203" t="str">
        <f>IFERROR(VLOOKUP(B167,Components!$A$1:$C$299,2,FALSE),"")</f>
        <v>ALIS000190</v>
      </c>
      <c r="B167" s="203" t="s">
        <v>1248</v>
      </c>
      <c r="C167" s="203">
        <f>IFERROR(VLOOKUP(B167,Components!$A$1:$C$299,3,FALSE),"")</f>
        <v>5.3855454545454551</v>
      </c>
      <c r="D167" s="203">
        <v>1</v>
      </c>
      <c r="E167" s="203">
        <f t="shared" si="3"/>
        <v>5.3855454545454551</v>
      </c>
      <c r="F167" s="212"/>
    </row>
    <row r="168" spans="1:6" ht="15.75" customHeight="1">
      <c r="A168" s="203" t="str">
        <f>IFERROR(VLOOKUP(B168,Components!$A$1:$C$299,2,FALSE),"")</f>
        <v>ALIS000191</v>
      </c>
      <c r="B168" s="203" t="s">
        <v>1253</v>
      </c>
      <c r="C168" s="203">
        <f>IFERROR(VLOOKUP(B168,Components!$A$1:$C$299,3,FALSE),"")</f>
        <v>4.6390909090909096</v>
      </c>
      <c r="D168" s="203">
        <v>1</v>
      </c>
      <c r="E168" s="203">
        <f t="shared" si="3"/>
        <v>4.6390909090909096</v>
      </c>
      <c r="F168" s="212"/>
    </row>
    <row r="169" spans="1:6" ht="15.75" customHeight="1">
      <c r="A169" s="203" t="str">
        <f>IFERROR(VLOOKUP(B169,Components!$A$1:$C$299,2,FALSE),"")</f>
        <v>ALIS000192</v>
      </c>
      <c r="B169" s="203" t="s">
        <v>1258</v>
      </c>
      <c r="C169" s="203">
        <f>IFERROR(VLOOKUP(B169,Components!$A$1:$C$299,3,FALSE),"")</f>
        <v>4.6557954545454541</v>
      </c>
      <c r="D169" s="203">
        <v>1</v>
      </c>
      <c r="E169" s="203">
        <f t="shared" si="3"/>
        <v>4.6557954545454541</v>
      </c>
      <c r="F169" s="212"/>
    </row>
    <row r="170" spans="1:6" ht="15.75" customHeight="1">
      <c r="A170" s="203" t="str">
        <f>IFERROR(VLOOKUP(B170,Components!$A$1:$C$299,2,FALSE),"")</f>
        <v>ALIS000193</v>
      </c>
      <c r="B170" s="203" t="s">
        <v>1261</v>
      </c>
      <c r="C170" s="203">
        <f>IFERROR(VLOOKUP(B170,Components!$A$1:$C$299,3,FALSE),"")</f>
        <v>2.4197727272727274</v>
      </c>
      <c r="D170" s="203">
        <v>1</v>
      </c>
      <c r="E170" s="203">
        <f t="shared" si="3"/>
        <v>2.4197727272727274</v>
      </c>
      <c r="F170" s="212"/>
    </row>
    <row r="171" spans="1:6" ht="15.75" customHeight="1">
      <c r="A171" s="203" t="str">
        <f>IFERROR(VLOOKUP(B171,Components!$A$1:$C$299,2,FALSE),"")</f>
        <v>ALIS000194</v>
      </c>
      <c r="B171" s="203" t="s">
        <v>1265</v>
      </c>
      <c r="C171" s="203">
        <f>IFERROR(VLOOKUP(B171,Components!$A$1:$C$299,3,FALSE),"")</f>
        <v>3.1977272727272732</v>
      </c>
      <c r="D171" s="203">
        <v>1</v>
      </c>
      <c r="E171" s="203">
        <f t="shared" si="3"/>
        <v>3.1977272727272732</v>
      </c>
      <c r="F171" s="212"/>
    </row>
    <row r="172" spans="1:6" ht="15.75" customHeight="1">
      <c r="A172" s="203" t="str">
        <f>IFERROR(VLOOKUP(B172,Components!$A$1:$C$299,2,FALSE),"")</f>
        <v>ALIS000202</v>
      </c>
      <c r="B172" s="203" t="s">
        <v>1305</v>
      </c>
      <c r="C172" s="203">
        <f>IFERROR(VLOOKUP(B172,Components!$A$1:$C$299,3,FALSE),"")</f>
        <v>6.3477272727272727</v>
      </c>
      <c r="D172" s="203">
        <v>2</v>
      </c>
      <c r="E172" s="203">
        <f t="shared" si="3"/>
        <v>12.695454545454545</v>
      </c>
      <c r="F172" s="212"/>
    </row>
    <row r="173" spans="1:6" ht="15.75" customHeight="1">
      <c r="A173" s="203" t="str">
        <f>IFERROR(VLOOKUP(B173,Components!$A$1:$C$299,2,FALSE),"")</f>
        <v>ALIS000203</v>
      </c>
      <c r="B173" s="203" t="s">
        <v>1307</v>
      </c>
      <c r="C173" s="203">
        <f>IFERROR(VLOOKUP(B173,Components!$A$1:$C$299,3,FALSE),"")</f>
        <v>10.977272727272727</v>
      </c>
      <c r="D173" s="203">
        <v>1</v>
      </c>
      <c r="E173" s="203">
        <f t="shared" si="3"/>
        <v>10.977272727272727</v>
      </c>
      <c r="F173" s="212"/>
    </row>
    <row r="174" spans="1:6" ht="15.75" customHeight="1">
      <c r="A174" s="203" t="str">
        <f>IFERROR(VLOOKUP(B174,Components!$A$1:$C$299,2,FALSE),"")</f>
        <v>ALIS000204</v>
      </c>
      <c r="B174" s="203" t="s">
        <v>1309</v>
      </c>
      <c r="C174" s="203">
        <f>IFERROR(VLOOKUP(B174,Components!$A$1:$C$299,3,FALSE),"")</f>
        <v>4.0090909090909088</v>
      </c>
      <c r="D174" s="203">
        <v>1</v>
      </c>
      <c r="E174" s="203">
        <f t="shared" si="3"/>
        <v>4.0090909090909088</v>
      </c>
      <c r="F174" s="212"/>
    </row>
    <row r="175" spans="1:6" ht="15.75" customHeight="1">
      <c r="A175" s="203" t="str">
        <f>IFERROR(VLOOKUP(B175,Components!$A$1:$C$299,2,FALSE),"")</f>
        <v>ALIS000205</v>
      </c>
      <c r="B175" s="203" t="s">
        <v>1311</v>
      </c>
      <c r="C175" s="203">
        <f>IFERROR(VLOOKUP(B175,Components!$A$1:$C$299,3,FALSE),"")</f>
        <v>0.71590909090909094</v>
      </c>
      <c r="D175" s="203">
        <v>3</v>
      </c>
      <c r="E175" s="203">
        <f t="shared" si="3"/>
        <v>2.1477272727272729</v>
      </c>
      <c r="F175" s="212"/>
    </row>
    <row r="176" spans="1:6" ht="15.75" customHeight="1">
      <c r="A176" s="203" t="str">
        <f>IFERROR(VLOOKUP(B176,Components!$A$1:$C$299,2,FALSE),"")</f>
        <v>ALIS000206</v>
      </c>
      <c r="B176" s="203" t="s">
        <v>1313</v>
      </c>
      <c r="C176" s="203">
        <f>IFERROR(VLOOKUP(B176,Components!$A$1:$C$299,3,FALSE),"")</f>
        <v>17.945454545454545</v>
      </c>
      <c r="D176" s="203">
        <v>0.1</v>
      </c>
      <c r="E176" s="203">
        <f t="shared" si="3"/>
        <v>1.7945454545454547</v>
      </c>
      <c r="F176" s="212"/>
    </row>
    <row r="177" spans="1:6" ht="15.75" customHeight="1">
      <c r="A177" s="203" t="str">
        <f>IFERROR(VLOOKUP(B177,Components!$A$1:$C$299,2,FALSE),"")</f>
        <v>ALIS000080</v>
      </c>
      <c r="B177" s="203" t="s">
        <v>750</v>
      </c>
      <c r="C177" s="203">
        <f>IFERROR(VLOOKUP(B177,Components!$A$1:$C$299,3,FALSE),"")</f>
        <v>14.82683982683983</v>
      </c>
      <c r="D177" s="203">
        <v>4</v>
      </c>
      <c r="E177" s="203">
        <f t="shared" si="3"/>
        <v>59.30735930735932</v>
      </c>
      <c r="F177" s="212"/>
    </row>
    <row r="178" spans="1:6" ht="15.75" customHeight="1">
      <c r="A178" s="203" t="str">
        <f>IFERROR(VLOOKUP(B178,Components!$A$1:$C$299,2,FALSE),"")</f>
        <v>ALIS000082</v>
      </c>
      <c r="B178" s="203" t="s">
        <v>754</v>
      </c>
      <c r="C178" s="203">
        <f>IFERROR(VLOOKUP(B178,Components!$A$1:$C$299,3,FALSE),"")</f>
        <v>24.09361471861472</v>
      </c>
      <c r="D178" s="203">
        <v>0.1</v>
      </c>
      <c r="E178" s="203">
        <f t="shared" si="3"/>
        <v>2.4093614718614722</v>
      </c>
      <c r="F178" s="212"/>
    </row>
    <row r="179" spans="1:6" ht="15.75" customHeight="1">
      <c r="A179" s="203" t="str">
        <f>IFERROR(VLOOKUP(B179,Components!$A$1:$C$299,2,FALSE),"")</f>
        <v>ALIS000083</v>
      </c>
      <c r="B179" s="203" t="s">
        <v>756</v>
      </c>
      <c r="C179" s="203">
        <f>IFERROR(VLOOKUP(B179,Components!$A$1:$C$299,3,FALSE),"")</f>
        <v>1.0500000000000001E-2</v>
      </c>
      <c r="D179" s="203">
        <v>1</v>
      </c>
      <c r="E179" s="203">
        <f t="shared" si="3"/>
        <v>1.0500000000000001E-2</v>
      </c>
      <c r="F179" s="212"/>
    </row>
    <row r="180" spans="1:6" ht="15.75" customHeight="1">
      <c r="A180" s="203" t="str">
        <f>IFERROR(VLOOKUP(B180,Components!$A$1:$C$299,2,FALSE),"")</f>
        <v>ALIS000084</v>
      </c>
      <c r="B180" s="203" t="s">
        <v>758</v>
      </c>
      <c r="C180" s="203">
        <f>IFERROR(VLOOKUP(B180,Components!$A$1:$C$299,3,FALSE),"")</f>
        <v>1.0500000000000001E-2</v>
      </c>
      <c r="D180" s="203">
        <v>1</v>
      </c>
      <c r="E180" s="203">
        <f t="shared" si="3"/>
        <v>1.0500000000000001E-2</v>
      </c>
      <c r="F180" s="212"/>
    </row>
    <row r="181" spans="1:6" ht="15.75" customHeight="1">
      <c r="A181" s="203" t="str">
        <f>IFERROR(VLOOKUP(B181,Components!$A$1:$C$299,2,FALSE),"")</f>
        <v/>
      </c>
      <c r="B181" s="203"/>
      <c r="C181" s="203" t="str">
        <f>IFERROR(VLOOKUP(B181,Components!$A$1:$C$299,3,FALSE),"")</f>
        <v/>
      </c>
      <c r="D181" s="203"/>
      <c r="E181" s="203">
        <f t="shared" si="3"/>
        <v>0</v>
      </c>
      <c r="F181" s="212"/>
    </row>
    <row r="182" spans="1:6" ht="15.75" customHeight="1">
      <c r="A182" s="220" t="s">
        <v>1750</v>
      </c>
      <c r="B182" s="221"/>
      <c r="C182" s="221"/>
      <c r="D182" s="222"/>
      <c r="E182" s="214">
        <f>SUM(E142:E181)</f>
        <v>257.10487987012976</v>
      </c>
      <c r="F182" s="212"/>
    </row>
    <row r="183" spans="1:6" ht="15.75" customHeight="1">
      <c r="F183" s="212"/>
    </row>
    <row r="184" spans="1:6" ht="15.75" customHeight="1">
      <c r="F184" s="212"/>
    </row>
    <row r="185" spans="1:6" ht="15.75" customHeight="1">
      <c r="A185" s="217" t="s">
        <v>118</v>
      </c>
      <c r="B185" s="218"/>
      <c r="C185" s="218"/>
      <c r="D185" s="218"/>
      <c r="E185" s="219"/>
      <c r="F185" s="212" t="s">
        <v>1812</v>
      </c>
    </row>
    <row r="186" spans="1:6" ht="15.75" customHeight="1">
      <c r="A186" s="200" t="s">
        <v>1745</v>
      </c>
      <c r="B186" s="201" t="s">
        <v>1746</v>
      </c>
      <c r="C186" s="201" t="s">
        <v>1747</v>
      </c>
      <c r="D186" s="201" t="s">
        <v>1748</v>
      </c>
      <c r="E186" s="202" t="s">
        <v>1749</v>
      </c>
      <c r="F186" s="212"/>
    </row>
    <row r="187" spans="1:6" ht="15.75" customHeight="1">
      <c r="A187" s="203" t="str">
        <f>IFERROR(VLOOKUP(B187,Components!$A$1:$C$299,2,FALSE),"")</f>
        <v>ALIS000143</v>
      </c>
      <c r="B187" s="203" t="s">
        <v>1025</v>
      </c>
      <c r="C187" s="203">
        <f>IFERROR(VLOOKUP(B187,Components!$A$1:$C$299,3,FALSE),"")</f>
        <v>0.38659090909090915</v>
      </c>
      <c r="D187" s="203">
        <v>4</v>
      </c>
      <c r="E187" s="203">
        <f t="shared" ref="E187:E222" si="4">IFERROR(D187*C187, 0)</f>
        <v>1.5463636363636366</v>
      </c>
      <c r="F187" s="212"/>
    </row>
    <row r="188" spans="1:6" ht="15.75" customHeight="1">
      <c r="A188" s="203" t="str">
        <f>IFERROR(VLOOKUP(B188,Components!$A$1:$C$299,2,FALSE),"")</f>
        <v>ALIS000148</v>
      </c>
      <c r="B188" s="203" t="s">
        <v>1051</v>
      </c>
      <c r="C188" s="203">
        <f>IFERROR(VLOOKUP(B188,Components!$A$1:$C$299,3,FALSE),"")</f>
        <v>2.8636363636363637E-2</v>
      </c>
      <c r="D188" s="203">
        <v>2</v>
      </c>
      <c r="E188" s="203">
        <f t="shared" si="4"/>
        <v>5.7272727272727274E-2</v>
      </c>
      <c r="F188" s="212"/>
    </row>
    <row r="189" spans="1:6" ht="15.75" customHeight="1">
      <c r="A189" s="203" t="str">
        <f>IFERROR(VLOOKUP(B189,Components!$A$1:$C$299,2,FALSE),"")</f>
        <v>ALIS000196</v>
      </c>
      <c r="B189" s="203" t="s">
        <v>1275</v>
      </c>
      <c r="C189" s="203">
        <f>IFERROR(VLOOKUP(B189,Components!$A$1:$C$299,3,FALSE),"")</f>
        <v>24.770454545454548</v>
      </c>
      <c r="D189" s="203">
        <v>1</v>
      </c>
      <c r="E189" s="203">
        <f t="shared" si="4"/>
        <v>24.770454545454548</v>
      </c>
      <c r="F189" s="212"/>
    </row>
    <row r="190" spans="1:6" ht="15.75" customHeight="1">
      <c r="A190" s="203" t="str">
        <f>IFERROR(VLOOKUP(B190,Components!$A$1:$C$299,2,FALSE),"")</f>
        <v>ALIS000198</v>
      </c>
      <c r="B190" s="203" t="s">
        <v>1286</v>
      </c>
      <c r="C190" s="203">
        <f>IFERROR(VLOOKUP(B190,Components!$A$1:$C$299,3,FALSE),"")</f>
        <v>2.431227272727273</v>
      </c>
      <c r="D190" s="203">
        <v>2</v>
      </c>
      <c r="E190" s="203">
        <f t="shared" si="4"/>
        <v>4.862454545454546</v>
      </c>
      <c r="F190" s="212"/>
    </row>
    <row r="191" spans="1:6" ht="15.75" customHeight="1">
      <c r="A191" s="203" t="str">
        <f>IFERROR(VLOOKUP(B191,Components!$A$1:$C$299,2,FALSE),"")</f>
        <v>ALIS000149</v>
      </c>
      <c r="B191" s="203" t="s">
        <v>1056</v>
      </c>
      <c r="C191" s="203">
        <f>IFERROR(VLOOKUP(B191,Components!$A$1:$C$299,3,FALSE),"")</f>
        <v>3.5795454545454547E-2</v>
      </c>
      <c r="D191" s="203">
        <v>2</v>
      </c>
      <c r="E191" s="203">
        <f t="shared" si="4"/>
        <v>7.1590909090909094E-2</v>
      </c>
      <c r="F191" s="212"/>
    </row>
    <row r="192" spans="1:6" ht="15.75" customHeight="1">
      <c r="A192" s="203" t="str">
        <f>IFERROR(VLOOKUP(B192,Components!$A$1:$C$299,2,FALSE),"")</f>
        <v>ALIS000164</v>
      </c>
      <c r="B192" s="203" t="s">
        <v>1128</v>
      </c>
      <c r="C192" s="203">
        <f>IFERROR(VLOOKUP(B192,Components!$A$1:$C$299,3,FALSE),"")</f>
        <v>45.672000000000004</v>
      </c>
      <c r="D192" s="203">
        <v>1</v>
      </c>
      <c r="E192" s="203">
        <f t="shared" si="4"/>
        <v>45.672000000000004</v>
      </c>
      <c r="F192" s="212"/>
    </row>
    <row r="193" spans="1:6" ht="15.75" customHeight="1">
      <c r="A193" s="203" t="str">
        <f>IFERROR(VLOOKUP(B193,Components!$A$1:$C$299,2,FALSE),"")</f>
        <v>ALIS000165</v>
      </c>
      <c r="B193" s="203" t="s">
        <v>1134</v>
      </c>
      <c r="C193" s="203">
        <f>IFERROR(VLOOKUP(B193,Components!$A$1:$C$299,3,FALSE),"")</f>
        <v>2.145</v>
      </c>
      <c r="D193" s="203">
        <v>2</v>
      </c>
      <c r="E193" s="203">
        <f t="shared" si="4"/>
        <v>4.29</v>
      </c>
      <c r="F193" s="212"/>
    </row>
    <row r="194" spans="1:6" ht="15.75" customHeight="1">
      <c r="A194" s="203" t="str">
        <f>IFERROR(VLOOKUP(B194,Components!$A$1:$C$299,2,FALSE),"")</f>
        <v>ALIS000166</v>
      </c>
      <c r="B194" s="203" t="s">
        <v>1138</v>
      </c>
      <c r="C194" s="213">
        <f>IFERROR(VLOOKUP(B194,Components!$A$1:$C$299,3,FALSE),"")</f>
        <v>21.477272727272727</v>
      </c>
      <c r="D194" s="203">
        <v>0.25</v>
      </c>
      <c r="E194" s="203">
        <f t="shared" si="4"/>
        <v>5.3693181818181817</v>
      </c>
      <c r="F194" s="212"/>
    </row>
    <row r="195" spans="1:6" ht="15.75" customHeight="1">
      <c r="A195" s="203" t="str">
        <f>IFERROR(VLOOKUP(B195,Components!$A$1:$C$299,2,FALSE),"")</f>
        <v>ALIS000167</v>
      </c>
      <c r="B195" s="203" t="s">
        <v>1142</v>
      </c>
      <c r="C195" s="213">
        <f>IFERROR(VLOOKUP(B195,Components!$A$1:$C$299,3,FALSE),"")</f>
        <v>6.0720000000000001</v>
      </c>
      <c r="D195" s="203">
        <v>1</v>
      </c>
      <c r="E195" s="203">
        <f t="shared" si="4"/>
        <v>6.0720000000000001</v>
      </c>
      <c r="F195" s="212"/>
    </row>
    <row r="196" spans="1:6" ht="15.75" customHeight="1">
      <c r="A196" s="203" t="str">
        <f>IFERROR(VLOOKUP(B196,Components!$A$1:$C$299,2,FALSE),"")</f>
        <v>ALIS000169</v>
      </c>
      <c r="B196" s="203" t="s">
        <v>1149</v>
      </c>
      <c r="C196" s="213">
        <f>IFERROR(VLOOKUP(B196,Components!$A$1:$C$299,3,FALSE),"")</f>
        <v>46.43863636363637</v>
      </c>
      <c r="D196" s="203">
        <v>1</v>
      </c>
      <c r="E196" s="203">
        <f t="shared" si="4"/>
        <v>46.43863636363637</v>
      </c>
      <c r="F196" s="212"/>
    </row>
    <row r="197" spans="1:6" ht="15.75" customHeight="1">
      <c r="A197" s="203" t="str">
        <f>IFERROR(VLOOKUP(B197,Components!$A$1:$C$299,2,FALSE),"")</f>
        <v>ALIS000170</v>
      </c>
      <c r="B197" s="203" t="s">
        <v>1151</v>
      </c>
      <c r="C197" s="213">
        <f>IFERROR(VLOOKUP(B197,Components!$A$1:$C$299,3,FALSE),"")</f>
        <v>0.57272727272727275</v>
      </c>
      <c r="D197" s="203">
        <v>3</v>
      </c>
      <c r="E197" s="203">
        <f t="shared" si="4"/>
        <v>1.7181818181818183</v>
      </c>
      <c r="F197" s="212"/>
    </row>
    <row r="198" spans="1:6" ht="15.75" customHeight="1">
      <c r="A198" s="203" t="str">
        <f>IFERROR(VLOOKUP(B198,Components!$A$1:$C$299,2,FALSE),"")</f>
        <v>ALIS000171</v>
      </c>
      <c r="B198" s="203" t="s">
        <v>1156</v>
      </c>
      <c r="C198" s="213">
        <f>IFERROR(VLOOKUP(B198,Components!$A$1:$C$299,3,FALSE),"")</f>
        <v>63.906818181818181</v>
      </c>
      <c r="D198" s="203">
        <v>0.04</v>
      </c>
      <c r="E198" s="203">
        <f t="shared" si="4"/>
        <v>2.5562727272727273</v>
      </c>
      <c r="F198" s="212"/>
    </row>
    <row r="199" spans="1:6" ht="15.75" customHeight="1">
      <c r="A199" s="203" t="str">
        <f>IFERROR(VLOOKUP(B199,Components!$A$1:$C$299,2,FALSE),"")</f>
        <v>ALIS000172</v>
      </c>
      <c r="B199" s="203" t="s">
        <v>1158</v>
      </c>
      <c r="C199" s="213">
        <f>IFERROR(VLOOKUP(B199,Components!$A$1:$C$299,3,FALSE),"")</f>
        <v>126.9068181818182</v>
      </c>
      <c r="D199" s="203">
        <v>0.1</v>
      </c>
      <c r="E199" s="203">
        <f t="shared" si="4"/>
        <v>12.690681818181821</v>
      </c>
      <c r="F199" s="212"/>
    </row>
    <row r="200" spans="1:6" ht="15.75" customHeight="1">
      <c r="A200" s="203" t="str">
        <f>IFERROR(VLOOKUP(B200,Components!$A$1:$C$299,2,FALSE),"")</f>
        <v>ALIS000173</v>
      </c>
      <c r="B200" s="203" t="s">
        <v>1161</v>
      </c>
      <c r="C200" s="203">
        <f>IFERROR(VLOOKUP(B200,Components!$A$1:$C$299,3,FALSE),"")</f>
        <v>0.81613636363636377</v>
      </c>
      <c r="D200" s="203">
        <v>1</v>
      </c>
      <c r="E200" s="203">
        <f t="shared" si="4"/>
        <v>0.81613636363636377</v>
      </c>
      <c r="F200" s="212"/>
    </row>
    <row r="201" spans="1:6" ht="15.75" customHeight="1">
      <c r="A201" s="203" t="str">
        <f>IFERROR(VLOOKUP(B201,Components!$A$1:$C$299,2,FALSE),"")</f>
        <v>ALIS000174</v>
      </c>
      <c r="B201" s="203" t="s">
        <v>1166</v>
      </c>
      <c r="C201" s="203">
        <f>IFERROR(VLOOKUP(B201,Components!$A$1:$C$299,3,FALSE),"")</f>
        <v>1.2681136363636365</v>
      </c>
      <c r="D201" s="203">
        <v>1</v>
      </c>
      <c r="E201" s="203">
        <f t="shared" si="4"/>
        <v>1.2681136363636365</v>
      </c>
      <c r="F201" s="212"/>
    </row>
    <row r="202" spans="1:6" ht="15.75" customHeight="1">
      <c r="A202" s="203" t="str">
        <f>IFERROR(VLOOKUP(B202,Components!$A$1:$C$299,2,FALSE),"")</f>
        <v>ALIS000176</v>
      </c>
      <c r="B202" s="203" t="s">
        <v>1176</v>
      </c>
      <c r="C202" s="203">
        <f>IFERROR(VLOOKUP(B202,Components!$A$1:$C$299,3,FALSE),"")</f>
        <v>6.15</v>
      </c>
      <c r="D202" s="203">
        <v>2</v>
      </c>
      <c r="E202" s="203">
        <f t="shared" si="4"/>
        <v>12.3</v>
      </c>
      <c r="F202" s="212"/>
    </row>
    <row r="203" spans="1:6" ht="15.75" customHeight="1">
      <c r="A203" s="203" t="str">
        <f>IFERROR(VLOOKUP(B203,Components!$A$1:$C$299,2,FALSE),"")</f>
        <v>ALIS000177</v>
      </c>
      <c r="B203" s="203" t="s">
        <v>1182</v>
      </c>
      <c r="C203" s="203">
        <f>IFERROR(VLOOKUP(B203,Components!$A$1:$C$299,3,FALSE),"")</f>
        <v>5.9659090909090912E-2</v>
      </c>
      <c r="D203" s="203">
        <v>2</v>
      </c>
      <c r="E203" s="203">
        <f t="shared" si="4"/>
        <v>0.11931818181818182</v>
      </c>
      <c r="F203" s="212"/>
    </row>
    <row r="204" spans="1:6" ht="15.75" customHeight="1">
      <c r="A204" s="203" t="str">
        <f>IFERROR(VLOOKUP(B204,Components!$A$1:$C$299,2,FALSE),"")</f>
        <v>ALIS000178</v>
      </c>
      <c r="B204" s="203" t="s">
        <v>1187</v>
      </c>
      <c r="C204" s="203">
        <f>IFERROR(VLOOKUP(B204,Components!$A$1:$C$299,3,FALSE),"")</f>
        <v>2.2431818181818181E-2</v>
      </c>
      <c r="D204" s="203">
        <v>2</v>
      </c>
      <c r="E204" s="203">
        <f t="shared" si="4"/>
        <v>4.4863636363636362E-2</v>
      </c>
      <c r="F204" s="212"/>
    </row>
    <row r="205" spans="1:6" ht="15.75" customHeight="1">
      <c r="A205" s="203" t="str">
        <f>IFERROR(VLOOKUP(B205,Components!$A$1:$C$299,2,FALSE),"")</f>
        <v>ALIS000179</v>
      </c>
      <c r="B205" s="203" t="s">
        <v>1192</v>
      </c>
      <c r="C205" s="203">
        <f>IFERROR(VLOOKUP(B205,Components!$A$1:$C$299,3,FALSE),"")</f>
        <v>0.1384090909090909</v>
      </c>
      <c r="D205" s="203">
        <v>2</v>
      </c>
      <c r="E205" s="203">
        <f t="shared" si="4"/>
        <v>0.2768181818181818</v>
      </c>
      <c r="F205" s="212"/>
    </row>
    <row r="206" spans="1:6" ht="15.75" customHeight="1">
      <c r="A206" s="203" t="str">
        <f>IFERROR(VLOOKUP(B206,Components!$A$1:$C$299,2,FALSE),"")</f>
        <v>ALIS000180</v>
      </c>
      <c r="B206" s="203" t="s">
        <v>1198</v>
      </c>
      <c r="C206" s="203">
        <f>IFERROR(VLOOKUP(B206,Components!$A$1:$C$299,3,FALSE),"")</f>
        <v>6.1090909090909092E-2</v>
      </c>
      <c r="D206" s="203">
        <v>10</v>
      </c>
      <c r="E206" s="203">
        <f t="shared" si="4"/>
        <v>0.61090909090909096</v>
      </c>
      <c r="F206" s="212"/>
    </row>
    <row r="207" spans="1:6" ht="15.75" customHeight="1">
      <c r="A207" s="203" t="str">
        <f>IFERROR(VLOOKUP(B207,Components!$A$1:$C$299,2,FALSE),"")</f>
        <v>ALIS000181</v>
      </c>
      <c r="B207" s="203" t="s">
        <v>1203</v>
      </c>
      <c r="C207" s="203">
        <f>IFERROR(VLOOKUP(B207,Components!$A$1:$C$299,3,FALSE),"")</f>
        <v>5.4886363636363636E-2</v>
      </c>
      <c r="D207" s="203">
        <v>2</v>
      </c>
      <c r="E207" s="203">
        <f t="shared" si="4"/>
        <v>0.10977272727272727</v>
      </c>
      <c r="F207" s="212"/>
    </row>
    <row r="208" spans="1:6" ht="15.75" customHeight="1">
      <c r="A208" s="203" t="str">
        <f>IFERROR(VLOOKUP(B208,Components!$A$1:$C$299,2,FALSE),"")</f>
        <v>ALIS000182</v>
      </c>
      <c r="B208" s="203" t="s">
        <v>1206</v>
      </c>
      <c r="C208" s="203">
        <f>IFERROR(VLOOKUP(B208,Components!$A$1:$C$299,3,FALSE),"")</f>
        <v>1.0022727272727273E-2</v>
      </c>
      <c r="D208" s="203">
        <v>2</v>
      </c>
      <c r="E208" s="203">
        <f t="shared" si="4"/>
        <v>2.0045454545454547E-2</v>
      </c>
      <c r="F208" s="212"/>
    </row>
    <row r="209" spans="1:6" ht="15.75" customHeight="1">
      <c r="A209" s="203" t="str">
        <f>IFERROR(VLOOKUP(B209,Components!$A$1:$C$299,2,FALSE),"")</f>
        <v>ALIS000183</v>
      </c>
      <c r="B209" s="203" t="s">
        <v>1211</v>
      </c>
      <c r="C209" s="203">
        <f>IFERROR(VLOOKUP(B209,Components!$A$1:$C$299,3,FALSE),"")</f>
        <v>7.1590909090909092E-3</v>
      </c>
      <c r="D209" s="203">
        <v>2</v>
      </c>
      <c r="E209" s="203">
        <f t="shared" si="4"/>
        <v>1.4318181818181818E-2</v>
      </c>
      <c r="F209" s="212"/>
    </row>
    <row r="210" spans="1:6" ht="15.75" customHeight="1">
      <c r="A210" s="203" t="str">
        <f>IFERROR(VLOOKUP(B210,Components!$A$1:$C$299,2,FALSE),"")</f>
        <v>ALIS000185</v>
      </c>
      <c r="B210" s="203" t="s">
        <v>1221</v>
      </c>
      <c r="C210" s="203">
        <f>IFERROR(VLOOKUP(B210,Components!$A$1:$C$299,3,FALSE),"")</f>
        <v>5.1707727272727277</v>
      </c>
      <c r="D210" s="203">
        <v>1</v>
      </c>
      <c r="E210" s="203">
        <f t="shared" si="4"/>
        <v>5.1707727272727277</v>
      </c>
      <c r="F210" s="212"/>
    </row>
    <row r="211" spans="1:6" ht="15.75" customHeight="1">
      <c r="A211" s="203" t="str">
        <f>IFERROR(VLOOKUP(B211,Components!$A$1:$C$299,2,FALSE),"")</f>
        <v>ALIS000186</v>
      </c>
      <c r="B211" s="203" t="s">
        <v>1227</v>
      </c>
      <c r="C211" s="203">
        <f>IFERROR(VLOOKUP(B211,Components!$A$1:$C$299,3,FALSE),"")</f>
        <v>0.16227272727272726</v>
      </c>
      <c r="D211" s="203">
        <v>1</v>
      </c>
      <c r="E211" s="203">
        <f t="shared" si="4"/>
        <v>0.16227272727272726</v>
      </c>
      <c r="F211" s="212"/>
    </row>
    <row r="212" spans="1:6" ht="15.75" customHeight="1">
      <c r="A212" s="203" t="str">
        <f>IFERROR(VLOOKUP(B212,Components!$A$1:$C$299,2,FALSE),"")</f>
        <v>ALIS000194</v>
      </c>
      <c r="B212" s="203" t="s">
        <v>1265</v>
      </c>
      <c r="C212" s="203">
        <f>IFERROR(VLOOKUP(B212,Components!$A$1:$C$299,3,FALSE),"")</f>
        <v>3.1977272727272732</v>
      </c>
      <c r="D212" s="203">
        <v>1</v>
      </c>
      <c r="E212" s="203">
        <f t="shared" si="4"/>
        <v>3.1977272727272732</v>
      </c>
      <c r="F212" s="212"/>
    </row>
    <row r="213" spans="1:6" ht="15.75" customHeight="1">
      <c r="A213" s="203" t="str">
        <f>IFERROR(VLOOKUP(B213,Components!$A$1:$C$299,2,FALSE),"")</f>
        <v>ALIS000202</v>
      </c>
      <c r="B213" s="203" t="s">
        <v>1305</v>
      </c>
      <c r="C213" s="203">
        <f>IFERROR(VLOOKUP(B213,Components!$A$1:$C$299,3,FALSE),"")</f>
        <v>6.3477272727272727</v>
      </c>
      <c r="D213" s="203">
        <v>2</v>
      </c>
      <c r="E213" s="203">
        <f t="shared" si="4"/>
        <v>12.695454545454545</v>
      </c>
      <c r="F213" s="212"/>
    </row>
    <row r="214" spans="1:6" ht="15.75" customHeight="1">
      <c r="A214" s="203" t="str">
        <f>IFERROR(VLOOKUP(B214,Components!$A$1:$C$299,2,FALSE),"")</f>
        <v>ALIS000203</v>
      </c>
      <c r="B214" s="203" t="s">
        <v>1307</v>
      </c>
      <c r="C214" s="203">
        <f>IFERROR(VLOOKUP(B214,Components!$A$1:$C$299,3,FALSE),"")</f>
        <v>10.977272727272727</v>
      </c>
      <c r="D214" s="203">
        <v>1</v>
      </c>
      <c r="E214" s="203">
        <f t="shared" si="4"/>
        <v>10.977272727272727</v>
      </c>
      <c r="F214" s="212"/>
    </row>
    <row r="215" spans="1:6" ht="15.75" customHeight="1">
      <c r="A215" s="203" t="str">
        <f>IFERROR(VLOOKUP(B215,Components!$A$1:$C$299,2,FALSE),"")</f>
        <v>ALIS000204</v>
      </c>
      <c r="B215" s="203" t="s">
        <v>1309</v>
      </c>
      <c r="C215" s="203">
        <f>IFERROR(VLOOKUP(B215,Components!$A$1:$C$299,3,FALSE),"")</f>
        <v>4.0090909090909088</v>
      </c>
      <c r="D215" s="203">
        <v>1</v>
      </c>
      <c r="E215" s="203">
        <f t="shared" si="4"/>
        <v>4.0090909090909088</v>
      </c>
      <c r="F215" s="212"/>
    </row>
    <row r="216" spans="1:6" ht="15.75" customHeight="1">
      <c r="A216" s="203" t="str">
        <f>IFERROR(VLOOKUP(B216,Components!$A$1:$C$299,2,FALSE),"")</f>
        <v>ALIS000205</v>
      </c>
      <c r="B216" s="203" t="s">
        <v>1311</v>
      </c>
      <c r="C216" s="203">
        <f>IFERROR(VLOOKUP(B216,Components!$A$1:$C$299,3,FALSE),"")</f>
        <v>0.71590909090909094</v>
      </c>
      <c r="D216" s="203">
        <v>3</v>
      </c>
      <c r="E216" s="203">
        <f t="shared" si="4"/>
        <v>2.1477272727272729</v>
      </c>
      <c r="F216" s="212"/>
    </row>
    <row r="217" spans="1:6" ht="15.75" customHeight="1">
      <c r="A217" s="203" t="str">
        <f>IFERROR(VLOOKUP(B217,Components!$A$1:$C$299,2,FALSE),"")</f>
        <v>ALIS000206</v>
      </c>
      <c r="B217" s="203" t="s">
        <v>1313</v>
      </c>
      <c r="C217" s="203">
        <f>IFERROR(VLOOKUP(B217,Components!$A$1:$C$299,3,FALSE),"")</f>
        <v>17.945454545454545</v>
      </c>
      <c r="D217" s="203">
        <v>0.1</v>
      </c>
      <c r="E217" s="203">
        <f t="shared" si="4"/>
        <v>1.7945454545454547</v>
      </c>
      <c r="F217" s="212"/>
    </row>
    <row r="218" spans="1:6" ht="15.75" customHeight="1">
      <c r="A218" s="203" t="str">
        <f>IFERROR(VLOOKUP(B218,Components!$A$1:$C$299,2,FALSE),"")</f>
        <v>ALIS000080</v>
      </c>
      <c r="B218" s="203" t="s">
        <v>750</v>
      </c>
      <c r="C218" s="203">
        <f>IFERROR(VLOOKUP(B218,Components!$A$1:$C$299,3,FALSE),"")</f>
        <v>14.82683982683983</v>
      </c>
      <c r="D218" s="203">
        <v>4</v>
      </c>
      <c r="E218" s="203">
        <f t="shared" si="4"/>
        <v>59.30735930735932</v>
      </c>
      <c r="F218" s="212"/>
    </row>
    <row r="219" spans="1:6" ht="15.75" customHeight="1">
      <c r="A219" s="203" t="str">
        <f>IFERROR(VLOOKUP(B219,Components!$A$1:$C$299,2,FALSE),"")</f>
        <v>ALIS000082</v>
      </c>
      <c r="B219" s="203" t="s">
        <v>754</v>
      </c>
      <c r="C219" s="203">
        <f>IFERROR(VLOOKUP(B219,Components!$A$1:$C$299,3,FALSE),"")</f>
        <v>24.09361471861472</v>
      </c>
      <c r="D219" s="203">
        <v>0.1</v>
      </c>
      <c r="E219" s="203">
        <f t="shared" si="4"/>
        <v>2.4093614718614722</v>
      </c>
      <c r="F219" s="212"/>
    </row>
    <row r="220" spans="1:6" ht="15.75" customHeight="1">
      <c r="A220" s="203" t="str">
        <f>IFERROR(VLOOKUP(B220,Components!$A$1:$C$299,2,FALSE),"")</f>
        <v>ALIS000083</v>
      </c>
      <c r="B220" s="203" t="s">
        <v>756</v>
      </c>
      <c r="C220" s="203">
        <f>IFERROR(VLOOKUP(B220,Components!$A$1:$C$299,3,FALSE),"")</f>
        <v>1.0500000000000001E-2</v>
      </c>
      <c r="D220" s="203">
        <v>1</v>
      </c>
      <c r="E220" s="203">
        <f t="shared" si="4"/>
        <v>1.0500000000000001E-2</v>
      </c>
      <c r="F220" s="212"/>
    </row>
    <row r="221" spans="1:6" ht="15.75" customHeight="1">
      <c r="A221" s="203" t="str">
        <f>IFERROR(VLOOKUP(B221,Components!$A$1:$C$299,2,FALSE),"")</f>
        <v>ALIS000084</v>
      </c>
      <c r="B221" s="203" t="s">
        <v>758</v>
      </c>
      <c r="C221" s="203">
        <f>IFERROR(VLOOKUP(B221,Components!$A$1:$C$299,3,FALSE),"")</f>
        <v>1.0500000000000001E-2</v>
      </c>
      <c r="D221" s="203">
        <v>1</v>
      </c>
      <c r="E221" s="203">
        <f t="shared" si="4"/>
        <v>1.0500000000000001E-2</v>
      </c>
      <c r="F221" s="212"/>
    </row>
    <row r="222" spans="1:6" ht="15.75" customHeight="1">
      <c r="A222" s="203" t="str">
        <f>IFERROR(VLOOKUP(B222,Components!$A$1:$C$299,2,FALSE),"")</f>
        <v>ALIS000201</v>
      </c>
      <c r="B222" s="203" t="s">
        <v>1302</v>
      </c>
      <c r="C222" s="203">
        <f>IFERROR(VLOOKUP(B222,Components!$A$1:$C$299,3,FALSE),"")</f>
        <v>5.7272727272727275</v>
      </c>
      <c r="D222" s="203">
        <v>1</v>
      </c>
      <c r="E222" s="203">
        <f t="shared" si="4"/>
        <v>5.7272727272727275</v>
      </c>
      <c r="F222" s="212"/>
    </row>
    <row r="223" spans="1:6" ht="15.75" customHeight="1">
      <c r="A223" s="220" t="s">
        <v>1750</v>
      </c>
      <c r="B223" s="221"/>
      <c r="C223" s="221"/>
      <c r="D223" s="222"/>
      <c r="E223" s="214">
        <f>SUM(E187:E222)</f>
        <v>279.3153798701299</v>
      </c>
      <c r="F223" s="212"/>
    </row>
    <row r="224" spans="1:6" ht="15.75" customHeight="1">
      <c r="F224" s="212"/>
    </row>
    <row r="225" spans="1:6" ht="15.75" customHeight="1">
      <c r="F225" s="212"/>
    </row>
    <row r="226" spans="1:6" ht="15.75" customHeight="1">
      <c r="A226" s="217" t="s">
        <v>119</v>
      </c>
      <c r="B226" s="218"/>
      <c r="C226" s="218"/>
      <c r="D226" s="218"/>
      <c r="E226" s="219"/>
      <c r="F226" s="212" t="s">
        <v>1813</v>
      </c>
    </row>
    <row r="227" spans="1:6" ht="15.75" customHeight="1">
      <c r="A227" s="200" t="s">
        <v>1745</v>
      </c>
      <c r="B227" s="201" t="s">
        <v>1746</v>
      </c>
      <c r="C227" s="201" t="s">
        <v>1747</v>
      </c>
      <c r="D227" s="201" t="s">
        <v>1748</v>
      </c>
      <c r="E227" s="202" t="s">
        <v>1749</v>
      </c>
      <c r="F227" s="212"/>
    </row>
    <row r="228" spans="1:6" ht="15.75" customHeight="1">
      <c r="A228" s="203" t="str">
        <f>IFERROR(VLOOKUP(B228,Components!$A$1:$C$299,2,FALSE),"")</f>
        <v>ALIS000143</v>
      </c>
      <c r="B228" s="203" t="s">
        <v>1025</v>
      </c>
      <c r="C228" s="203">
        <f>IFERROR(VLOOKUP(B228,Components!$A$1:$C$299,3,FALSE),"")</f>
        <v>0.38659090909090915</v>
      </c>
      <c r="D228" s="203">
        <v>4</v>
      </c>
      <c r="E228" s="203">
        <f t="shared" ref="E228:E261" si="5">IFERROR(D228*C228, 0)</f>
        <v>1.5463636363636366</v>
      </c>
      <c r="F228" s="212"/>
    </row>
    <row r="229" spans="1:6" ht="15.75" customHeight="1">
      <c r="A229" s="203" t="str">
        <f>IFERROR(VLOOKUP(B229,Components!$A$1:$C$299,2,FALSE),"")</f>
        <v>ALIS000148</v>
      </c>
      <c r="B229" s="203" t="s">
        <v>1051</v>
      </c>
      <c r="C229" s="203">
        <f>IFERROR(VLOOKUP(B229,Components!$A$1:$C$299,3,FALSE),"")</f>
        <v>2.8636363636363637E-2</v>
      </c>
      <c r="D229" s="203">
        <v>2</v>
      </c>
      <c r="E229" s="203">
        <f t="shared" si="5"/>
        <v>5.7272727272727274E-2</v>
      </c>
      <c r="F229" s="212"/>
    </row>
    <row r="230" spans="1:6" ht="15.75" customHeight="1">
      <c r="A230" s="203" t="str">
        <f>IFERROR(VLOOKUP(B230,Components!$A$1:$C$299,2,FALSE),"")</f>
        <v>ALIS000196</v>
      </c>
      <c r="B230" s="203" t="s">
        <v>1275</v>
      </c>
      <c r="C230" s="203">
        <f>IFERROR(VLOOKUP(B230,Components!$A$1:$C$299,3,FALSE),"")</f>
        <v>24.770454545454548</v>
      </c>
      <c r="D230" s="203">
        <v>1</v>
      </c>
      <c r="E230" s="203">
        <f t="shared" si="5"/>
        <v>24.770454545454548</v>
      </c>
      <c r="F230" s="212"/>
    </row>
    <row r="231" spans="1:6" ht="15.75" customHeight="1">
      <c r="A231" s="203" t="str">
        <f>IFERROR(VLOOKUP(B231,Components!$A$1:$C$299,2,FALSE),"")</f>
        <v>ALIS000198</v>
      </c>
      <c r="B231" s="203" t="s">
        <v>1286</v>
      </c>
      <c r="C231" s="203">
        <f>IFERROR(VLOOKUP(B231,Components!$A$1:$C$299,3,FALSE),"")</f>
        <v>2.431227272727273</v>
      </c>
      <c r="D231" s="203">
        <v>2</v>
      </c>
      <c r="E231" s="203">
        <f t="shared" si="5"/>
        <v>4.862454545454546</v>
      </c>
      <c r="F231" s="212"/>
    </row>
    <row r="232" spans="1:6" ht="15.75" customHeight="1">
      <c r="A232" s="203" t="str">
        <f>IFERROR(VLOOKUP(B232,Components!$A$1:$C$299,2,FALSE),"")</f>
        <v>ALIS000149</v>
      </c>
      <c r="B232" s="203" t="s">
        <v>1056</v>
      </c>
      <c r="C232" s="203">
        <f>IFERROR(VLOOKUP(B232,Components!$A$1:$C$299,3,FALSE),"")</f>
        <v>3.5795454545454547E-2</v>
      </c>
      <c r="D232" s="203">
        <v>2</v>
      </c>
      <c r="E232" s="203">
        <f t="shared" si="5"/>
        <v>7.1590909090909094E-2</v>
      </c>
      <c r="F232" s="212"/>
    </row>
    <row r="233" spans="1:6" ht="15.75" customHeight="1">
      <c r="A233" s="203" t="str">
        <f>IFERROR(VLOOKUP(B233,Components!$A$1:$C$299,2,FALSE),"")</f>
        <v>ALIS000164</v>
      </c>
      <c r="B233" s="203" t="s">
        <v>1128</v>
      </c>
      <c r="C233" s="203">
        <f>IFERROR(VLOOKUP(B233,Components!$A$1:$C$299,3,FALSE),"")</f>
        <v>45.672000000000004</v>
      </c>
      <c r="D233" s="203">
        <v>1</v>
      </c>
      <c r="E233" s="203">
        <f t="shared" si="5"/>
        <v>45.672000000000004</v>
      </c>
      <c r="F233" s="212"/>
    </row>
    <row r="234" spans="1:6" ht="15.75" customHeight="1">
      <c r="A234" s="203" t="str">
        <f>IFERROR(VLOOKUP(B234,Components!$A$1:$C$299,2,FALSE),"")</f>
        <v>ALIS000165</v>
      </c>
      <c r="B234" s="203" t="s">
        <v>1134</v>
      </c>
      <c r="C234" s="203">
        <f>IFERROR(VLOOKUP(B234,Components!$A$1:$C$299,3,FALSE),"")</f>
        <v>2.145</v>
      </c>
      <c r="D234" s="203">
        <v>2</v>
      </c>
      <c r="E234" s="203">
        <f t="shared" si="5"/>
        <v>4.29</v>
      </c>
      <c r="F234" s="212"/>
    </row>
    <row r="235" spans="1:6" ht="15.75" customHeight="1">
      <c r="A235" s="203" t="str">
        <f>IFERROR(VLOOKUP(B235,Components!$A$1:$C$299,2,FALSE),"")</f>
        <v>ALIS000169</v>
      </c>
      <c r="B235" s="203" t="s">
        <v>1149</v>
      </c>
      <c r="C235" s="213">
        <f>IFERROR(VLOOKUP(B235,Components!$A$1:$C$299,3,FALSE),"")</f>
        <v>46.43863636363637</v>
      </c>
      <c r="D235" s="203">
        <v>1</v>
      </c>
      <c r="E235" s="203">
        <f t="shared" si="5"/>
        <v>46.43863636363637</v>
      </c>
      <c r="F235" s="212"/>
    </row>
    <row r="236" spans="1:6" ht="15.75" customHeight="1">
      <c r="A236" s="203" t="str">
        <f>IFERROR(VLOOKUP(B236,Components!$A$1:$C$299,2,FALSE),"")</f>
        <v>ALIS000170</v>
      </c>
      <c r="B236" s="203" t="s">
        <v>1151</v>
      </c>
      <c r="C236" s="213">
        <f>IFERROR(VLOOKUP(B236,Components!$A$1:$C$299,3,FALSE),"")</f>
        <v>0.57272727272727275</v>
      </c>
      <c r="D236" s="203">
        <v>3</v>
      </c>
      <c r="E236" s="203">
        <f t="shared" si="5"/>
        <v>1.7181818181818183</v>
      </c>
      <c r="F236" s="212"/>
    </row>
    <row r="237" spans="1:6" ht="15.75" customHeight="1">
      <c r="A237" s="203" t="str">
        <f>IFERROR(VLOOKUP(B237,Components!$A$1:$C$299,2,FALSE),"")</f>
        <v>ALIS000171</v>
      </c>
      <c r="B237" s="203" t="s">
        <v>1156</v>
      </c>
      <c r="C237" s="213">
        <f>IFERROR(VLOOKUP(B237,Components!$A$1:$C$299,3,FALSE),"")</f>
        <v>63.906818181818181</v>
      </c>
      <c r="D237" s="203">
        <v>0.02</v>
      </c>
      <c r="E237" s="203">
        <f t="shared" si="5"/>
        <v>1.2781363636363636</v>
      </c>
      <c r="F237" s="212"/>
    </row>
    <row r="238" spans="1:6" ht="15.75" customHeight="1">
      <c r="A238" s="203" t="str">
        <f>IFERROR(VLOOKUP(B238,Components!$A$1:$C$299,2,FALSE),"")</f>
        <v>ALIS000172</v>
      </c>
      <c r="B238" s="203" t="s">
        <v>1158</v>
      </c>
      <c r="C238" s="213">
        <f>IFERROR(VLOOKUP(B238,Components!$A$1:$C$299,3,FALSE),"")</f>
        <v>126.9068181818182</v>
      </c>
      <c r="D238" s="203">
        <v>0.1</v>
      </c>
      <c r="E238" s="203">
        <f t="shared" si="5"/>
        <v>12.690681818181821</v>
      </c>
      <c r="F238" s="212"/>
    </row>
    <row r="239" spans="1:6" ht="15.75" customHeight="1">
      <c r="A239" s="203" t="str">
        <f>IFERROR(VLOOKUP(B239,Components!$A$1:$C$299,2,FALSE),"")</f>
        <v>ALIS000173</v>
      </c>
      <c r="B239" s="203" t="s">
        <v>1161</v>
      </c>
      <c r="C239" s="203">
        <f>IFERROR(VLOOKUP(B239,Components!$A$1:$C$299,3,FALSE),"")</f>
        <v>0.81613636363636377</v>
      </c>
      <c r="D239" s="203">
        <v>1</v>
      </c>
      <c r="E239" s="203">
        <f t="shared" si="5"/>
        <v>0.81613636363636377</v>
      </c>
      <c r="F239" s="212"/>
    </row>
    <row r="240" spans="1:6" ht="15.75" customHeight="1">
      <c r="A240" s="203" t="str">
        <f>IFERROR(VLOOKUP(B240,Components!$A$1:$C$299,2,FALSE),"")</f>
        <v>ALIS000174</v>
      </c>
      <c r="B240" s="203" t="s">
        <v>1166</v>
      </c>
      <c r="C240" s="203">
        <f>IFERROR(VLOOKUP(B240,Components!$A$1:$C$299,3,FALSE),"")</f>
        <v>1.2681136363636365</v>
      </c>
      <c r="D240" s="203">
        <v>1</v>
      </c>
      <c r="E240" s="203">
        <f t="shared" si="5"/>
        <v>1.2681136363636365</v>
      </c>
      <c r="F240" s="212"/>
    </row>
    <row r="241" spans="1:6" ht="15.75" customHeight="1">
      <c r="A241" s="203" t="str">
        <f>IFERROR(VLOOKUP(B241,Components!$A$1:$C$299,2,FALSE),"")</f>
        <v>ALIS000176</v>
      </c>
      <c r="B241" s="203" t="s">
        <v>1176</v>
      </c>
      <c r="C241" s="203">
        <f>IFERROR(VLOOKUP(B241,Components!$A$1:$C$299,3,FALSE),"")</f>
        <v>6.15</v>
      </c>
      <c r="D241" s="203">
        <v>2</v>
      </c>
      <c r="E241" s="203">
        <f t="shared" si="5"/>
        <v>12.3</v>
      </c>
      <c r="F241" s="212"/>
    </row>
    <row r="242" spans="1:6" ht="15.75" customHeight="1">
      <c r="A242" s="203" t="str">
        <f>IFERROR(VLOOKUP(B242,Components!$A$1:$C$299,2,FALSE),"")</f>
        <v>ALIS000177</v>
      </c>
      <c r="B242" s="203" t="s">
        <v>1182</v>
      </c>
      <c r="C242" s="203">
        <f>IFERROR(VLOOKUP(B242,Components!$A$1:$C$299,3,FALSE),"")</f>
        <v>5.9659090909090912E-2</v>
      </c>
      <c r="D242" s="203">
        <v>2</v>
      </c>
      <c r="E242" s="203">
        <f t="shared" si="5"/>
        <v>0.11931818181818182</v>
      </c>
      <c r="F242" s="212"/>
    </row>
    <row r="243" spans="1:6" ht="15.75" customHeight="1">
      <c r="A243" s="203" t="str">
        <f>IFERROR(VLOOKUP(B243,Components!$A$1:$C$299,2,FALSE),"")</f>
        <v>ALIS000178</v>
      </c>
      <c r="B243" s="203" t="s">
        <v>1187</v>
      </c>
      <c r="C243" s="203">
        <f>IFERROR(VLOOKUP(B243,Components!$A$1:$C$299,3,FALSE),"")</f>
        <v>2.2431818181818181E-2</v>
      </c>
      <c r="D243" s="203">
        <v>2</v>
      </c>
      <c r="E243" s="203">
        <f t="shared" si="5"/>
        <v>4.4863636363636362E-2</v>
      </c>
      <c r="F243" s="212"/>
    </row>
    <row r="244" spans="1:6" ht="15.75" customHeight="1">
      <c r="A244" s="203" t="str">
        <f>IFERROR(VLOOKUP(B244,Components!$A$1:$C$299,2,FALSE),"")</f>
        <v>ALIS000179</v>
      </c>
      <c r="B244" s="203" t="s">
        <v>1192</v>
      </c>
      <c r="C244" s="203">
        <f>IFERROR(VLOOKUP(B244,Components!$A$1:$C$299,3,FALSE),"")</f>
        <v>0.1384090909090909</v>
      </c>
      <c r="D244" s="203">
        <v>2</v>
      </c>
      <c r="E244" s="203">
        <f t="shared" si="5"/>
        <v>0.2768181818181818</v>
      </c>
      <c r="F244" s="212"/>
    </row>
    <row r="245" spans="1:6" ht="15.75" customHeight="1">
      <c r="A245" s="203" t="str">
        <f>IFERROR(VLOOKUP(B245,Components!$A$1:$C$299,2,FALSE),"")</f>
        <v>ALIS000180</v>
      </c>
      <c r="B245" s="203" t="s">
        <v>1198</v>
      </c>
      <c r="C245" s="203">
        <f>IFERROR(VLOOKUP(B245,Components!$A$1:$C$299,3,FALSE),"")</f>
        <v>6.1090909090909092E-2</v>
      </c>
      <c r="D245" s="203">
        <v>10</v>
      </c>
      <c r="E245" s="203">
        <f t="shared" si="5"/>
        <v>0.61090909090909096</v>
      </c>
      <c r="F245" s="212"/>
    </row>
    <row r="246" spans="1:6" ht="15.75" customHeight="1">
      <c r="A246" s="203" t="str">
        <f>IFERROR(VLOOKUP(B246,Components!$A$1:$C$299,2,FALSE),"")</f>
        <v>ALIS000181</v>
      </c>
      <c r="B246" s="203" t="s">
        <v>1203</v>
      </c>
      <c r="C246" s="203">
        <f>IFERROR(VLOOKUP(B246,Components!$A$1:$C$299,3,FALSE),"")</f>
        <v>5.4886363636363636E-2</v>
      </c>
      <c r="D246" s="203">
        <v>2</v>
      </c>
      <c r="E246" s="203">
        <f t="shared" si="5"/>
        <v>0.10977272727272727</v>
      </c>
      <c r="F246" s="212"/>
    </row>
    <row r="247" spans="1:6" ht="15.75" customHeight="1">
      <c r="A247" s="203" t="str">
        <f>IFERROR(VLOOKUP(B247,Components!$A$1:$C$299,2,FALSE),"")</f>
        <v>ALIS000182</v>
      </c>
      <c r="B247" s="203" t="s">
        <v>1206</v>
      </c>
      <c r="C247" s="203">
        <f>IFERROR(VLOOKUP(B247,Components!$A$1:$C$299,3,FALSE),"")</f>
        <v>1.0022727272727273E-2</v>
      </c>
      <c r="D247" s="203">
        <v>2</v>
      </c>
      <c r="E247" s="203">
        <f t="shared" si="5"/>
        <v>2.0045454545454547E-2</v>
      </c>
      <c r="F247" s="212"/>
    </row>
    <row r="248" spans="1:6" ht="15.75" customHeight="1">
      <c r="A248" s="203" t="str">
        <f>IFERROR(VLOOKUP(B248,Components!$A$1:$C$299,2,FALSE),"")</f>
        <v>ALIS000183</v>
      </c>
      <c r="B248" s="203" t="s">
        <v>1211</v>
      </c>
      <c r="C248" s="203">
        <f>IFERROR(VLOOKUP(B248,Components!$A$1:$C$299,3,FALSE),"")</f>
        <v>7.1590909090909092E-3</v>
      </c>
      <c r="D248" s="203">
        <v>2</v>
      </c>
      <c r="E248" s="203">
        <f t="shared" si="5"/>
        <v>1.4318181818181818E-2</v>
      </c>
      <c r="F248" s="212"/>
    </row>
    <row r="249" spans="1:6" ht="15.75" customHeight="1">
      <c r="A249" s="203" t="str">
        <f>IFERROR(VLOOKUP(B249,Components!$A$1:$C$299,2,FALSE),"")</f>
        <v>ALIS000185</v>
      </c>
      <c r="B249" s="203" t="s">
        <v>1221</v>
      </c>
      <c r="C249" s="203">
        <f>IFERROR(VLOOKUP(B249,Components!$A$1:$C$299,3,FALSE),"")</f>
        <v>5.1707727272727277</v>
      </c>
      <c r="D249" s="203">
        <v>1</v>
      </c>
      <c r="E249" s="203">
        <f t="shared" si="5"/>
        <v>5.1707727272727277</v>
      </c>
      <c r="F249" s="212"/>
    </row>
    <row r="250" spans="1:6" ht="15.75" customHeight="1">
      <c r="A250" s="203" t="str">
        <f>IFERROR(VLOOKUP(B250,Components!$A$1:$C$299,2,FALSE),"")</f>
        <v>ALIS000186</v>
      </c>
      <c r="B250" s="203" t="s">
        <v>1227</v>
      </c>
      <c r="C250" s="203">
        <f>IFERROR(VLOOKUP(B250,Components!$A$1:$C$299,3,FALSE),"")</f>
        <v>0.16227272727272726</v>
      </c>
      <c r="D250" s="203">
        <v>1</v>
      </c>
      <c r="E250" s="203">
        <f t="shared" si="5"/>
        <v>0.16227272727272726</v>
      </c>
      <c r="F250" s="212"/>
    </row>
    <row r="251" spans="1:6" ht="15.75" customHeight="1">
      <c r="A251" s="203" t="str">
        <f>IFERROR(VLOOKUP(B251,Components!$A$1:$C$299,2,FALSE),"")</f>
        <v>ALIS000194</v>
      </c>
      <c r="B251" s="203" t="s">
        <v>1265</v>
      </c>
      <c r="C251" s="203">
        <f>IFERROR(VLOOKUP(B251,Components!$A$1:$C$299,3,FALSE),"")</f>
        <v>3.1977272727272732</v>
      </c>
      <c r="D251" s="203">
        <v>1</v>
      </c>
      <c r="E251" s="203">
        <f t="shared" si="5"/>
        <v>3.1977272727272732</v>
      </c>
      <c r="F251" s="212"/>
    </row>
    <row r="252" spans="1:6" ht="15.75" customHeight="1">
      <c r="A252" s="203" t="str">
        <f>IFERROR(VLOOKUP(B252,Components!$A$1:$C$299,2,FALSE),"")</f>
        <v>ALIS000202</v>
      </c>
      <c r="B252" s="203" t="s">
        <v>1305</v>
      </c>
      <c r="C252" s="203">
        <f>IFERROR(VLOOKUP(B252,Components!$A$1:$C$299,3,FALSE),"")</f>
        <v>6.3477272727272727</v>
      </c>
      <c r="D252" s="203">
        <v>2</v>
      </c>
      <c r="E252" s="203">
        <f t="shared" si="5"/>
        <v>12.695454545454545</v>
      </c>
      <c r="F252" s="212"/>
    </row>
    <row r="253" spans="1:6" ht="15.75" customHeight="1">
      <c r="A253" s="203" t="str">
        <f>IFERROR(VLOOKUP(B253,Components!$A$1:$C$299,2,FALSE),"")</f>
        <v>ALIS000203</v>
      </c>
      <c r="B253" s="203" t="s">
        <v>1307</v>
      </c>
      <c r="C253" s="203">
        <f>IFERROR(VLOOKUP(B253,Components!$A$1:$C$299,3,FALSE),"")</f>
        <v>10.977272727272727</v>
      </c>
      <c r="D253" s="203">
        <v>1</v>
      </c>
      <c r="E253" s="203">
        <f t="shared" si="5"/>
        <v>10.977272727272727</v>
      </c>
      <c r="F253" s="212"/>
    </row>
    <row r="254" spans="1:6" ht="15.75" customHeight="1">
      <c r="A254" s="203" t="str">
        <f>IFERROR(VLOOKUP(B254,Components!$A$1:$C$299,2,FALSE),"")</f>
        <v>ALIS000204</v>
      </c>
      <c r="B254" s="203" t="s">
        <v>1309</v>
      </c>
      <c r="C254" s="203">
        <f>IFERROR(VLOOKUP(B254,Components!$A$1:$C$299,3,FALSE),"")</f>
        <v>4.0090909090909088</v>
      </c>
      <c r="D254" s="203">
        <v>1</v>
      </c>
      <c r="E254" s="203">
        <f t="shared" si="5"/>
        <v>4.0090909090909088</v>
      </c>
      <c r="F254" s="212"/>
    </row>
    <row r="255" spans="1:6" ht="15.75" customHeight="1">
      <c r="A255" s="203" t="str">
        <f>IFERROR(VLOOKUP(B255,Components!$A$1:$C$299,2,FALSE),"")</f>
        <v>ALIS000205</v>
      </c>
      <c r="B255" s="203" t="s">
        <v>1311</v>
      </c>
      <c r="C255" s="203">
        <f>IFERROR(VLOOKUP(B255,Components!$A$1:$C$299,3,FALSE),"")</f>
        <v>0.71590909090909094</v>
      </c>
      <c r="D255" s="203">
        <v>3</v>
      </c>
      <c r="E255" s="203">
        <f t="shared" si="5"/>
        <v>2.1477272727272729</v>
      </c>
      <c r="F255" s="212"/>
    </row>
    <row r="256" spans="1:6" ht="15.75" customHeight="1">
      <c r="A256" s="203" t="str">
        <f>IFERROR(VLOOKUP(B256,Components!$A$1:$C$299,2,FALSE),"")</f>
        <v>ALIS000206</v>
      </c>
      <c r="B256" s="203" t="s">
        <v>1313</v>
      </c>
      <c r="C256" s="203">
        <f>IFERROR(VLOOKUP(B256,Components!$A$1:$C$299,3,FALSE),"")</f>
        <v>17.945454545454545</v>
      </c>
      <c r="D256" s="203">
        <v>0.1</v>
      </c>
      <c r="E256" s="203">
        <f t="shared" si="5"/>
        <v>1.7945454545454547</v>
      </c>
      <c r="F256" s="212"/>
    </row>
    <row r="257" spans="1:6" ht="15.75" customHeight="1">
      <c r="A257" s="203" t="str">
        <f>IFERROR(VLOOKUP(B257,Components!$A$1:$C$299,2,FALSE),"")</f>
        <v>ALIS000080</v>
      </c>
      <c r="B257" s="203" t="s">
        <v>750</v>
      </c>
      <c r="C257" s="203">
        <f>IFERROR(VLOOKUP(B257,Components!$A$1:$C$299,3,FALSE),"")</f>
        <v>14.82683982683983</v>
      </c>
      <c r="D257" s="203">
        <v>4</v>
      </c>
      <c r="E257" s="203">
        <f t="shared" si="5"/>
        <v>59.30735930735932</v>
      </c>
      <c r="F257" s="212"/>
    </row>
    <row r="258" spans="1:6" ht="15.75" customHeight="1">
      <c r="A258" s="203" t="str">
        <f>IFERROR(VLOOKUP(B258,Components!$A$1:$C$299,2,FALSE),"")</f>
        <v>ALIS000082</v>
      </c>
      <c r="B258" s="203" t="s">
        <v>754</v>
      </c>
      <c r="C258" s="203">
        <f>IFERROR(VLOOKUP(B258,Components!$A$1:$C$299,3,FALSE),"")</f>
        <v>24.09361471861472</v>
      </c>
      <c r="D258" s="203">
        <v>0.1</v>
      </c>
      <c r="E258" s="203">
        <f t="shared" si="5"/>
        <v>2.4093614718614722</v>
      </c>
      <c r="F258" s="212"/>
    </row>
    <row r="259" spans="1:6" ht="15.75" customHeight="1">
      <c r="A259" s="203" t="str">
        <f>IFERROR(VLOOKUP(B259,Components!$A$1:$C$299,2,FALSE),"")</f>
        <v>ALIS000083</v>
      </c>
      <c r="B259" s="203" t="s">
        <v>756</v>
      </c>
      <c r="C259" s="203">
        <f>IFERROR(VLOOKUP(B259,Components!$A$1:$C$299,3,FALSE),"")</f>
        <v>1.0500000000000001E-2</v>
      </c>
      <c r="D259" s="203">
        <v>1</v>
      </c>
      <c r="E259" s="203">
        <f t="shared" si="5"/>
        <v>1.0500000000000001E-2</v>
      </c>
      <c r="F259" s="212"/>
    </row>
    <row r="260" spans="1:6" ht="15.75" customHeight="1">
      <c r="A260" s="203" t="str">
        <f>IFERROR(VLOOKUP(B260,Components!$A$1:$C$299,2,FALSE),"")</f>
        <v>ALIS000084</v>
      </c>
      <c r="B260" s="203" t="s">
        <v>758</v>
      </c>
      <c r="C260" s="203">
        <f>IFERROR(VLOOKUP(B260,Components!$A$1:$C$299,3,FALSE),"")</f>
        <v>1.0500000000000001E-2</v>
      </c>
      <c r="D260" s="203">
        <v>1</v>
      </c>
      <c r="E260" s="203">
        <f t="shared" si="5"/>
        <v>1.0500000000000001E-2</v>
      </c>
      <c r="F260" s="212"/>
    </row>
    <row r="261" spans="1:6" ht="15.75" customHeight="1">
      <c r="A261" s="203" t="str">
        <f>IFERROR(VLOOKUP(B261,Components!$A$1:$C$299,2,FALSE),"")</f>
        <v>ALIS000201</v>
      </c>
      <c r="B261" s="203" t="s">
        <v>1302</v>
      </c>
      <c r="C261" s="203">
        <f>IFERROR(VLOOKUP(B261,Components!$A$1:$C$299,3,FALSE),"")</f>
        <v>5.7272727272727275</v>
      </c>
      <c r="D261" s="203">
        <v>1</v>
      </c>
      <c r="E261" s="203">
        <f t="shared" si="5"/>
        <v>5.7272727272727275</v>
      </c>
      <c r="F261" s="212"/>
    </row>
    <row r="262" spans="1:6" ht="15.75" customHeight="1">
      <c r="A262" s="220" t="s">
        <v>1750</v>
      </c>
      <c r="B262" s="221"/>
      <c r="C262" s="221"/>
      <c r="D262" s="222"/>
      <c r="E262" s="214">
        <f>SUM(E228:E261)</f>
        <v>266.59592532467531</v>
      </c>
      <c r="F262" s="212"/>
    </row>
    <row r="263" spans="1:6" ht="15.75" customHeight="1">
      <c r="F263" s="212"/>
    </row>
    <row r="264" spans="1:6" ht="15.75" customHeight="1">
      <c r="F264" s="212"/>
    </row>
    <row r="265" spans="1:6" ht="15.75" customHeight="1">
      <c r="F265" s="212"/>
    </row>
    <row r="266" spans="1:6" ht="15.75" customHeight="1">
      <c r="A266" s="217" t="s">
        <v>120</v>
      </c>
      <c r="B266" s="218"/>
      <c r="C266" s="218"/>
      <c r="D266" s="218"/>
      <c r="E266" s="219"/>
      <c r="F266" s="212" t="s">
        <v>1814</v>
      </c>
    </row>
    <row r="267" spans="1:6" ht="15.75" customHeight="1">
      <c r="A267" s="200" t="s">
        <v>1745</v>
      </c>
      <c r="B267" s="201" t="s">
        <v>1746</v>
      </c>
      <c r="C267" s="201" t="s">
        <v>1747</v>
      </c>
      <c r="D267" s="201" t="s">
        <v>1748</v>
      </c>
      <c r="E267" s="202" t="s">
        <v>1749</v>
      </c>
      <c r="F267" s="212"/>
    </row>
    <row r="268" spans="1:6" ht="15.75" customHeight="1">
      <c r="A268" s="203" t="str">
        <f>IFERROR(VLOOKUP(B268,Components!$A$1:$C$299,2,FALSE),"")</f>
        <v>ALIS000143</v>
      </c>
      <c r="B268" s="203" t="s">
        <v>1025</v>
      </c>
      <c r="C268" s="203">
        <f>IFERROR(VLOOKUP(B268,Components!$A$1:$C$299,3,FALSE),"")</f>
        <v>0.38659090909090915</v>
      </c>
      <c r="D268" s="203">
        <v>4</v>
      </c>
      <c r="E268" s="203">
        <f t="shared" ref="E268:E303" si="6">IFERROR(D268*C268, 0)</f>
        <v>1.5463636363636366</v>
      </c>
      <c r="F268" s="212"/>
    </row>
    <row r="269" spans="1:6" ht="15.75" customHeight="1">
      <c r="A269" s="203" t="str">
        <f>IFERROR(VLOOKUP(B269,Components!$A$1:$C$299,2,FALSE),"")</f>
        <v>ALIS000148</v>
      </c>
      <c r="B269" s="203" t="s">
        <v>1051</v>
      </c>
      <c r="C269" s="203">
        <f>IFERROR(VLOOKUP(B269,Components!$A$1:$C$299,3,FALSE),"")</f>
        <v>2.8636363636363637E-2</v>
      </c>
      <c r="D269" s="203">
        <v>2</v>
      </c>
      <c r="E269" s="203">
        <f t="shared" si="6"/>
        <v>5.7272727272727274E-2</v>
      </c>
      <c r="F269" s="212"/>
    </row>
    <row r="270" spans="1:6" ht="15.75" customHeight="1">
      <c r="A270" s="203" t="str">
        <f>IFERROR(VLOOKUP(B270,Components!$A$1:$C$299,2,FALSE),"")</f>
        <v>ALIS000196</v>
      </c>
      <c r="B270" s="203" t="s">
        <v>1275</v>
      </c>
      <c r="C270" s="203">
        <f>IFERROR(VLOOKUP(B270,Components!$A$1:$C$299,3,FALSE),"")</f>
        <v>24.770454545454548</v>
      </c>
      <c r="D270" s="203">
        <v>1</v>
      </c>
      <c r="E270" s="203">
        <f t="shared" si="6"/>
        <v>24.770454545454548</v>
      </c>
      <c r="F270" s="212"/>
    </row>
    <row r="271" spans="1:6" ht="15.75" customHeight="1">
      <c r="A271" s="203" t="str">
        <f>IFERROR(VLOOKUP(B271,Components!$A$1:$C$299,2,FALSE),"")</f>
        <v>ALIS000198</v>
      </c>
      <c r="B271" s="203" t="s">
        <v>1286</v>
      </c>
      <c r="C271" s="203">
        <f>IFERROR(VLOOKUP(B271,Components!$A$1:$C$299,3,FALSE),"")</f>
        <v>2.431227272727273</v>
      </c>
      <c r="D271" s="203">
        <v>2</v>
      </c>
      <c r="E271" s="203">
        <f t="shared" si="6"/>
        <v>4.862454545454546</v>
      </c>
      <c r="F271" s="212"/>
    </row>
    <row r="272" spans="1:6" ht="15.75" customHeight="1">
      <c r="A272" s="203" t="str">
        <f>IFERROR(VLOOKUP(B272,Components!$A$1:$C$299,2,FALSE),"")</f>
        <v>ALIS000149</v>
      </c>
      <c r="B272" s="203" t="s">
        <v>1056</v>
      </c>
      <c r="C272" s="203">
        <f>IFERROR(VLOOKUP(B272,Components!$A$1:$C$299,3,FALSE),"")</f>
        <v>3.5795454545454547E-2</v>
      </c>
      <c r="D272" s="203">
        <v>2</v>
      </c>
      <c r="E272" s="203">
        <f t="shared" si="6"/>
        <v>7.1590909090909094E-2</v>
      </c>
      <c r="F272" s="212"/>
    </row>
    <row r="273" spans="1:6" ht="15.75" customHeight="1">
      <c r="A273" s="203" t="str">
        <f>IFERROR(VLOOKUP(B273,Components!$A$1:$C$299,2,FALSE),"")</f>
        <v>ALIS000164</v>
      </c>
      <c r="B273" s="203" t="s">
        <v>1128</v>
      </c>
      <c r="C273" s="203">
        <f>IFERROR(VLOOKUP(B273,Components!$A$1:$C$299,3,FALSE),"")</f>
        <v>45.672000000000004</v>
      </c>
      <c r="D273" s="203">
        <v>1</v>
      </c>
      <c r="E273" s="203">
        <f t="shared" si="6"/>
        <v>45.672000000000004</v>
      </c>
      <c r="F273" s="212"/>
    </row>
    <row r="274" spans="1:6" ht="15.75" customHeight="1">
      <c r="A274" s="203" t="str">
        <f>IFERROR(VLOOKUP(B274,Components!$A$1:$C$299,2,FALSE),"")</f>
        <v>ALIS000165</v>
      </c>
      <c r="B274" s="203" t="s">
        <v>1134</v>
      </c>
      <c r="C274" s="203">
        <f>IFERROR(VLOOKUP(B274,Components!$A$1:$C$299,3,FALSE),"")</f>
        <v>2.145</v>
      </c>
      <c r="D274" s="203">
        <v>2</v>
      </c>
      <c r="E274" s="203">
        <f t="shared" si="6"/>
        <v>4.29</v>
      </c>
      <c r="F274" s="212"/>
    </row>
    <row r="275" spans="1:6" ht="15.75" customHeight="1">
      <c r="A275" s="203" t="str">
        <f>IFERROR(VLOOKUP(B275,Components!$A$1:$C$299,2,FALSE),"")</f>
        <v>ALIS000166</v>
      </c>
      <c r="B275" s="203" t="s">
        <v>1138</v>
      </c>
      <c r="C275" s="213">
        <f>IFERROR(VLOOKUP(B275,Components!$A$1:$C$299,3,FALSE),"")</f>
        <v>21.477272727272727</v>
      </c>
      <c r="D275" s="203">
        <v>0.25</v>
      </c>
      <c r="E275" s="203">
        <f t="shared" si="6"/>
        <v>5.3693181818181817</v>
      </c>
      <c r="F275" s="212"/>
    </row>
    <row r="276" spans="1:6" ht="15.75" customHeight="1">
      <c r="A276" s="203" t="str">
        <f>IFERROR(VLOOKUP(B276,Components!$A$1:$C$299,2,FALSE),"")</f>
        <v>ALIS000167</v>
      </c>
      <c r="B276" s="203" t="s">
        <v>1142</v>
      </c>
      <c r="C276" s="213">
        <f>IFERROR(VLOOKUP(B276,Components!$A$1:$C$299,3,FALSE),"")</f>
        <v>6.0720000000000001</v>
      </c>
      <c r="D276" s="203">
        <v>1</v>
      </c>
      <c r="E276" s="203">
        <f t="shared" si="6"/>
        <v>6.0720000000000001</v>
      </c>
      <c r="F276" s="212"/>
    </row>
    <row r="277" spans="1:6" ht="15.75" customHeight="1">
      <c r="A277" s="203" t="str">
        <f>IFERROR(VLOOKUP(B277,Components!$A$1:$C$299,2,FALSE),"")</f>
        <v>ALIS000169</v>
      </c>
      <c r="B277" s="203" t="s">
        <v>1149</v>
      </c>
      <c r="C277" s="213">
        <f>IFERROR(VLOOKUP(B277,Components!$A$1:$C$299,3,FALSE),"")</f>
        <v>46.43863636363637</v>
      </c>
      <c r="D277" s="203">
        <v>1</v>
      </c>
      <c r="E277" s="203">
        <f t="shared" si="6"/>
        <v>46.43863636363637</v>
      </c>
      <c r="F277" s="212"/>
    </row>
    <row r="278" spans="1:6" ht="15.75" customHeight="1">
      <c r="A278" s="203" t="str">
        <f>IFERROR(VLOOKUP(B278,Components!$A$1:$C$299,2,FALSE),"")</f>
        <v>ALIS000170</v>
      </c>
      <c r="B278" s="203" t="s">
        <v>1151</v>
      </c>
      <c r="C278" s="213">
        <f>IFERROR(VLOOKUP(B278,Components!$A$1:$C$299,3,FALSE),"")</f>
        <v>0.57272727272727275</v>
      </c>
      <c r="D278" s="203">
        <v>3</v>
      </c>
      <c r="E278" s="203">
        <f t="shared" si="6"/>
        <v>1.7181818181818183</v>
      </c>
      <c r="F278" s="212"/>
    </row>
    <row r="279" spans="1:6" ht="15.75" customHeight="1">
      <c r="A279" s="203" t="str">
        <f>IFERROR(VLOOKUP(B279,Components!$A$1:$C$299,2,FALSE),"")</f>
        <v>ALIS000171</v>
      </c>
      <c r="B279" s="203" t="s">
        <v>1156</v>
      </c>
      <c r="C279" s="213">
        <f>IFERROR(VLOOKUP(B279,Components!$A$1:$C$299,3,FALSE),"")</f>
        <v>63.906818181818181</v>
      </c>
      <c r="D279" s="203">
        <v>0.04</v>
      </c>
      <c r="E279" s="203">
        <f t="shared" si="6"/>
        <v>2.5562727272727273</v>
      </c>
      <c r="F279" s="212"/>
    </row>
    <row r="280" spans="1:6" ht="15.75" customHeight="1">
      <c r="A280" s="203" t="str">
        <f>IFERROR(VLOOKUP(B280,Components!$A$1:$C$299,2,FALSE),"")</f>
        <v>ALIS000172</v>
      </c>
      <c r="B280" s="203" t="s">
        <v>1158</v>
      </c>
      <c r="C280" s="213">
        <f>IFERROR(VLOOKUP(B280,Components!$A$1:$C$299,3,FALSE),"")</f>
        <v>126.9068181818182</v>
      </c>
      <c r="D280" s="203">
        <v>0.1</v>
      </c>
      <c r="E280" s="203">
        <f t="shared" si="6"/>
        <v>12.690681818181821</v>
      </c>
      <c r="F280" s="212"/>
    </row>
    <row r="281" spans="1:6" ht="15.75" customHeight="1">
      <c r="A281" s="203" t="str">
        <f>IFERROR(VLOOKUP(B281,Components!$A$1:$C$299,2,FALSE),"")</f>
        <v>ALIS000173</v>
      </c>
      <c r="B281" s="203" t="s">
        <v>1161</v>
      </c>
      <c r="C281" s="203">
        <f>IFERROR(VLOOKUP(B281,Components!$A$1:$C$299,3,FALSE),"")</f>
        <v>0.81613636363636377</v>
      </c>
      <c r="D281" s="203">
        <v>1</v>
      </c>
      <c r="E281" s="203">
        <f t="shared" si="6"/>
        <v>0.81613636363636377</v>
      </c>
      <c r="F281" s="212"/>
    </row>
    <row r="282" spans="1:6" ht="15.75" customHeight="1">
      <c r="A282" s="203" t="str">
        <f>IFERROR(VLOOKUP(B282,Components!$A$1:$C$299,2,FALSE),"")</f>
        <v>ALIS000174</v>
      </c>
      <c r="B282" s="203" t="s">
        <v>1166</v>
      </c>
      <c r="C282" s="203">
        <f>IFERROR(VLOOKUP(B282,Components!$A$1:$C$299,3,FALSE),"")</f>
        <v>1.2681136363636365</v>
      </c>
      <c r="D282" s="203">
        <v>1</v>
      </c>
      <c r="E282" s="203">
        <f t="shared" si="6"/>
        <v>1.2681136363636365</v>
      </c>
      <c r="F282" s="212"/>
    </row>
    <row r="283" spans="1:6" ht="15.75" customHeight="1">
      <c r="A283" s="203" t="str">
        <f>IFERROR(VLOOKUP(B283,Components!$A$1:$C$299,2,FALSE),"")</f>
        <v>ALIS000176</v>
      </c>
      <c r="B283" s="203" t="s">
        <v>1176</v>
      </c>
      <c r="C283" s="203">
        <f>IFERROR(VLOOKUP(B283,Components!$A$1:$C$299,3,FALSE),"")</f>
        <v>6.15</v>
      </c>
      <c r="D283" s="203">
        <v>2</v>
      </c>
      <c r="E283" s="203">
        <f t="shared" si="6"/>
        <v>12.3</v>
      </c>
      <c r="F283" s="212"/>
    </row>
    <row r="284" spans="1:6" ht="15.75" customHeight="1">
      <c r="A284" s="203" t="str">
        <f>IFERROR(VLOOKUP(B284,Components!$A$1:$C$299,2,FALSE),"")</f>
        <v>ALIS000177</v>
      </c>
      <c r="B284" s="203" t="s">
        <v>1182</v>
      </c>
      <c r="C284" s="203">
        <f>IFERROR(VLOOKUP(B284,Components!$A$1:$C$299,3,FALSE),"")</f>
        <v>5.9659090909090912E-2</v>
      </c>
      <c r="D284" s="203">
        <v>2</v>
      </c>
      <c r="E284" s="203">
        <f t="shared" si="6"/>
        <v>0.11931818181818182</v>
      </c>
      <c r="F284" s="212"/>
    </row>
    <row r="285" spans="1:6" ht="15.75" customHeight="1">
      <c r="A285" s="203" t="str">
        <f>IFERROR(VLOOKUP(B285,Components!$A$1:$C$299,2,FALSE),"")</f>
        <v>ALIS000178</v>
      </c>
      <c r="B285" s="203" t="s">
        <v>1187</v>
      </c>
      <c r="C285" s="203">
        <f>IFERROR(VLOOKUP(B285,Components!$A$1:$C$299,3,FALSE),"")</f>
        <v>2.2431818181818181E-2</v>
      </c>
      <c r="D285" s="203">
        <v>2</v>
      </c>
      <c r="E285" s="203">
        <f t="shared" si="6"/>
        <v>4.4863636363636362E-2</v>
      </c>
      <c r="F285" s="212"/>
    </row>
    <row r="286" spans="1:6" ht="15.75" customHeight="1">
      <c r="A286" s="203" t="str">
        <f>IFERROR(VLOOKUP(B286,Components!$A$1:$C$299,2,FALSE),"")</f>
        <v>ALIS000179</v>
      </c>
      <c r="B286" s="203" t="s">
        <v>1192</v>
      </c>
      <c r="C286" s="203">
        <f>IFERROR(VLOOKUP(B286,Components!$A$1:$C$299,3,FALSE),"")</f>
        <v>0.1384090909090909</v>
      </c>
      <c r="D286" s="203">
        <v>2</v>
      </c>
      <c r="E286" s="203">
        <f t="shared" si="6"/>
        <v>0.2768181818181818</v>
      </c>
      <c r="F286" s="212"/>
    </row>
    <row r="287" spans="1:6" ht="15.75" customHeight="1">
      <c r="A287" s="203" t="str">
        <f>IFERROR(VLOOKUP(B287,Components!$A$1:$C$299,2,FALSE),"")</f>
        <v>ALIS000180</v>
      </c>
      <c r="B287" s="203" t="s">
        <v>1198</v>
      </c>
      <c r="C287" s="203">
        <f>IFERROR(VLOOKUP(B287,Components!$A$1:$C$299,3,FALSE),"")</f>
        <v>6.1090909090909092E-2</v>
      </c>
      <c r="D287" s="203">
        <v>10</v>
      </c>
      <c r="E287" s="203">
        <f t="shared" si="6"/>
        <v>0.61090909090909096</v>
      </c>
      <c r="F287" s="212"/>
    </row>
    <row r="288" spans="1:6" ht="15.75" customHeight="1">
      <c r="A288" s="203" t="str">
        <f>IFERROR(VLOOKUP(B288,Components!$A$1:$C$299,2,FALSE),"")</f>
        <v>ALIS000181</v>
      </c>
      <c r="B288" s="203" t="s">
        <v>1203</v>
      </c>
      <c r="C288" s="203">
        <f>IFERROR(VLOOKUP(B288,Components!$A$1:$C$299,3,FALSE),"")</f>
        <v>5.4886363636363636E-2</v>
      </c>
      <c r="D288" s="203">
        <v>2</v>
      </c>
      <c r="E288" s="203">
        <f t="shared" si="6"/>
        <v>0.10977272727272727</v>
      </c>
      <c r="F288" s="212"/>
    </row>
    <row r="289" spans="1:6" ht="15.75" customHeight="1">
      <c r="A289" s="203" t="str">
        <f>IFERROR(VLOOKUP(B289,Components!$A$1:$C$299,2,FALSE),"")</f>
        <v>ALIS000182</v>
      </c>
      <c r="B289" s="203" t="s">
        <v>1206</v>
      </c>
      <c r="C289" s="203">
        <f>IFERROR(VLOOKUP(B289,Components!$A$1:$C$299,3,FALSE),"")</f>
        <v>1.0022727272727273E-2</v>
      </c>
      <c r="D289" s="203">
        <v>2</v>
      </c>
      <c r="E289" s="203">
        <f t="shared" si="6"/>
        <v>2.0045454545454547E-2</v>
      </c>
      <c r="F289" s="212"/>
    </row>
    <row r="290" spans="1:6" ht="15.75" customHeight="1">
      <c r="A290" s="203" t="str">
        <f>IFERROR(VLOOKUP(B290,Components!$A$1:$C$299,2,FALSE),"")</f>
        <v>ALIS000183</v>
      </c>
      <c r="B290" s="203" t="s">
        <v>1211</v>
      </c>
      <c r="C290" s="203">
        <f>IFERROR(VLOOKUP(B290,Components!$A$1:$C$299,3,FALSE),"")</f>
        <v>7.1590909090909092E-3</v>
      </c>
      <c r="D290" s="203">
        <v>2</v>
      </c>
      <c r="E290" s="203">
        <f t="shared" si="6"/>
        <v>1.4318181818181818E-2</v>
      </c>
      <c r="F290" s="212"/>
    </row>
    <row r="291" spans="1:6" ht="15.75" customHeight="1">
      <c r="A291" s="203" t="str">
        <f>IFERROR(VLOOKUP(B291,Components!$A$1:$C$299,2,FALSE),"")</f>
        <v>ALIS000185</v>
      </c>
      <c r="B291" s="203" t="s">
        <v>1221</v>
      </c>
      <c r="C291" s="203">
        <f>IFERROR(VLOOKUP(B291,Components!$A$1:$C$299,3,FALSE),"")</f>
        <v>5.1707727272727277</v>
      </c>
      <c r="D291" s="203">
        <v>1</v>
      </c>
      <c r="E291" s="203">
        <f t="shared" si="6"/>
        <v>5.1707727272727277</v>
      </c>
      <c r="F291" s="212"/>
    </row>
    <row r="292" spans="1:6" ht="15.75" customHeight="1">
      <c r="A292" s="203" t="str">
        <f>IFERROR(VLOOKUP(B292,Components!$A$1:$C$299,2,FALSE),"")</f>
        <v>ALIS000186</v>
      </c>
      <c r="B292" s="203" t="s">
        <v>1227</v>
      </c>
      <c r="C292" s="203">
        <f>IFERROR(VLOOKUP(B292,Components!$A$1:$C$299,3,FALSE),"")</f>
        <v>0.16227272727272726</v>
      </c>
      <c r="D292" s="203">
        <v>1</v>
      </c>
      <c r="E292" s="203">
        <f t="shared" si="6"/>
        <v>0.16227272727272726</v>
      </c>
      <c r="F292" s="212"/>
    </row>
    <row r="293" spans="1:6" ht="15.75" customHeight="1">
      <c r="A293" s="203" t="str">
        <f>IFERROR(VLOOKUP(B293,Components!$A$1:$C$299,2,FALSE),"")</f>
        <v>ALIS000194</v>
      </c>
      <c r="B293" s="203" t="s">
        <v>1265</v>
      </c>
      <c r="C293" s="203">
        <f>IFERROR(VLOOKUP(B293,Components!$A$1:$C$299,3,FALSE),"")</f>
        <v>3.1977272727272732</v>
      </c>
      <c r="D293" s="203">
        <v>1</v>
      </c>
      <c r="E293" s="203">
        <f t="shared" si="6"/>
        <v>3.1977272727272732</v>
      </c>
      <c r="F293" s="212"/>
    </row>
    <row r="294" spans="1:6" ht="15.75" customHeight="1">
      <c r="A294" s="203" t="str">
        <f>IFERROR(VLOOKUP(B294,Components!$A$1:$C$299,2,FALSE),"")</f>
        <v>ALIS000202</v>
      </c>
      <c r="B294" s="203" t="s">
        <v>1305</v>
      </c>
      <c r="C294" s="203">
        <f>IFERROR(VLOOKUP(B294,Components!$A$1:$C$299,3,FALSE),"")</f>
        <v>6.3477272727272727</v>
      </c>
      <c r="D294" s="203">
        <v>2</v>
      </c>
      <c r="E294" s="203">
        <f t="shared" si="6"/>
        <v>12.695454545454545</v>
      </c>
      <c r="F294" s="212"/>
    </row>
    <row r="295" spans="1:6" ht="15.75" customHeight="1">
      <c r="A295" s="203" t="str">
        <f>IFERROR(VLOOKUP(B295,Components!$A$1:$C$299,2,FALSE),"")</f>
        <v>ALIS000203</v>
      </c>
      <c r="B295" s="203" t="s">
        <v>1307</v>
      </c>
      <c r="C295" s="203">
        <f>IFERROR(VLOOKUP(B295,Components!$A$1:$C$299,3,FALSE),"")</f>
        <v>10.977272727272727</v>
      </c>
      <c r="D295" s="203">
        <v>1</v>
      </c>
      <c r="E295" s="203">
        <f t="shared" si="6"/>
        <v>10.977272727272727</v>
      </c>
      <c r="F295" s="212"/>
    </row>
    <row r="296" spans="1:6" ht="15.75" customHeight="1">
      <c r="A296" s="203" t="str">
        <f>IFERROR(VLOOKUP(B296,Components!$A$1:$C$299,2,FALSE),"")</f>
        <v>ALIS000204</v>
      </c>
      <c r="B296" s="203" t="s">
        <v>1309</v>
      </c>
      <c r="C296" s="203">
        <f>IFERROR(VLOOKUP(B296,Components!$A$1:$C$299,3,FALSE),"")</f>
        <v>4.0090909090909088</v>
      </c>
      <c r="D296" s="203">
        <v>1</v>
      </c>
      <c r="E296" s="203">
        <f t="shared" si="6"/>
        <v>4.0090909090909088</v>
      </c>
      <c r="F296" s="212"/>
    </row>
    <row r="297" spans="1:6" ht="15.75" customHeight="1">
      <c r="A297" s="203" t="str">
        <f>IFERROR(VLOOKUP(B297,Components!$A$1:$C$299,2,FALSE),"")</f>
        <v>ALIS000205</v>
      </c>
      <c r="B297" s="203" t="s">
        <v>1311</v>
      </c>
      <c r="C297" s="203">
        <f>IFERROR(VLOOKUP(B297,Components!$A$1:$C$299,3,FALSE),"")</f>
        <v>0.71590909090909094</v>
      </c>
      <c r="D297" s="203">
        <v>3</v>
      </c>
      <c r="E297" s="203">
        <f t="shared" si="6"/>
        <v>2.1477272727272729</v>
      </c>
      <c r="F297" s="212"/>
    </row>
    <row r="298" spans="1:6" ht="15.75" customHeight="1">
      <c r="A298" s="203" t="str">
        <f>IFERROR(VLOOKUP(B298,Components!$A$1:$C$299,2,FALSE),"")</f>
        <v>ALIS000206</v>
      </c>
      <c r="B298" s="203" t="s">
        <v>1313</v>
      </c>
      <c r="C298" s="203">
        <f>IFERROR(VLOOKUP(B298,Components!$A$1:$C$299,3,FALSE),"")</f>
        <v>17.945454545454545</v>
      </c>
      <c r="D298" s="203">
        <v>0.1</v>
      </c>
      <c r="E298" s="203">
        <f t="shared" si="6"/>
        <v>1.7945454545454547</v>
      </c>
      <c r="F298" s="212"/>
    </row>
    <row r="299" spans="1:6" ht="15.75" customHeight="1">
      <c r="A299" s="203" t="str">
        <f>IFERROR(VLOOKUP(B299,Components!$A$1:$C$299,2,FALSE),"")</f>
        <v>ALIS000080</v>
      </c>
      <c r="B299" s="203" t="s">
        <v>750</v>
      </c>
      <c r="C299" s="203">
        <f>IFERROR(VLOOKUP(B299,Components!$A$1:$C$299,3,FALSE),"")</f>
        <v>14.82683982683983</v>
      </c>
      <c r="D299" s="203">
        <v>4</v>
      </c>
      <c r="E299" s="203">
        <f t="shared" si="6"/>
        <v>59.30735930735932</v>
      </c>
      <c r="F299" s="212"/>
    </row>
    <row r="300" spans="1:6" ht="15.75" customHeight="1">
      <c r="A300" s="203" t="str">
        <f>IFERROR(VLOOKUP(B300,Components!$A$1:$C$299,2,FALSE),"")</f>
        <v>ALIS000082</v>
      </c>
      <c r="B300" s="203" t="s">
        <v>754</v>
      </c>
      <c r="C300" s="203">
        <f>IFERROR(VLOOKUP(B300,Components!$A$1:$C$299,3,FALSE),"")</f>
        <v>24.09361471861472</v>
      </c>
      <c r="D300" s="203">
        <v>0.1</v>
      </c>
      <c r="E300" s="203">
        <f t="shared" si="6"/>
        <v>2.4093614718614722</v>
      </c>
      <c r="F300" s="212"/>
    </row>
    <row r="301" spans="1:6" ht="15.75" customHeight="1">
      <c r="A301" s="203" t="str">
        <f>IFERROR(VLOOKUP(B301,Components!$A$1:$C$299,2,FALSE),"")</f>
        <v>ALIS000083</v>
      </c>
      <c r="B301" s="203" t="s">
        <v>756</v>
      </c>
      <c r="C301" s="203">
        <f>IFERROR(VLOOKUP(B301,Components!$A$1:$C$299,3,FALSE),"")</f>
        <v>1.0500000000000001E-2</v>
      </c>
      <c r="D301" s="203">
        <v>1</v>
      </c>
      <c r="E301" s="203">
        <f t="shared" si="6"/>
        <v>1.0500000000000001E-2</v>
      </c>
      <c r="F301" s="212"/>
    </row>
    <row r="302" spans="1:6" ht="15.75" customHeight="1">
      <c r="A302" s="203" t="str">
        <f>IFERROR(VLOOKUP(B302,Components!$A$1:$C$299,2,FALSE),"")</f>
        <v>ALIS000084</v>
      </c>
      <c r="B302" s="203" t="s">
        <v>758</v>
      </c>
      <c r="C302" s="203">
        <f>IFERROR(VLOOKUP(B302,Components!$A$1:$C$299,3,FALSE),"")</f>
        <v>1.0500000000000001E-2</v>
      </c>
      <c r="D302" s="203">
        <v>1</v>
      </c>
      <c r="E302" s="203">
        <f t="shared" si="6"/>
        <v>1.0500000000000001E-2</v>
      </c>
      <c r="F302" s="212"/>
    </row>
    <row r="303" spans="1:6" ht="15.75" customHeight="1">
      <c r="A303" s="203" t="str">
        <f>IFERROR(VLOOKUP(B303,Components!$A$1:$C$299,2,FALSE),"")</f>
        <v>ALIS000201</v>
      </c>
      <c r="B303" s="203" t="s">
        <v>1302</v>
      </c>
      <c r="C303" s="203">
        <f>IFERROR(VLOOKUP(B303,Components!$A$1:$C$299,3,FALSE),"")</f>
        <v>5.7272727272727275</v>
      </c>
      <c r="D303" s="203">
        <v>1</v>
      </c>
      <c r="E303" s="203">
        <f t="shared" si="6"/>
        <v>5.7272727272727275</v>
      </c>
      <c r="F303" s="212"/>
    </row>
    <row r="304" spans="1:6" ht="15.75" customHeight="1">
      <c r="A304" s="220" t="s">
        <v>1750</v>
      </c>
      <c r="B304" s="221"/>
      <c r="C304" s="221"/>
      <c r="D304" s="222"/>
      <c r="E304" s="214">
        <f>SUM(E268:E303)</f>
        <v>279.3153798701299</v>
      </c>
      <c r="F304" s="212"/>
    </row>
    <row r="305" spans="1:6" ht="15.75" customHeight="1">
      <c r="F305" s="212"/>
    </row>
    <row r="306" spans="1:6" ht="15.75" customHeight="1">
      <c r="F306" s="212"/>
    </row>
    <row r="307" spans="1:6" ht="15.75" customHeight="1">
      <c r="A307" s="217" t="s">
        <v>121</v>
      </c>
      <c r="B307" s="218"/>
      <c r="C307" s="218"/>
      <c r="D307" s="218"/>
      <c r="E307" s="219"/>
      <c r="F307" s="212" t="s">
        <v>1815</v>
      </c>
    </row>
    <row r="308" spans="1:6" ht="15.75" customHeight="1">
      <c r="A308" s="200" t="s">
        <v>1745</v>
      </c>
      <c r="B308" s="201" t="s">
        <v>1746</v>
      </c>
      <c r="C308" s="201" t="s">
        <v>1747</v>
      </c>
      <c r="D308" s="201" t="s">
        <v>1748</v>
      </c>
      <c r="E308" s="202" t="s">
        <v>1749</v>
      </c>
      <c r="F308" s="212"/>
    </row>
    <row r="309" spans="1:6" ht="15.75" customHeight="1">
      <c r="A309" s="203" t="str">
        <f>IFERROR(VLOOKUP(B309,Components!$A$1:$C$299,2,FALSE),"")</f>
        <v>ALIS000143</v>
      </c>
      <c r="B309" s="203" t="s">
        <v>1025</v>
      </c>
      <c r="C309" s="203">
        <f>IFERROR(VLOOKUP(B309,Components!$A$1:$C$299,3,FALSE),"")</f>
        <v>0.38659090909090915</v>
      </c>
      <c r="D309" s="203">
        <v>4</v>
      </c>
      <c r="E309" s="203">
        <f t="shared" ref="E309:E342" si="7">IFERROR(D309*C309, 0)</f>
        <v>1.5463636363636366</v>
      </c>
      <c r="F309" s="212"/>
    </row>
    <row r="310" spans="1:6" ht="15.75" customHeight="1">
      <c r="A310" s="203" t="str">
        <f>IFERROR(VLOOKUP(B310,Components!$A$1:$C$299,2,FALSE),"")</f>
        <v>ALIS000148</v>
      </c>
      <c r="B310" s="203" t="s">
        <v>1051</v>
      </c>
      <c r="C310" s="203">
        <f>IFERROR(VLOOKUP(B310,Components!$A$1:$C$299,3,FALSE),"")</f>
        <v>2.8636363636363637E-2</v>
      </c>
      <c r="D310" s="203">
        <v>2</v>
      </c>
      <c r="E310" s="203">
        <f t="shared" si="7"/>
        <v>5.7272727272727274E-2</v>
      </c>
      <c r="F310" s="212"/>
    </row>
    <row r="311" spans="1:6" ht="15.75" customHeight="1">
      <c r="A311" s="203" t="str">
        <f>IFERROR(VLOOKUP(B311,Components!$A$1:$C$299,2,FALSE),"")</f>
        <v>ALIS000196</v>
      </c>
      <c r="B311" s="203" t="s">
        <v>1275</v>
      </c>
      <c r="C311" s="203">
        <f>IFERROR(VLOOKUP(B311,Components!$A$1:$C$299,3,FALSE),"")</f>
        <v>24.770454545454548</v>
      </c>
      <c r="D311" s="203">
        <v>1</v>
      </c>
      <c r="E311" s="203">
        <f t="shared" si="7"/>
        <v>24.770454545454548</v>
      </c>
      <c r="F311" s="212"/>
    </row>
    <row r="312" spans="1:6" ht="15.75" customHeight="1">
      <c r="A312" s="203" t="str">
        <f>IFERROR(VLOOKUP(B312,Components!$A$1:$C$299,2,FALSE),"")</f>
        <v>ALIS000198</v>
      </c>
      <c r="B312" s="203" t="s">
        <v>1286</v>
      </c>
      <c r="C312" s="203">
        <f>IFERROR(VLOOKUP(B312,Components!$A$1:$C$299,3,FALSE),"")</f>
        <v>2.431227272727273</v>
      </c>
      <c r="D312" s="203">
        <v>2</v>
      </c>
      <c r="E312" s="203">
        <f t="shared" si="7"/>
        <v>4.862454545454546</v>
      </c>
      <c r="F312" s="212"/>
    </row>
    <row r="313" spans="1:6" ht="15.75" customHeight="1">
      <c r="A313" s="203" t="str">
        <f>IFERROR(VLOOKUP(B313,Components!$A$1:$C$299,2,FALSE),"")</f>
        <v>ALIS000149</v>
      </c>
      <c r="B313" s="203" t="s">
        <v>1056</v>
      </c>
      <c r="C313" s="203">
        <f>IFERROR(VLOOKUP(B313,Components!$A$1:$C$299,3,FALSE),"")</f>
        <v>3.5795454545454547E-2</v>
      </c>
      <c r="D313" s="203">
        <v>2</v>
      </c>
      <c r="E313" s="203">
        <f t="shared" si="7"/>
        <v>7.1590909090909094E-2</v>
      </c>
      <c r="F313" s="212"/>
    </row>
    <row r="314" spans="1:6" ht="15.75" customHeight="1">
      <c r="A314" s="203" t="str">
        <f>IFERROR(VLOOKUP(B314,Components!$A$1:$C$299,2,FALSE),"")</f>
        <v>ALIS000164</v>
      </c>
      <c r="B314" s="203" t="s">
        <v>1128</v>
      </c>
      <c r="C314" s="203">
        <f>IFERROR(VLOOKUP(B314,Components!$A$1:$C$299,3,FALSE),"")</f>
        <v>45.672000000000004</v>
      </c>
      <c r="D314" s="203">
        <v>1</v>
      </c>
      <c r="E314" s="203">
        <f t="shared" si="7"/>
        <v>45.672000000000004</v>
      </c>
      <c r="F314" s="212"/>
    </row>
    <row r="315" spans="1:6" ht="15.75" customHeight="1">
      <c r="A315" s="203" t="str">
        <f>IFERROR(VLOOKUP(B315,Components!$A$1:$C$299,2,FALSE),"")</f>
        <v>ALIS000165</v>
      </c>
      <c r="B315" s="203" t="s">
        <v>1134</v>
      </c>
      <c r="C315" s="203">
        <f>IFERROR(VLOOKUP(B315,Components!$A$1:$C$299,3,FALSE),"")</f>
        <v>2.145</v>
      </c>
      <c r="D315" s="203">
        <v>2</v>
      </c>
      <c r="E315" s="203">
        <f t="shared" si="7"/>
        <v>4.29</v>
      </c>
      <c r="F315" s="212"/>
    </row>
    <row r="316" spans="1:6" ht="15.75" customHeight="1">
      <c r="A316" s="203" t="str">
        <f>IFERROR(VLOOKUP(B316,Components!$A$1:$C$299,2,FALSE),"")</f>
        <v>ALIS000169</v>
      </c>
      <c r="B316" s="203" t="s">
        <v>1149</v>
      </c>
      <c r="C316" s="213">
        <f>IFERROR(VLOOKUP(B316,Components!$A$1:$C$299,3,FALSE),"")</f>
        <v>46.43863636363637</v>
      </c>
      <c r="D316" s="203">
        <v>1</v>
      </c>
      <c r="E316" s="203">
        <f t="shared" si="7"/>
        <v>46.43863636363637</v>
      </c>
      <c r="F316" s="212"/>
    </row>
    <row r="317" spans="1:6" ht="15.75" customHeight="1">
      <c r="A317" s="203" t="str">
        <f>IFERROR(VLOOKUP(B317,Components!$A$1:$C$299,2,FALSE),"")</f>
        <v>ALIS000170</v>
      </c>
      <c r="B317" s="203" t="s">
        <v>1151</v>
      </c>
      <c r="C317" s="213">
        <f>IFERROR(VLOOKUP(B317,Components!$A$1:$C$299,3,FALSE),"")</f>
        <v>0.57272727272727275</v>
      </c>
      <c r="D317" s="203">
        <v>3</v>
      </c>
      <c r="E317" s="203">
        <f t="shared" si="7"/>
        <v>1.7181818181818183</v>
      </c>
      <c r="F317" s="212"/>
    </row>
    <row r="318" spans="1:6" ht="15.75" customHeight="1">
      <c r="A318" s="203" t="str">
        <f>IFERROR(VLOOKUP(B318,Components!$A$1:$C$299,2,FALSE),"")</f>
        <v>ALIS000171</v>
      </c>
      <c r="B318" s="203" t="s">
        <v>1156</v>
      </c>
      <c r="C318" s="213">
        <f>IFERROR(VLOOKUP(B318,Components!$A$1:$C$299,3,FALSE),"")</f>
        <v>63.906818181818181</v>
      </c>
      <c r="D318" s="203">
        <v>0.02</v>
      </c>
      <c r="E318" s="203">
        <f t="shared" si="7"/>
        <v>1.2781363636363636</v>
      </c>
      <c r="F318" s="212"/>
    </row>
    <row r="319" spans="1:6" ht="15.75" customHeight="1">
      <c r="A319" s="203" t="str">
        <f>IFERROR(VLOOKUP(B319,Components!$A$1:$C$299,2,FALSE),"")</f>
        <v>ALIS000172</v>
      </c>
      <c r="B319" s="203" t="s">
        <v>1158</v>
      </c>
      <c r="C319" s="213">
        <f>IFERROR(VLOOKUP(B319,Components!$A$1:$C$299,3,FALSE),"")</f>
        <v>126.9068181818182</v>
      </c>
      <c r="D319" s="203">
        <v>0.1</v>
      </c>
      <c r="E319" s="203">
        <f t="shared" si="7"/>
        <v>12.690681818181821</v>
      </c>
      <c r="F319" s="212"/>
    </row>
    <row r="320" spans="1:6" ht="15.75" customHeight="1">
      <c r="A320" s="203" t="str">
        <f>IFERROR(VLOOKUP(B320,Components!$A$1:$C$299,2,FALSE),"")</f>
        <v>ALIS000173</v>
      </c>
      <c r="B320" s="203" t="s">
        <v>1161</v>
      </c>
      <c r="C320" s="203">
        <f>IFERROR(VLOOKUP(B320,Components!$A$1:$C$299,3,FALSE),"")</f>
        <v>0.81613636363636377</v>
      </c>
      <c r="D320" s="203">
        <v>1</v>
      </c>
      <c r="E320" s="203">
        <f t="shared" si="7"/>
        <v>0.81613636363636377</v>
      </c>
      <c r="F320" s="212"/>
    </row>
    <row r="321" spans="1:6" ht="15.75" customHeight="1">
      <c r="A321" s="203" t="str">
        <f>IFERROR(VLOOKUP(B321,Components!$A$1:$C$299,2,FALSE),"")</f>
        <v>ALIS000174</v>
      </c>
      <c r="B321" s="203" t="s">
        <v>1166</v>
      </c>
      <c r="C321" s="203">
        <f>IFERROR(VLOOKUP(B321,Components!$A$1:$C$299,3,FALSE),"")</f>
        <v>1.2681136363636365</v>
      </c>
      <c r="D321" s="203">
        <v>1</v>
      </c>
      <c r="E321" s="203">
        <f t="shared" si="7"/>
        <v>1.2681136363636365</v>
      </c>
      <c r="F321" s="212"/>
    </row>
    <row r="322" spans="1:6" ht="15.75" customHeight="1">
      <c r="A322" s="203" t="str">
        <f>IFERROR(VLOOKUP(B322,Components!$A$1:$C$299,2,FALSE),"")</f>
        <v>ALIS000176</v>
      </c>
      <c r="B322" s="203" t="s">
        <v>1176</v>
      </c>
      <c r="C322" s="203">
        <f>IFERROR(VLOOKUP(B322,Components!$A$1:$C$299,3,FALSE),"")</f>
        <v>6.15</v>
      </c>
      <c r="D322" s="203">
        <v>2</v>
      </c>
      <c r="E322" s="203">
        <f t="shared" si="7"/>
        <v>12.3</v>
      </c>
      <c r="F322" s="212"/>
    </row>
    <row r="323" spans="1:6" ht="15.75" customHeight="1">
      <c r="A323" s="203" t="str">
        <f>IFERROR(VLOOKUP(B323,Components!$A$1:$C$299,2,FALSE),"")</f>
        <v>ALIS000177</v>
      </c>
      <c r="B323" s="203" t="s">
        <v>1182</v>
      </c>
      <c r="C323" s="203">
        <f>IFERROR(VLOOKUP(B323,Components!$A$1:$C$299,3,FALSE),"")</f>
        <v>5.9659090909090912E-2</v>
      </c>
      <c r="D323" s="203">
        <v>2</v>
      </c>
      <c r="E323" s="203">
        <f t="shared" si="7"/>
        <v>0.11931818181818182</v>
      </c>
      <c r="F323" s="212"/>
    </row>
    <row r="324" spans="1:6" ht="15.75" customHeight="1">
      <c r="A324" s="203" t="str">
        <f>IFERROR(VLOOKUP(B324,Components!$A$1:$C$299,2,FALSE),"")</f>
        <v>ALIS000178</v>
      </c>
      <c r="B324" s="203" t="s">
        <v>1187</v>
      </c>
      <c r="C324" s="203">
        <f>IFERROR(VLOOKUP(B324,Components!$A$1:$C$299,3,FALSE),"")</f>
        <v>2.2431818181818181E-2</v>
      </c>
      <c r="D324" s="203">
        <v>2</v>
      </c>
      <c r="E324" s="203">
        <f t="shared" si="7"/>
        <v>4.4863636363636362E-2</v>
      </c>
      <c r="F324" s="212"/>
    </row>
    <row r="325" spans="1:6" ht="15.75" customHeight="1">
      <c r="A325" s="203" t="str">
        <f>IFERROR(VLOOKUP(B325,Components!$A$1:$C$299,2,FALSE),"")</f>
        <v>ALIS000179</v>
      </c>
      <c r="B325" s="203" t="s">
        <v>1192</v>
      </c>
      <c r="C325" s="203">
        <f>IFERROR(VLOOKUP(B325,Components!$A$1:$C$299,3,FALSE),"")</f>
        <v>0.1384090909090909</v>
      </c>
      <c r="D325" s="203">
        <v>2</v>
      </c>
      <c r="E325" s="203">
        <f t="shared" si="7"/>
        <v>0.2768181818181818</v>
      </c>
      <c r="F325" s="212"/>
    </row>
    <row r="326" spans="1:6" ht="15.75" customHeight="1">
      <c r="A326" s="203" t="str">
        <f>IFERROR(VLOOKUP(B326,Components!$A$1:$C$299,2,FALSE),"")</f>
        <v>ALIS000180</v>
      </c>
      <c r="B326" s="203" t="s">
        <v>1198</v>
      </c>
      <c r="C326" s="203">
        <f>IFERROR(VLOOKUP(B326,Components!$A$1:$C$299,3,FALSE),"")</f>
        <v>6.1090909090909092E-2</v>
      </c>
      <c r="D326" s="203">
        <v>10</v>
      </c>
      <c r="E326" s="203">
        <f t="shared" si="7"/>
        <v>0.61090909090909096</v>
      </c>
      <c r="F326" s="212"/>
    </row>
    <row r="327" spans="1:6" ht="15.75" customHeight="1">
      <c r="A327" s="203" t="str">
        <f>IFERROR(VLOOKUP(B327,Components!$A$1:$C$299,2,FALSE),"")</f>
        <v>ALIS000181</v>
      </c>
      <c r="B327" s="203" t="s">
        <v>1203</v>
      </c>
      <c r="C327" s="203">
        <f>IFERROR(VLOOKUP(B327,Components!$A$1:$C$299,3,FALSE),"")</f>
        <v>5.4886363636363636E-2</v>
      </c>
      <c r="D327" s="203">
        <v>2</v>
      </c>
      <c r="E327" s="203">
        <f t="shared" si="7"/>
        <v>0.10977272727272727</v>
      </c>
      <c r="F327" s="212"/>
    </row>
    <row r="328" spans="1:6" ht="15.75" customHeight="1">
      <c r="A328" s="203" t="str">
        <f>IFERROR(VLOOKUP(B328,Components!$A$1:$C$299,2,FALSE),"")</f>
        <v>ALIS000182</v>
      </c>
      <c r="B328" s="203" t="s">
        <v>1206</v>
      </c>
      <c r="C328" s="203">
        <f>IFERROR(VLOOKUP(B328,Components!$A$1:$C$299,3,FALSE),"")</f>
        <v>1.0022727272727273E-2</v>
      </c>
      <c r="D328" s="203">
        <v>2</v>
      </c>
      <c r="E328" s="203">
        <f t="shared" si="7"/>
        <v>2.0045454545454547E-2</v>
      </c>
      <c r="F328" s="212"/>
    </row>
    <row r="329" spans="1:6" ht="15.75" customHeight="1">
      <c r="A329" s="203" t="str">
        <f>IFERROR(VLOOKUP(B329,Components!$A$1:$C$299,2,FALSE),"")</f>
        <v>ALIS000183</v>
      </c>
      <c r="B329" s="203" t="s">
        <v>1211</v>
      </c>
      <c r="C329" s="203">
        <f>IFERROR(VLOOKUP(B329,Components!$A$1:$C$299,3,FALSE),"")</f>
        <v>7.1590909090909092E-3</v>
      </c>
      <c r="D329" s="203">
        <v>2</v>
      </c>
      <c r="E329" s="203">
        <f t="shared" si="7"/>
        <v>1.4318181818181818E-2</v>
      </c>
      <c r="F329" s="212"/>
    </row>
    <row r="330" spans="1:6" ht="15.75" customHeight="1">
      <c r="A330" s="203" t="str">
        <f>IFERROR(VLOOKUP(B330,Components!$A$1:$C$299,2,FALSE),"")</f>
        <v>ALIS000185</v>
      </c>
      <c r="B330" s="203" t="s">
        <v>1221</v>
      </c>
      <c r="C330" s="203">
        <f>IFERROR(VLOOKUP(B330,Components!$A$1:$C$299,3,FALSE),"")</f>
        <v>5.1707727272727277</v>
      </c>
      <c r="D330" s="203">
        <v>1</v>
      </c>
      <c r="E330" s="203">
        <f t="shared" si="7"/>
        <v>5.1707727272727277</v>
      </c>
      <c r="F330" s="212"/>
    </row>
    <row r="331" spans="1:6" ht="15.75" customHeight="1">
      <c r="A331" s="203" t="str">
        <f>IFERROR(VLOOKUP(B331,Components!$A$1:$C$299,2,FALSE),"")</f>
        <v>ALIS000186</v>
      </c>
      <c r="B331" s="203" t="s">
        <v>1227</v>
      </c>
      <c r="C331" s="203">
        <f>IFERROR(VLOOKUP(B331,Components!$A$1:$C$299,3,FALSE),"")</f>
        <v>0.16227272727272726</v>
      </c>
      <c r="D331" s="203">
        <v>1</v>
      </c>
      <c r="E331" s="203">
        <f t="shared" si="7"/>
        <v>0.16227272727272726</v>
      </c>
      <c r="F331" s="212"/>
    </row>
    <row r="332" spans="1:6" ht="15.75" customHeight="1">
      <c r="A332" s="203" t="str">
        <f>IFERROR(VLOOKUP(B332,Components!$A$1:$C$299,2,FALSE),"")</f>
        <v>ALIS000194</v>
      </c>
      <c r="B332" s="203" t="s">
        <v>1265</v>
      </c>
      <c r="C332" s="203">
        <f>IFERROR(VLOOKUP(B332,Components!$A$1:$C$299,3,FALSE),"")</f>
        <v>3.1977272727272732</v>
      </c>
      <c r="D332" s="203">
        <v>1</v>
      </c>
      <c r="E332" s="203">
        <f t="shared" si="7"/>
        <v>3.1977272727272732</v>
      </c>
      <c r="F332" s="212"/>
    </row>
    <row r="333" spans="1:6" ht="15.75" customHeight="1">
      <c r="A333" s="203" t="str">
        <f>IFERROR(VLOOKUP(B333,Components!$A$1:$C$299,2,FALSE),"")</f>
        <v>ALIS000202</v>
      </c>
      <c r="B333" s="203" t="s">
        <v>1305</v>
      </c>
      <c r="C333" s="203">
        <f>IFERROR(VLOOKUP(B333,Components!$A$1:$C$299,3,FALSE),"")</f>
        <v>6.3477272727272727</v>
      </c>
      <c r="D333" s="203">
        <v>2</v>
      </c>
      <c r="E333" s="203">
        <f t="shared" si="7"/>
        <v>12.695454545454545</v>
      </c>
      <c r="F333" s="212"/>
    </row>
    <row r="334" spans="1:6" ht="15.75" customHeight="1">
      <c r="A334" s="203" t="str">
        <f>IFERROR(VLOOKUP(B334,Components!$A$1:$C$299,2,FALSE),"")</f>
        <v>ALIS000203</v>
      </c>
      <c r="B334" s="203" t="s">
        <v>1307</v>
      </c>
      <c r="C334" s="203">
        <f>IFERROR(VLOOKUP(B334,Components!$A$1:$C$299,3,FALSE),"")</f>
        <v>10.977272727272727</v>
      </c>
      <c r="D334" s="203">
        <v>1</v>
      </c>
      <c r="E334" s="203">
        <f t="shared" si="7"/>
        <v>10.977272727272727</v>
      </c>
      <c r="F334" s="212"/>
    </row>
    <row r="335" spans="1:6" ht="15.75" customHeight="1">
      <c r="A335" s="203" t="str">
        <f>IFERROR(VLOOKUP(B335,Components!$A$1:$C$299,2,FALSE),"")</f>
        <v>ALIS000204</v>
      </c>
      <c r="B335" s="203" t="s">
        <v>1309</v>
      </c>
      <c r="C335" s="203">
        <f>IFERROR(VLOOKUP(B335,Components!$A$1:$C$299,3,FALSE),"")</f>
        <v>4.0090909090909088</v>
      </c>
      <c r="D335" s="203">
        <v>1</v>
      </c>
      <c r="E335" s="203">
        <f t="shared" si="7"/>
        <v>4.0090909090909088</v>
      </c>
      <c r="F335" s="212"/>
    </row>
    <row r="336" spans="1:6" ht="15.75" customHeight="1">
      <c r="A336" s="203" t="str">
        <f>IFERROR(VLOOKUP(B336,Components!$A$1:$C$299,2,FALSE),"")</f>
        <v>ALIS000205</v>
      </c>
      <c r="B336" s="203" t="s">
        <v>1311</v>
      </c>
      <c r="C336" s="203">
        <f>IFERROR(VLOOKUP(B336,Components!$A$1:$C$299,3,FALSE),"")</f>
        <v>0.71590909090909094</v>
      </c>
      <c r="D336" s="203">
        <v>3</v>
      </c>
      <c r="E336" s="203">
        <f t="shared" si="7"/>
        <v>2.1477272727272729</v>
      </c>
      <c r="F336" s="212"/>
    </row>
    <row r="337" spans="1:6" ht="15.75" customHeight="1">
      <c r="A337" s="203" t="str">
        <f>IFERROR(VLOOKUP(B337,Components!$A$1:$C$299,2,FALSE),"")</f>
        <v>ALIS000206</v>
      </c>
      <c r="B337" s="203" t="s">
        <v>1313</v>
      </c>
      <c r="C337" s="203">
        <f>IFERROR(VLOOKUP(B337,Components!$A$1:$C$299,3,FALSE),"")</f>
        <v>17.945454545454545</v>
      </c>
      <c r="D337" s="203">
        <v>0.1</v>
      </c>
      <c r="E337" s="203">
        <f t="shared" si="7"/>
        <v>1.7945454545454547</v>
      </c>
      <c r="F337" s="212"/>
    </row>
    <row r="338" spans="1:6" ht="15.75" customHeight="1">
      <c r="A338" s="203" t="str">
        <f>IFERROR(VLOOKUP(B338,Components!$A$1:$C$299,2,FALSE),"")</f>
        <v>ALIS000080</v>
      </c>
      <c r="B338" s="203" t="s">
        <v>750</v>
      </c>
      <c r="C338" s="203">
        <f>IFERROR(VLOOKUP(B338,Components!$A$1:$C$299,3,FALSE),"")</f>
        <v>14.82683982683983</v>
      </c>
      <c r="D338" s="203">
        <v>4</v>
      </c>
      <c r="E338" s="203">
        <f t="shared" si="7"/>
        <v>59.30735930735932</v>
      </c>
      <c r="F338" s="212"/>
    </row>
    <row r="339" spans="1:6" ht="15.75" customHeight="1">
      <c r="A339" s="203" t="str">
        <f>IFERROR(VLOOKUP(B339,Components!$A$1:$C$299,2,FALSE),"")</f>
        <v>ALIS000082</v>
      </c>
      <c r="B339" s="203" t="s">
        <v>754</v>
      </c>
      <c r="C339" s="203">
        <f>IFERROR(VLOOKUP(B339,Components!$A$1:$C$299,3,FALSE),"")</f>
        <v>24.09361471861472</v>
      </c>
      <c r="D339" s="203">
        <v>0.1</v>
      </c>
      <c r="E339" s="203">
        <f t="shared" si="7"/>
        <v>2.4093614718614722</v>
      </c>
      <c r="F339" s="212"/>
    </row>
    <row r="340" spans="1:6" ht="15.75" customHeight="1">
      <c r="A340" s="203" t="str">
        <f>IFERROR(VLOOKUP(B340,Components!$A$1:$C$299,2,FALSE),"")</f>
        <v>ALIS000083</v>
      </c>
      <c r="B340" s="203" t="s">
        <v>756</v>
      </c>
      <c r="C340" s="203">
        <f>IFERROR(VLOOKUP(B340,Components!$A$1:$C$299,3,FALSE),"")</f>
        <v>1.0500000000000001E-2</v>
      </c>
      <c r="D340" s="203">
        <v>1</v>
      </c>
      <c r="E340" s="203">
        <f t="shared" si="7"/>
        <v>1.0500000000000001E-2</v>
      </c>
      <c r="F340" s="212"/>
    </row>
    <row r="341" spans="1:6" ht="15.75" customHeight="1">
      <c r="A341" s="203" t="str">
        <f>IFERROR(VLOOKUP(B341,Components!$A$1:$C$299,2,FALSE),"")</f>
        <v>ALIS000084</v>
      </c>
      <c r="B341" s="203" t="s">
        <v>758</v>
      </c>
      <c r="C341" s="203">
        <f>IFERROR(VLOOKUP(B341,Components!$A$1:$C$299,3,FALSE),"")</f>
        <v>1.0500000000000001E-2</v>
      </c>
      <c r="D341" s="203">
        <v>1</v>
      </c>
      <c r="E341" s="203">
        <f t="shared" si="7"/>
        <v>1.0500000000000001E-2</v>
      </c>
      <c r="F341" s="212"/>
    </row>
    <row r="342" spans="1:6" ht="15.75" customHeight="1">
      <c r="A342" s="203" t="str">
        <f>IFERROR(VLOOKUP(B342,Components!$A$1:$C$299,2,FALSE),"")</f>
        <v>ALIS000201</v>
      </c>
      <c r="B342" s="203" t="s">
        <v>1302</v>
      </c>
      <c r="C342" s="203">
        <f>IFERROR(VLOOKUP(B342,Components!$A$1:$C$299,3,FALSE),"")</f>
        <v>5.7272727272727275</v>
      </c>
      <c r="D342" s="203">
        <v>1</v>
      </c>
      <c r="E342" s="203">
        <f t="shared" si="7"/>
        <v>5.7272727272727275</v>
      </c>
      <c r="F342" s="212"/>
    </row>
    <row r="343" spans="1:6" ht="15.75" customHeight="1">
      <c r="A343" s="220" t="s">
        <v>1750</v>
      </c>
      <c r="B343" s="221"/>
      <c r="C343" s="221"/>
      <c r="D343" s="222"/>
      <c r="E343" s="214">
        <f>SUM(E309:E342)</f>
        <v>266.59592532467531</v>
      </c>
      <c r="F343" s="212"/>
    </row>
    <row r="344" spans="1:6" ht="15.75" customHeight="1">
      <c r="F344" s="212"/>
    </row>
    <row r="345" spans="1:6" ht="15.75" customHeight="1">
      <c r="F345" s="212"/>
    </row>
    <row r="346" spans="1:6" ht="15.75" customHeight="1">
      <c r="A346" s="217" t="s">
        <v>122</v>
      </c>
      <c r="B346" s="218"/>
      <c r="C346" s="218"/>
      <c r="D346" s="218"/>
      <c r="E346" s="219"/>
      <c r="F346" s="212" t="s">
        <v>1816</v>
      </c>
    </row>
    <row r="347" spans="1:6" ht="15.75" customHeight="1">
      <c r="A347" s="200" t="s">
        <v>1745</v>
      </c>
      <c r="B347" s="201" t="s">
        <v>1746</v>
      </c>
      <c r="C347" s="201" t="s">
        <v>1747</v>
      </c>
      <c r="D347" s="201" t="s">
        <v>1748</v>
      </c>
      <c r="E347" s="202" t="s">
        <v>1749</v>
      </c>
      <c r="F347" s="212"/>
    </row>
    <row r="348" spans="1:6" ht="15.75" customHeight="1">
      <c r="A348" s="203" t="str">
        <f>IFERROR(VLOOKUP(B348,Components!$A$1:$C$299,2,FALSE),"")</f>
        <v>ALIS000197</v>
      </c>
      <c r="B348" s="203" t="s">
        <v>1281</v>
      </c>
      <c r="C348" s="203">
        <f>IFERROR(VLOOKUP(B348,Components!$A$1:$C$299,3,FALSE),"")</f>
        <v>10.595454545454546</v>
      </c>
      <c r="D348" s="203">
        <v>1</v>
      </c>
      <c r="E348" s="203">
        <f t="shared" ref="E348:E349" si="8">IFERROR(D348*C348, 0)</f>
        <v>10.595454545454546</v>
      </c>
      <c r="F348" s="212"/>
    </row>
    <row r="349" spans="1:6" ht="15.75" customHeight="1">
      <c r="A349" s="203" t="str">
        <f>IFERROR(VLOOKUP(B349,Components!$A$1:$C$299,2,FALSE),"")</f>
        <v/>
      </c>
      <c r="B349" s="203"/>
      <c r="C349" s="203" t="str">
        <f>IFERROR(VLOOKUP(B349,Components!$A$1:$C$299,3,FALSE),"")</f>
        <v/>
      </c>
      <c r="D349" s="203"/>
      <c r="E349" s="203">
        <f t="shared" si="8"/>
        <v>0</v>
      </c>
      <c r="F349" s="212"/>
    </row>
    <row r="350" spans="1:6" ht="15.75" customHeight="1">
      <c r="A350" s="220" t="s">
        <v>1750</v>
      </c>
      <c r="B350" s="221"/>
      <c r="C350" s="221"/>
      <c r="D350" s="222"/>
      <c r="E350" s="205">
        <f>SUM(E348:E349)</f>
        <v>10.595454545454546</v>
      </c>
      <c r="F350" s="212"/>
    </row>
    <row r="351" spans="1:6" ht="15.75" customHeight="1">
      <c r="F351" s="212"/>
    </row>
    <row r="352" spans="1:6" ht="15.75" customHeight="1">
      <c r="F352" s="212"/>
    </row>
    <row r="353" spans="6:6" ht="15.75" customHeight="1">
      <c r="F353" s="212"/>
    </row>
    <row r="354" spans="6:6" ht="15.75" customHeight="1">
      <c r="F354" s="212"/>
    </row>
    <row r="355" spans="6:6" ht="15.75" customHeight="1">
      <c r="F355" s="212"/>
    </row>
    <row r="356" spans="6:6" ht="15.75" customHeight="1">
      <c r="F356" s="212"/>
    </row>
    <row r="357" spans="6:6" ht="15.75" customHeight="1">
      <c r="F357" s="212"/>
    </row>
    <row r="358" spans="6:6" ht="15.75" customHeight="1">
      <c r="F358" s="212"/>
    </row>
    <row r="359" spans="6:6" ht="15.75" customHeight="1">
      <c r="F359" s="212"/>
    </row>
    <row r="360" spans="6:6" ht="15.75" customHeight="1">
      <c r="F360" s="212"/>
    </row>
    <row r="361" spans="6:6" ht="15.75" customHeight="1">
      <c r="F361" s="212"/>
    </row>
    <row r="362" spans="6:6" ht="15.75" customHeight="1">
      <c r="F362" s="212"/>
    </row>
    <row r="363" spans="6:6" ht="15.75" customHeight="1">
      <c r="F363" s="212"/>
    </row>
    <row r="364" spans="6:6" ht="15.75" customHeight="1">
      <c r="F364" s="212"/>
    </row>
    <row r="365" spans="6:6" ht="15.75" customHeight="1">
      <c r="F365" s="212"/>
    </row>
    <row r="366" spans="6:6" ht="15.75" customHeight="1">
      <c r="F366" s="212"/>
    </row>
    <row r="367" spans="6:6" ht="15.75" customHeight="1">
      <c r="F367" s="212"/>
    </row>
    <row r="368" spans="6:6" ht="15.75" customHeight="1">
      <c r="F368" s="212"/>
    </row>
    <row r="369" spans="6:6" ht="15.75" customHeight="1">
      <c r="F369" s="212"/>
    </row>
    <row r="370" spans="6:6" ht="15.75" customHeight="1">
      <c r="F370" s="212"/>
    </row>
    <row r="371" spans="6:6" ht="15.75" customHeight="1">
      <c r="F371" s="212"/>
    </row>
    <row r="372" spans="6:6" ht="15.75" customHeight="1">
      <c r="F372" s="212"/>
    </row>
    <row r="373" spans="6:6" ht="15.75" customHeight="1">
      <c r="F373" s="212"/>
    </row>
    <row r="374" spans="6:6" ht="15.75" customHeight="1">
      <c r="F374" s="212"/>
    </row>
    <row r="375" spans="6:6" ht="15.75" customHeight="1">
      <c r="F375" s="212"/>
    </row>
    <row r="376" spans="6:6" ht="15.75" customHeight="1">
      <c r="F376" s="212"/>
    </row>
    <row r="377" spans="6:6" ht="15.75" customHeight="1">
      <c r="F377" s="212"/>
    </row>
    <row r="378" spans="6:6" ht="15.75" customHeight="1">
      <c r="F378" s="212"/>
    </row>
    <row r="379" spans="6:6" ht="15.75" customHeight="1">
      <c r="F379" s="212"/>
    </row>
    <row r="380" spans="6:6" ht="15.75" customHeight="1">
      <c r="F380" s="212"/>
    </row>
    <row r="381" spans="6:6" ht="15.75" customHeight="1">
      <c r="F381" s="212"/>
    </row>
    <row r="382" spans="6:6" ht="15.75" customHeight="1">
      <c r="F382" s="212"/>
    </row>
    <row r="383" spans="6:6" ht="15.75" customHeight="1">
      <c r="F383" s="212"/>
    </row>
    <row r="384" spans="6:6" ht="15.75" customHeight="1">
      <c r="F384" s="212"/>
    </row>
    <row r="385" spans="6:6" ht="15.75" customHeight="1">
      <c r="F385" s="212"/>
    </row>
    <row r="386" spans="6:6" ht="15.75" customHeight="1">
      <c r="F386" s="212"/>
    </row>
    <row r="387" spans="6:6" ht="15.75" customHeight="1">
      <c r="F387" s="212"/>
    </row>
    <row r="388" spans="6:6" ht="15.75" customHeight="1">
      <c r="F388" s="212"/>
    </row>
    <row r="389" spans="6:6" ht="15.75" customHeight="1">
      <c r="F389" s="212"/>
    </row>
    <row r="390" spans="6:6" ht="15.75" customHeight="1">
      <c r="F390" s="212"/>
    </row>
    <row r="391" spans="6:6" ht="15.75" customHeight="1">
      <c r="F391" s="212"/>
    </row>
    <row r="392" spans="6:6" ht="15.75" customHeight="1">
      <c r="F392" s="212"/>
    </row>
    <row r="393" spans="6:6" ht="15.75" customHeight="1">
      <c r="F393" s="212"/>
    </row>
    <row r="394" spans="6:6" ht="15.75" customHeight="1">
      <c r="F394" s="212"/>
    </row>
    <row r="395" spans="6:6" ht="15.75" customHeight="1">
      <c r="F395" s="212"/>
    </row>
    <row r="396" spans="6:6" ht="15.75" customHeight="1">
      <c r="F396" s="212"/>
    </row>
    <row r="397" spans="6:6" ht="15.75" customHeight="1">
      <c r="F397" s="212"/>
    </row>
    <row r="398" spans="6:6" ht="15.75" customHeight="1">
      <c r="F398" s="212"/>
    </row>
    <row r="399" spans="6:6" ht="15.75" customHeight="1">
      <c r="F399" s="212"/>
    </row>
    <row r="400" spans="6:6" ht="15.75" customHeight="1">
      <c r="F400" s="212"/>
    </row>
    <row r="401" spans="6:6" ht="15.75" customHeight="1">
      <c r="F401" s="212"/>
    </row>
    <row r="402" spans="6:6" ht="15.75" customHeight="1">
      <c r="F402" s="212"/>
    </row>
    <row r="403" spans="6:6" ht="15.75" customHeight="1">
      <c r="F403" s="212"/>
    </row>
    <row r="404" spans="6:6" ht="15.75" customHeight="1">
      <c r="F404" s="212"/>
    </row>
    <row r="405" spans="6:6" ht="15.75" customHeight="1">
      <c r="F405" s="212"/>
    </row>
    <row r="406" spans="6:6" ht="15.75" customHeight="1">
      <c r="F406" s="212"/>
    </row>
    <row r="407" spans="6:6" ht="15.75" customHeight="1">
      <c r="F407" s="212"/>
    </row>
    <row r="408" spans="6:6" ht="15.75" customHeight="1">
      <c r="F408" s="212"/>
    </row>
    <row r="409" spans="6:6" ht="15.75" customHeight="1">
      <c r="F409" s="212"/>
    </row>
    <row r="410" spans="6:6" ht="15.75" customHeight="1">
      <c r="F410" s="212"/>
    </row>
    <row r="411" spans="6:6" ht="15.75" customHeight="1">
      <c r="F411" s="212"/>
    </row>
    <row r="412" spans="6:6" ht="15.75" customHeight="1">
      <c r="F412" s="212"/>
    </row>
    <row r="413" spans="6:6" ht="15.75" customHeight="1">
      <c r="F413" s="212"/>
    </row>
    <row r="414" spans="6:6" ht="15.75" customHeight="1">
      <c r="F414" s="212"/>
    </row>
    <row r="415" spans="6:6" ht="15.75" customHeight="1">
      <c r="F415" s="212"/>
    </row>
    <row r="416" spans="6:6" ht="15.75" customHeight="1">
      <c r="F416" s="212"/>
    </row>
    <row r="417" spans="6:6" ht="15.75" customHeight="1">
      <c r="F417" s="212"/>
    </row>
    <row r="418" spans="6:6" ht="15.75" customHeight="1">
      <c r="F418" s="212"/>
    </row>
    <row r="419" spans="6:6" ht="15.75" customHeight="1">
      <c r="F419" s="212"/>
    </row>
    <row r="420" spans="6:6" ht="15.75" customHeight="1">
      <c r="F420" s="212"/>
    </row>
    <row r="421" spans="6:6" ht="15.75" customHeight="1">
      <c r="F421" s="212"/>
    </row>
    <row r="422" spans="6:6" ht="15.75" customHeight="1">
      <c r="F422" s="212"/>
    </row>
    <row r="423" spans="6:6" ht="15.75" customHeight="1">
      <c r="F423" s="212"/>
    </row>
    <row r="424" spans="6:6" ht="15.75" customHeight="1">
      <c r="F424" s="212"/>
    </row>
    <row r="425" spans="6:6" ht="15.75" customHeight="1">
      <c r="F425" s="212"/>
    </row>
    <row r="426" spans="6:6" ht="15.75" customHeight="1">
      <c r="F426" s="212"/>
    </row>
    <row r="427" spans="6:6" ht="15.75" customHeight="1">
      <c r="F427" s="212"/>
    </row>
    <row r="428" spans="6:6" ht="15.75" customHeight="1">
      <c r="F428" s="212"/>
    </row>
    <row r="429" spans="6:6" ht="15.75" customHeight="1">
      <c r="F429" s="212"/>
    </row>
    <row r="430" spans="6:6" ht="15.75" customHeight="1">
      <c r="F430" s="212"/>
    </row>
    <row r="431" spans="6:6" ht="15.75" customHeight="1">
      <c r="F431" s="212"/>
    </row>
    <row r="432" spans="6:6" ht="15.75" customHeight="1">
      <c r="F432" s="212"/>
    </row>
    <row r="433" spans="6:6" ht="15.75" customHeight="1">
      <c r="F433" s="212"/>
    </row>
    <row r="434" spans="6:6" ht="15.75" customHeight="1">
      <c r="F434" s="212"/>
    </row>
    <row r="435" spans="6:6" ht="15.75" customHeight="1">
      <c r="F435" s="212"/>
    </row>
    <row r="436" spans="6:6" ht="15.75" customHeight="1">
      <c r="F436" s="212"/>
    </row>
    <row r="437" spans="6:6" ht="15.75" customHeight="1">
      <c r="F437" s="212"/>
    </row>
    <row r="438" spans="6:6" ht="15.75" customHeight="1">
      <c r="F438" s="212"/>
    </row>
    <row r="439" spans="6:6" ht="15.75" customHeight="1">
      <c r="F439" s="212"/>
    </row>
    <row r="440" spans="6:6" ht="15.75" customHeight="1">
      <c r="F440" s="212"/>
    </row>
    <row r="441" spans="6:6" ht="15.75" customHeight="1">
      <c r="F441" s="212"/>
    </row>
    <row r="442" spans="6:6" ht="15.75" customHeight="1">
      <c r="F442" s="212"/>
    </row>
    <row r="443" spans="6:6" ht="15.75" customHeight="1">
      <c r="F443" s="212"/>
    </row>
    <row r="444" spans="6:6" ht="15.75" customHeight="1">
      <c r="F444" s="212"/>
    </row>
    <row r="445" spans="6:6" ht="15.75" customHeight="1">
      <c r="F445" s="212"/>
    </row>
    <row r="446" spans="6:6" ht="15.75" customHeight="1">
      <c r="F446" s="212"/>
    </row>
    <row r="447" spans="6:6" ht="15.75" customHeight="1">
      <c r="F447" s="212"/>
    </row>
    <row r="448" spans="6:6" ht="15.75" customHeight="1">
      <c r="F448" s="212"/>
    </row>
    <row r="449" spans="6:6" ht="15.75" customHeight="1">
      <c r="F449" s="212"/>
    </row>
    <row r="450" spans="6:6" ht="15.75" customHeight="1">
      <c r="F450" s="212"/>
    </row>
    <row r="451" spans="6:6" ht="15.75" customHeight="1">
      <c r="F451" s="212"/>
    </row>
    <row r="452" spans="6:6" ht="15.75" customHeight="1">
      <c r="F452" s="212"/>
    </row>
    <row r="453" spans="6:6" ht="15.75" customHeight="1">
      <c r="F453" s="212"/>
    </row>
    <row r="454" spans="6:6" ht="15.75" customHeight="1">
      <c r="F454" s="212"/>
    </row>
    <row r="455" spans="6:6" ht="15.75" customHeight="1">
      <c r="F455" s="212"/>
    </row>
    <row r="456" spans="6:6" ht="15.75" customHeight="1">
      <c r="F456" s="212"/>
    </row>
    <row r="457" spans="6:6" ht="15.75" customHeight="1">
      <c r="F457" s="212"/>
    </row>
    <row r="458" spans="6:6" ht="15.75" customHeight="1">
      <c r="F458" s="212"/>
    </row>
    <row r="459" spans="6:6" ht="15.75" customHeight="1">
      <c r="F459" s="212"/>
    </row>
    <row r="460" spans="6:6" ht="15.75" customHeight="1">
      <c r="F460" s="212"/>
    </row>
    <row r="461" spans="6:6" ht="15.75" customHeight="1">
      <c r="F461" s="212"/>
    </row>
    <row r="462" spans="6:6" ht="15.75" customHeight="1">
      <c r="F462" s="212"/>
    </row>
    <row r="463" spans="6:6" ht="15.75" customHeight="1">
      <c r="F463" s="212"/>
    </row>
    <row r="464" spans="6:6" ht="15.75" customHeight="1">
      <c r="F464" s="212"/>
    </row>
    <row r="465" spans="6:6" ht="15.75" customHeight="1">
      <c r="F465" s="212"/>
    </row>
    <row r="466" spans="6:6" ht="15.75" customHeight="1">
      <c r="F466" s="212"/>
    </row>
    <row r="467" spans="6:6" ht="15.75" customHeight="1">
      <c r="F467" s="212"/>
    </row>
    <row r="468" spans="6:6" ht="15.75" customHeight="1">
      <c r="F468" s="212"/>
    </row>
    <row r="469" spans="6:6" ht="15.75" customHeight="1">
      <c r="F469" s="212"/>
    </row>
    <row r="470" spans="6:6" ht="15.75" customHeight="1">
      <c r="F470" s="212"/>
    </row>
    <row r="471" spans="6:6" ht="15.75" customHeight="1">
      <c r="F471" s="212"/>
    </row>
    <row r="472" spans="6:6" ht="15.75" customHeight="1">
      <c r="F472" s="212"/>
    </row>
    <row r="473" spans="6:6" ht="15.75" customHeight="1">
      <c r="F473" s="212"/>
    </row>
    <row r="474" spans="6:6" ht="15.75" customHeight="1">
      <c r="F474" s="212"/>
    </row>
    <row r="475" spans="6:6" ht="15.75" customHeight="1">
      <c r="F475" s="212"/>
    </row>
    <row r="476" spans="6:6" ht="15.75" customHeight="1">
      <c r="F476" s="212"/>
    </row>
    <row r="477" spans="6:6" ht="15.75" customHeight="1">
      <c r="F477" s="212"/>
    </row>
    <row r="478" spans="6:6" ht="15.75" customHeight="1">
      <c r="F478" s="212"/>
    </row>
    <row r="479" spans="6:6" ht="15.75" customHeight="1">
      <c r="F479" s="212"/>
    </row>
    <row r="480" spans="6:6" ht="15.75" customHeight="1">
      <c r="F480" s="212"/>
    </row>
    <row r="481" spans="6:6" ht="15.75" customHeight="1">
      <c r="F481" s="212"/>
    </row>
    <row r="482" spans="6:6" ht="15.75" customHeight="1">
      <c r="F482" s="212"/>
    </row>
    <row r="483" spans="6:6" ht="15.75" customHeight="1">
      <c r="F483" s="212"/>
    </row>
    <row r="484" spans="6:6" ht="15.75" customHeight="1">
      <c r="F484" s="212"/>
    </row>
    <row r="485" spans="6:6" ht="15.75" customHeight="1">
      <c r="F485" s="212"/>
    </row>
    <row r="486" spans="6:6" ht="15.75" customHeight="1">
      <c r="F486" s="212"/>
    </row>
    <row r="487" spans="6:6" ht="15.75" customHeight="1">
      <c r="F487" s="212"/>
    </row>
    <row r="488" spans="6:6" ht="15.75" customHeight="1">
      <c r="F488" s="212"/>
    </row>
    <row r="489" spans="6:6" ht="15.75" customHeight="1">
      <c r="F489" s="212"/>
    </row>
    <row r="490" spans="6:6" ht="15.75" customHeight="1">
      <c r="F490" s="212"/>
    </row>
    <row r="491" spans="6:6" ht="15.75" customHeight="1">
      <c r="F491" s="212"/>
    </row>
    <row r="492" spans="6:6" ht="15.75" customHeight="1">
      <c r="F492" s="212"/>
    </row>
    <row r="493" spans="6:6" ht="15.75" customHeight="1">
      <c r="F493" s="212"/>
    </row>
    <row r="494" spans="6:6" ht="15.75" customHeight="1">
      <c r="F494" s="212"/>
    </row>
    <row r="495" spans="6:6" ht="15.75" customHeight="1">
      <c r="F495" s="212"/>
    </row>
    <row r="496" spans="6:6" ht="15.75" customHeight="1">
      <c r="F496" s="212"/>
    </row>
    <row r="497" spans="6:6" ht="15.75" customHeight="1">
      <c r="F497" s="212"/>
    </row>
    <row r="498" spans="6:6" ht="15.75" customHeight="1">
      <c r="F498" s="212"/>
    </row>
    <row r="499" spans="6:6" ht="15.75" customHeight="1">
      <c r="F499" s="212"/>
    </row>
    <row r="500" spans="6:6" ht="15.75" customHeight="1">
      <c r="F500" s="212"/>
    </row>
    <row r="501" spans="6:6" ht="15.75" customHeight="1">
      <c r="F501" s="212"/>
    </row>
    <row r="502" spans="6:6" ht="15.75" customHeight="1">
      <c r="F502" s="212"/>
    </row>
    <row r="503" spans="6:6" ht="15.75" customHeight="1">
      <c r="F503" s="212"/>
    </row>
    <row r="504" spans="6:6" ht="15.75" customHeight="1">
      <c r="F504" s="212"/>
    </row>
    <row r="505" spans="6:6" ht="15.75" customHeight="1">
      <c r="F505" s="212"/>
    </row>
    <row r="506" spans="6:6" ht="15.75" customHeight="1">
      <c r="F506" s="212"/>
    </row>
    <row r="507" spans="6:6" ht="15.75" customHeight="1">
      <c r="F507" s="212"/>
    </row>
    <row r="508" spans="6:6" ht="15.75" customHeight="1">
      <c r="F508" s="212"/>
    </row>
    <row r="509" spans="6:6" ht="15.75" customHeight="1">
      <c r="F509" s="212"/>
    </row>
    <row r="510" spans="6:6" ht="15.75" customHeight="1">
      <c r="F510" s="212"/>
    </row>
    <row r="511" spans="6:6" ht="15.75" customHeight="1">
      <c r="F511" s="212"/>
    </row>
    <row r="512" spans="6:6" ht="15.75" customHeight="1">
      <c r="F512" s="212"/>
    </row>
    <row r="513" spans="6:6" ht="15.75" customHeight="1">
      <c r="F513" s="212"/>
    </row>
    <row r="514" spans="6:6" ht="15.75" customHeight="1">
      <c r="F514" s="212"/>
    </row>
    <row r="515" spans="6:6" ht="15.75" customHeight="1">
      <c r="F515" s="212"/>
    </row>
    <row r="516" spans="6:6" ht="15.75" customHeight="1">
      <c r="F516" s="212"/>
    </row>
    <row r="517" spans="6:6" ht="15.75" customHeight="1">
      <c r="F517" s="212"/>
    </row>
    <row r="518" spans="6:6" ht="15.75" customHeight="1">
      <c r="F518" s="212"/>
    </row>
    <row r="519" spans="6:6" ht="15.75" customHeight="1">
      <c r="F519" s="212"/>
    </row>
    <row r="520" spans="6:6" ht="15.75" customHeight="1">
      <c r="F520" s="212"/>
    </row>
    <row r="521" spans="6:6" ht="15.75" customHeight="1">
      <c r="F521" s="212"/>
    </row>
    <row r="522" spans="6:6" ht="15.75" customHeight="1">
      <c r="F522" s="212"/>
    </row>
    <row r="523" spans="6:6" ht="15.75" customHeight="1">
      <c r="F523" s="212"/>
    </row>
    <row r="524" spans="6:6" ht="15.75" customHeight="1">
      <c r="F524" s="212"/>
    </row>
    <row r="525" spans="6:6" ht="15.75" customHeight="1">
      <c r="F525" s="212"/>
    </row>
    <row r="526" spans="6:6" ht="15.75" customHeight="1">
      <c r="F526" s="212"/>
    </row>
    <row r="527" spans="6:6" ht="15.75" customHeight="1">
      <c r="F527" s="212"/>
    </row>
    <row r="528" spans="6:6" ht="15.75" customHeight="1">
      <c r="F528" s="212"/>
    </row>
    <row r="529" spans="6:6" ht="15.75" customHeight="1">
      <c r="F529" s="212"/>
    </row>
    <row r="530" spans="6:6" ht="15.75" customHeight="1">
      <c r="F530" s="212"/>
    </row>
    <row r="531" spans="6:6" ht="15.75" customHeight="1">
      <c r="F531" s="212"/>
    </row>
    <row r="532" spans="6:6" ht="15.75" customHeight="1">
      <c r="F532" s="212"/>
    </row>
    <row r="533" spans="6:6" ht="15.75" customHeight="1">
      <c r="F533" s="212"/>
    </row>
    <row r="534" spans="6:6" ht="15.75" customHeight="1">
      <c r="F534" s="212"/>
    </row>
    <row r="535" spans="6:6" ht="15.75" customHeight="1">
      <c r="F535" s="212"/>
    </row>
    <row r="536" spans="6:6" ht="15.75" customHeight="1">
      <c r="F536" s="212"/>
    </row>
    <row r="537" spans="6:6" ht="15.75" customHeight="1">
      <c r="F537" s="212"/>
    </row>
    <row r="538" spans="6:6" ht="15.75" customHeight="1">
      <c r="F538" s="212"/>
    </row>
    <row r="539" spans="6:6" ht="15.75" customHeight="1">
      <c r="F539" s="212"/>
    </row>
    <row r="540" spans="6:6" ht="15.75" customHeight="1">
      <c r="F540" s="212"/>
    </row>
    <row r="541" spans="6:6" ht="15.75" customHeight="1">
      <c r="F541" s="212"/>
    </row>
    <row r="542" spans="6:6" ht="15.75" customHeight="1">
      <c r="F542" s="212"/>
    </row>
    <row r="543" spans="6:6" ht="15.75" customHeight="1">
      <c r="F543" s="212"/>
    </row>
    <row r="544" spans="6:6" ht="15.75" customHeight="1">
      <c r="F544" s="212"/>
    </row>
    <row r="545" spans="6:6" ht="15.75" customHeight="1">
      <c r="F545" s="212"/>
    </row>
    <row r="546" spans="6:6" ht="15.75" customHeight="1">
      <c r="F546" s="212"/>
    </row>
    <row r="547" spans="6:6" ht="15.75" customHeight="1">
      <c r="F547" s="212"/>
    </row>
    <row r="548" spans="6:6" ht="15.75" customHeight="1">
      <c r="F548" s="212"/>
    </row>
    <row r="549" spans="6:6" ht="15.75" customHeight="1">
      <c r="F549" s="212"/>
    </row>
    <row r="550" spans="6:6" ht="15.75" customHeight="1">
      <c r="F550" s="212"/>
    </row>
    <row r="551" spans="6:6" ht="15.75" customHeight="1">
      <c r="F551" s="212"/>
    </row>
    <row r="552" spans="6:6" ht="15.75" customHeight="1">
      <c r="F552" s="212"/>
    </row>
    <row r="553" spans="6:6" ht="15.75" customHeight="1">
      <c r="F553" s="212"/>
    </row>
    <row r="554" spans="6:6" ht="15.75" customHeight="1">
      <c r="F554" s="212"/>
    </row>
    <row r="555" spans="6:6" ht="15.75" customHeight="1">
      <c r="F555" s="212"/>
    </row>
    <row r="556" spans="6:6" ht="15.75" customHeight="1">
      <c r="F556" s="212"/>
    </row>
    <row r="557" spans="6:6" ht="15.75" customHeight="1">
      <c r="F557" s="212"/>
    </row>
    <row r="558" spans="6:6" ht="15.75" customHeight="1">
      <c r="F558" s="212"/>
    </row>
    <row r="559" spans="6:6" ht="15.75" customHeight="1">
      <c r="F559" s="212"/>
    </row>
    <row r="560" spans="6:6" ht="15.75" customHeight="1">
      <c r="F560" s="212"/>
    </row>
    <row r="561" spans="6:6" ht="15.75" customHeight="1">
      <c r="F561" s="212"/>
    </row>
    <row r="562" spans="6:6" ht="15.75" customHeight="1">
      <c r="F562" s="212"/>
    </row>
    <row r="563" spans="6:6" ht="15.75" customHeight="1">
      <c r="F563" s="212"/>
    </row>
    <row r="564" spans="6:6" ht="15.75" customHeight="1">
      <c r="F564" s="212"/>
    </row>
    <row r="565" spans="6:6" ht="15.75" customHeight="1">
      <c r="F565" s="212"/>
    </row>
    <row r="566" spans="6:6" ht="15.75" customHeight="1">
      <c r="F566" s="212"/>
    </row>
    <row r="567" spans="6:6" ht="15.75" customHeight="1">
      <c r="F567" s="212"/>
    </row>
    <row r="568" spans="6:6" ht="15.75" customHeight="1">
      <c r="F568" s="212"/>
    </row>
    <row r="569" spans="6:6" ht="15.75" customHeight="1">
      <c r="F569" s="212"/>
    </row>
    <row r="570" spans="6:6" ht="15.75" customHeight="1">
      <c r="F570" s="212"/>
    </row>
    <row r="571" spans="6:6" ht="15.75" customHeight="1">
      <c r="F571" s="212"/>
    </row>
    <row r="572" spans="6:6" ht="15.75" customHeight="1">
      <c r="F572" s="212"/>
    </row>
    <row r="573" spans="6:6" ht="15.75" customHeight="1">
      <c r="F573" s="212"/>
    </row>
    <row r="574" spans="6:6" ht="15.75" customHeight="1">
      <c r="F574" s="212"/>
    </row>
    <row r="575" spans="6:6" ht="15.75" customHeight="1">
      <c r="F575" s="212"/>
    </row>
    <row r="576" spans="6:6" ht="15.75" customHeight="1">
      <c r="F576" s="212"/>
    </row>
    <row r="577" spans="6:6" ht="15.75" customHeight="1">
      <c r="F577" s="212"/>
    </row>
    <row r="578" spans="6:6" ht="15.75" customHeight="1">
      <c r="F578" s="212"/>
    </row>
    <row r="579" spans="6:6" ht="15.75" customHeight="1">
      <c r="F579" s="212"/>
    </row>
    <row r="580" spans="6:6" ht="15.75" customHeight="1">
      <c r="F580" s="212"/>
    </row>
    <row r="581" spans="6:6" ht="15.75" customHeight="1">
      <c r="F581" s="212"/>
    </row>
    <row r="582" spans="6:6" ht="15.75" customHeight="1">
      <c r="F582" s="212"/>
    </row>
    <row r="583" spans="6:6" ht="15.75" customHeight="1">
      <c r="F583" s="212"/>
    </row>
    <row r="584" spans="6:6" ht="15.75" customHeight="1">
      <c r="F584" s="212"/>
    </row>
    <row r="585" spans="6:6" ht="15.75" customHeight="1">
      <c r="F585" s="212"/>
    </row>
    <row r="586" spans="6:6" ht="15.75" customHeight="1">
      <c r="F586" s="212"/>
    </row>
    <row r="587" spans="6:6" ht="15.75" customHeight="1">
      <c r="F587" s="212"/>
    </row>
    <row r="588" spans="6:6" ht="15.75" customHeight="1">
      <c r="F588" s="212"/>
    </row>
    <row r="589" spans="6:6" ht="15.75" customHeight="1">
      <c r="F589" s="212"/>
    </row>
    <row r="590" spans="6:6" ht="15.75" customHeight="1">
      <c r="F590" s="212"/>
    </row>
    <row r="591" spans="6:6" ht="15.75" customHeight="1">
      <c r="F591" s="212"/>
    </row>
    <row r="592" spans="6:6" ht="15.75" customHeight="1">
      <c r="F592" s="212"/>
    </row>
    <row r="593" spans="6:6" ht="15.75" customHeight="1">
      <c r="F593" s="212"/>
    </row>
    <row r="594" spans="6:6" ht="15.75" customHeight="1">
      <c r="F594" s="212"/>
    </row>
    <row r="595" spans="6:6" ht="15.75" customHeight="1">
      <c r="F595" s="212"/>
    </row>
    <row r="596" spans="6:6" ht="15.75" customHeight="1">
      <c r="F596" s="212"/>
    </row>
    <row r="597" spans="6:6" ht="15.75" customHeight="1">
      <c r="F597" s="212"/>
    </row>
    <row r="598" spans="6:6" ht="15.75" customHeight="1">
      <c r="F598" s="212"/>
    </row>
    <row r="599" spans="6:6" ht="15.75" customHeight="1">
      <c r="F599" s="212"/>
    </row>
    <row r="600" spans="6:6" ht="15.75" customHeight="1">
      <c r="F600" s="212"/>
    </row>
    <row r="601" spans="6:6" ht="15.75" customHeight="1">
      <c r="F601" s="212"/>
    </row>
    <row r="602" spans="6:6" ht="15.75" customHeight="1">
      <c r="F602" s="212"/>
    </row>
    <row r="603" spans="6:6" ht="15.75" customHeight="1">
      <c r="F603" s="212"/>
    </row>
    <row r="604" spans="6:6" ht="15.75" customHeight="1">
      <c r="F604" s="212"/>
    </row>
    <row r="605" spans="6:6" ht="15.75" customHeight="1">
      <c r="F605" s="212"/>
    </row>
    <row r="606" spans="6:6" ht="15.75" customHeight="1">
      <c r="F606" s="212"/>
    </row>
    <row r="607" spans="6:6" ht="15.75" customHeight="1">
      <c r="F607" s="212"/>
    </row>
    <row r="608" spans="6:6" ht="15.75" customHeight="1">
      <c r="F608" s="212"/>
    </row>
    <row r="609" spans="6:6" ht="15.75" customHeight="1">
      <c r="F609" s="212"/>
    </row>
    <row r="610" spans="6:6" ht="15.75" customHeight="1">
      <c r="F610" s="212"/>
    </row>
    <row r="611" spans="6:6" ht="15.75" customHeight="1">
      <c r="F611" s="212"/>
    </row>
    <row r="612" spans="6:6" ht="15.75" customHeight="1">
      <c r="F612" s="212"/>
    </row>
    <row r="613" spans="6:6" ht="15.75" customHeight="1">
      <c r="F613" s="212"/>
    </row>
    <row r="614" spans="6:6" ht="15.75" customHeight="1">
      <c r="F614" s="212"/>
    </row>
    <row r="615" spans="6:6" ht="15.75" customHeight="1">
      <c r="F615" s="212"/>
    </row>
    <row r="616" spans="6:6" ht="15.75" customHeight="1">
      <c r="F616" s="212"/>
    </row>
    <row r="617" spans="6:6" ht="15.75" customHeight="1">
      <c r="F617" s="212"/>
    </row>
    <row r="618" spans="6:6" ht="15.75" customHeight="1">
      <c r="F618" s="212"/>
    </row>
    <row r="619" spans="6:6" ht="15.75" customHeight="1">
      <c r="F619" s="212"/>
    </row>
    <row r="620" spans="6:6" ht="15.75" customHeight="1">
      <c r="F620" s="212"/>
    </row>
    <row r="621" spans="6:6" ht="15.75" customHeight="1">
      <c r="F621" s="212"/>
    </row>
    <row r="622" spans="6:6" ht="15.75" customHeight="1">
      <c r="F622" s="212"/>
    </row>
    <row r="623" spans="6:6" ht="15.75" customHeight="1">
      <c r="F623" s="212"/>
    </row>
    <row r="624" spans="6:6" ht="15.75" customHeight="1">
      <c r="F624" s="212"/>
    </row>
    <row r="625" spans="6:6" ht="15.75" customHeight="1">
      <c r="F625" s="212"/>
    </row>
    <row r="626" spans="6:6" ht="15.75" customHeight="1">
      <c r="F626" s="212"/>
    </row>
    <row r="627" spans="6:6" ht="15.75" customHeight="1">
      <c r="F627" s="212"/>
    </row>
    <row r="628" spans="6:6" ht="15.75" customHeight="1">
      <c r="F628" s="212"/>
    </row>
    <row r="629" spans="6:6" ht="15.75" customHeight="1">
      <c r="F629" s="212"/>
    </row>
    <row r="630" spans="6:6" ht="15.75" customHeight="1">
      <c r="F630" s="212"/>
    </row>
    <row r="631" spans="6:6" ht="15.75" customHeight="1">
      <c r="F631" s="212"/>
    </row>
    <row r="632" spans="6:6" ht="15.75" customHeight="1">
      <c r="F632" s="212"/>
    </row>
    <row r="633" spans="6:6" ht="15.75" customHeight="1">
      <c r="F633" s="212"/>
    </row>
    <row r="634" spans="6:6" ht="15.75" customHeight="1">
      <c r="F634" s="212"/>
    </row>
    <row r="635" spans="6:6" ht="15.75" customHeight="1">
      <c r="F635" s="212"/>
    </row>
    <row r="636" spans="6:6" ht="15.75" customHeight="1">
      <c r="F636" s="212"/>
    </row>
    <row r="637" spans="6:6" ht="15.75" customHeight="1">
      <c r="F637" s="212"/>
    </row>
    <row r="638" spans="6:6" ht="15.75" customHeight="1">
      <c r="F638" s="212"/>
    </row>
    <row r="639" spans="6:6" ht="15.75" customHeight="1">
      <c r="F639" s="212"/>
    </row>
    <row r="640" spans="6:6" ht="15.75" customHeight="1">
      <c r="F640" s="212"/>
    </row>
    <row r="641" spans="6:6" ht="15.75" customHeight="1">
      <c r="F641" s="212"/>
    </row>
    <row r="642" spans="6:6" ht="15.75" customHeight="1">
      <c r="F642" s="212"/>
    </row>
    <row r="643" spans="6:6" ht="15.75" customHeight="1">
      <c r="F643" s="212"/>
    </row>
    <row r="644" spans="6:6" ht="15.75" customHeight="1">
      <c r="F644" s="212"/>
    </row>
    <row r="645" spans="6:6" ht="15.75" customHeight="1">
      <c r="F645" s="212"/>
    </row>
    <row r="646" spans="6:6" ht="15.75" customHeight="1">
      <c r="F646" s="212"/>
    </row>
    <row r="647" spans="6:6" ht="15.75" customHeight="1">
      <c r="F647" s="212"/>
    </row>
    <row r="648" spans="6:6" ht="15.75" customHeight="1">
      <c r="F648" s="212"/>
    </row>
    <row r="649" spans="6:6" ht="15.75" customHeight="1">
      <c r="F649" s="212"/>
    </row>
    <row r="650" spans="6:6" ht="15.75" customHeight="1">
      <c r="F650" s="212"/>
    </row>
    <row r="651" spans="6:6" ht="15.75" customHeight="1">
      <c r="F651" s="212"/>
    </row>
    <row r="652" spans="6:6" ht="15.75" customHeight="1">
      <c r="F652" s="212"/>
    </row>
    <row r="653" spans="6:6" ht="15.75" customHeight="1">
      <c r="F653" s="212"/>
    </row>
    <row r="654" spans="6:6" ht="15.75" customHeight="1">
      <c r="F654" s="212"/>
    </row>
    <row r="655" spans="6:6" ht="15.75" customHeight="1">
      <c r="F655" s="212"/>
    </row>
    <row r="656" spans="6:6" ht="15.75" customHeight="1">
      <c r="F656" s="212"/>
    </row>
    <row r="657" spans="6:6" ht="15.75" customHeight="1">
      <c r="F657" s="212"/>
    </row>
    <row r="658" spans="6:6" ht="15.75" customHeight="1">
      <c r="F658" s="212"/>
    </row>
    <row r="659" spans="6:6" ht="15.75" customHeight="1">
      <c r="F659" s="212"/>
    </row>
    <row r="660" spans="6:6" ht="15.75" customHeight="1">
      <c r="F660" s="212"/>
    </row>
    <row r="661" spans="6:6" ht="15.75" customHeight="1">
      <c r="F661" s="212"/>
    </row>
    <row r="662" spans="6:6" ht="15.75" customHeight="1">
      <c r="F662" s="212"/>
    </row>
    <row r="663" spans="6:6" ht="15.75" customHeight="1">
      <c r="F663" s="212"/>
    </row>
    <row r="664" spans="6:6" ht="15.75" customHeight="1">
      <c r="F664" s="212"/>
    </row>
    <row r="665" spans="6:6" ht="15.75" customHeight="1">
      <c r="F665" s="212"/>
    </row>
    <row r="666" spans="6:6" ht="15.75" customHeight="1">
      <c r="F666" s="212"/>
    </row>
    <row r="667" spans="6:6" ht="15.75" customHeight="1">
      <c r="F667" s="212"/>
    </row>
    <row r="668" spans="6:6" ht="15.75" customHeight="1">
      <c r="F668" s="212"/>
    </row>
    <row r="669" spans="6:6" ht="15.75" customHeight="1">
      <c r="F669" s="212"/>
    </row>
    <row r="670" spans="6:6" ht="15.75" customHeight="1">
      <c r="F670" s="212"/>
    </row>
    <row r="671" spans="6:6" ht="15.75" customHeight="1">
      <c r="F671" s="212"/>
    </row>
    <row r="672" spans="6:6" ht="15.75" customHeight="1">
      <c r="F672" s="212"/>
    </row>
    <row r="673" spans="6:6" ht="15.75" customHeight="1">
      <c r="F673" s="212"/>
    </row>
    <row r="674" spans="6:6" ht="15.75" customHeight="1">
      <c r="F674" s="212"/>
    </row>
    <row r="675" spans="6:6" ht="15.75" customHeight="1">
      <c r="F675" s="212"/>
    </row>
    <row r="676" spans="6:6" ht="15.75" customHeight="1">
      <c r="F676" s="212"/>
    </row>
    <row r="677" spans="6:6" ht="15.75" customHeight="1">
      <c r="F677" s="212"/>
    </row>
    <row r="678" spans="6:6" ht="15.75" customHeight="1">
      <c r="F678" s="212"/>
    </row>
    <row r="679" spans="6:6" ht="15.75" customHeight="1">
      <c r="F679" s="212"/>
    </row>
    <row r="680" spans="6:6" ht="15.75" customHeight="1">
      <c r="F680" s="212"/>
    </row>
    <row r="681" spans="6:6" ht="15.75" customHeight="1">
      <c r="F681" s="212"/>
    </row>
    <row r="682" spans="6:6" ht="15.75" customHeight="1">
      <c r="F682" s="212"/>
    </row>
    <row r="683" spans="6:6" ht="15.75" customHeight="1">
      <c r="F683" s="212"/>
    </row>
    <row r="684" spans="6:6" ht="15.75" customHeight="1">
      <c r="F684" s="212"/>
    </row>
    <row r="685" spans="6:6" ht="15.75" customHeight="1">
      <c r="F685" s="212"/>
    </row>
    <row r="686" spans="6:6" ht="15.75" customHeight="1">
      <c r="F686" s="212"/>
    </row>
    <row r="687" spans="6:6" ht="15.75" customHeight="1">
      <c r="F687" s="212"/>
    </row>
    <row r="688" spans="6:6" ht="15.75" customHeight="1">
      <c r="F688" s="212"/>
    </row>
    <row r="689" spans="6:6" ht="15.75" customHeight="1">
      <c r="F689" s="212"/>
    </row>
    <row r="690" spans="6:6" ht="15.75" customHeight="1">
      <c r="F690" s="212"/>
    </row>
    <row r="691" spans="6:6" ht="15.75" customHeight="1">
      <c r="F691" s="212"/>
    </row>
    <row r="692" spans="6:6" ht="15.75" customHeight="1">
      <c r="F692" s="212"/>
    </row>
    <row r="693" spans="6:6" ht="15.75" customHeight="1">
      <c r="F693" s="212"/>
    </row>
    <row r="694" spans="6:6" ht="15.75" customHeight="1">
      <c r="F694" s="212"/>
    </row>
    <row r="695" spans="6:6" ht="15.75" customHeight="1">
      <c r="F695" s="212"/>
    </row>
    <row r="696" spans="6:6" ht="15.75" customHeight="1">
      <c r="F696" s="212"/>
    </row>
    <row r="697" spans="6:6" ht="15.75" customHeight="1">
      <c r="F697" s="212"/>
    </row>
    <row r="698" spans="6:6" ht="15.75" customHeight="1">
      <c r="F698" s="212"/>
    </row>
    <row r="699" spans="6:6" ht="15.75" customHeight="1">
      <c r="F699" s="212"/>
    </row>
    <row r="700" spans="6:6" ht="15.75" customHeight="1">
      <c r="F700" s="212"/>
    </row>
    <row r="701" spans="6:6" ht="15.75" customHeight="1">
      <c r="F701" s="212"/>
    </row>
    <row r="702" spans="6:6" ht="15.75" customHeight="1">
      <c r="F702" s="212"/>
    </row>
    <row r="703" spans="6:6" ht="15.75" customHeight="1">
      <c r="F703" s="212"/>
    </row>
    <row r="704" spans="6:6" ht="15.75" customHeight="1">
      <c r="F704" s="212"/>
    </row>
    <row r="705" spans="6:6" ht="15.75" customHeight="1">
      <c r="F705" s="212"/>
    </row>
    <row r="706" spans="6:6" ht="15.75" customHeight="1">
      <c r="F706" s="212"/>
    </row>
    <row r="707" spans="6:6" ht="15.75" customHeight="1">
      <c r="F707" s="212"/>
    </row>
    <row r="708" spans="6:6" ht="15.75" customHeight="1">
      <c r="F708" s="212"/>
    </row>
    <row r="709" spans="6:6" ht="15.75" customHeight="1">
      <c r="F709" s="212"/>
    </row>
    <row r="710" spans="6:6" ht="15.75" customHeight="1">
      <c r="F710" s="212"/>
    </row>
    <row r="711" spans="6:6" ht="15.75" customHeight="1">
      <c r="F711" s="212"/>
    </row>
    <row r="712" spans="6:6" ht="15.75" customHeight="1">
      <c r="F712" s="212"/>
    </row>
    <row r="713" spans="6:6" ht="15.75" customHeight="1">
      <c r="F713" s="212"/>
    </row>
    <row r="714" spans="6:6" ht="15.75" customHeight="1">
      <c r="F714" s="212"/>
    </row>
    <row r="715" spans="6:6" ht="15.75" customHeight="1">
      <c r="F715" s="212"/>
    </row>
    <row r="716" spans="6:6" ht="15.75" customHeight="1">
      <c r="F716" s="212"/>
    </row>
    <row r="717" spans="6:6" ht="15.75" customHeight="1">
      <c r="F717" s="212"/>
    </row>
    <row r="718" spans="6:6" ht="15.75" customHeight="1">
      <c r="F718" s="212"/>
    </row>
    <row r="719" spans="6:6" ht="15.75" customHeight="1">
      <c r="F719" s="212"/>
    </row>
    <row r="720" spans="6:6" ht="15.75" customHeight="1">
      <c r="F720" s="212"/>
    </row>
    <row r="721" spans="6:6" ht="15.75" customHeight="1">
      <c r="F721" s="212"/>
    </row>
    <row r="722" spans="6:6" ht="15.75" customHeight="1">
      <c r="F722" s="212"/>
    </row>
    <row r="723" spans="6:6" ht="15.75" customHeight="1">
      <c r="F723" s="212"/>
    </row>
    <row r="724" spans="6:6" ht="15.75" customHeight="1">
      <c r="F724" s="212"/>
    </row>
    <row r="725" spans="6:6" ht="15.75" customHeight="1">
      <c r="F725" s="212"/>
    </row>
    <row r="726" spans="6:6" ht="15.75" customHeight="1">
      <c r="F726" s="212"/>
    </row>
    <row r="727" spans="6:6" ht="15.75" customHeight="1">
      <c r="F727" s="212"/>
    </row>
    <row r="728" spans="6:6" ht="15.75" customHeight="1">
      <c r="F728" s="212"/>
    </row>
    <row r="729" spans="6:6" ht="15.75" customHeight="1">
      <c r="F729" s="212"/>
    </row>
    <row r="730" spans="6:6" ht="15.75" customHeight="1">
      <c r="F730" s="212"/>
    </row>
    <row r="731" spans="6:6" ht="15.75" customHeight="1">
      <c r="F731" s="212"/>
    </row>
    <row r="732" spans="6:6" ht="15.75" customHeight="1">
      <c r="F732" s="212"/>
    </row>
    <row r="733" spans="6:6" ht="15.75" customHeight="1">
      <c r="F733" s="212"/>
    </row>
    <row r="734" spans="6:6" ht="15.75" customHeight="1">
      <c r="F734" s="212"/>
    </row>
    <row r="735" spans="6:6" ht="15.75" customHeight="1">
      <c r="F735" s="212"/>
    </row>
    <row r="736" spans="6:6" ht="15.75" customHeight="1">
      <c r="F736" s="212"/>
    </row>
    <row r="737" spans="6:6" ht="15.75" customHeight="1">
      <c r="F737" s="212"/>
    </row>
    <row r="738" spans="6:6" ht="15.75" customHeight="1">
      <c r="F738" s="212"/>
    </row>
    <row r="739" spans="6:6" ht="15.75" customHeight="1">
      <c r="F739" s="212"/>
    </row>
    <row r="740" spans="6:6" ht="15.75" customHeight="1">
      <c r="F740" s="212"/>
    </row>
    <row r="741" spans="6:6" ht="15.75" customHeight="1">
      <c r="F741" s="212"/>
    </row>
    <row r="742" spans="6:6" ht="15.75" customHeight="1">
      <c r="F742" s="212"/>
    </row>
    <row r="743" spans="6:6" ht="15.75" customHeight="1">
      <c r="F743" s="212"/>
    </row>
    <row r="744" spans="6:6" ht="15.75" customHeight="1">
      <c r="F744" s="212"/>
    </row>
  </sheetData>
  <mergeCells count="18">
    <mergeCell ref="A350:D350"/>
    <mergeCell ref="A182:D182"/>
    <mergeCell ref="A185:E185"/>
    <mergeCell ref="A223:D223"/>
    <mergeCell ref="A226:E226"/>
    <mergeCell ref="A262:D262"/>
    <mergeCell ref="A266:E266"/>
    <mergeCell ref="A307:E307"/>
    <mergeCell ref="A137:D137"/>
    <mergeCell ref="A140:E140"/>
    <mergeCell ref="A304:D304"/>
    <mergeCell ref="A343:D343"/>
    <mergeCell ref="A346:E346"/>
    <mergeCell ref="A1:E1"/>
    <mergeCell ref="A45:D45"/>
    <mergeCell ref="A48:E48"/>
    <mergeCell ref="A90:D90"/>
    <mergeCell ref="A93:E93"/>
  </mergeCells>
  <pageMargins left="0.7" right="0.7" top="0.78740157499999996" bottom="0.78740157499999996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E00-000000000000}">
          <x14:formula1>
            <xm:f>Components!$A:$A</xm:f>
          </x14:formula1>
          <xm:sqref>B3:B20 B40:B44 B50:B65 B85:B89 B95:B112 B132:B136 B142:B157 B177:B181 B187:B205 B218:B222 B228:B244 B257:B261 B268:B286 B299:B303 B309:B325 B338:B342 B348:B349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414"/>
  <sheetViews>
    <sheetView topLeftCell="A16" workbookViewId="0">
      <selection sqref="A1:E1"/>
    </sheetView>
  </sheetViews>
  <sheetFormatPr defaultColWidth="14.44140625" defaultRowHeight="15" customHeight="1"/>
  <cols>
    <col min="1" max="1" width="26.6640625" customWidth="1"/>
    <col min="2" max="2" width="56.6640625" customWidth="1"/>
    <col min="3" max="3" width="15.6640625" customWidth="1"/>
    <col min="4" max="4" width="13.44140625" customWidth="1"/>
    <col min="5" max="5" width="15.33203125" customWidth="1"/>
    <col min="6" max="26" width="8.6640625" customWidth="1"/>
  </cols>
  <sheetData>
    <row r="1" spans="1:5" ht="14.4">
      <c r="A1" s="217" t="s">
        <v>125</v>
      </c>
      <c r="B1" s="218"/>
      <c r="C1" s="218"/>
      <c r="D1" s="218"/>
      <c r="E1" s="219"/>
    </row>
    <row r="2" spans="1:5" ht="14.4">
      <c r="A2" s="200" t="s">
        <v>1745</v>
      </c>
      <c r="B2" s="201" t="s">
        <v>1746</v>
      </c>
      <c r="C2" s="201" t="s">
        <v>1747</v>
      </c>
      <c r="D2" s="201" t="s">
        <v>1748</v>
      </c>
      <c r="E2" s="202" t="s">
        <v>1749</v>
      </c>
    </row>
    <row r="3" spans="1:5" ht="14.4">
      <c r="A3" s="203" t="str">
        <f>IFERROR(VLOOKUP(B3,Components!$A$1:$C$299,2,FALSE),"")</f>
        <v>ALIS000143</v>
      </c>
      <c r="B3" s="203" t="s">
        <v>1025</v>
      </c>
      <c r="C3" s="203">
        <f>IFERROR(VLOOKUP(B3,Components!$A$1:$C$299,3,FALSE),"")</f>
        <v>0.38659090909090915</v>
      </c>
      <c r="D3" s="203">
        <v>4</v>
      </c>
      <c r="E3" s="203">
        <f t="shared" ref="E3:E14" si="0">IFERROR(D3*C3, 0)</f>
        <v>1.5463636363636366</v>
      </c>
    </row>
    <row r="4" spans="1:5" ht="14.4">
      <c r="A4" s="203" t="str">
        <f>IFERROR(VLOOKUP(B4,Components!$A$1:$C$299,2,FALSE),"")</f>
        <v>ALIS000144</v>
      </c>
      <c r="B4" s="203" t="s">
        <v>1031</v>
      </c>
      <c r="C4" s="203">
        <f>IFERROR(VLOOKUP(B4,Components!$A$1:$C$299,3,FALSE),"")</f>
        <v>8.147045454545454</v>
      </c>
      <c r="D4" s="203">
        <v>4</v>
      </c>
      <c r="E4" s="203">
        <f t="shared" si="0"/>
        <v>32.588181818181816</v>
      </c>
    </row>
    <row r="5" spans="1:5" ht="14.4">
      <c r="A5" s="203" t="str">
        <f>IFERROR(VLOOKUP(B5,Components!$A$1:$C$299,2,FALSE),"")</f>
        <v>ALIS000145</v>
      </c>
      <c r="B5" s="203" t="s">
        <v>1036</v>
      </c>
      <c r="C5" s="203">
        <f>IFERROR(VLOOKUP(B5,Components!$A$1:$C$299,3,FALSE),"")</f>
        <v>4.034863636363637</v>
      </c>
      <c r="D5" s="203">
        <v>4</v>
      </c>
      <c r="E5" s="203">
        <f t="shared" si="0"/>
        <v>16.139454545454548</v>
      </c>
    </row>
    <row r="6" spans="1:5" ht="14.4">
      <c r="A6" s="203" t="str">
        <f>IFERROR(VLOOKUP(B6,Components!$A$1:$C$299,2,FALSE),"")</f>
        <v>ALIS000146</v>
      </c>
      <c r="B6" s="203" t="s">
        <v>1041</v>
      </c>
      <c r="C6" s="203">
        <f>IFERROR(VLOOKUP(B6,Components!$A$1:$C$299,3,FALSE),"")</f>
        <v>0.77079545454545451</v>
      </c>
      <c r="D6" s="203">
        <v>10</v>
      </c>
      <c r="E6" s="203">
        <f t="shared" si="0"/>
        <v>7.7079545454545446</v>
      </c>
    </row>
    <row r="7" spans="1:5" ht="14.4">
      <c r="A7" s="203" t="str">
        <f>IFERROR(VLOOKUP(B7,Components!$A$1:$C$299,2,FALSE),"")</f>
        <v>ALIS000147</v>
      </c>
      <c r="B7" s="203" t="s">
        <v>1046</v>
      </c>
      <c r="C7" s="203">
        <f>IFERROR(VLOOKUP(B7,Components!$A$1:$C$299,3,FALSE),"")</f>
        <v>9.0681818181818183E-2</v>
      </c>
      <c r="D7" s="203">
        <v>10</v>
      </c>
      <c r="E7" s="203">
        <f t="shared" si="0"/>
        <v>0.90681818181818186</v>
      </c>
    </row>
    <row r="8" spans="1:5" ht="14.4">
      <c r="A8" s="203" t="str">
        <f>IFERROR(VLOOKUP(B8,Components!$A$1:$C$299,2,FALSE),"")</f>
        <v>ALIS000148</v>
      </c>
      <c r="B8" s="203" t="s">
        <v>1051</v>
      </c>
      <c r="C8" s="203">
        <f>IFERROR(VLOOKUP(B8,Components!$A$1:$C$299,3,FALSE),"")</f>
        <v>2.8636363636363637E-2</v>
      </c>
      <c r="D8" s="203">
        <v>10</v>
      </c>
      <c r="E8" s="203">
        <f t="shared" si="0"/>
        <v>0.28636363636363638</v>
      </c>
    </row>
    <row r="9" spans="1:5" ht="14.4">
      <c r="A9" s="203" t="str">
        <f>IFERROR(VLOOKUP(B9,Components!$A$1:$C$299,2,FALSE),"")</f>
        <v>ALIS000149</v>
      </c>
      <c r="B9" s="203" t="s">
        <v>1056</v>
      </c>
      <c r="C9" s="203">
        <f>IFERROR(VLOOKUP(B9,Components!$A$1:$C$299,3,FALSE),"")</f>
        <v>3.5795454545454547E-2</v>
      </c>
      <c r="D9" s="203">
        <v>4</v>
      </c>
      <c r="E9" s="203">
        <f t="shared" si="0"/>
        <v>0.14318181818181819</v>
      </c>
    </row>
    <row r="10" spans="1:5" ht="14.4">
      <c r="A10" s="203" t="str">
        <f>IFERROR(VLOOKUP(B10,Components!$A$1:$C$299,2,FALSE),"")</f>
        <v>ALIS000150</v>
      </c>
      <c r="B10" s="203" t="s">
        <v>1061</v>
      </c>
      <c r="C10" s="213">
        <f>IFERROR(VLOOKUP(B10,Components!$A$1:$C$299,3,FALSE),"")</f>
        <v>222.17045454545453</v>
      </c>
      <c r="D10" s="203">
        <v>1</v>
      </c>
      <c r="E10" s="203">
        <f t="shared" si="0"/>
        <v>222.17045454545453</v>
      </c>
    </row>
    <row r="11" spans="1:5" ht="14.4">
      <c r="A11" s="203" t="str">
        <f>IFERROR(VLOOKUP(B11,Components!$A$1:$C$299,2,FALSE),"")</f>
        <v>ALIS000152</v>
      </c>
      <c r="B11" s="203" t="s">
        <v>1069</v>
      </c>
      <c r="C11" s="213">
        <f>IFERROR(VLOOKUP(B11,Components!$A$1:$C$299,3,FALSE),"")</f>
        <v>10.56</v>
      </c>
      <c r="D11" s="203">
        <v>1</v>
      </c>
      <c r="E11" s="203">
        <f t="shared" si="0"/>
        <v>10.56</v>
      </c>
    </row>
    <row r="12" spans="1:5" ht="14.4">
      <c r="A12" s="203" t="str">
        <f>IFERROR(VLOOKUP(B12,Components!$A$1:$C$299,2,FALSE),"")</f>
        <v>ALIS000153</v>
      </c>
      <c r="B12" s="203" t="s">
        <v>1072</v>
      </c>
      <c r="C12" s="203">
        <f>IFERROR(VLOOKUP(B12,Components!$A$1:$C$299,3,FALSE),"")</f>
        <v>2.854090909090909</v>
      </c>
      <c r="D12" s="203">
        <v>0.3</v>
      </c>
      <c r="E12" s="203">
        <f t="shared" si="0"/>
        <v>0.85622727272727273</v>
      </c>
    </row>
    <row r="13" spans="1:5" ht="14.4">
      <c r="A13" s="203" t="str">
        <f>IFERROR(VLOOKUP(B13,Components!$A$1:$C$299,2,FALSE),"")</f>
        <v>ALIS000080</v>
      </c>
      <c r="B13" s="203" t="s">
        <v>750</v>
      </c>
      <c r="C13" s="203">
        <f>IFERROR(VLOOKUP(B13,Components!$A$1:$C$299,3,FALSE),"")</f>
        <v>14.82683982683983</v>
      </c>
      <c r="D13" s="203">
        <v>2</v>
      </c>
      <c r="E13" s="203">
        <f t="shared" si="0"/>
        <v>29.65367965367966</v>
      </c>
    </row>
    <row r="14" spans="1:5" ht="15.75" customHeight="1">
      <c r="A14" s="203" t="str">
        <f>IFERROR(VLOOKUP(B14,Components!$A$1:$C$299,2,FALSE),"")</f>
        <v/>
      </c>
      <c r="B14" s="204"/>
      <c r="C14" s="204" t="str">
        <f>IFERROR(VLOOKUP(B14,Components!$A$1:$C$299,3,FALSE),"")</f>
        <v/>
      </c>
      <c r="D14" s="204"/>
      <c r="E14" s="204">
        <f t="shared" si="0"/>
        <v>0</v>
      </c>
    </row>
    <row r="15" spans="1:5" ht="15.75" customHeight="1">
      <c r="A15" s="220" t="s">
        <v>1750</v>
      </c>
      <c r="B15" s="221"/>
      <c r="C15" s="221"/>
      <c r="D15" s="222"/>
      <c r="E15" s="205">
        <f>SUM(E3:E14)</f>
        <v>322.55867965367963</v>
      </c>
    </row>
    <row r="16" spans="1:5" ht="15.75" customHeight="1">
      <c r="A16" s="2" t="str">
        <f>IFERROR(VLOOKUP(#REF!,Components!A39:C337,2,FALSE),"")</f>
        <v/>
      </c>
    </row>
    <row r="17" spans="1:5" ht="15.75" customHeight="1">
      <c r="A17" s="2" t="str">
        <f>IFERROR(VLOOKUP(#REF!,Components!A40:C338,2,FALSE),"")</f>
        <v/>
      </c>
    </row>
    <row r="18" spans="1:5" ht="15.75" customHeight="1">
      <c r="A18" s="2" t="str">
        <f>IFERROR(VLOOKUP(#REF!,Components!A41:C339,2,FALSE),"")</f>
        <v/>
      </c>
    </row>
    <row r="19" spans="1:5" ht="15.75" customHeight="1">
      <c r="A19" s="217" t="s">
        <v>126</v>
      </c>
      <c r="B19" s="218"/>
      <c r="C19" s="218"/>
      <c r="D19" s="218"/>
      <c r="E19" s="219"/>
    </row>
    <row r="20" spans="1:5" ht="15.75" customHeight="1">
      <c r="A20" s="200" t="s">
        <v>1745</v>
      </c>
      <c r="B20" s="201" t="s">
        <v>1746</v>
      </c>
      <c r="C20" s="201" t="s">
        <v>1747</v>
      </c>
      <c r="D20" s="201" t="s">
        <v>1748</v>
      </c>
      <c r="E20" s="202" t="s">
        <v>1749</v>
      </c>
    </row>
    <row r="21" spans="1:5" ht="15.75" customHeight="1">
      <c r="A21" s="203" t="str">
        <f>IFERROR(VLOOKUP(B21,Components!$A$1:$C$299,2,FALSE),"")</f>
        <v>ALIS000148</v>
      </c>
      <c r="B21" s="203" t="s">
        <v>1051</v>
      </c>
      <c r="C21" s="203">
        <f>IFERROR(VLOOKUP(B21,Components!$A$1:$C$299,3,FALSE),"")</f>
        <v>2.8636363636363637E-2</v>
      </c>
      <c r="D21" s="203">
        <v>4</v>
      </c>
      <c r="E21" s="203">
        <f t="shared" ref="E21:E36" si="1">IFERROR(D21*C21, 0)</f>
        <v>0.11454545454545455</v>
      </c>
    </row>
    <row r="22" spans="1:5" ht="15.75" customHeight="1">
      <c r="A22" s="203" t="str">
        <f>IFERROR(VLOOKUP(B22,Components!$A$1:$C$299,2,FALSE),"")</f>
        <v>ALIS000149</v>
      </c>
      <c r="B22" s="203" t="s">
        <v>1056</v>
      </c>
      <c r="C22" s="203">
        <f>IFERROR(VLOOKUP(B22,Components!$A$1:$C$299,3,FALSE),"")</f>
        <v>3.5795454545454547E-2</v>
      </c>
      <c r="D22" s="203">
        <v>4</v>
      </c>
      <c r="E22" s="203">
        <f t="shared" si="1"/>
        <v>0.14318181818181819</v>
      </c>
    </row>
    <row r="23" spans="1:5" ht="15.75" customHeight="1">
      <c r="A23" s="203" t="str">
        <f>IFERROR(VLOOKUP(B23,Components!$A$1:$C$299,2,FALSE),"")</f>
        <v>ALIS000151</v>
      </c>
      <c r="B23" s="203" t="s">
        <v>1065</v>
      </c>
      <c r="C23" s="216">
        <f>IFERROR(VLOOKUP(B23,Components!$A$1:$C$299,3,FALSE),"")</f>
        <v>184.8</v>
      </c>
      <c r="D23" s="203">
        <v>1</v>
      </c>
      <c r="E23" s="203">
        <f t="shared" si="1"/>
        <v>184.8</v>
      </c>
    </row>
    <row r="24" spans="1:5" ht="15.75" customHeight="1">
      <c r="A24" s="203" t="str">
        <f>IFERROR(VLOOKUP(B24,Components!$A$1:$C$299,2,FALSE),"")</f>
        <v>ALIS000152</v>
      </c>
      <c r="B24" s="203" t="s">
        <v>1069</v>
      </c>
      <c r="C24" s="216">
        <f>IFERROR(VLOOKUP(B24,Components!$A$1:$C$299,3,FALSE),"")</f>
        <v>10.56</v>
      </c>
      <c r="D24" s="203">
        <v>1</v>
      </c>
      <c r="E24" s="203">
        <f t="shared" si="1"/>
        <v>10.56</v>
      </c>
    </row>
    <row r="25" spans="1:5" ht="15.75" customHeight="1">
      <c r="A25" s="203" t="str">
        <f>IFERROR(VLOOKUP(B25,Components!$A$1:$C$299,2,FALSE),"")</f>
        <v>ALIS000153</v>
      </c>
      <c r="B25" s="203" t="s">
        <v>1072</v>
      </c>
      <c r="C25" s="203">
        <f>IFERROR(VLOOKUP(B25,Components!$A$1:$C$299,3,FALSE),"")</f>
        <v>2.854090909090909</v>
      </c>
      <c r="D25" s="203">
        <v>0.3</v>
      </c>
      <c r="E25" s="203">
        <f t="shared" si="1"/>
        <v>0.85622727272727273</v>
      </c>
    </row>
    <row r="26" spans="1:5" ht="15.75" customHeight="1">
      <c r="A26" s="203" t="str">
        <f>IFERROR(VLOOKUP(B26,Components!$A$1:$C$299,2,FALSE),"")</f>
        <v>ALIS000154</v>
      </c>
      <c r="B26" s="203" t="s">
        <v>1079</v>
      </c>
      <c r="C26" s="203">
        <f>IFERROR(VLOOKUP(B26,Components!$A$1:$C$299,3,FALSE),"")</f>
        <v>11.702727272727271</v>
      </c>
      <c r="D26" s="203">
        <v>1.5</v>
      </c>
      <c r="E26" s="203">
        <f t="shared" si="1"/>
        <v>17.554090909090906</v>
      </c>
    </row>
    <row r="27" spans="1:5" ht="15.75" customHeight="1">
      <c r="A27" s="203" t="str">
        <f>IFERROR(VLOOKUP(B27,Components!$A$1:$C$299,2,FALSE),"")</f>
        <v>ALIS000155</v>
      </c>
      <c r="B27" s="203" t="s">
        <v>1084</v>
      </c>
      <c r="C27" s="203">
        <f>IFERROR(VLOOKUP(B27,Components!$A$1:$C$299,3,FALSE),"")</f>
        <v>0.62045454545454548</v>
      </c>
      <c r="D27" s="203">
        <v>4</v>
      </c>
      <c r="E27" s="203">
        <f t="shared" si="1"/>
        <v>2.4818181818181819</v>
      </c>
    </row>
    <row r="28" spans="1:5" ht="15.75" customHeight="1">
      <c r="A28" s="203" t="str">
        <f>IFERROR(VLOOKUP(B28,Components!$A$1:$C$299,2,FALSE),"")</f>
        <v>ALIS000156</v>
      </c>
      <c r="B28" s="203" t="s">
        <v>1089</v>
      </c>
      <c r="C28" s="203">
        <f>IFERROR(VLOOKUP(B28,Components!$A$1:$C$299,3,FALSE),"")</f>
        <v>5.9277272727272727</v>
      </c>
      <c r="D28" s="203">
        <v>4</v>
      </c>
      <c r="E28" s="203">
        <f t="shared" si="1"/>
        <v>23.710909090909091</v>
      </c>
    </row>
    <row r="29" spans="1:5" ht="15.75" customHeight="1">
      <c r="A29" s="203" t="str">
        <f>IFERROR(VLOOKUP(B29,Components!$A$1:$C$299,2,FALSE),"")</f>
        <v>ALIS000157</v>
      </c>
      <c r="B29" s="203" t="s">
        <v>1094</v>
      </c>
      <c r="C29" s="203">
        <f>IFERROR(VLOOKUP(B29,Components!$A$1:$C$299,3,FALSE),"")</f>
        <v>3.5365909090909087</v>
      </c>
      <c r="D29" s="203"/>
      <c r="E29" s="203">
        <f t="shared" si="1"/>
        <v>0</v>
      </c>
    </row>
    <row r="30" spans="1:5" ht="15.75" customHeight="1">
      <c r="A30" s="203" t="str">
        <f>IFERROR(VLOOKUP(B30,Components!$A$1:$C$299,2,FALSE),"")</f>
        <v>ALIS000158</v>
      </c>
      <c r="B30" s="203" t="s">
        <v>1100</v>
      </c>
      <c r="C30" s="203">
        <f>IFERROR(VLOOKUP(B30,Components!$A$1:$C$299,3,FALSE),"")</f>
        <v>0.5011363636363636</v>
      </c>
      <c r="D30" s="203"/>
      <c r="E30" s="203">
        <f t="shared" si="1"/>
        <v>0</v>
      </c>
    </row>
    <row r="31" spans="1:5" ht="15.75" customHeight="1">
      <c r="A31" s="203" t="str">
        <f>IFERROR(VLOOKUP(B31,Components!$A$1:$C$299,2,FALSE),"")</f>
        <v>ALIS000159</v>
      </c>
      <c r="B31" s="203" t="s">
        <v>1105</v>
      </c>
      <c r="C31" s="203">
        <f>IFERROR(VLOOKUP(B31,Components!$A$1:$C$299,3,FALSE),"")</f>
        <v>0.4438636363636364</v>
      </c>
      <c r="D31" s="203"/>
      <c r="E31" s="203">
        <f t="shared" si="1"/>
        <v>0</v>
      </c>
    </row>
    <row r="32" spans="1:5" ht="15.75" customHeight="1">
      <c r="A32" s="203" t="str">
        <f>IFERROR(VLOOKUP(B32,Components!$A$1:$C$299,2,FALSE),"")</f>
        <v>ALIS000160</v>
      </c>
      <c r="B32" s="203" t="s">
        <v>1110</v>
      </c>
      <c r="C32" s="203">
        <f>IFERROR(VLOOKUP(B32,Components!$A$1:$C$299,3,FALSE),"")</f>
        <v>0.8113636363636364</v>
      </c>
      <c r="D32" s="203"/>
      <c r="E32" s="203">
        <f t="shared" si="1"/>
        <v>0</v>
      </c>
    </row>
    <row r="33" spans="1:5" ht="15.75" customHeight="1">
      <c r="A33" s="203" t="str">
        <f>IFERROR(VLOOKUP(B33,Components!$A$1:$C$299,2,FALSE),"")</f>
        <v>ALIS000161</v>
      </c>
      <c r="B33" s="203" t="s">
        <v>1115</v>
      </c>
      <c r="C33" s="203">
        <f>IFERROR(VLOOKUP(B33,Components!$A$1:$C$299,3,FALSE),"")</f>
        <v>0.8113636363636364</v>
      </c>
      <c r="D33" s="203"/>
      <c r="E33" s="203">
        <f t="shared" si="1"/>
        <v>0</v>
      </c>
    </row>
    <row r="34" spans="1:5" ht="15.75" customHeight="1">
      <c r="A34" s="203" t="str">
        <f>IFERROR(VLOOKUP(B34,Components!$A$1:$C$299,2,FALSE),"")</f>
        <v>ALIS000162</v>
      </c>
      <c r="B34" s="203" t="s">
        <v>1118</v>
      </c>
      <c r="C34" s="203">
        <f>IFERROR(VLOOKUP(B34,Components!$A$1:$C$299,3,FALSE),"")</f>
        <v>0.12886363636363637</v>
      </c>
      <c r="D34" s="203"/>
      <c r="E34" s="203">
        <f t="shared" si="1"/>
        <v>0</v>
      </c>
    </row>
    <row r="35" spans="1:5" ht="15.75" customHeight="1">
      <c r="A35" s="203" t="str">
        <f>IFERROR(VLOOKUP(B35,Components!$A$1:$C$299,2,FALSE),"")</f>
        <v>ALIS000163</v>
      </c>
      <c r="B35" s="203" t="s">
        <v>1123</v>
      </c>
      <c r="C35" s="203">
        <f>IFERROR(VLOOKUP(B35,Components!$A$1:$C$299,3,FALSE),"")</f>
        <v>0.1765909090909091</v>
      </c>
      <c r="D35" s="203"/>
      <c r="E35" s="203">
        <f t="shared" si="1"/>
        <v>0</v>
      </c>
    </row>
    <row r="36" spans="1:5" ht="15.75" customHeight="1">
      <c r="A36" s="203" t="str">
        <f>IFERROR(VLOOKUP(B36,Components!$A$1:$C$299,2,FALSE),"")</f>
        <v/>
      </c>
      <c r="B36" s="204"/>
      <c r="C36" s="204" t="str">
        <f>IFERROR(VLOOKUP(B36,Components!$A$1:$C$299,3,FALSE),"")</f>
        <v/>
      </c>
      <c r="D36" s="204"/>
      <c r="E36" s="204">
        <f t="shared" si="1"/>
        <v>0</v>
      </c>
    </row>
    <row r="37" spans="1:5" ht="15.75" customHeight="1">
      <c r="A37" s="220" t="s">
        <v>1750</v>
      </c>
      <c r="B37" s="221"/>
      <c r="C37" s="221"/>
      <c r="D37" s="222"/>
      <c r="E37" s="205">
        <f>SUM(E21:E36)</f>
        <v>240.22077272727273</v>
      </c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</sheetData>
  <mergeCells count="4">
    <mergeCell ref="A1:E1"/>
    <mergeCell ref="A15:D15"/>
    <mergeCell ref="A19:E19"/>
    <mergeCell ref="A37:D37"/>
  </mergeCells>
  <pageMargins left="0.7" right="0.7" top="0.78740157499999996" bottom="0.78740157499999996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F00-000000000000}">
          <x14:formula1>
            <xm:f>Components!$A:$A</xm:f>
          </x14:formula1>
          <xm:sqref>B3:B14 B21:B36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CB144-CEB4-40DD-BB1B-0271BFD2C538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1191"/>
  <sheetViews>
    <sheetView tabSelected="1" workbookViewId="0">
      <pane ySplit="1" topLeftCell="A229" activePane="bottomLeft" state="frozen"/>
      <selection pane="bottomLeft" activeCell="B252" sqref="B252"/>
    </sheetView>
  </sheetViews>
  <sheetFormatPr defaultColWidth="14.44140625" defaultRowHeight="15" customHeight="1"/>
  <cols>
    <col min="1" max="1" width="30.88671875" customWidth="1"/>
    <col min="2" max="9" width="22.109375" customWidth="1"/>
  </cols>
  <sheetData>
    <row r="1" spans="1:33" ht="28.8">
      <c r="A1" s="223" t="s">
        <v>1817</v>
      </c>
      <c r="B1" s="7" t="s">
        <v>25</v>
      </c>
      <c r="C1" s="7" t="s">
        <v>26</v>
      </c>
      <c r="D1" s="8" t="s">
        <v>27</v>
      </c>
      <c r="E1" s="7" t="s">
        <v>28</v>
      </c>
      <c r="F1" s="7" t="s">
        <v>29</v>
      </c>
      <c r="G1" s="7" t="s">
        <v>30</v>
      </c>
      <c r="H1" s="7" t="s">
        <v>31</v>
      </c>
      <c r="I1" s="7" t="s">
        <v>32</v>
      </c>
      <c r="J1" s="9" t="s">
        <v>33</v>
      </c>
      <c r="K1" s="10" t="s">
        <v>34</v>
      </c>
      <c r="L1" s="11" t="s">
        <v>35</v>
      </c>
      <c r="M1" s="12" t="s">
        <v>36</v>
      </c>
      <c r="N1" s="13" t="s">
        <v>37</v>
      </c>
      <c r="O1" s="14" t="s">
        <v>38</v>
      </c>
      <c r="P1" s="15" t="s">
        <v>39</v>
      </c>
      <c r="Q1" s="15" t="s">
        <v>40</v>
      </c>
      <c r="R1" s="16"/>
      <c r="S1" s="17"/>
      <c r="T1" s="17"/>
      <c r="U1" s="17"/>
      <c r="V1" s="17"/>
      <c r="W1" s="18" t="s">
        <v>41</v>
      </c>
      <c r="X1" s="19" t="s">
        <v>42</v>
      </c>
      <c r="Y1" s="19" t="s">
        <v>43</v>
      </c>
      <c r="Z1" s="19" t="s">
        <v>44</v>
      </c>
      <c r="AA1" s="19" t="s">
        <v>45</v>
      </c>
      <c r="AB1" s="19" t="s">
        <v>46</v>
      </c>
      <c r="AC1" s="17"/>
      <c r="AD1" s="17"/>
      <c r="AE1" s="17"/>
      <c r="AF1" s="17"/>
      <c r="AG1" s="17"/>
    </row>
    <row r="2" spans="1:33" ht="14.4">
      <c r="A2" s="20" t="s">
        <v>47</v>
      </c>
      <c r="B2" s="21">
        <f>Wrists!E8</f>
        <v>58.101000000000006</v>
      </c>
      <c r="C2" s="22">
        <f t="shared" ref="C2:C93" si="0">1-B2/D2</f>
        <v>0.36152747252747242</v>
      </c>
      <c r="D2" s="23">
        <f t="shared" ref="D2:D15" si="1">H2</f>
        <v>91</v>
      </c>
      <c r="E2" s="22">
        <f t="shared" ref="E2:E42" si="2">N2</f>
        <v>0.42</v>
      </c>
      <c r="F2" s="21">
        <f t="shared" ref="F2:F42" si="3">B2/(1-E2)</f>
        <v>100.17413793103448</v>
      </c>
      <c r="G2" s="22">
        <f t="shared" ref="G2:G42" si="4">F2/Q2-1</f>
        <v>0.1008147025388404</v>
      </c>
      <c r="H2" s="21">
        <f t="shared" ref="H2:H42" si="5">Q2</f>
        <v>91</v>
      </c>
      <c r="I2" s="21">
        <v>60</v>
      </c>
      <c r="J2" s="24">
        <v>53</v>
      </c>
      <c r="K2" s="25">
        <v>86</v>
      </c>
      <c r="L2" s="26">
        <v>0.30570000000000003</v>
      </c>
      <c r="M2" s="27"/>
      <c r="N2" s="26">
        <v>0.42</v>
      </c>
      <c r="O2" s="28">
        <v>38</v>
      </c>
      <c r="P2" s="28">
        <v>86</v>
      </c>
      <c r="Q2" s="24">
        <v>91</v>
      </c>
      <c r="R2" s="29">
        <v>5.8700000000000002E-2</v>
      </c>
      <c r="S2" s="17"/>
      <c r="T2" s="17"/>
      <c r="U2" s="17"/>
      <c r="V2" s="17"/>
      <c r="W2" s="30">
        <v>0.15</v>
      </c>
      <c r="X2" s="31">
        <v>0.31759999999999999</v>
      </c>
      <c r="Y2" s="32">
        <v>77</v>
      </c>
      <c r="Z2" s="32">
        <v>25</v>
      </c>
      <c r="AA2" s="33">
        <v>14</v>
      </c>
      <c r="AB2" s="31">
        <v>0.64290000000000003</v>
      </c>
      <c r="AC2" s="17"/>
      <c r="AD2" s="17"/>
      <c r="AE2" s="17"/>
      <c r="AF2" s="17"/>
      <c r="AG2" s="17"/>
    </row>
    <row r="3" spans="1:33" ht="14.4">
      <c r="A3" s="20" t="s">
        <v>48</v>
      </c>
      <c r="B3" s="21">
        <f>Wrists!E17</f>
        <v>56.781000000000006</v>
      </c>
      <c r="C3" s="22">
        <f t="shared" si="0"/>
        <v>0.37603296703296696</v>
      </c>
      <c r="D3" s="23">
        <f t="shared" si="1"/>
        <v>91</v>
      </c>
      <c r="E3" s="22">
        <f t="shared" si="2"/>
        <v>0.42</v>
      </c>
      <c r="F3" s="21">
        <f t="shared" si="3"/>
        <v>97.898275862068971</v>
      </c>
      <c r="G3" s="22">
        <f t="shared" si="4"/>
        <v>7.5805229253505191E-2</v>
      </c>
      <c r="H3" s="21">
        <f t="shared" si="5"/>
        <v>91</v>
      </c>
      <c r="I3" s="21">
        <v>60</v>
      </c>
      <c r="J3" s="24">
        <v>53</v>
      </c>
      <c r="K3" s="25">
        <v>86</v>
      </c>
      <c r="L3" s="26">
        <v>0.30570000000000003</v>
      </c>
      <c r="M3" s="27"/>
      <c r="N3" s="26">
        <v>0.42</v>
      </c>
      <c r="O3" s="28">
        <v>38</v>
      </c>
      <c r="P3" s="28">
        <v>86</v>
      </c>
      <c r="Q3" s="24">
        <v>91</v>
      </c>
      <c r="R3" s="29">
        <v>5.8700000000000002E-2</v>
      </c>
      <c r="S3" s="34"/>
      <c r="T3" s="34"/>
      <c r="U3" s="34"/>
      <c r="V3" s="34"/>
      <c r="W3" s="30">
        <v>0.15</v>
      </c>
      <c r="X3" s="31">
        <v>0.31759999999999999</v>
      </c>
      <c r="Y3" s="32">
        <v>77</v>
      </c>
      <c r="Z3" s="32">
        <v>25</v>
      </c>
      <c r="AA3" s="33">
        <v>14</v>
      </c>
      <c r="AB3" s="31">
        <v>0.64290000000000003</v>
      </c>
      <c r="AC3" s="34"/>
      <c r="AD3" s="34"/>
      <c r="AE3" s="34"/>
      <c r="AF3" s="34"/>
      <c r="AG3" s="34"/>
    </row>
    <row r="4" spans="1:33" ht="14.4">
      <c r="A4" s="20" t="s">
        <v>49</v>
      </c>
      <c r="B4" s="21">
        <f>Wrists!E35</f>
        <v>58.101000000000006</v>
      </c>
      <c r="C4" s="22">
        <f t="shared" si="0"/>
        <v>0.54960465116279067</v>
      </c>
      <c r="D4" s="23">
        <f t="shared" si="1"/>
        <v>129</v>
      </c>
      <c r="E4" s="22">
        <f t="shared" si="2"/>
        <v>0.59</v>
      </c>
      <c r="F4" s="21">
        <f t="shared" si="3"/>
        <v>141.70975609756098</v>
      </c>
      <c r="G4" s="22">
        <f t="shared" si="4"/>
        <v>9.8525241066364178E-2</v>
      </c>
      <c r="H4" s="21">
        <f t="shared" si="5"/>
        <v>129</v>
      </c>
      <c r="I4" s="21">
        <v>60</v>
      </c>
      <c r="J4" s="24">
        <v>53</v>
      </c>
      <c r="K4" s="25">
        <v>120</v>
      </c>
      <c r="L4" s="26">
        <v>0.50239999999999996</v>
      </c>
      <c r="M4" s="27"/>
      <c r="N4" s="26">
        <v>0.59</v>
      </c>
      <c r="O4" s="28">
        <v>76</v>
      </c>
      <c r="P4" s="28">
        <v>120</v>
      </c>
      <c r="Q4" s="24">
        <v>129</v>
      </c>
      <c r="R4" s="29">
        <v>7.3300000000000004E-2</v>
      </c>
      <c r="S4" s="34"/>
      <c r="T4" s="34"/>
      <c r="U4" s="34"/>
      <c r="V4" s="34"/>
      <c r="W4" s="30">
        <v>0.2</v>
      </c>
      <c r="X4" s="31">
        <v>0.48749999999999999</v>
      </c>
      <c r="Y4" s="32">
        <v>103</v>
      </c>
      <c r="Z4" s="32">
        <v>50</v>
      </c>
      <c r="AA4" s="33">
        <v>26</v>
      </c>
      <c r="AB4" s="31">
        <v>0.66100000000000003</v>
      </c>
      <c r="AC4" s="34"/>
      <c r="AD4" s="34"/>
      <c r="AE4" s="34"/>
      <c r="AF4" s="34"/>
      <c r="AG4" s="34"/>
    </row>
    <row r="5" spans="1:33" ht="14.4">
      <c r="A5" s="35" t="s">
        <v>50</v>
      </c>
      <c r="B5" s="36">
        <f>Wrists!E26</f>
        <v>60.741000000000007</v>
      </c>
      <c r="C5" s="22">
        <f t="shared" si="0"/>
        <v>0.38645454545454538</v>
      </c>
      <c r="D5" s="23">
        <f t="shared" si="1"/>
        <v>99</v>
      </c>
      <c r="E5" s="22">
        <f t="shared" si="2"/>
        <v>0.42</v>
      </c>
      <c r="F5" s="21">
        <f t="shared" si="3"/>
        <v>104.72586206896551</v>
      </c>
      <c r="G5" s="22">
        <f t="shared" si="4"/>
        <v>5.7836990595611315E-2</v>
      </c>
      <c r="H5" s="21">
        <f t="shared" si="5"/>
        <v>99</v>
      </c>
      <c r="I5" s="37"/>
      <c r="J5" s="24">
        <v>57</v>
      </c>
      <c r="K5" s="38"/>
      <c r="L5" s="39"/>
      <c r="M5" s="27"/>
      <c r="N5" s="26">
        <v>0.42</v>
      </c>
      <c r="O5" s="28">
        <v>41</v>
      </c>
      <c r="P5" s="27"/>
      <c r="Q5" s="24">
        <v>99</v>
      </c>
      <c r="R5" s="40" t="e">
        <v>#DIV/0!</v>
      </c>
      <c r="S5" s="34"/>
      <c r="T5" s="34"/>
      <c r="U5" s="34"/>
      <c r="V5" s="34"/>
      <c r="W5" s="30">
        <v>0.15</v>
      </c>
      <c r="X5" s="31">
        <v>0.31759999999999999</v>
      </c>
      <c r="Y5" s="32">
        <v>84</v>
      </c>
      <c r="Z5" s="32">
        <v>27</v>
      </c>
      <c r="AA5" s="33">
        <v>15</v>
      </c>
      <c r="AB5" s="31">
        <v>0.64290000000000003</v>
      </c>
      <c r="AC5" s="34"/>
      <c r="AD5" s="34"/>
      <c r="AE5" s="34"/>
      <c r="AF5" s="34"/>
      <c r="AG5" s="34"/>
    </row>
    <row r="6" spans="1:33" ht="14.4">
      <c r="A6" s="41" t="s">
        <v>51</v>
      </c>
      <c r="B6" s="42"/>
      <c r="C6" s="22" t="e">
        <f t="shared" si="0"/>
        <v>#VALUE!</v>
      </c>
      <c r="D6" s="23" t="str">
        <f t="shared" si="1"/>
        <v>ON DEMAN</v>
      </c>
      <c r="E6" s="22">
        <f t="shared" si="2"/>
        <v>0</v>
      </c>
      <c r="F6" s="21">
        <f t="shared" si="3"/>
        <v>0</v>
      </c>
      <c r="G6" s="22" t="e">
        <f t="shared" si="4"/>
        <v>#VALUE!</v>
      </c>
      <c r="H6" s="21" t="str">
        <f t="shared" si="5"/>
        <v>ON DEMAN</v>
      </c>
      <c r="I6" s="43" t="s">
        <v>52</v>
      </c>
      <c r="J6" s="44"/>
      <c r="K6" s="38"/>
      <c r="L6" s="45"/>
      <c r="M6" s="46"/>
      <c r="N6" s="47"/>
      <c r="O6" s="27"/>
      <c r="P6" s="27"/>
      <c r="Q6" s="24" t="s">
        <v>53</v>
      </c>
      <c r="R6" s="48"/>
      <c r="S6" s="34"/>
      <c r="T6" s="34"/>
      <c r="U6" s="34"/>
      <c r="V6" s="34"/>
      <c r="W6" s="16"/>
      <c r="X6" s="34"/>
      <c r="Y6" s="34"/>
      <c r="Z6" s="34"/>
      <c r="AA6" s="34"/>
      <c r="AB6" s="34"/>
      <c r="AC6" s="34"/>
      <c r="AD6" s="34"/>
      <c r="AE6" s="34"/>
      <c r="AF6" s="34"/>
      <c r="AG6" s="34"/>
    </row>
    <row r="7" spans="1:33" ht="14.4">
      <c r="A7" s="41" t="s">
        <v>54</v>
      </c>
      <c r="B7" s="49">
        <f>Wrists!E40</f>
        <v>5.28</v>
      </c>
      <c r="C7" s="22">
        <f t="shared" si="0"/>
        <v>0.33999999999999997</v>
      </c>
      <c r="D7" s="23">
        <f t="shared" si="1"/>
        <v>8</v>
      </c>
      <c r="E7" s="22">
        <f t="shared" si="2"/>
        <v>0.6</v>
      </c>
      <c r="F7" s="21">
        <f t="shared" si="3"/>
        <v>13.2</v>
      </c>
      <c r="G7" s="22">
        <f t="shared" si="4"/>
        <v>0.64999999999999991</v>
      </c>
      <c r="H7" s="21">
        <f t="shared" si="5"/>
        <v>8</v>
      </c>
      <c r="I7" s="50"/>
      <c r="J7" s="24">
        <v>3</v>
      </c>
      <c r="K7" s="38"/>
      <c r="L7" s="45"/>
      <c r="M7" s="46"/>
      <c r="N7" s="26">
        <v>0.6</v>
      </c>
      <c r="O7" s="28">
        <v>5</v>
      </c>
      <c r="P7" s="27"/>
      <c r="Q7" s="24">
        <v>8</v>
      </c>
      <c r="R7" s="48"/>
      <c r="S7" s="34"/>
      <c r="T7" s="34"/>
      <c r="U7" s="34"/>
      <c r="V7" s="34"/>
      <c r="W7" s="16"/>
      <c r="X7" s="34"/>
      <c r="Y7" s="34"/>
      <c r="Z7" s="34"/>
      <c r="AA7" s="34"/>
      <c r="AB7" s="34"/>
      <c r="AC7" s="34"/>
      <c r="AD7" s="34"/>
      <c r="AE7" s="34"/>
      <c r="AF7" s="34"/>
      <c r="AG7" s="34"/>
    </row>
    <row r="8" spans="1:33" ht="14.4">
      <c r="A8" s="41" t="s">
        <v>55</v>
      </c>
      <c r="B8" s="49">
        <f>Wrists!E45</f>
        <v>3.96</v>
      </c>
      <c r="C8" s="22">
        <f t="shared" si="0"/>
        <v>0.505</v>
      </c>
      <c r="D8" s="23">
        <f t="shared" si="1"/>
        <v>8</v>
      </c>
      <c r="E8" s="22">
        <f t="shared" si="2"/>
        <v>0.6</v>
      </c>
      <c r="F8" s="21">
        <f t="shared" si="3"/>
        <v>9.8999999999999986</v>
      </c>
      <c r="G8" s="22">
        <f t="shared" si="4"/>
        <v>0.23749999999999982</v>
      </c>
      <c r="H8" s="21">
        <f t="shared" si="5"/>
        <v>8</v>
      </c>
      <c r="I8" s="50"/>
      <c r="J8" s="24">
        <v>3</v>
      </c>
      <c r="K8" s="38"/>
      <c r="L8" s="45"/>
      <c r="M8" s="46"/>
      <c r="N8" s="26">
        <v>0.6</v>
      </c>
      <c r="O8" s="28">
        <v>5</v>
      </c>
      <c r="P8" s="27"/>
      <c r="Q8" s="24">
        <v>8</v>
      </c>
      <c r="R8" s="48"/>
      <c r="S8" s="34"/>
      <c r="T8" s="34"/>
      <c r="U8" s="34"/>
      <c r="V8" s="34"/>
      <c r="W8" s="16"/>
      <c r="X8" s="34"/>
      <c r="Y8" s="34"/>
      <c r="Z8" s="34"/>
      <c r="AA8" s="34"/>
      <c r="AB8" s="34"/>
      <c r="AC8" s="34"/>
      <c r="AD8" s="34"/>
      <c r="AE8" s="34"/>
      <c r="AF8" s="34"/>
      <c r="AG8" s="34"/>
    </row>
    <row r="9" spans="1:33" ht="14.4">
      <c r="A9" s="41" t="s">
        <v>56</v>
      </c>
      <c r="B9" s="49">
        <f>Wrists!E50</f>
        <v>7.92</v>
      </c>
      <c r="C9" s="22">
        <f t="shared" si="0"/>
        <v>0.47199999999999998</v>
      </c>
      <c r="D9" s="23">
        <f t="shared" si="1"/>
        <v>15</v>
      </c>
      <c r="E9" s="22">
        <f t="shared" si="2"/>
        <v>0.5</v>
      </c>
      <c r="F9" s="21">
        <f t="shared" si="3"/>
        <v>15.84</v>
      </c>
      <c r="G9" s="22">
        <f t="shared" si="4"/>
        <v>5.600000000000005E-2</v>
      </c>
      <c r="H9" s="21">
        <f t="shared" si="5"/>
        <v>15</v>
      </c>
      <c r="I9" s="50"/>
      <c r="J9" s="24">
        <v>8</v>
      </c>
      <c r="K9" s="38"/>
      <c r="L9" s="45"/>
      <c r="M9" s="46"/>
      <c r="N9" s="26">
        <v>0.5</v>
      </c>
      <c r="O9" s="28">
        <v>8</v>
      </c>
      <c r="P9" s="27"/>
      <c r="Q9" s="24">
        <v>15</v>
      </c>
      <c r="R9" s="48"/>
      <c r="S9" s="34"/>
      <c r="T9" s="34"/>
      <c r="U9" s="34"/>
      <c r="V9" s="34"/>
      <c r="W9" s="16"/>
      <c r="X9" s="34"/>
      <c r="Y9" s="34"/>
      <c r="Z9" s="34"/>
      <c r="AA9" s="34"/>
      <c r="AB9" s="34"/>
      <c r="AC9" s="34"/>
      <c r="AD9" s="34"/>
      <c r="AE9" s="34"/>
      <c r="AF9" s="34"/>
      <c r="AG9" s="34"/>
    </row>
    <row r="10" spans="1:33" ht="14.4">
      <c r="A10" s="41" t="s">
        <v>57</v>
      </c>
      <c r="B10" s="49">
        <f>Wrists!E55</f>
        <v>3.96</v>
      </c>
      <c r="C10" s="22">
        <f t="shared" si="0"/>
        <v>0.505</v>
      </c>
      <c r="D10" s="23">
        <f t="shared" si="1"/>
        <v>8</v>
      </c>
      <c r="E10" s="22">
        <f t="shared" si="2"/>
        <v>0.6</v>
      </c>
      <c r="F10" s="21">
        <f t="shared" si="3"/>
        <v>9.8999999999999986</v>
      </c>
      <c r="G10" s="22">
        <f t="shared" si="4"/>
        <v>0.23749999999999982</v>
      </c>
      <c r="H10" s="21">
        <f t="shared" si="5"/>
        <v>8</v>
      </c>
      <c r="I10" s="50"/>
      <c r="J10" s="24">
        <v>3</v>
      </c>
      <c r="K10" s="38"/>
      <c r="L10" s="45"/>
      <c r="M10" s="46"/>
      <c r="N10" s="26">
        <v>0.6</v>
      </c>
      <c r="O10" s="28">
        <v>5</v>
      </c>
      <c r="P10" s="27"/>
      <c r="Q10" s="24">
        <v>8</v>
      </c>
      <c r="R10" s="48"/>
      <c r="S10" s="34"/>
      <c r="T10" s="34"/>
      <c r="U10" s="34"/>
      <c r="V10" s="34"/>
      <c r="W10" s="16"/>
      <c r="X10" s="34"/>
      <c r="Y10" s="34"/>
      <c r="Z10" s="34"/>
      <c r="AA10" s="34"/>
      <c r="AB10" s="34"/>
      <c r="AC10" s="34"/>
      <c r="AD10" s="34"/>
      <c r="AE10" s="34"/>
      <c r="AF10" s="34"/>
      <c r="AG10" s="34"/>
    </row>
    <row r="11" spans="1:33" ht="14.4">
      <c r="A11" s="41" t="s">
        <v>58</v>
      </c>
      <c r="B11" s="51">
        <f>'Vehicle Tags'!E236</f>
        <v>98.049173160173169</v>
      </c>
      <c r="C11" s="22">
        <f t="shared" si="0"/>
        <v>0.70991368887522732</v>
      </c>
      <c r="D11" s="52">
        <f t="shared" si="1"/>
        <v>338</v>
      </c>
      <c r="E11" s="22">
        <f t="shared" si="2"/>
        <v>0.63500000000000001</v>
      </c>
      <c r="F11" s="21">
        <f t="shared" si="3"/>
        <v>268.62787167170734</v>
      </c>
      <c r="G11" s="22">
        <f t="shared" si="4"/>
        <v>-0.20524298321980072</v>
      </c>
      <c r="H11" s="21">
        <f t="shared" si="5"/>
        <v>338</v>
      </c>
      <c r="I11" s="51">
        <v>106</v>
      </c>
      <c r="J11" s="53">
        <v>123</v>
      </c>
      <c r="K11" s="25">
        <v>299</v>
      </c>
      <c r="L11" s="26">
        <v>0.64659999999999995</v>
      </c>
      <c r="M11" s="46"/>
      <c r="N11" s="26">
        <v>0.63500000000000001</v>
      </c>
      <c r="O11" s="28">
        <v>214</v>
      </c>
      <c r="P11" s="28">
        <v>299</v>
      </c>
      <c r="Q11" s="24">
        <v>338</v>
      </c>
      <c r="R11" s="29">
        <v>0.1295</v>
      </c>
      <c r="S11" s="54" t="s">
        <v>59</v>
      </c>
      <c r="T11" s="34"/>
      <c r="U11" s="34"/>
      <c r="V11" s="55">
        <v>329</v>
      </c>
      <c r="W11" s="30">
        <v>0.2</v>
      </c>
      <c r="X11" s="31">
        <v>0.54379999999999995</v>
      </c>
      <c r="Y11" s="32">
        <v>270</v>
      </c>
      <c r="Z11" s="32">
        <v>147</v>
      </c>
      <c r="AA11" s="33">
        <v>68</v>
      </c>
      <c r="AB11" s="31">
        <v>0.68500000000000005</v>
      </c>
      <c r="AC11" s="34"/>
      <c r="AD11" s="34"/>
      <c r="AE11" s="34"/>
      <c r="AF11" s="34"/>
      <c r="AG11" s="34"/>
    </row>
    <row r="12" spans="1:33" ht="14.4">
      <c r="A12" s="56" t="s">
        <v>60</v>
      </c>
      <c r="B12" s="21">
        <f>'Vehicle Tags'!E254</f>
        <v>111.07871861471862</v>
      </c>
      <c r="C12" s="22">
        <f t="shared" si="0"/>
        <v>0.67136473782627626</v>
      </c>
      <c r="D12" s="52">
        <f t="shared" si="1"/>
        <v>338</v>
      </c>
      <c r="E12" s="22">
        <f t="shared" si="2"/>
        <v>0.6</v>
      </c>
      <c r="F12" s="21">
        <f t="shared" si="3"/>
        <v>277.69679653679657</v>
      </c>
      <c r="G12" s="22">
        <f t="shared" si="4"/>
        <v>-0.17841184456569059</v>
      </c>
      <c r="H12" s="21">
        <f t="shared" si="5"/>
        <v>338</v>
      </c>
      <c r="I12" s="21">
        <v>120</v>
      </c>
      <c r="J12" s="53">
        <v>135</v>
      </c>
      <c r="K12" s="25">
        <v>299</v>
      </c>
      <c r="L12" s="26">
        <v>0.59950000000000003</v>
      </c>
      <c r="M12" s="27"/>
      <c r="N12" s="26">
        <v>0.6</v>
      </c>
      <c r="O12" s="28">
        <v>203</v>
      </c>
      <c r="P12" s="28">
        <v>299</v>
      </c>
      <c r="Q12" s="24">
        <v>338</v>
      </c>
      <c r="R12" s="29">
        <v>0.12939999999999999</v>
      </c>
      <c r="S12" s="17"/>
      <c r="T12" s="57"/>
      <c r="U12" s="17"/>
      <c r="V12" s="17"/>
      <c r="W12" s="30">
        <v>0.2</v>
      </c>
      <c r="X12" s="31">
        <v>0.5</v>
      </c>
      <c r="Y12" s="32">
        <v>270</v>
      </c>
      <c r="Z12" s="32">
        <v>135</v>
      </c>
      <c r="AA12" s="33">
        <v>68</v>
      </c>
      <c r="AB12" s="31">
        <v>0.66669999999999996</v>
      </c>
      <c r="AC12" s="17"/>
      <c r="AD12" s="17"/>
      <c r="AE12" s="17"/>
      <c r="AF12" s="17"/>
      <c r="AG12" s="17"/>
    </row>
    <row r="13" spans="1:33" ht="14.4">
      <c r="A13" s="56" t="s">
        <v>61</v>
      </c>
      <c r="B13" s="21">
        <f>'Vehicle Tags'!E271</f>
        <v>111.07871861471862</v>
      </c>
      <c r="C13" s="22">
        <f t="shared" si="0"/>
        <v>0.71223129892559944</v>
      </c>
      <c r="D13" s="52">
        <f t="shared" si="1"/>
        <v>386</v>
      </c>
      <c r="E13" s="22">
        <f t="shared" si="2"/>
        <v>0.65</v>
      </c>
      <c r="F13" s="21">
        <f t="shared" si="3"/>
        <v>317.36776747062464</v>
      </c>
      <c r="G13" s="22">
        <f t="shared" si="4"/>
        <v>-0.17780371121599836</v>
      </c>
      <c r="H13" s="21">
        <f t="shared" si="5"/>
        <v>386</v>
      </c>
      <c r="I13" s="21">
        <v>139</v>
      </c>
      <c r="J13" s="53">
        <v>135</v>
      </c>
      <c r="K13" s="25">
        <v>329</v>
      </c>
      <c r="L13" s="26">
        <v>0.57840000000000003</v>
      </c>
      <c r="M13" s="27"/>
      <c r="N13" s="26">
        <v>0.65</v>
      </c>
      <c r="O13" s="28">
        <v>251</v>
      </c>
      <c r="P13" s="28">
        <v>329</v>
      </c>
      <c r="Q13" s="24">
        <v>386</v>
      </c>
      <c r="R13" s="29">
        <v>0.1739</v>
      </c>
      <c r="S13" s="17"/>
      <c r="T13" s="57"/>
      <c r="U13" s="17"/>
      <c r="V13" s="17"/>
      <c r="W13" s="30">
        <v>0.2</v>
      </c>
      <c r="X13" s="31">
        <v>0.5625</v>
      </c>
      <c r="Y13" s="32">
        <v>309</v>
      </c>
      <c r="Z13" s="32">
        <v>174</v>
      </c>
      <c r="AA13" s="33">
        <v>77</v>
      </c>
      <c r="AB13" s="31">
        <v>0.69230000000000003</v>
      </c>
      <c r="AC13" s="17"/>
      <c r="AD13" s="17"/>
      <c r="AE13" s="17"/>
      <c r="AF13" s="17"/>
      <c r="AG13" s="17"/>
    </row>
    <row r="14" spans="1:33" ht="14.4">
      <c r="A14" s="56" t="s">
        <v>62</v>
      </c>
      <c r="B14" s="21">
        <f>'Vehicle Tags'!E288</f>
        <v>111.07871861471862</v>
      </c>
      <c r="C14" s="22">
        <f t="shared" si="0"/>
        <v>0.7137146427455705</v>
      </c>
      <c r="D14" s="52">
        <f t="shared" si="1"/>
        <v>388</v>
      </c>
      <c r="E14" s="22">
        <f t="shared" si="2"/>
        <v>0.65</v>
      </c>
      <c r="F14" s="21">
        <f t="shared" si="3"/>
        <v>317.36776747062464</v>
      </c>
      <c r="G14" s="22">
        <f t="shared" si="4"/>
        <v>-0.18204183641591587</v>
      </c>
      <c r="H14" s="21">
        <f t="shared" si="5"/>
        <v>388</v>
      </c>
      <c r="I14" s="21">
        <v>141</v>
      </c>
      <c r="J14" s="53">
        <v>136</v>
      </c>
      <c r="K14" s="25">
        <v>333</v>
      </c>
      <c r="L14" s="26">
        <v>0.57530000000000003</v>
      </c>
      <c r="M14" s="27"/>
      <c r="N14" s="26">
        <v>0.65</v>
      </c>
      <c r="O14" s="28">
        <v>252</v>
      </c>
      <c r="P14" s="28">
        <v>333</v>
      </c>
      <c r="Q14" s="24">
        <v>388</v>
      </c>
      <c r="R14" s="29">
        <v>0.16520000000000001</v>
      </c>
      <c r="S14" s="17"/>
      <c r="T14" s="57"/>
      <c r="U14" s="17"/>
      <c r="V14" s="17"/>
      <c r="W14" s="30">
        <v>0.2</v>
      </c>
      <c r="X14" s="31">
        <v>0.5625</v>
      </c>
      <c r="Y14" s="32">
        <v>310</v>
      </c>
      <c r="Z14" s="32">
        <v>175</v>
      </c>
      <c r="AA14" s="33">
        <v>78</v>
      </c>
      <c r="AB14" s="31">
        <v>0.69230000000000003</v>
      </c>
      <c r="AC14" s="17"/>
      <c r="AD14" s="17"/>
      <c r="AE14" s="17"/>
      <c r="AF14" s="17"/>
      <c r="AG14" s="17"/>
    </row>
    <row r="15" spans="1:33" ht="14.4">
      <c r="A15" s="56" t="s">
        <v>63</v>
      </c>
      <c r="B15" s="21">
        <f>'Vehicle Tags'!E305</f>
        <v>142.29235497835498</v>
      </c>
      <c r="C15" s="22">
        <f t="shared" si="0"/>
        <v>0.6520969315932641</v>
      </c>
      <c r="D15" s="52">
        <f t="shared" si="1"/>
        <v>409</v>
      </c>
      <c r="E15" s="22">
        <f t="shared" si="2"/>
        <v>0.53</v>
      </c>
      <c r="F15" s="21">
        <f t="shared" si="3"/>
        <v>302.74969144330851</v>
      </c>
      <c r="G15" s="22">
        <f t="shared" si="4"/>
        <v>-0.25978070551758314</v>
      </c>
      <c r="H15" s="21">
        <f t="shared" si="5"/>
        <v>409</v>
      </c>
      <c r="I15" s="21">
        <v>160</v>
      </c>
      <c r="J15" s="53">
        <v>192</v>
      </c>
      <c r="K15" s="25">
        <v>359</v>
      </c>
      <c r="L15" s="26">
        <v>0.55489999999999995</v>
      </c>
      <c r="M15" s="27"/>
      <c r="N15" s="26">
        <v>0.53</v>
      </c>
      <c r="O15" s="28">
        <v>217</v>
      </c>
      <c r="P15" s="28">
        <v>359</v>
      </c>
      <c r="Q15" s="24">
        <v>409</v>
      </c>
      <c r="R15" s="29">
        <v>0.14030000000000001</v>
      </c>
      <c r="S15" s="17"/>
      <c r="T15" s="57"/>
      <c r="U15" s="17"/>
      <c r="V15" s="17"/>
      <c r="W15" s="30">
        <v>0.2</v>
      </c>
      <c r="X15" s="31">
        <v>0.41249999999999998</v>
      </c>
      <c r="Y15" s="32">
        <v>327</v>
      </c>
      <c r="Z15" s="32">
        <v>135</v>
      </c>
      <c r="AA15" s="33">
        <v>82</v>
      </c>
      <c r="AB15" s="31">
        <v>0.62260000000000004</v>
      </c>
      <c r="AC15" s="17"/>
      <c r="AD15" s="17"/>
      <c r="AE15" s="17"/>
      <c r="AF15" s="17"/>
      <c r="AG15" s="17"/>
    </row>
    <row r="16" spans="1:33" ht="14.4">
      <c r="A16" s="58" t="s">
        <v>64</v>
      </c>
      <c r="B16" s="51">
        <f>'Vehicle Tags'!E40</f>
        <v>506.99373787878801</v>
      </c>
      <c r="C16" s="22">
        <f t="shared" si="0"/>
        <v>0.43604701014595326</v>
      </c>
      <c r="D16" s="52">
        <v>899</v>
      </c>
      <c r="E16" s="22">
        <f t="shared" si="2"/>
        <v>0.5625</v>
      </c>
      <c r="F16" s="21">
        <f t="shared" si="3"/>
        <v>1158.8428294372297</v>
      </c>
      <c r="G16" s="22">
        <f t="shared" si="4"/>
        <v>7.1019250866201311E-2</v>
      </c>
      <c r="H16" s="21">
        <f t="shared" si="5"/>
        <v>1082</v>
      </c>
      <c r="I16" s="51">
        <v>479</v>
      </c>
      <c r="J16" s="53">
        <v>473</v>
      </c>
      <c r="K16" s="25">
        <v>999</v>
      </c>
      <c r="L16" s="26">
        <v>0.52049999999999996</v>
      </c>
      <c r="M16" s="46"/>
      <c r="N16" s="26">
        <v>0.5625</v>
      </c>
      <c r="O16" s="28">
        <v>609</v>
      </c>
      <c r="P16" s="28">
        <v>999</v>
      </c>
      <c r="Q16" s="24">
        <v>1082</v>
      </c>
      <c r="R16" s="29">
        <v>8.3199999999999996E-2</v>
      </c>
      <c r="S16" s="34"/>
      <c r="T16" s="34"/>
      <c r="U16" s="34"/>
      <c r="V16" s="17"/>
      <c r="W16" s="30">
        <v>0.2</v>
      </c>
      <c r="X16" s="31">
        <v>0.4531</v>
      </c>
      <c r="Y16" s="32">
        <v>866</v>
      </c>
      <c r="Z16" s="32">
        <v>392</v>
      </c>
      <c r="AA16" s="33">
        <v>216</v>
      </c>
      <c r="AB16" s="31">
        <v>0.64439999999999997</v>
      </c>
      <c r="AC16" s="34"/>
      <c r="AD16" s="34"/>
      <c r="AE16" s="34"/>
      <c r="AF16" s="34"/>
      <c r="AG16" s="34"/>
    </row>
    <row r="17" spans="1:33" ht="14.4">
      <c r="A17" s="56" t="s">
        <v>65</v>
      </c>
      <c r="B17" s="21">
        <f>'Vehicle Tags'!E83</f>
        <v>554.7810106060607</v>
      </c>
      <c r="C17" s="22">
        <f t="shared" si="0"/>
        <v>0.41540462528339228</v>
      </c>
      <c r="D17" s="52">
        <v>949</v>
      </c>
      <c r="E17" s="22">
        <f t="shared" si="2"/>
        <v>0.53</v>
      </c>
      <c r="F17" s="21">
        <f t="shared" si="3"/>
        <v>1180.3851289490653</v>
      </c>
      <c r="G17" s="22">
        <f t="shared" si="4"/>
        <v>9.0928954666418926E-2</v>
      </c>
      <c r="H17" s="21">
        <f t="shared" si="5"/>
        <v>1082</v>
      </c>
      <c r="I17" s="21">
        <v>510</v>
      </c>
      <c r="J17" s="53">
        <v>509</v>
      </c>
      <c r="K17" s="25">
        <v>999</v>
      </c>
      <c r="L17" s="26">
        <v>0.48949999999999999</v>
      </c>
      <c r="M17" s="27"/>
      <c r="N17" s="26">
        <v>0.53</v>
      </c>
      <c r="O17" s="28">
        <v>574</v>
      </c>
      <c r="P17" s="28">
        <v>999</v>
      </c>
      <c r="Q17" s="24">
        <v>1082</v>
      </c>
      <c r="R17" s="29">
        <v>8.3500000000000005E-2</v>
      </c>
      <c r="S17" s="17"/>
      <c r="T17" s="17"/>
      <c r="U17" s="17"/>
      <c r="V17" s="17"/>
      <c r="W17" s="30">
        <v>0.2</v>
      </c>
      <c r="X17" s="31">
        <v>0.41249999999999998</v>
      </c>
      <c r="Y17" s="32">
        <v>866</v>
      </c>
      <c r="Z17" s="32">
        <v>357</v>
      </c>
      <c r="AA17" s="33">
        <v>216</v>
      </c>
      <c r="AB17" s="31">
        <v>0.62260000000000004</v>
      </c>
      <c r="AC17" s="17"/>
      <c r="AD17" s="17"/>
      <c r="AE17" s="17"/>
      <c r="AF17" s="17"/>
      <c r="AG17" s="17"/>
    </row>
    <row r="18" spans="1:33" ht="14.4">
      <c r="A18" s="56" t="s">
        <v>66</v>
      </c>
      <c r="B18" s="21">
        <f>'Vehicle Tags'!E128</f>
        <v>546.07555606060612</v>
      </c>
      <c r="C18" s="22">
        <f t="shared" si="0"/>
        <v>0.43057814800770999</v>
      </c>
      <c r="D18" s="52">
        <v>959</v>
      </c>
      <c r="E18" s="22">
        <f t="shared" si="2"/>
        <v>0.55000000000000004</v>
      </c>
      <c r="F18" s="21">
        <f t="shared" si="3"/>
        <v>1213.5012356902359</v>
      </c>
      <c r="G18" s="22">
        <f t="shared" si="4"/>
        <v>7.2945389646539294E-2</v>
      </c>
      <c r="H18" s="21">
        <f t="shared" si="5"/>
        <v>1131</v>
      </c>
      <c r="I18" s="21">
        <v>511</v>
      </c>
      <c r="J18" s="53">
        <v>509</v>
      </c>
      <c r="K18" s="25">
        <v>1044</v>
      </c>
      <c r="L18" s="26">
        <v>0.51049999999999995</v>
      </c>
      <c r="M18" s="27"/>
      <c r="N18" s="26">
        <v>0.55000000000000004</v>
      </c>
      <c r="O18" s="28">
        <v>622</v>
      </c>
      <c r="P18" s="28">
        <v>1044</v>
      </c>
      <c r="Q18" s="24">
        <v>1131</v>
      </c>
      <c r="R18" s="29">
        <v>8.2900000000000001E-2</v>
      </c>
      <c r="S18" s="17"/>
      <c r="T18" s="17"/>
      <c r="U18" s="17"/>
      <c r="V18" s="17"/>
      <c r="W18" s="30">
        <v>0.2</v>
      </c>
      <c r="X18" s="31">
        <v>0.4375</v>
      </c>
      <c r="Y18" s="32">
        <v>904</v>
      </c>
      <c r="Z18" s="32">
        <v>396</v>
      </c>
      <c r="AA18" s="33">
        <v>226</v>
      </c>
      <c r="AB18" s="31">
        <v>0.63639999999999997</v>
      </c>
      <c r="AC18" s="17"/>
      <c r="AD18" s="17"/>
      <c r="AE18" s="17"/>
      <c r="AF18" s="17"/>
      <c r="AG18" s="17"/>
    </row>
    <row r="19" spans="1:33" ht="14.4">
      <c r="A19" s="56" t="s">
        <v>67</v>
      </c>
      <c r="B19" s="21">
        <f>'Vehicle Tags'!E172</f>
        <v>549.82214696969709</v>
      </c>
      <c r="C19" s="22">
        <f t="shared" si="0"/>
        <v>0.44406254098109499</v>
      </c>
      <c r="D19" s="52">
        <v>989</v>
      </c>
      <c r="E19" s="22">
        <f t="shared" si="2"/>
        <v>0.55100000000000005</v>
      </c>
      <c r="F19" s="21">
        <f t="shared" si="3"/>
        <v>1224.548211513802</v>
      </c>
      <c r="G19" s="22">
        <f t="shared" si="4"/>
        <v>8.080159886478544E-2</v>
      </c>
      <c r="H19" s="21">
        <f t="shared" si="5"/>
        <v>1133</v>
      </c>
      <c r="I19" s="21">
        <v>512</v>
      </c>
      <c r="J19" s="53">
        <v>509</v>
      </c>
      <c r="K19" s="25">
        <v>1045</v>
      </c>
      <c r="L19" s="26">
        <v>0.51</v>
      </c>
      <c r="M19" s="27"/>
      <c r="N19" s="26">
        <v>0.55100000000000005</v>
      </c>
      <c r="O19" s="28">
        <v>624</v>
      </c>
      <c r="P19" s="28">
        <v>1045</v>
      </c>
      <c r="Q19" s="24">
        <v>1133</v>
      </c>
      <c r="R19" s="29">
        <v>8.4199999999999997E-2</v>
      </c>
      <c r="S19" s="17"/>
      <c r="T19" s="57"/>
      <c r="U19" s="17"/>
      <c r="V19" s="17"/>
      <c r="W19" s="30">
        <v>0.2</v>
      </c>
      <c r="X19" s="31">
        <v>0.43880000000000002</v>
      </c>
      <c r="Y19" s="32">
        <v>906</v>
      </c>
      <c r="Z19" s="32">
        <v>398</v>
      </c>
      <c r="AA19" s="33">
        <v>227</v>
      </c>
      <c r="AB19" s="31">
        <v>0.63700000000000001</v>
      </c>
      <c r="AC19" s="17"/>
      <c r="AD19" s="17"/>
      <c r="AE19" s="17"/>
      <c r="AF19" s="17"/>
      <c r="AG19" s="17"/>
    </row>
    <row r="20" spans="1:33" ht="14.4">
      <c r="A20" s="56" t="s">
        <v>68</v>
      </c>
      <c r="B20" s="21">
        <f>'Vehicle Tags'!E216</f>
        <v>560.59419242424246</v>
      </c>
      <c r="C20" s="22">
        <f t="shared" si="0"/>
        <v>0.43884465222798552</v>
      </c>
      <c r="D20" s="52">
        <v>999</v>
      </c>
      <c r="E20" s="22">
        <f t="shared" si="2"/>
        <v>0.54</v>
      </c>
      <c r="F20" s="21">
        <f t="shared" si="3"/>
        <v>1218.6830270092228</v>
      </c>
      <c r="G20" s="22">
        <f t="shared" si="4"/>
        <v>6.7148009640300099E-2</v>
      </c>
      <c r="H20" s="21">
        <f t="shared" si="5"/>
        <v>1142</v>
      </c>
      <c r="I20" s="21">
        <v>522</v>
      </c>
      <c r="J20" s="53">
        <v>525</v>
      </c>
      <c r="K20" s="25">
        <v>1059</v>
      </c>
      <c r="L20" s="26">
        <v>0.5071</v>
      </c>
      <c r="M20" s="27"/>
      <c r="N20" s="26">
        <v>0.54</v>
      </c>
      <c r="O20" s="28">
        <v>617</v>
      </c>
      <c r="P20" s="28">
        <v>1059</v>
      </c>
      <c r="Q20" s="24">
        <v>1142</v>
      </c>
      <c r="R20" s="29">
        <v>7.8600000000000003E-2</v>
      </c>
      <c r="S20" s="17"/>
      <c r="T20" s="57"/>
      <c r="U20" s="17"/>
      <c r="V20" s="17"/>
      <c r="W20" s="30">
        <v>0.2</v>
      </c>
      <c r="X20" s="31">
        <v>0.42499999999999999</v>
      </c>
      <c r="Y20" s="32">
        <v>914</v>
      </c>
      <c r="Z20" s="32">
        <v>388</v>
      </c>
      <c r="AA20" s="33">
        <v>228</v>
      </c>
      <c r="AB20" s="31">
        <v>0.62960000000000005</v>
      </c>
      <c r="AC20" s="17"/>
      <c r="AD20" s="17"/>
      <c r="AE20" s="17"/>
      <c r="AF20" s="17"/>
      <c r="AG20" s="17"/>
    </row>
    <row r="21" spans="1:33" ht="14.4">
      <c r="A21" s="59" t="s">
        <v>69</v>
      </c>
      <c r="B21" s="21">
        <f>'Vehicle Tags'!E540</f>
        <v>13.040045454545456</v>
      </c>
      <c r="C21" s="22">
        <f t="shared" si="0"/>
        <v>0.34799772727272715</v>
      </c>
      <c r="D21" s="52">
        <v>20</v>
      </c>
      <c r="E21" s="22">
        <f t="shared" si="2"/>
        <v>0.6</v>
      </c>
      <c r="F21" s="21">
        <f t="shared" si="3"/>
        <v>32.600113636363638</v>
      </c>
      <c r="G21" s="22">
        <f t="shared" si="4"/>
        <v>8.6670454545454634E-2</v>
      </c>
      <c r="H21" s="21">
        <f t="shared" si="5"/>
        <v>30</v>
      </c>
      <c r="I21" s="60"/>
      <c r="J21" s="61">
        <v>12</v>
      </c>
      <c r="K21" s="62">
        <v>26</v>
      </c>
      <c r="L21" s="39"/>
      <c r="M21" s="27"/>
      <c r="N21" s="63">
        <v>0.6</v>
      </c>
      <c r="O21" s="64">
        <v>18</v>
      </c>
      <c r="P21" s="64">
        <v>26</v>
      </c>
      <c r="Q21" s="65">
        <v>30</v>
      </c>
      <c r="R21" s="66">
        <v>0.13639999999999999</v>
      </c>
      <c r="S21" s="67" t="s">
        <v>70</v>
      </c>
      <c r="T21" s="17"/>
      <c r="U21" s="17"/>
      <c r="V21" s="17"/>
      <c r="W21" s="30">
        <v>0.15</v>
      </c>
      <c r="X21" s="31">
        <v>0.52939999999999998</v>
      </c>
      <c r="Y21" s="32">
        <v>25</v>
      </c>
      <c r="Z21" s="32">
        <v>13</v>
      </c>
      <c r="AA21" s="33">
        <v>4</v>
      </c>
      <c r="AB21" s="31">
        <v>0.75</v>
      </c>
      <c r="AC21" s="17"/>
      <c r="AD21" s="17"/>
      <c r="AE21" s="17"/>
      <c r="AF21" s="17"/>
      <c r="AG21" s="17"/>
    </row>
    <row r="22" spans="1:33" ht="14.4">
      <c r="A22" s="59" t="s">
        <v>71</v>
      </c>
      <c r="B22" s="21">
        <f>'Vehicle Tags'!E547</f>
        <v>13.040045454545456</v>
      </c>
      <c r="C22" s="22">
        <f t="shared" si="0"/>
        <v>0.45666477272727268</v>
      </c>
      <c r="D22" s="52">
        <v>24</v>
      </c>
      <c r="E22" s="22">
        <f t="shared" si="2"/>
        <v>0.65</v>
      </c>
      <c r="F22" s="21">
        <f t="shared" si="3"/>
        <v>37.257272727272735</v>
      </c>
      <c r="G22" s="22">
        <f t="shared" si="4"/>
        <v>9.5802139037433287E-2</v>
      </c>
      <c r="H22" s="21">
        <f t="shared" si="5"/>
        <v>34</v>
      </c>
      <c r="I22" s="60"/>
      <c r="J22" s="61">
        <v>12</v>
      </c>
      <c r="K22" s="62">
        <v>30</v>
      </c>
      <c r="L22" s="39"/>
      <c r="M22" s="27"/>
      <c r="N22" s="63">
        <v>0.65</v>
      </c>
      <c r="O22" s="64">
        <v>22</v>
      </c>
      <c r="P22" s="64">
        <v>30</v>
      </c>
      <c r="Q22" s="65">
        <v>34</v>
      </c>
      <c r="R22" s="66">
        <v>0.13420000000000001</v>
      </c>
      <c r="S22" s="67" t="s">
        <v>70</v>
      </c>
      <c r="T22" s="17"/>
      <c r="U22" s="17"/>
      <c r="V22" s="17"/>
      <c r="W22" s="30">
        <v>0.15</v>
      </c>
      <c r="X22" s="31">
        <v>0.58819999999999995</v>
      </c>
      <c r="Y22" s="32">
        <v>29</v>
      </c>
      <c r="Z22" s="32">
        <v>17</v>
      </c>
      <c r="AA22" s="33">
        <v>5</v>
      </c>
      <c r="AB22" s="31">
        <v>0.76919999999999999</v>
      </c>
      <c r="AC22" s="17"/>
      <c r="AD22" s="17"/>
      <c r="AE22" s="17"/>
      <c r="AF22" s="17"/>
      <c r="AG22" s="17"/>
    </row>
    <row r="23" spans="1:33" ht="14.4">
      <c r="A23" s="59" t="s">
        <v>72</v>
      </c>
      <c r="B23" s="21">
        <f>'Vehicle Tags'!E554</f>
        <v>18.480954545454548</v>
      </c>
      <c r="C23" s="22">
        <f t="shared" si="0"/>
        <v>0.33996590909090896</v>
      </c>
      <c r="D23" s="52">
        <v>28</v>
      </c>
      <c r="E23" s="22">
        <f t="shared" si="2"/>
        <v>0.67</v>
      </c>
      <c r="F23" s="21">
        <f t="shared" si="3"/>
        <v>56.002892561983487</v>
      </c>
      <c r="G23" s="22">
        <f t="shared" si="4"/>
        <v>0.47376033057851274</v>
      </c>
      <c r="H23" s="21">
        <f t="shared" si="5"/>
        <v>38</v>
      </c>
      <c r="I23" s="60"/>
      <c r="J23" s="61">
        <v>13</v>
      </c>
      <c r="K23" s="62">
        <v>34</v>
      </c>
      <c r="L23" s="39"/>
      <c r="M23" s="27"/>
      <c r="N23" s="63">
        <v>0.67</v>
      </c>
      <c r="O23" s="64">
        <v>25</v>
      </c>
      <c r="P23" s="64">
        <v>34</v>
      </c>
      <c r="Q23" s="65">
        <v>38</v>
      </c>
      <c r="R23" s="66">
        <v>0.1181</v>
      </c>
      <c r="S23" s="67" t="s">
        <v>70</v>
      </c>
      <c r="T23" s="17"/>
      <c r="U23" s="17"/>
      <c r="V23" s="17"/>
      <c r="W23" s="30">
        <v>0.15</v>
      </c>
      <c r="X23" s="31">
        <v>0.61180000000000001</v>
      </c>
      <c r="Y23" s="32">
        <v>32</v>
      </c>
      <c r="Z23" s="32">
        <v>20</v>
      </c>
      <c r="AA23" s="33">
        <v>6</v>
      </c>
      <c r="AB23" s="31">
        <v>0.77610000000000001</v>
      </c>
      <c r="AC23" s="17"/>
      <c r="AD23" s="17"/>
      <c r="AE23" s="17"/>
      <c r="AF23" s="17"/>
      <c r="AG23" s="17"/>
    </row>
    <row r="24" spans="1:33" ht="14.4">
      <c r="A24" s="59" t="s">
        <v>73</v>
      </c>
      <c r="B24" s="21">
        <f>'Vehicle Tags'!E561</f>
        <v>44.253681818181818</v>
      </c>
      <c r="C24" s="22">
        <f t="shared" si="0"/>
        <v>0.43982681242807831</v>
      </c>
      <c r="D24" s="52">
        <v>79</v>
      </c>
      <c r="E24" s="22">
        <f t="shared" si="2"/>
        <v>0.3</v>
      </c>
      <c r="F24" s="21">
        <f t="shared" si="3"/>
        <v>63.219545454545461</v>
      </c>
      <c r="G24" s="22">
        <f t="shared" si="4"/>
        <v>-0.36141873278236913</v>
      </c>
      <c r="H24" s="21">
        <f t="shared" si="5"/>
        <v>99</v>
      </c>
      <c r="I24" s="60"/>
      <c r="J24" s="61">
        <v>69</v>
      </c>
      <c r="K24" s="62">
        <v>60</v>
      </c>
      <c r="L24" s="39"/>
      <c r="M24" s="27"/>
      <c r="N24" s="63">
        <v>0.3</v>
      </c>
      <c r="O24" s="64">
        <v>30</v>
      </c>
      <c r="P24" s="64">
        <v>60</v>
      </c>
      <c r="Q24" s="65">
        <v>99</v>
      </c>
      <c r="R24" s="66">
        <v>0.64610000000000001</v>
      </c>
      <c r="S24" s="67" t="s">
        <v>70</v>
      </c>
      <c r="T24" s="17"/>
      <c r="U24" s="17"/>
      <c r="V24" s="17"/>
      <c r="W24" s="30">
        <v>0.15</v>
      </c>
      <c r="X24" s="31">
        <v>0.17649999999999999</v>
      </c>
      <c r="Y24" s="32">
        <v>84</v>
      </c>
      <c r="Z24" s="32">
        <v>15</v>
      </c>
      <c r="AA24" s="33">
        <v>15</v>
      </c>
      <c r="AB24" s="31">
        <v>0.5</v>
      </c>
      <c r="AC24" s="17"/>
      <c r="AD24" s="17"/>
      <c r="AE24" s="17"/>
      <c r="AF24" s="17"/>
      <c r="AG24" s="17"/>
    </row>
    <row r="25" spans="1:33" ht="14.4">
      <c r="A25" s="59" t="s">
        <v>74</v>
      </c>
      <c r="B25" s="21">
        <f>'Vehicle Tags'!E568</f>
        <v>35.242772727272737</v>
      </c>
      <c r="C25" s="22">
        <f t="shared" si="0"/>
        <v>0.40266486902927567</v>
      </c>
      <c r="D25" s="52">
        <v>59</v>
      </c>
      <c r="E25" s="22">
        <f t="shared" si="2"/>
        <v>0.5</v>
      </c>
      <c r="F25" s="21">
        <f t="shared" si="3"/>
        <v>70.485545454545473</v>
      </c>
      <c r="G25" s="22">
        <f t="shared" si="4"/>
        <v>-7.2458386683735831E-3</v>
      </c>
      <c r="H25" s="21">
        <f t="shared" si="5"/>
        <v>71</v>
      </c>
      <c r="I25" s="60"/>
      <c r="J25" s="61">
        <v>35</v>
      </c>
      <c r="K25" s="62">
        <v>44</v>
      </c>
      <c r="L25" s="39"/>
      <c r="M25" s="27"/>
      <c r="N25" s="63">
        <v>0.5</v>
      </c>
      <c r="O25" s="64">
        <v>35</v>
      </c>
      <c r="P25" s="64">
        <v>44</v>
      </c>
      <c r="Q25" s="65">
        <v>71</v>
      </c>
      <c r="R25" s="66">
        <v>0.60540000000000005</v>
      </c>
      <c r="S25" s="67" t="s">
        <v>70</v>
      </c>
      <c r="T25" s="17"/>
      <c r="U25" s="17"/>
      <c r="V25" s="17"/>
      <c r="W25" s="30">
        <v>0.15</v>
      </c>
      <c r="X25" s="31">
        <v>0.4118</v>
      </c>
      <c r="Y25" s="32">
        <v>60</v>
      </c>
      <c r="Z25" s="32">
        <v>25</v>
      </c>
      <c r="AA25" s="33">
        <v>11</v>
      </c>
      <c r="AB25" s="31">
        <v>0.7</v>
      </c>
      <c r="AC25" s="17"/>
      <c r="AD25" s="17"/>
      <c r="AE25" s="17"/>
      <c r="AF25" s="17"/>
      <c r="AG25" s="17"/>
    </row>
    <row r="26" spans="1:33" ht="14.4">
      <c r="A26" s="59" t="s">
        <v>75</v>
      </c>
      <c r="B26" s="21">
        <f>'Vehicle Tags'!E575</f>
        <v>26.537318181818183</v>
      </c>
      <c r="C26" s="22">
        <f t="shared" si="0"/>
        <v>0.4584220779220779</v>
      </c>
      <c r="D26" s="52">
        <v>49</v>
      </c>
      <c r="E26" s="22">
        <f t="shared" si="2"/>
        <v>0.5</v>
      </c>
      <c r="F26" s="21">
        <f t="shared" si="3"/>
        <v>53.074636363636365</v>
      </c>
      <c r="G26" s="22">
        <f t="shared" si="4"/>
        <v>-0.25246991037131883</v>
      </c>
      <c r="H26" s="21">
        <f t="shared" si="5"/>
        <v>71</v>
      </c>
      <c r="I26" s="60"/>
      <c r="J26" s="61">
        <v>35</v>
      </c>
      <c r="K26" s="62">
        <v>45</v>
      </c>
      <c r="L26" s="39"/>
      <c r="M26" s="27"/>
      <c r="N26" s="63">
        <v>0.5</v>
      </c>
      <c r="O26" s="64">
        <v>35</v>
      </c>
      <c r="P26" s="64">
        <v>45</v>
      </c>
      <c r="Q26" s="65">
        <v>71</v>
      </c>
      <c r="R26" s="66">
        <v>0.56969999999999998</v>
      </c>
      <c r="S26" s="67" t="s">
        <v>70</v>
      </c>
      <c r="T26" s="17"/>
      <c r="U26" s="17"/>
      <c r="V26" s="17"/>
      <c r="W26" s="30">
        <v>0.15</v>
      </c>
      <c r="X26" s="31">
        <v>0.4118</v>
      </c>
      <c r="Y26" s="32">
        <v>60</v>
      </c>
      <c r="Z26" s="32">
        <v>25</v>
      </c>
      <c r="AA26" s="33">
        <v>11</v>
      </c>
      <c r="AB26" s="31">
        <v>0.7</v>
      </c>
      <c r="AC26" s="17"/>
      <c r="AD26" s="17"/>
      <c r="AE26" s="17"/>
      <c r="AF26" s="17"/>
      <c r="AG26" s="17"/>
    </row>
    <row r="27" spans="1:33" ht="14.4">
      <c r="A27" s="59" t="s">
        <v>76</v>
      </c>
      <c r="B27" s="21">
        <f>'Vehicle Tags'!E582</f>
        <v>30.283909090909091</v>
      </c>
      <c r="C27" s="22">
        <f t="shared" si="0"/>
        <v>0.38196103896103895</v>
      </c>
      <c r="D27" s="52">
        <v>49</v>
      </c>
      <c r="E27" s="22">
        <f t="shared" si="2"/>
        <v>0.5</v>
      </c>
      <c r="F27" s="21">
        <f t="shared" si="3"/>
        <v>60.567818181818183</v>
      </c>
      <c r="G27" s="22">
        <f t="shared" si="4"/>
        <v>-0.146932138284251</v>
      </c>
      <c r="H27" s="21">
        <f t="shared" si="5"/>
        <v>71</v>
      </c>
      <c r="I27" s="60"/>
      <c r="J27" s="61">
        <v>35</v>
      </c>
      <c r="K27" s="62">
        <v>46</v>
      </c>
      <c r="L27" s="39"/>
      <c r="M27" s="27"/>
      <c r="N27" s="63">
        <v>0.5</v>
      </c>
      <c r="O27" s="64">
        <v>35</v>
      </c>
      <c r="P27" s="64">
        <v>46</v>
      </c>
      <c r="Q27" s="65">
        <v>71</v>
      </c>
      <c r="R27" s="66">
        <v>0.53559999999999997</v>
      </c>
      <c r="S27" s="67" t="s">
        <v>70</v>
      </c>
      <c r="T27" s="17"/>
      <c r="U27" s="17"/>
      <c r="V27" s="17"/>
      <c r="W27" s="30">
        <v>0.15</v>
      </c>
      <c r="X27" s="31">
        <v>0.4118</v>
      </c>
      <c r="Y27" s="32">
        <v>60</v>
      </c>
      <c r="Z27" s="32">
        <v>25</v>
      </c>
      <c r="AA27" s="33">
        <v>11</v>
      </c>
      <c r="AB27" s="31">
        <v>0.7</v>
      </c>
      <c r="AC27" s="17"/>
      <c r="AD27" s="17"/>
      <c r="AE27" s="17"/>
      <c r="AF27" s="17"/>
      <c r="AG27" s="17"/>
    </row>
    <row r="28" spans="1:33" ht="14.4">
      <c r="A28" s="59" t="s">
        <v>77</v>
      </c>
      <c r="B28" s="21">
        <f>'Vehicle Tags'!E589</f>
        <v>41.055954545454547</v>
      </c>
      <c r="C28" s="22">
        <f t="shared" si="0"/>
        <v>0.40498616600790516</v>
      </c>
      <c r="D28" s="52">
        <v>69</v>
      </c>
      <c r="E28" s="22">
        <f t="shared" si="2"/>
        <v>0.45</v>
      </c>
      <c r="F28" s="21">
        <f t="shared" si="3"/>
        <v>74.647190082644627</v>
      </c>
      <c r="G28" s="22">
        <f t="shared" si="4"/>
        <v>-0.2142401043932145</v>
      </c>
      <c r="H28" s="21">
        <f t="shared" si="5"/>
        <v>95</v>
      </c>
      <c r="I28" s="60"/>
      <c r="J28" s="61">
        <v>52</v>
      </c>
      <c r="K28" s="62">
        <v>60</v>
      </c>
      <c r="L28" s="39"/>
      <c r="M28" s="27"/>
      <c r="N28" s="63">
        <v>0.45</v>
      </c>
      <c r="O28" s="64">
        <v>43</v>
      </c>
      <c r="P28" s="64">
        <v>60</v>
      </c>
      <c r="Q28" s="65">
        <v>95</v>
      </c>
      <c r="R28" s="66">
        <v>0.57579999999999998</v>
      </c>
      <c r="S28" s="67" t="s">
        <v>70</v>
      </c>
      <c r="T28" s="17"/>
      <c r="U28" s="17"/>
      <c r="V28" s="17"/>
      <c r="W28" s="30">
        <v>0.15</v>
      </c>
      <c r="X28" s="31">
        <v>0.35289999999999999</v>
      </c>
      <c r="Y28" s="32">
        <v>80</v>
      </c>
      <c r="Z28" s="32">
        <v>28</v>
      </c>
      <c r="AA28" s="33">
        <v>14</v>
      </c>
      <c r="AB28" s="31">
        <v>0.66669999999999996</v>
      </c>
      <c r="AC28" s="17"/>
      <c r="AD28" s="17"/>
      <c r="AE28" s="17"/>
      <c r="AF28" s="17"/>
      <c r="AG28" s="17"/>
    </row>
    <row r="29" spans="1:33" ht="14.4">
      <c r="A29" s="56" t="s">
        <v>78</v>
      </c>
      <c r="B29" s="21">
        <f>Readers!E37</f>
        <v>502.91910541125554</v>
      </c>
      <c r="C29" s="22">
        <f t="shared" si="0"/>
        <v>0.47991819502455479</v>
      </c>
      <c r="D29" s="23">
        <f t="shared" ref="D29:D42" si="6">H29</f>
        <v>967</v>
      </c>
      <c r="E29" s="22">
        <f t="shared" si="2"/>
        <v>0.48</v>
      </c>
      <c r="F29" s="21">
        <f t="shared" si="3"/>
        <v>967.15212579087597</v>
      </c>
      <c r="G29" s="22">
        <f t="shared" si="4"/>
        <v>1.5731726047163441E-4</v>
      </c>
      <c r="H29" s="21">
        <f t="shared" si="5"/>
        <v>967</v>
      </c>
      <c r="I29" s="21">
        <v>426</v>
      </c>
      <c r="J29" s="53">
        <v>503</v>
      </c>
      <c r="K29" s="25">
        <v>888</v>
      </c>
      <c r="L29" s="26">
        <v>0.5202</v>
      </c>
      <c r="M29" s="27"/>
      <c r="N29" s="26">
        <v>0.48</v>
      </c>
      <c r="O29" s="28">
        <v>464</v>
      </c>
      <c r="P29" s="28">
        <v>888</v>
      </c>
      <c r="Q29" s="24">
        <v>967</v>
      </c>
      <c r="R29" s="29">
        <v>8.9399999999999993E-2</v>
      </c>
      <c r="S29" s="17"/>
      <c r="T29" s="17"/>
      <c r="U29" s="17"/>
      <c r="V29" s="17"/>
      <c r="W29" s="30">
        <v>0.2</v>
      </c>
      <c r="X29" s="31">
        <v>0.35</v>
      </c>
      <c r="Y29" s="32">
        <v>774</v>
      </c>
      <c r="Z29" s="32">
        <v>271</v>
      </c>
      <c r="AA29" s="33">
        <v>193</v>
      </c>
      <c r="AB29" s="31">
        <v>0.58330000000000004</v>
      </c>
      <c r="AC29" s="17"/>
      <c r="AD29" s="17"/>
      <c r="AE29" s="17"/>
      <c r="AF29" s="17"/>
      <c r="AG29" s="17"/>
    </row>
    <row r="30" spans="1:33" ht="14.4">
      <c r="A30" s="56" t="s">
        <v>79</v>
      </c>
      <c r="B30" s="21">
        <f>Readers!E64</f>
        <v>119.34949783549786</v>
      </c>
      <c r="C30" s="22">
        <f t="shared" si="0"/>
        <v>0.73941157677838898</v>
      </c>
      <c r="D30" s="23">
        <f t="shared" si="6"/>
        <v>458</v>
      </c>
      <c r="E30" s="22">
        <f t="shared" si="2"/>
        <v>0.69</v>
      </c>
      <c r="F30" s="21">
        <f t="shared" si="3"/>
        <v>384.99838011450913</v>
      </c>
      <c r="G30" s="22">
        <f t="shared" si="4"/>
        <v>-0.1593921831560936</v>
      </c>
      <c r="H30" s="21">
        <f t="shared" si="5"/>
        <v>458</v>
      </c>
      <c r="I30" s="21">
        <v>120</v>
      </c>
      <c r="J30" s="53">
        <v>142</v>
      </c>
      <c r="K30" s="25">
        <v>401</v>
      </c>
      <c r="L30" s="26">
        <v>0.7</v>
      </c>
      <c r="M30" s="27"/>
      <c r="N30" s="26">
        <v>0.69</v>
      </c>
      <c r="O30" s="28">
        <v>316</v>
      </c>
      <c r="P30" s="28">
        <v>401</v>
      </c>
      <c r="Q30" s="24">
        <v>458</v>
      </c>
      <c r="R30" s="29">
        <v>0.14219999999999999</v>
      </c>
      <c r="S30" s="17"/>
      <c r="T30" s="17"/>
      <c r="U30" s="17"/>
      <c r="V30" s="17"/>
      <c r="W30" s="30">
        <v>0.2</v>
      </c>
      <c r="X30" s="31">
        <v>0.61250000000000004</v>
      </c>
      <c r="Y30" s="32">
        <v>366</v>
      </c>
      <c r="Z30" s="32">
        <v>224</v>
      </c>
      <c r="AA30" s="33">
        <v>92</v>
      </c>
      <c r="AB30" s="31">
        <v>0.71009999999999995</v>
      </c>
      <c r="AC30" s="17"/>
      <c r="AD30" s="17"/>
      <c r="AE30" s="17"/>
      <c r="AF30" s="17"/>
      <c r="AG30" s="17"/>
    </row>
    <row r="31" spans="1:33" ht="14.4">
      <c r="A31" s="35" t="s">
        <v>80</v>
      </c>
      <c r="B31" s="36">
        <f>Readers!E48</f>
        <v>330.32008008658011</v>
      </c>
      <c r="C31" s="22">
        <f t="shared" si="0"/>
        <v>0.43631385650754251</v>
      </c>
      <c r="D31" s="23">
        <f t="shared" si="6"/>
        <v>586</v>
      </c>
      <c r="E31" s="22">
        <f t="shared" si="2"/>
        <v>0.49</v>
      </c>
      <c r="F31" s="21">
        <f t="shared" si="3"/>
        <v>647.68643154231393</v>
      </c>
      <c r="G31" s="22">
        <f t="shared" si="4"/>
        <v>0.1052669480244266</v>
      </c>
      <c r="H31" s="21">
        <f t="shared" si="5"/>
        <v>586</v>
      </c>
      <c r="I31" s="37"/>
      <c r="J31" s="53">
        <v>299</v>
      </c>
      <c r="K31" s="38"/>
      <c r="L31" s="39"/>
      <c r="M31" s="27"/>
      <c r="N31" s="26">
        <v>0.49</v>
      </c>
      <c r="O31" s="28">
        <v>287</v>
      </c>
      <c r="P31" s="27"/>
      <c r="Q31" s="24">
        <v>586</v>
      </c>
      <c r="R31" s="40" t="e">
        <v>#DIV/0!</v>
      </c>
      <c r="S31" s="32">
        <v>381</v>
      </c>
      <c r="T31" s="31">
        <v>0.39379999999999998</v>
      </c>
      <c r="U31" s="17"/>
      <c r="V31" s="17"/>
      <c r="W31" s="30">
        <v>0.2</v>
      </c>
      <c r="X31" s="31">
        <v>0.36249999999999999</v>
      </c>
      <c r="Y31" s="32">
        <v>469</v>
      </c>
      <c r="Z31" s="32">
        <v>170</v>
      </c>
      <c r="AA31" s="33">
        <v>117</v>
      </c>
      <c r="AB31" s="31">
        <v>0.59179999999999999</v>
      </c>
      <c r="AC31" s="17"/>
      <c r="AD31" s="17"/>
      <c r="AE31" s="17"/>
      <c r="AF31" s="17"/>
      <c r="AG31" s="17"/>
    </row>
    <row r="32" spans="1:33" ht="14.4">
      <c r="A32" s="35" t="s">
        <v>81</v>
      </c>
      <c r="B32" s="36">
        <f>Readers!E80</f>
        <v>119.34949783549786</v>
      </c>
      <c r="C32" s="22">
        <f t="shared" si="0"/>
        <v>0.73941157677838898</v>
      </c>
      <c r="D32" s="23">
        <f t="shared" si="6"/>
        <v>458</v>
      </c>
      <c r="E32" s="22">
        <f t="shared" si="2"/>
        <v>0.69</v>
      </c>
      <c r="F32" s="21">
        <f t="shared" si="3"/>
        <v>384.99838011450913</v>
      </c>
      <c r="G32" s="22">
        <f t="shared" si="4"/>
        <v>-0.1593921831560936</v>
      </c>
      <c r="H32" s="21">
        <f t="shared" si="5"/>
        <v>458</v>
      </c>
      <c r="I32" s="37"/>
      <c r="J32" s="53">
        <v>142</v>
      </c>
      <c r="K32" s="38"/>
      <c r="L32" s="39"/>
      <c r="M32" s="27"/>
      <c r="N32" s="26">
        <v>0.69</v>
      </c>
      <c r="O32" s="28">
        <v>316</v>
      </c>
      <c r="P32" s="27"/>
      <c r="Q32" s="24">
        <v>458</v>
      </c>
      <c r="R32" s="40" t="e">
        <v>#DIV/0!</v>
      </c>
      <c r="S32" s="68">
        <v>458</v>
      </c>
      <c r="T32" s="17"/>
      <c r="U32" s="17"/>
      <c r="V32" s="17"/>
      <c r="W32" s="30">
        <v>0.2</v>
      </c>
      <c r="X32" s="31">
        <v>0.61250000000000004</v>
      </c>
      <c r="Y32" s="32">
        <v>366</v>
      </c>
      <c r="Z32" s="32">
        <v>224</v>
      </c>
      <c r="AA32" s="33">
        <v>92</v>
      </c>
      <c r="AB32" s="31">
        <v>0.71009999999999995</v>
      </c>
      <c r="AC32" s="17"/>
      <c r="AD32" s="17"/>
      <c r="AE32" s="17"/>
      <c r="AF32" s="17"/>
      <c r="AG32" s="17"/>
    </row>
    <row r="33" spans="1:33" ht="14.4">
      <c r="A33" s="35" t="s">
        <v>82</v>
      </c>
      <c r="B33" s="36">
        <f>'Vehicle Tags'!E323</f>
        <v>98.049173160173169</v>
      </c>
      <c r="C33" s="22">
        <f t="shared" si="0"/>
        <v>0.70991368887522732</v>
      </c>
      <c r="D33" s="23">
        <f t="shared" si="6"/>
        <v>338</v>
      </c>
      <c r="E33" s="22">
        <f t="shared" si="2"/>
        <v>0.63500000000000001</v>
      </c>
      <c r="F33" s="21">
        <f t="shared" si="3"/>
        <v>268.62787167170734</v>
      </c>
      <c r="G33" s="22">
        <f t="shared" si="4"/>
        <v>-0.20524298321980072</v>
      </c>
      <c r="H33" s="21">
        <f t="shared" si="5"/>
        <v>338</v>
      </c>
      <c r="I33" s="37"/>
      <c r="J33" s="53">
        <v>123</v>
      </c>
      <c r="K33" s="38"/>
      <c r="L33" s="39"/>
      <c r="M33" s="27"/>
      <c r="N33" s="26">
        <v>0.63500000000000001</v>
      </c>
      <c r="O33" s="28">
        <v>214</v>
      </c>
      <c r="P33" s="27"/>
      <c r="Q33" s="24">
        <v>338</v>
      </c>
      <c r="R33" s="40" t="e">
        <v>#DIV/0!</v>
      </c>
      <c r="S33" s="69" t="s">
        <v>83</v>
      </c>
      <c r="T33" s="17"/>
      <c r="U33" s="17"/>
      <c r="V33" s="17"/>
      <c r="W33" s="30">
        <v>0.2</v>
      </c>
      <c r="X33" s="31">
        <v>0.54379999999999995</v>
      </c>
      <c r="Y33" s="32">
        <v>270</v>
      </c>
      <c r="Z33" s="32">
        <v>147</v>
      </c>
      <c r="AA33" s="33">
        <v>68</v>
      </c>
      <c r="AB33" s="31">
        <v>0.68500000000000005</v>
      </c>
      <c r="AC33" s="17"/>
      <c r="AD33" s="17"/>
      <c r="AE33" s="17"/>
      <c r="AF33" s="17"/>
      <c r="AG33" s="17"/>
    </row>
    <row r="34" spans="1:33" ht="14.4">
      <c r="A34" s="35" t="s">
        <v>84</v>
      </c>
      <c r="B34" s="36">
        <f>'Vehicle Tags'!E341</f>
        <v>111.07871861471862</v>
      </c>
      <c r="C34" s="22">
        <f t="shared" si="0"/>
        <v>0.67136473782627626</v>
      </c>
      <c r="D34" s="23">
        <f t="shared" si="6"/>
        <v>338</v>
      </c>
      <c r="E34" s="22">
        <f t="shared" si="2"/>
        <v>0.6</v>
      </c>
      <c r="F34" s="21">
        <f t="shared" si="3"/>
        <v>277.69679653679657</v>
      </c>
      <c r="G34" s="22">
        <f t="shared" si="4"/>
        <v>-0.17841184456569059</v>
      </c>
      <c r="H34" s="21">
        <f t="shared" si="5"/>
        <v>338</v>
      </c>
      <c r="I34" s="37"/>
      <c r="J34" s="53">
        <v>135</v>
      </c>
      <c r="K34" s="38"/>
      <c r="L34" s="39"/>
      <c r="M34" s="27"/>
      <c r="N34" s="26">
        <v>0.6</v>
      </c>
      <c r="O34" s="28">
        <v>203</v>
      </c>
      <c r="P34" s="27"/>
      <c r="Q34" s="24">
        <v>338</v>
      </c>
      <c r="R34" s="40" t="e">
        <v>#DIV/0!</v>
      </c>
      <c r="S34" s="17"/>
      <c r="T34" s="17"/>
      <c r="U34" s="17"/>
      <c r="V34" s="17"/>
      <c r="W34" s="30">
        <v>0.2</v>
      </c>
      <c r="X34" s="31">
        <v>0.5</v>
      </c>
      <c r="Y34" s="32">
        <v>270</v>
      </c>
      <c r="Z34" s="32">
        <v>135</v>
      </c>
      <c r="AA34" s="33">
        <v>68</v>
      </c>
      <c r="AB34" s="31">
        <v>0.66669999999999996</v>
      </c>
      <c r="AC34" s="17"/>
      <c r="AD34" s="17"/>
      <c r="AE34" s="17"/>
      <c r="AF34" s="17"/>
      <c r="AG34" s="17"/>
    </row>
    <row r="35" spans="1:33" ht="14.4">
      <c r="A35" s="35" t="s">
        <v>85</v>
      </c>
      <c r="B35" s="36">
        <f>'Vehicle Tags'!E358</f>
        <v>111.07871861471862</v>
      </c>
      <c r="C35" s="22">
        <f t="shared" si="0"/>
        <v>0.71223129892559944</v>
      </c>
      <c r="D35" s="23">
        <f t="shared" si="6"/>
        <v>386</v>
      </c>
      <c r="E35" s="22">
        <f t="shared" si="2"/>
        <v>0.65</v>
      </c>
      <c r="F35" s="21">
        <f t="shared" si="3"/>
        <v>317.36776747062464</v>
      </c>
      <c r="G35" s="22">
        <f t="shared" si="4"/>
        <v>-0.17780371121599836</v>
      </c>
      <c r="H35" s="21">
        <f t="shared" si="5"/>
        <v>386</v>
      </c>
      <c r="I35" s="37"/>
      <c r="J35" s="53">
        <v>135</v>
      </c>
      <c r="K35" s="38"/>
      <c r="L35" s="39"/>
      <c r="M35" s="27"/>
      <c r="N35" s="26">
        <v>0.65</v>
      </c>
      <c r="O35" s="28">
        <v>251</v>
      </c>
      <c r="P35" s="27"/>
      <c r="Q35" s="24">
        <v>386</v>
      </c>
      <c r="R35" s="40" t="e">
        <v>#DIV/0!</v>
      </c>
      <c r="S35" s="17"/>
      <c r="T35" s="17"/>
      <c r="U35" s="17"/>
      <c r="V35" s="17"/>
      <c r="W35" s="30">
        <v>0.2</v>
      </c>
      <c r="X35" s="31">
        <v>0.5625</v>
      </c>
      <c r="Y35" s="32">
        <v>309</v>
      </c>
      <c r="Z35" s="32">
        <v>174</v>
      </c>
      <c r="AA35" s="33">
        <v>77</v>
      </c>
      <c r="AB35" s="31">
        <v>0.69230000000000003</v>
      </c>
      <c r="AC35" s="17"/>
      <c r="AD35" s="17"/>
      <c r="AE35" s="17"/>
      <c r="AF35" s="17"/>
      <c r="AG35" s="17"/>
    </row>
    <row r="36" spans="1:33" ht="14.4">
      <c r="A36" s="35" t="s">
        <v>86</v>
      </c>
      <c r="B36" s="36">
        <f>'Vehicle Tags'!E375</f>
        <v>111.07871861471862</v>
      </c>
      <c r="C36" s="22">
        <f t="shared" si="0"/>
        <v>0.7137146427455705</v>
      </c>
      <c r="D36" s="23">
        <f t="shared" si="6"/>
        <v>388</v>
      </c>
      <c r="E36" s="22">
        <f t="shared" si="2"/>
        <v>0.65</v>
      </c>
      <c r="F36" s="21">
        <f t="shared" si="3"/>
        <v>317.36776747062464</v>
      </c>
      <c r="G36" s="22">
        <f t="shared" si="4"/>
        <v>-0.18204183641591587</v>
      </c>
      <c r="H36" s="21">
        <f t="shared" si="5"/>
        <v>388</v>
      </c>
      <c r="I36" s="37"/>
      <c r="J36" s="53">
        <v>136</v>
      </c>
      <c r="K36" s="38"/>
      <c r="L36" s="39"/>
      <c r="M36" s="27"/>
      <c r="N36" s="26">
        <v>0.65</v>
      </c>
      <c r="O36" s="28">
        <v>252</v>
      </c>
      <c r="P36" s="27"/>
      <c r="Q36" s="24">
        <v>388</v>
      </c>
      <c r="R36" s="40" t="e">
        <v>#DIV/0!</v>
      </c>
      <c r="S36" s="17"/>
      <c r="T36" s="17"/>
      <c r="U36" s="17"/>
      <c r="V36" s="17"/>
      <c r="W36" s="30">
        <v>0.2</v>
      </c>
      <c r="X36" s="31">
        <v>0.5625</v>
      </c>
      <c r="Y36" s="32">
        <v>310</v>
      </c>
      <c r="Z36" s="32">
        <v>175</v>
      </c>
      <c r="AA36" s="33">
        <v>78</v>
      </c>
      <c r="AB36" s="31">
        <v>0.69230000000000003</v>
      </c>
      <c r="AC36" s="17"/>
      <c r="AD36" s="17"/>
      <c r="AE36" s="17"/>
      <c r="AF36" s="17"/>
      <c r="AG36" s="17"/>
    </row>
    <row r="37" spans="1:33" ht="14.4">
      <c r="A37" s="35" t="s">
        <v>87</v>
      </c>
      <c r="B37" s="36">
        <f>'Vehicle Tags'!E392</f>
        <v>142.29235497835498</v>
      </c>
      <c r="C37" s="22">
        <f t="shared" si="0"/>
        <v>0.6520969315932641</v>
      </c>
      <c r="D37" s="23">
        <f t="shared" si="6"/>
        <v>409</v>
      </c>
      <c r="E37" s="22">
        <f t="shared" si="2"/>
        <v>0.53</v>
      </c>
      <c r="F37" s="21">
        <f t="shared" si="3"/>
        <v>302.74969144330851</v>
      </c>
      <c r="G37" s="22">
        <f t="shared" si="4"/>
        <v>-0.25978070551758314</v>
      </c>
      <c r="H37" s="21">
        <f t="shared" si="5"/>
        <v>409</v>
      </c>
      <c r="I37" s="37"/>
      <c r="J37" s="53">
        <v>192</v>
      </c>
      <c r="K37" s="38"/>
      <c r="L37" s="39"/>
      <c r="M37" s="27"/>
      <c r="N37" s="26">
        <v>0.53</v>
      </c>
      <c r="O37" s="28">
        <v>217</v>
      </c>
      <c r="P37" s="27"/>
      <c r="Q37" s="24">
        <v>409</v>
      </c>
      <c r="R37" s="40" t="e">
        <v>#DIV/0!</v>
      </c>
      <c r="S37" s="17"/>
      <c r="T37" s="17"/>
      <c r="U37" s="17"/>
      <c r="V37" s="17"/>
      <c r="W37" s="30">
        <v>0.2</v>
      </c>
      <c r="X37" s="31">
        <v>0.41249999999999998</v>
      </c>
      <c r="Y37" s="32">
        <v>327</v>
      </c>
      <c r="Z37" s="32">
        <v>135</v>
      </c>
      <c r="AA37" s="33">
        <v>82</v>
      </c>
      <c r="AB37" s="31">
        <v>0.62260000000000004</v>
      </c>
      <c r="AC37" s="17"/>
      <c r="AD37" s="17"/>
      <c r="AE37" s="17"/>
      <c r="AF37" s="17"/>
      <c r="AG37" s="17"/>
    </row>
    <row r="38" spans="1:33" ht="14.4">
      <c r="A38" s="35" t="s">
        <v>88</v>
      </c>
      <c r="B38" s="36">
        <f>'Vehicle Tags'!E421</f>
        <v>264.05600865800864</v>
      </c>
      <c r="C38" s="22">
        <f t="shared" si="0"/>
        <v>0.55620838881006951</v>
      </c>
      <c r="D38" s="23">
        <f t="shared" si="6"/>
        <v>595</v>
      </c>
      <c r="E38" s="22">
        <f t="shared" si="2"/>
        <v>0.5625</v>
      </c>
      <c r="F38" s="21">
        <f t="shared" si="3"/>
        <v>603.55659121830547</v>
      </c>
      <c r="G38" s="22">
        <f t="shared" si="4"/>
        <v>1.4380825576983947E-2</v>
      </c>
      <c r="H38" s="21">
        <f t="shared" si="5"/>
        <v>595</v>
      </c>
      <c r="I38" s="37"/>
      <c r="J38" s="53">
        <v>261</v>
      </c>
      <c r="K38" s="38"/>
      <c r="L38" s="39"/>
      <c r="M38" s="27"/>
      <c r="N38" s="26">
        <v>0.5625</v>
      </c>
      <c r="O38" s="28">
        <v>335</v>
      </c>
      <c r="P38" s="27"/>
      <c r="Q38" s="24">
        <v>595</v>
      </c>
      <c r="R38" s="40" t="e">
        <v>#DIV/0!</v>
      </c>
      <c r="S38" s="32">
        <v>487</v>
      </c>
      <c r="T38" s="31">
        <v>0.44969999999999999</v>
      </c>
      <c r="U38" s="17"/>
      <c r="V38" s="17"/>
      <c r="W38" s="30">
        <v>0.2</v>
      </c>
      <c r="X38" s="31">
        <v>0.4531</v>
      </c>
      <c r="Y38" s="32">
        <v>476</v>
      </c>
      <c r="Z38" s="32">
        <v>216</v>
      </c>
      <c r="AA38" s="33">
        <v>119</v>
      </c>
      <c r="AB38" s="31">
        <v>0.64439999999999997</v>
      </c>
      <c r="AC38" s="17"/>
      <c r="AD38" s="17"/>
      <c r="AE38" s="17"/>
      <c r="AF38" s="17"/>
      <c r="AG38" s="17"/>
    </row>
    <row r="39" spans="1:33" ht="14.4">
      <c r="A39" s="35" t="s">
        <v>89</v>
      </c>
      <c r="B39" s="36">
        <f>'Vehicle Tags'!E449</f>
        <v>277.08555411255406</v>
      </c>
      <c r="C39" s="22">
        <f t="shared" si="0"/>
        <v>0.53430999308814442</v>
      </c>
      <c r="D39" s="23">
        <f t="shared" si="6"/>
        <v>595</v>
      </c>
      <c r="E39" s="22">
        <f t="shared" si="2"/>
        <v>0.503</v>
      </c>
      <c r="F39" s="21">
        <f t="shared" si="3"/>
        <v>557.51620545785522</v>
      </c>
      <c r="G39" s="22">
        <f t="shared" si="4"/>
        <v>-6.2997974020411407E-2</v>
      </c>
      <c r="H39" s="21">
        <f t="shared" si="5"/>
        <v>595</v>
      </c>
      <c r="I39" s="37"/>
      <c r="J39" s="53">
        <v>296</v>
      </c>
      <c r="K39" s="38"/>
      <c r="L39" s="39"/>
      <c r="M39" s="27"/>
      <c r="N39" s="26">
        <v>0.503</v>
      </c>
      <c r="O39" s="28">
        <v>299</v>
      </c>
      <c r="P39" s="27"/>
      <c r="Q39" s="24">
        <v>595</v>
      </c>
      <c r="R39" s="40" t="e">
        <v>#DIV/0!</v>
      </c>
      <c r="S39" s="32">
        <v>487</v>
      </c>
      <c r="T39" s="31">
        <v>0.4501</v>
      </c>
      <c r="U39" s="69" t="s">
        <v>90</v>
      </c>
      <c r="V39" s="17"/>
      <c r="W39" s="30">
        <v>0.2</v>
      </c>
      <c r="X39" s="31">
        <v>0.37880000000000003</v>
      </c>
      <c r="Y39" s="32">
        <v>476</v>
      </c>
      <c r="Z39" s="32">
        <v>180</v>
      </c>
      <c r="AA39" s="33">
        <v>119</v>
      </c>
      <c r="AB39" s="31">
        <v>0.60240000000000005</v>
      </c>
      <c r="AC39" s="17"/>
      <c r="AD39" s="17"/>
      <c r="AE39" s="17"/>
      <c r="AF39" s="17"/>
      <c r="AG39" s="17"/>
    </row>
    <row r="40" spans="1:33" ht="14.4">
      <c r="A40" s="35" t="s">
        <v>91</v>
      </c>
      <c r="B40" s="36">
        <f>'Vehicle Tags'!E477</f>
        <v>290.58282683982679</v>
      </c>
      <c r="C40" s="22">
        <f t="shared" si="0"/>
        <v>0.51890260456982318</v>
      </c>
      <c r="D40" s="23">
        <f t="shared" si="6"/>
        <v>604</v>
      </c>
      <c r="E40" s="22">
        <f t="shared" si="2"/>
        <v>0.51</v>
      </c>
      <c r="F40" s="21">
        <f t="shared" si="3"/>
        <v>593.02617722413629</v>
      </c>
      <c r="G40" s="22">
        <f t="shared" si="4"/>
        <v>-1.8168580754741259E-2</v>
      </c>
      <c r="H40" s="21">
        <f t="shared" si="5"/>
        <v>604</v>
      </c>
      <c r="I40" s="37"/>
      <c r="J40" s="53">
        <v>296</v>
      </c>
      <c r="K40" s="38"/>
      <c r="L40" s="39"/>
      <c r="M40" s="27"/>
      <c r="N40" s="26">
        <v>0.51</v>
      </c>
      <c r="O40" s="28">
        <v>308</v>
      </c>
      <c r="P40" s="27"/>
      <c r="Q40" s="24">
        <v>604</v>
      </c>
      <c r="R40" s="40" t="e">
        <v>#DIV/0!</v>
      </c>
      <c r="S40" s="32">
        <v>527</v>
      </c>
      <c r="T40" s="31">
        <v>0.46600000000000003</v>
      </c>
      <c r="U40" s="17"/>
      <c r="V40" s="17"/>
      <c r="W40" s="30">
        <v>0.2</v>
      </c>
      <c r="X40" s="31">
        <v>0.38750000000000001</v>
      </c>
      <c r="Y40" s="32">
        <v>483</v>
      </c>
      <c r="Z40" s="32">
        <v>187</v>
      </c>
      <c r="AA40" s="33">
        <v>121</v>
      </c>
      <c r="AB40" s="31">
        <v>0.60780000000000001</v>
      </c>
      <c r="AC40" s="17"/>
      <c r="AD40" s="17"/>
      <c r="AE40" s="17"/>
      <c r="AF40" s="17"/>
      <c r="AG40" s="17"/>
    </row>
    <row r="41" spans="1:33" ht="14.4">
      <c r="A41" s="35" t="s">
        <v>92</v>
      </c>
      <c r="B41" s="36">
        <f>'Vehicle Tags'!E505</f>
        <v>294.32941774891771</v>
      </c>
      <c r="C41" s="22">
        <f t="shared" si="0"/>
        <v>0.52219250365435443</v>
      </c>
      <c r="D41" s="23">
        <f t="shared" si="6"/>
        <v>616</v>
      </c>
      <c r="E41" s="22">
        <f t="shared" si="2"/>
        <v>0.52</v>
      </c>
      <c r="F41" s="21">
        <f t="shared" si="3"/>
        <v>613.1862869769119</v>
      </c>
      <c r="G41" s="22">
        <f t="shared" si="4"/>
        <v>-4.5677159465715711E-3</v>
      </c>
      <c r="H41" s="21">
        <f t="shared" si="5"/>
        <v>616</v>
      </c>
      <c r="I41" s="37"/>
      <c r="J41" s="53">
        <v>296</v>
      </c>
      <c r="K41" s="38"/>
      <c r="L41" s="39"/>
      <c r="M41" s="27"/>
      <c r="N41" s="26">
        <v>0.52</v>
      </c>
      <c r="O41" s="28">
        <v>320</v>
      </c>
      <c r="P41" s="27"/>
      <c r="Q41" s="24">
        <v>616</v>
      </c>
      <c r="R41" s="40" t="e">
        <v>#DIV/0!</v>
      </c>
      <c r="S41" s="32">
        <v>517</v>
      </c>
      <c r="T41" s="31">
        <v>0.45610000000000001</v>
      </c>
      <c r="U41" s="17"/>
      <c r="V41" s="17"/>
      <c r="W41" s="30">
        <v>0.2</v>
      </c>
      <c r="X41" s="31">
        <v>0.4</v>
      </c>
      <c r="Y41" s="32">
        <v>493</v>
      </c>
      <c r="Z41" s="32">
        <v>197</v>
      </c>
      <c r="AA41" s="33">
        <v>123</v>
      </c>
      <c r="AB41" s="31">
        <v>0.61539999999999995</v>
      </c>
      <c r="AC41" s="17"/>
      <c r="AD41" s="17"/>
      <c r="AE41" s="17"/>
      <c r="AF41" s="17"/>
      <c r="AG41" s="17"/>
    </row>
    <row r="42" spans="1:33" ht="14.4">
      <c r="A42" s="35" t="s">
        <v>93</v>
      </c>
      <c r="B42" s="36">
        <f>'Vehicle Tags'!E533</f>
        <v>305.1014632034632</v>
      </c>
      <c r="C42" s="22">
        <f t="shared" si="0"/>
        <v>0.53133415790558647</v>
      </c>
      <c r="D42" s="23">
        <f t="shared" si="6"/>
        <v>651</v>
      </c>
      <c r="E42" s="22">
        <f t="shared" si="2"/>
        <v>0.52</v>
      </c>
      <c r="F42" s="21">
        <f t="shared" si="3"/>
        <v>635.62804834054839</v>
      </c>
      <c r="G42" s="22">
        <f t="shared" si="4"/>
        <v>-2.3612828969971744E-2</v>
      </c>
      <c r="H42" s="21">
        <f t="shared" si="5"/>
        <v>651</v>
      </c>
      <c r="I42" s="37"/>
      <c r="J42" s="53">
        <v>313</v>
      </c>
      <c r="K42" s="38"/>
      <c r="L42" s="39"/>
      <c r="M42" s="27"/>
      <c r="N42" s="26">
        <v>0.52</v>
      </c>
      <c r="O42" s="28">
        <v>339</v>
      </c>
      <c r="P42" s="27"/>
      <c r="Q42" s="24">
        <v>651</v>
      </c>
      <c r="R42" s="40" t="e">
        <v>#DIV/0!</v>
      </c>
      <c r="S42" s="32">
        <v>491</v>
      </c>
      <c r="T42" s="31">
        <v>0.43</v>
      </c>
      <c r="U42" s="17"/>
      <c r="V42" s="17"/>
      <c r="W42" s="30">
        <v>0.2</v>
      </c>
      <c r="X42" s="31">
        <v>0.4</v>
      </c>
      <c r="Y42" s="32">
        <v>521</v>
      </c>
      <c r="Z42" s="32">
        <v>208</v>
      </c>
      <c r="AA42" s="33">
        <v>130</v>
      </c>
      <c r="AB42" s="31">
        <v>0.61539999999999995</v>
      </c>
      <c r="AC42" s="17"/>
      <c r="AD42" s="17"/>
      <c r="AE42" s="17"/>
      <c r="AF42" s="17"/>
      <c r="AG42" s="17"/>
    </row>
    <row r="43" spans="1:33" ht="14.4">
      <c r="A43" s="56" t="s">
        <v>94</v>
      </c>
      <c r="B43" s="21">
        <f>'Control Units'!E223</f>
        <v>50.132337121212117</v>
      </c>
      <c r="C43" s="22">
        <f t="shared" si="0"/>
        <v>0.49867662878787877</v>
      </c>
      <c r="D43" s="23">
        <v>100</v>
      </c>
      <c r="E43" s="22"/>
      <c r="F43" s="21"/>
      <c r="G43" s="22"/>
      <c r="H43" s="21"/>
      <c r="I43" s="21"/>
      <c r="J43" s="53"/>
      <c r="K43" s="25"/>
      <c r="L43" s="26"/>
      <c r="M43" s="27"/>
      <c r="N43" s="26"/>
      <c r="O43" s="28"/>
      <c r="P43" s="28"/>
      <c r="Q43" s="24"/>
      <c r="R43" s="29"/>
      <c r="S43" s="17"/>
      <c r="T43" s="17"/>
      <c r="U43" s="17"/>
      <c r="V43" s="17"/>
      <c r="W43" s="30"/>
      <c r="X43" s="31"/>
      <c r="Y43" s="32"/>
      <c r="Z43" s="32"/>
      <c r="AA43" s="33"/>
      <c r="AB43" s="31"/>
      <c r="AC43" s="17"/>
      <c r="AD43" s="17"/>
      <c r="AE43" s="17"/>
      <c r="AF43" s="17"/>
      <c r="AG43" s="17"/>
    </row>
    <row r="44" spans="1:33" ht="14.4">
      <c r="A44" s="56" t="s">
        <v>95</v>
      </c>
      <c r="B44" s="21">
        <f>'Control Units'!E373</f>
        <v>40.284155303030303</v>
      </c>
      <c r="C44" s="22">
        <f t="shared" si="0"/>
        <v>0.55239827441077438</v>
      </c>
      <c r="D44" s="23">
        <v>90</v>
      </c>
      <c r="E44" s="22"/>
      <c r="F44" s="21"/>
      <c r="G44" s="22"/>
      <c r="H44" s="21"/>
      <c r="I44" s="21"/>
      <c r="J44" s="53"/>
      <c r="K44" s="25"/>
      <c r="L44" s="26"/>
      <c r="M44" s="27"/>
      <c r="N44" s="26"/>
      <c r="O44" s="28"/>
      <c r="P44" s="28"/>
      <c r="Q44" s="24"/>
      <c r="R44" s="29"/>
      <c r="S44" s="17"/>
      <c r="T44" s="17"/>
      <c r="U44" s="17"/>
      <c r="V44" s="17"/>
      <c r="W44" s="30"/>
      <c r="X44" s="31"/>
      <c r="Y44" s="32"/>
      <c r="Z44" s="32"/>
      <c r="AA44" s="33"/>
      <c r="AB44" s="31"/>
      <c r="AC44" s="17"/>
      <c r="AD44" s="17"/>
      <c r="AE44" s="17"/>
      <c r="AF44" s="17"/>
      <c r="AG44" s="17"/>
    </row>
    <row r="45" spans="1:33" ht="14.4">
      <c r="A45" s="56" t="s">
        <v>96</v>
      </c>
      <c r="B45" s="21">
        <f>'Control Units'!E25</f>
        <v>114.46983777056278</v>
      </c>
      <c r="C45" s="22">
        <f t="shared" si="0"/>
        <v>0.65100659216291834</v>
      </c>
      <c r="D45" s="23">
        <f t="shared" ref="D45:D46" si="7">H45</f>
        <v>328</v>
      </c>
      <c r="E45" s="22">
        <f t="shared" ref="E45:E51" si="8">N45</f>
        <v>0.73</v>
      </c>
      <c r="F45" s="21">
        <f t="shared" ref="F45:F51" si="9">B45/(1-E45)</f>
        <v>423.96236211319547</v>
      </c>
      <c r="G45" s="22">
        <f t="shared" ref="G45:G51" si="10">F45/Q45-1</f>
        <v>0.29256817717437644</v>
      </c>
      <c r="H45" s="21">
        <f t="shared" ref="H45:H51" si="11">Q45</f>
        <v>328</v>
      </c>
      <c r="I45" s="21">
        <v>133</v>
      </c>
      <c r="J45" s="53">
        <v>89</v>
      </c>
      <c r="K45" s="25">
        <v>296</v>
      </c>
      <c r="L45" s="26">
        <v>0.54959999999999998</v>
      </c>
      <c r="M45" s="27"/>
      <c r="N45" s="26">
        <v>0.73</v>
      </c>
      <c r="O45" s="28">
        <v>239</v>
      </c>
      <c r="P45" s="28">
        <v>296</v>
      </c>
      <c r="Q45" s="24">
        <v>328</v>
      </c>
      <c r="R45" s="29">
        <v>0.1079</v>
      </c>
      <c r="S45" s="17"/>
      <c r="T45" s="17"/>
      <c r="U45" s="17"/>
      <c r="V45" s="17"/>
      <c r="W45" s="30">
        <v>0.2</v>
      </c>
      <c r="X45" s="31">
        <v>0.66249999999999998</v>
      </c>
      <c r="Y45" s="32">
        <v>262</v>
      </c>
      <c r="Z45" s="32">
        <v>174</v>
      </c>
      <c r="AA45" s="33">
        <v>66</v>
      </c>
      <c r="AB45" s="31">
        <v>0.72599999999999998</v>
      </c>
      <c r="AC45" s="17"/>
      <c r="AD45" s="17"/>
      <c r="AE45" s="17"/>
      <c r="AF45" s="17"/>
      <c r="AG45" s="17"/>
    </row>
    <row r="46" spans="1:33" ht="14.4">
      <c r="A46" s="56" t="s">
        <v>97</v>
      </c>
      <c r="B46" s="36">
        <f>'Control Units'!E57</f>
        <v>126.91521222943724</v>
      </c>
      <c r="C46" s="22">
        <f t="shared" si="0"/>
        <v>0.65791047916593737</v>
      </c>
      <c r="D46" s="23">
        <f t="shared" si="7"/>
        <v>371</v>
      </c>
      <c r="E46" s="22">
        <f t="shared" si="8"/>
        <v>0.73</v>
      </c>
      <c r="F46" s="21">
        <f t="shared" si="9"/>
        <v>470.05634159050828</v>
      </c>
      <c r="G46" s="22">
        <f t="shared" si="10"/>
        <v>0.26699822531134298</v>
      </c>
      <c r="H46" s="21">
        <f t="shared" si="11"/>
        <v>371</v>
      </c>
      <c r="I46" s="37"/>
      <c r="J46" s="53">
        <v>100</v>
      </c>
      <c r="K46" s="25">
        <v>345</v>
      </c>
      <c r="L46" s="39"/>
      <c r="M46" s="27"/>
      <c r="N46" s="26">
        <v>0.73</v>
      </c>
      <c r="O46" s="28">
        <v>271</v>
      </c>
      <c r="P46" s="28">
        <v>345</v>
      </c>
      <c r="Q46" s="24">
        <v>371</v>
      </c>
      <c r="R46" s="29">
        <v>7.6499999999999999E-2</v>
      </c>
      <c r="S46" s="17"/>
      <c r="T46" s="17"/>
      <c r="U46" s="17"/>
      <c r="V46" s="17"/>
      <c r="W46" s="30">
        <v>0.2</v>
      </c>
      <c r="X46" s="31">
        <v>0.66249999999999998</v>
      </c>
      <c r="Y46" s="32">
        <v>297</v>
      </c>
      <c r="Z46" s="32">
        <v>197</v>
      </c>
      <c r="AA46" s="33">
        <v>74</v>
      </c>
      <c r="AB46" s="31">
        <v>0.72599999999999998</v>
      </c>
      <c r="AC46" s="17"/>
      <c r="AD46" s="17"/>
      <c r="AE46" s="17"/>
      <c r="AF46" s="17"/>
      <c r="AG46" s="17"/>
    </row>
    <row r="47" spans="1:33" ht="14.4">
      <c r="A47" s="56" t="s">
        <v>98</v>
      </c>
      <c r="B47" s="21">
        <f>'Control Units'!E80</f>
        <v>135.36557142857146</v>
      </c>
      <c r="C47" s="22">
        <f t="shared" si="0"/>
        <v>0.7686058608058608</v>
      </c>
      <c r="D47" s="23">
        <v>585</v>
      </c>
      <c r="E47" s="22">
        <f t="shared" si="8"/>
        <v>0</v>
      </c>
      <c r="F47" s="21">
        <f t="shared" si="9"/>
        <v>135.36557142857146</v>
      </c>
      <c r="G47" s="22" t="e">
        <f t="shared" si="10"/>
        <v>#DIV/0!</v>
      </c>
      <c r="H47" s="21">
        <f t="shared" si="11"/>
        <v>0</v>
      </c>
      <c r="I47" s="21"/>
      <c r="J47" s="53"/>
      <c r="K47" s="25"/>
      <c r="L47" s="39"/>
      <c r="M47" s="27"/>
      <c r="N47" s="26"/>
      <c r="O47" s="28"/>
      <c r="P47" s="28"/>
      <c r="Q47" s="24"/>
      <c r="R47" s="29"/>
      <c r="S47" s="17"/>
      <c r="T47" s="70"/>
      <c r="U47" s="17"/>
      <c r="V47" s="17"/>
      <c r="W47" s="30"/>
      <c r="X47" s="31"/>
      <c r="Y47" s="32"/>
      <c r="Z47" s="32"/>
      <c r="AA47" s="33"/>
      <c r="AB47" s="31"/>
      <c r="AC47" s="17"/>
      <c r="AD47" s="17"/>
      <c r="AE47" s="17"/>
      <c r="AF47" s="17"/>
      <c r="AG47" s="17"/>
    </row>
    <row r="48" spans="1:33" ht="14.4">
      <c r="A48" s="56" t="s">
        <v>99</v>
      </c>
      <c r="B48" s="21">
        <f>'Control Units'!E135</f>
        <v>140.39752597402602</v>
      </c>
      <c r="C48" s="22">
        <f t="shared" si="0"/>
        <v>0.76403777147222518</v>
      </c>
      <c r="D48" s="23">
        <v>595</v>
      </c>
      <c r="E48" s="22">
        <f t="shared" si="8"/>
        <v>0</v>
      </c>
      <c r="F48" s="21">
        <f t="shared" si="9"/>
        <v>140.39752597402602</v>
      </c>
      <c r="G48" s="22" t="e">
        <f t="shared" si="10"/>
        <v>#DIV/0!</v>
      </c>
      <c r="H48" s="21">
        <f t="shared" si="11"/>
        <v>0</v>
      </c>
      <c r="I48" s="21"/>
      <c r="J48" s="53"/>
      <c r="K48" s="25"/>
      <c r="L48" s="39"/>
      <c r="M48" s="27"/>
      <c r="N48" s="26"/>
      <c r="O48" s="28"/>
      <c r="P48" s="28"/>
      <c r="Q48" s="24"/>
      <c r="R48" s="29"/>
      <c r="S48" s="17"/>
      <c r="T48" s="70"/>
      <c r="U48" s="17"/>
      <c r="V48" s="17"/>
      <c r="W48" s="30"/>
      <c r="X48" s="31"/>
      <c r="Y48" s="32"/>
      <c r="Z48" s="32"/>
      <c r="AA48" s="33"/>
      <c r="AB48" s="31"/>
      <c r="AC48" s="17"/>
      <c r="AD48" s="17"/>
      <c r="AE48" s="17"/>
      <c r="AF48" s="17"/>
      <c r="AG48" s="17"/>
    </row>
    <row r="49" spans="1:33" ht="14.4">
      <c r="A49" s="56" t="s">
        <v>100</v>
      </c>
      <c r="B49" s="21">
        <f>'Control Units'!E107</f>
        <v>176.29552597402599</v>
      </c>
      <c r="C49" s="22">
        <f t="shared" si="0"/>
        <v>0.7138059643278799</v>
      </c>
      <c r="D49" s="23">
        <f t="shared" ref="D49:D50" si="12">H49</f>
        <v>616</v>
      </c>
      <c r="E49" s="22">
        <f t="shared" si="8"/>
        <v>0.78</v>
      </c>
      <c r="F49" s="21">
        <f t="shared" si="9"/>
        <v>801.34329988193645</v>
      </c>
      <c r="G49" s="22">
        <f t="shared" si="10"/>
        <v>0.30088198032781888</v>
      </c>
      <c r="H49" s="21">
        <f t="shared" si="11"/>
        <v>616</v>
      </c>
      <c r="I49" s="21">
        <v>283</v>
      </c>
      <c r="J49" s="53">
        <v>136</v>
      </c>
      <c r="K49" s="25">
        <v>577</v>
      </c>
      <c r="L49" s="39"/>
      <c r="M49" s="27"/>
      <c r="N49" s="26">
        <v>0.78</v>
      </c>
      <c r="O49" s="28">
        <v>480</v>
      </c>
      <c r="P49" s="28">
        <v>577</v>
      </c>
      <c r="Q49" s="24">
        <v>616</v>
      </c>
      <c r="R49" s="29">
        <v>6.7500000000000004E-2</v>
      </c>
      <c r="S49" s="17"/>
      <c r="T49" s="70" t="s">
        <v>101</v>
      </c>
      <c r="U49" s="17"/>
      <c r="V49" s="17"/>
      <c r="W49" s="30">
        <v>0.2</v>
      </c>
      <c r="X49" s="31">
        <v>0.72499999999999998</v>
      </c>
      <c r="Y49" s="32">
        <v>493</v>
      </c>
      <c r="Z49" s="32">
        <v>357</v>
      </c>
      <c r="AA49" s="33">
        <v>123</v>
      </c>
      <c r="AB49" s="31">
        <v>0.74360000000000004</v>
      </c>
      <c r="AC49" s="17"/>
      <c r="AD49" s="17"/>
      <c r="AE49" s="17"/>
      <c r="AF49" s="17"/>
      <c r="AG49" s="17"/>
    </row>
    <row r="50" spans="1:33" ht="14.4">
      <c r="A50" s="56" t="s">
        <v>102</v>
      </c>
      <c r="B50" s="36">
        <f>'Control Units'!E167</f>
        <v>162.10345454545455</v>
      </c>
      <c r="C50" s="22">
        <f t="shared" si="0"/>
        <v>0.76438451374207184</v>
      </c>
      <c r="D50" s="23">
        <f t="shared" si="12"/>
        <v>688</v>
      </c>
      <c r="E50" s="22">
        <f t="shared" si="8"/>
        <v>0.75</v>
      </c>
      <c r="F50" s="21">
        <f t="shared" si="9"/>
        <v>648.41381818181821</v>
      </c>
      <c r="G50" s="22">
        <f t="shared" si="10"/>
        <v>-5.7538054968287455E-2</v>
      </c>
      <c r="H50" s="21">
        <f t="shared" si="11"/>
        <v>688</v>
      </c>
      <c r="I50" s="37"/>
      <c r="J50" s="53">
        <v>172</v>
      </c>
      <c r="K50" s="25">
        <v>648</v>
      </c>
      <c r="L50" s="39"/>
      <c r="M50" s="27"/>
      <c r="N50" s="26">
        <v>0.75</v>
      </c>
      <c r="O50" s="28">
        <v>516</v>
      </c>
      <c r="P50" s="28">
        <v>648</v>
      </c>
      <c r="Q50" s="24">
        <v>688</v>
      </c>
      <c r="R50" s="29">
        <v>6.2100000000000002E-2</v>
      </c>
      <c r="S50" s="17"/>
      <c r="T50" s="17"/>
      <c r="U50" s="17"/>
      <c r="V50" s="17"/>
      <c r="W50" s="30">
        <v>0.2</v>
      </c>
      <c r="X50" s="31">
        <v>0.6875</v>
      </c>
      <c r="Y50" s="32">
        <v>551</v>
      </c>
      <c r="Z50" s="32">
        <v>379</v>
      </c>
      <c r="AA50" s="33">
        <v>138</v>
      </c>
      <c r="AB50" s="31">
        <v>0.73329999999999995</v>
      </c>
      <c r="AC50" s="17"/>
      <c r="AD50" s="17"/>
      <c r="AE50" s="17"/>
      <c r="AF50" s="17"/>
      <c r="AG50" s="17"/>
    </row>
    <row r="51" spans="1:33" ht="14.4">
      <c r="A51" s="56" t="s">
        <v>103</v>
      </c>
      <c r="B51" s="36">
        <f>'Control Units'!E195</f>
        <v>180.62671298701304</v>
      </c>
      <c r="C51" s="22">
        <f t="shared" si="0"/>
        <v>0.76202014099207771</v>
      </c>
      <c r="D51" s="23">
        <v>759</v>
      </c>
      <c r="E51" s="22">
        <f t="shared" si="8"/>
        <v>0</v>
      </c>
      <c r="F51" s="21">
        <f t="shared" si="9"/>
        <v>180.62671298701304</v>
      </c>
      <c r="G51" s="22" t="e">
        <f t="shared" si="10"/>
        <v>#DIV/0!</v>
      </c>
      <c r="H51" s="21">
        <f t="shared" si="11"/>
        <v>0</v>
      </c>
      <c r="I51" s="37"/>
      <c r="J51" s="53"/>
      <c r="K51" s="25"/>
      <c r="L51" s="39"/>
      <c r="M51" s="27"/>
      <c r="N51" s="26"/>
      <c r="O51" s="28"/>
      <c r="P51" s="28"/>
      <c r="Q51" s="24"/>
      <c r="R51" s="29"/>
      <c r="S51" s="17"/>
      <c r="T51" s="17"/>
      <c r="U51" s="17"/>
      <c r="V51" s="17"/>
      <c r="W51" s="30"/>
      <c r="X51" s="31"/>
      <c r="Y51" s="32"/>
      <c r="Z51" s="32"/>
      <c r="AA51" s="33"/>
      <c r="AB51" s="31"/>
      <c r="AC51" s="17"/>
      <c r="AD51" s="17"/>
      <c r="AE51" s="17"/>
      <c r="AF51" s="17"/>
      <c r="AG51" s="17"/>
    </row>
    <row r="52" spans="1:33" ht="14.4">
      <c r="A52" s="56" t="s">
        <v>104</v>
      </c>
      <c r="B52" s="36">
        <f>'Control Units'!E247</f>
        <v>69.021635303030308</v>
      </c>
      <c r="C52" s="22">
        <f t="shared" si="0"/>
        <v>0.50344147264006978</v>
      </c>
      <c r="D52" s="23">
        <v>139</v>
      </c>
      <c r="E52" s="22"/>
      <c r="F52" s="21"/>
      <c r="G52" s="22"/>
      <c r="H52" s="21"/>
      <c r="I52" s="37"/>
      <c r="J52" s="53"/>
      <c r="K52" s="25"/>
      <c r="L52" s="39"/>
      <c r="M52" s="27"/>
      <c r="N52" s="26"/>
      <c r="O52" s="28"/>
      <c r="P52" s="28"/>
      <c r="Q52" s="24"/>
      <c r="R52" s="29"/>
      <c r="S52" s="17"/>
      <c r="T52" s="17"/>
      <c r="U52" s="17"/>
      <c r="V52" s="17"/>
      <c r="W52" s="30"/>
      <c r="X52" s="31"/>
      <c r="Y52" s="32"/>
      <c r="Z52" s="32"/>
      <c r="AA52" s="33"/>
      <c r="AB52" s="31"/>
      <c r="AC52" s="17"/>
      <c r="AD52" s="17"/>
      <c r="AE52" s="17"/>
      <c r="AF52" s="17"/>
      <c r="AG52" s="17"/>
    </row>
    <row r="53" spans="1:33" ht="14.4">
      <c r="A53" s="71" t="s">
        <v>105</v>
      </c>
      <c r="B53" s="72">
        <f>Readers!E96</f>
        <v>238.69899567099571</v>
      </c>
      <c r="C53" s="22" t="e">
        <f t="shared" si="0"/>
        <v>#DIV/0!</v>
      </c>
      <c r="D53" s="72"/>
      <c r="E53" s="22">
        <f t="shared" ref="E53:E65" si="13">N53</f>
        <v>0.66</v>
      </c>
      <c r="F53" s="21">
        <f t="shared" ref="F53:F65" si="14">B53/(1-E53)</f>
        <v>702.05586962057566</v>
      </c>
      <c r="G53" s="22">
        <f t="shared" ref="G53:G65" si="15">F53/Q53-1</f>
        <v>-8.1078704685110359E-2</v>
      </c>
      <c r="H53" s="21">
        <f t="shared" ref="H53:H65" si="16">Q53</f>
        <v>764</v>
      </c>
      <c r="I53" s="72">
        <v>247</v>
      </c>
      <c r="J53" s="53">
        <v>260</v>
      </c>
      <c r="K53" s="25">
        <v>707</v>
      </c>
      <c r="L53" s="26">
        <v>0.65059999999999996</v>
      </c>
      <c r="M53" s="73"/>
      <c r="N53" s="26">
        <v>0.66</v>
      </c>
      <c r="O53" s="28">
        <v>504</v>
      </c>
      <c r="P53" s="28">
        <v>707</v>
      </c>
      <c r="Q53" s="24">
        <v>764</v>
      </c>
      <c r="R53" s="29">
        <v>8.0500000000000002E-2</v>
      </c>
      <c r="S53" s="17"/>
      <c r="T53" s="17"/>
      <c r="U53" s="17"/>
      <c r="V53" s="17"/>
      <c r="W53" s="30">
        <v>0.2</v>
      </c>
      <c r="X53" s="31">
        <v>0.57499999999999996</v>
      </c>
      <c r="Y53" s="32">
        <v>611</v>
      </c>
      <c r="Z53" s="32">
        <v>351</v>
      </c>
      <c r="AA53" s="33">
        <v>153</v>
      </c>
      <c r="AB53" s="31">
        <v>0.69699999999999995</v>
      </c>
      <c r="AC53" s="17"/>
      <c r="AD53" s="17"/>
      <c r="AE53" s="17"/>
      <c r="AF53" s="17"/>
      <c r="AG53" s="17"/>
    </row>
    <row r="54" spans="1:33" ht="14.4">
      <c r="A54" s="56" t="s">
        <v>106</v>
      </c>
      <c r="B54" s="21">
        <f>Accessories!E8</f>
        <v>94.519915584415585</v>
      </c>
      <c r="C54" s="22">
        <f t="shared" si="0"/>
        <v>0.71270542375557566</v>
      </c>
      <c r="D54" s="23">
        <f t="shared" ref="D54:D63" si="17">H54</f>
        <v>329</v>
      </c>
      <c r="E54" s="22">
        <f t="shared" si="13"/>
        <v>0.74</v>
      </c>
      <c r="F54" s="21">
        <f t="shared" si="14"/>
        <v>363.53813686313686</v>
      </c>
      <c r="G54" s="22">
        <f t="shared" si="15"/>
        <v>0.10497913940163173</v>
      </c>
      <c r="H54" s="21">
        <f t="shared" si="16"/>
        <v>329</v>
      </c>
      <c r="I54" s="21">
        <v>73</v>
      </c>
      <c r="J54" s="74">
        <v>85</v>
      </c>
      <c r="K54" s="25">
        <v>293</v>
      </c>
      <c r="L54" s="26">
        <v>0.74980000000000002</v>
      </c>
      <c r="M54" s="27"/>
      <c r="N54" s="26">
        <v>0.74</v>
      </c>
      <c r="O54" s="28">
        <v>243</v>
      </c>
      <c r="P54" s="28">
        <v>293</v>
      </c>
      <c r="Q54" s="24">
        <v>329</v>
      </c>
      <c r="R54" s="29">
        <v>0.1212</v>
      </c>
      <c r="S54" s="17"/>
      <c r="T54" s="17"/>
      <c r="U54" s="17"/>
      <c r="V54" s="17"/>
      <c r="W54" s="30">
        <v>0.2</v>
      </c>
      <c r="X54" s="31">
        <v>0.67500000000000004</v>
      </c>
      <c r="Y54" s="32">
        <v>263</v>
      </c>
      <c r="Z54" s="32">
        <v>177</v>
      </c>
      <c r="AA54" s="33">
        <v>66</v>
      </c>
      <c r="AB54" s="31">
        <v>0.72970000000000002</v>
      </c>
      <c r="AC54" s="17"/>
      <c r="AD54" s="17"/>
      <c r="AE54" s="17"/>
      <c r="AF54" s="17"/>
      <c r="AG54" s="17"/>
    </row>
    <row r="55" spans="1:33" ht="14.4">
      <c r="A55" s="56" t="s">
        <v>107</v>
      </c>
      <c r="B55" s="21">
        <f>Accessories!E17</f>
        <v>151.07673376623379</v>
      </c>
      <c r="C55" s="22">
        <f t="shared" si="0"/>
        <v>0.68327728770181595</v>
      </c>
      <c r="D55" s="23">
        <f t="shared" si="17"/>
        <v>477</v>
      </c>
      <c r="E55" s="22">
        <f t="shared" si="13"/>
        <v>0.59</v>
      </c>
      <c r="F55" s="21">
        <f t="shared" si="14"/>
        <v>368.47983845422874</v>
      </c>
      <c r="G55" s="22">
        <f t="shared" si="15"/>
        <v>-0.22750557976052677</v>
      </c>
      <c r="H55" s="21">
        <f t="shared" si="16"/>
        <v>477</v>
      </c>
      <c r="I55" s="21">
        <v>162</v>
      </c>
      <c r="J55" s="74">
        <v>195</v>
      </c>
      <c r="K55" s="25">
        <v>396</v>
      </c>
      <c r="L55" s="26">
        <v>0.59089999999999998</v>
      </c>
      <c r="M55" s="27"/>
      <c r="N55" s="26">
        <v>0.59</v>
      </c>
      <c r="O55" s="28">
        <v>281</v>
      </c>
      <c r="P55" s="28">
        <v>396</v>
      </c>
      <c r="Q55" s="24">
        <v>477</v>
      </c>
      <c r="R55" s="29">
        <v>0.20330000000000001</v>
      </c>
      <c r="S55" s="17"/>
      <c r="T55" s="17"/>
      <c r="U55" s="17"/>
      <c r="V55" s="17"/>
      <c r="W55" s="30">
        <v>0.2</v>
      </c>
      <c r="X55" s="31">
        <v>0.48749999999999999</v>
      </c>
      <c r="Y55" s="32">
        <v>381</v>
      </c>
      <c r="Z55" s="32">
        <v>186</v>
      </c>
      <c r="AA55" s="33">
        <v>95</v>
      </c>
      <c r="AB55" s="31">
        <v>0.66100000000000003</v>
      </c>
      <c r="AC55" s="17"/>
      <c r="AD55" s="17"/>
      <c r="AE55" s="17"/>
      <c r="AF55" s="17"/>
      <c r="AG55" s="17"/>
    </row>
    <row r="56" spans="1:33" ht="14.4">
      <c r="A56" s="75" t="s">
        <v>108</v>
      </c>
      <c r="B56" s="36">
        <f>Accessories!E56</f>
        <v>107.13355194805196</v>
      </c>
      <c r="C56" s="22">
        <f t="shared" si="0"/>
        <v>0.65551912556896474</v>
      </c>
      <c r="D56" s="72">
        <f t="shared" si="17"/>
        <v>311</v>
      </c>
      <c r="E56" s="22">
        <f t="shared" si="13"/>
        <v>0.61</v>
      </c>
      <c r="F56" s="21">
        <f t="shared" si="14"/>
        <v>274.70141525141526</v>
      </c>
      <c r="G56" s="22">
        <f t="shared" si="15"/>
        <v>-0.11671570658708919</v>
      </c>
      <c r="H56" s="21">
        <f t="shared" si="16"/>
        <v>311</v>
      </c>
      <c r="I56" s="37"/>
      <c r="J56" s="74">
        <v>121</v>
      </c>
      <c r="K56" s="38"/>
      <c r="L56" s="39"/>
      <c r="M56" s="27"/>
      <c r="N56" s="26">
        <v>0.61</v>
      </c>
      <c r="O56" s="28">
        <v>190</v>
      </c>
      <c r="P56" s="27"/>
      <c r="Q56" s="24">
        <v>311</v>
      </c>
      <c r="R56" s="40" t="e">
        <v>#DIV/0!</v>
      </c>
      <c r="S56" s="32">
        <v>165</v>
      </c>
      <c r="T56" s="31">
        <v>0.34670000000000001</v>
      </c>
      <c r="U56" s="17"/>
      <c r="V56" s="17"/>
      <c r="W56" s="30">
        <v>0.2</v>
      </c>
      <c r="X56" s="31">
        <v>0.51249999999999996</v>
      </c>
      <c r="Y56" s="32">
        <v>249</v>
      </c>
      <c r="Z56" s="32">
        <v>128</v>
      </c>
      <c r="AA56" s="33">
        <v>62</v>
      </c>
      <c r="AB56" s="31">
        <v>0.67210000000000003</v>
      </c>
      <c r="AC56" s="17"/>
      <c r="AD56" s="17"/>
      <c r="AE56" s="17"/>
      <c r="AF56" s="17"/>
      <c r="AG56" s="17"/>
    </row>
    <row r="57" spans="1:33" ht="14.4">
      <c r="A57" s="56" t="s">
        <v>109</v>
      </c>
      <c r="B57" s="21">
        <f>Accessories!E39</f>
        <v>590.86074458874464</v>
      </c>
      <c r="C57" s="22">
        <f t="shared" si="0"/>
        <v>0.62148574978299509</v>
      </c>
      <c r="D57" s="72">
        <f t="shared" si="17"/>
        <v>1561</v>
      </c>
      <c r="E57" s="22">
        <f t="shared" si="13"/>
        <v>0.6</v>
      </c>
      <c r="F57" s="21">
        <f t="shared" si="14"/>
        <v>1477.1518614718616</v>
      </c>
      <c r="G57" s="22">
        <f t="shared" si="15"/>
        <v>-5.3714374457487724E-2</v>
      </c>
      <c r="H57" s="21">
        <f t="shared" si="16"/>
        <v>1561</v>
      </c>
      <c r="I57" s="21">
        <v>474</v>
      </c>
      <c r="J57" s="74">
        <v>625</v>
      </c>
      <c r="K57" s="25">
        <v>1354</v>
      </c>
      <c r="L57" s="26">
        <v>0.64990000000000003</v>
      </c>
      <c r="M57" s="27"/>
      <c r="N57" s="26">
        <v>0.6</v>
      </c>
      <c r="O57" s="28">
        <v>937</v>
      </c>
      <c r="P57" s="28">
        <v>1354</v>
      </c>
      <c r="Q57" s="24">
        <v>1561</v>
      </c>
      <c r="R57" s="29">
        <v>0.15310000000000001</v>
      </c>
      <c r="S57" s="17"/>
      <c r="T57" s="76"/>
      <c r="U57" s="17"/>
      <c r="V57" s="17"/>
      <c r="W57" s="30">
        <v>0.2</v>
      </c>
      <c r="X57" s="31">
        <v>0.5</v>
      </c>
      <c r="Y57" s="32">
        <v>1249</v>
      </c>
      <c r="Z57" s="32">
        <v>625</v>
      </c>
      <c r="AA57" s="33">
        <v>312</v>
      </c>
      <c r="AB57" s="31">
        <v>0.66669999999999996</v>
      </c>
      <c r="AC57" s="17"/>
      <c r="AD57" s="17"/>
      <c r="AE57" s="17"/>
      <c r="AF57" s="17"/>
      <c r="AG57" s="17"/>
    </row>
    <row r="58" spans="1:33" ht="14.4">
      <c r="A58" s="56" t="s">
        <v>110</v>
      </c>
      <c r="B58" s="36">
        <f>Accessories!E47</f>
        <v>26.486904761904768</v>
      </c>
      <c r="C58" s="22">
        <f t="shared" si="0"/>
        <v>0.44818948412698401</v>
      </c>
      <c r="D58" s="23">
        <f t="shared" si="17"/>
        <v>48</v>
      </c>
      <c r="E58" s="22">
        <f t="shared" si="13"/>
        <v>0.45</v>
      </c>
      <c r="F58" s="21">
        <f t="shared" si="14"/>
        <v>48.158008658008661</v>
      </c>
      <c r="G58" s="22">
        <f t="shared" si="15"/>
        <v>3.2918470418470402E-3</v>
      </c>
      <c r="H58" s="21">
        <f t="shared" si="16"/>
        <v>48</v>
      </c>
      <c r="I58" s="37"/>
      <c r="J58" s="74">
        <v>26</v>
      </c>
      <c r="K58" s="25">
        <v>38</v>
      </c>
      <c r="L58" s="39"/>
      <c r="M58" s="27"/>
      <c r="N58" s="26">
        <v>0.45</v>
      </c>
      <c r="O58" s="28">
        <v>22</v>
      </c>
      <c r="P58" s="28">
        <v>38</v>
      </c>
      <c r="Q58" s="24">
        <v>48</v>
      </c>
      <c r="R58" s="29">
        <v>0.2616</v>
      </c>
      <c r="S58" s="17"/>
      <c r="T58" s="17"/>
      <c r="U58" s="17"/>
      <c r="V58" s="17"/>
      <c r="W58" s="30">
        <v>0.2</v>
      </c>
      <c r="X58" s="31">
        <v>0.3125</v>
      </c>
      <c r="Y58" s="32">
        <v>38</v>
      </c>
      <c r="Z58" s="32">
        <v>12</v>
      </c>
      <c r="AA58" s="33">
        <v>10</v>
      </c>
      <c r="AB58" s="31">
        <v>0.55559999999999998</v>
      </c>
      <c r="AC58" s="17"/>
      <c r="AD58" s="17"/>
      <c r="AE58" s="17"/>
      <c r="AF58" s="17"/>
      <c r="AG58" s="17"/>
    </row>
    <row r="59" spans="1:33" ht="14.4">
      <c r="A59" s="56" t="s">
        <v>111</v>
      </c>
      <c r="B59" s="36"/>
      <c r="C59" s="22">
        <f t="shared" si="0"/>
        <v>1</v>
      </c>
      <c r="D59" s="23">
        <f t="shared" si="17"/>
        <v>66</v>
      </c>
      <c r="E59" s="22">
        <f t="shared" si="13"/>
        <v>0.52</v>
      </c>
      <c r="F59" s="21">
        <f t="shared" si="14"/>
        <v>0</v>
      </c>
      <c r="G59" s="22">
        <f t="shared" si="15"/>
        <v>-1</v>
      </c>
      <c r="H59" s="21">
        <f t="shared" si="16"/>
        <v>66</v>
      </c>
      <c r="I59" s="37"/>
      <c r="J59" s="74">
        <v>32</v>
      </c>
      <c r="K59" s="25">
        <v>62</v>
      </c>
      <c r="L59" s="39"/>
      <c r="M59" s="27"/>
      <c r="N59" s="26">
        <v>0.52</v>
      </c>
      <c r="O59" s="28">
        <v>34</v>
      </c>
      <c r="P59" s="28">
        <v>62</v>
      </c>
      <c r="Q59" s="24">
        <v>66</v>
      </c>
      <c r="R59" s="29">
        <v>6.5299999999999997E-2</v>
      </c>
      <c r="S59" s="17"/>
      <c r="T59" s="17"/>
      <c r="U59" s="17"/>
      <c r="V59" s="17"/>
      <c r="W59" s="30">
        <v>0.2</v>
      </c>
      <c r="X59" s="31">
        <v>0.4</v>
      </c>
      <c r="Y59" s="32">
        <v>53</v>
      </c>
      <c r="Z59" s="32">
        <v>21</v>
      </c>
      <c r="AA59" s="33">
        <v>13</v>
      </c>
      <c r="AB59" s="31">
        <v>0.61539999999999995</v>
      </c>
      <c r="AC59" s="17"/>
      <c r="AD59" s="17"/>
      <c r="AE59" s="17"/>
      <c r="AF59" s="17"/>
      <c r="AG59" s="17"/>
    </row>
    <row r="60" spans="1:33" ht="14.4">
      <c r="A60" s="56" t="s">
        <v>112</v>
      </c>
      <c r="B60" s="36"/>
      <c r="C60" s="22">
        <f t="shared" si="0"/>
        <v>1</v>
      </c>
      <c r="D60" s="23">
        <f t="shared" si="17"/>
        <v>169</v>
      </c>
      <c r="E60" s="22">
        <f t="shared" si="13"/>
        <v>0.52</v>
      </c>
      <c r="F60" s="21">
        <f t="shared" si="14"/>
        <v>0</v>
      </c>
      <c r="G60" s="22">
        <f t="shared" si="15"/>
        <v>-1</v>
      </c>
      <c r="H60" s="21">
        <f t="shared" si="16"/>
        <v>169</v>
      </c>
      <c r="I60" s="37"/>
      <c r="J60" s="74">
        <v>81</v>
      </c>
      <c r="K60" s="25">
        <v>163</v>
      </c>
      <c r="L60" s="39"/>
      <c r="M60" s="27"/>
      <c r="N60" s="26">
        <v>0.52</v>
      </c>
      <c r="O60" s="28">
        <v>88</v>
      </c>
      <c r="P60" s="28">
        <v>163</v>
      </c>
      <c r="Q60" s="24">
        <v>169</v>
      </c>
      <c r="R60" s="29">
        <v>3.6999999999999998E-2</v>
      </c>
      <c r="S60" s="17"/>
      <c r="T60" s="17"/>
      <c r="U60" s="17"/>
      <c r="V60" s="17"/>
      <c r="W60" s="30">
        <v>0.2</v>
      </c>
      <c r="X60" s="31">
        <v>0.4</v>
      </c>
      <c r="Y60" s="32">
        <v>135</v>
      </c>
      <c r="Z60" s="32">
        <v>54</v>
      </c>
      <c r="AA60" s="33">
        <v>34</v>
      </c>
      <c r="AB60" s="31">
        <v>0.61539999999999995</v>
      </c>
      <c r="AC60" s="17"/>
      <c r="AD60" s="17"/>
      <c r="AE60" s="17"/>
      <c r="AF60" s="17"/>
      <c r="AG60" s="17"/>
    </row>
    <row r="61" spans="1:33" ht="14.4">
      <c r="A61" s="56" t="s">
        <v>113</v>
      </c>
      <c r="B61" s="21">
        <f>Sensors!E6</f>
        <v>116.621</v>
      </c>
      <c r="C61" s="22">
        <f t="shared" si="0"/>
        <v>0.51609543568464733</v>
      </c>
      <c r="D61" s="23">
        <f t="shared" si="17"/>
        <v>241</v>
      </c>
      <c r="E61" s="22">
        <f t="shared" si="13"/>
        <v>0.47</v>
      </c>
      <c r="F61" s="21">
        <f t="shared" si="14"/>
        <v>220.03962264150942</v>
      </c>
      <c r="G61" s="22">
        <f t="shared" si="15"/>
        <v>-8.6972520159711908E-2</v>
      </c>
      <c r="H61" s="21">
        <f t="shared" si="16"/>
        <v>241</v>
      </c>
      <c r="I61" s="21">
        <v>129</v>
      </c>
      <c r="J61" s="74">
        <v>128</v>
      </c>
      <c r="K61" s="25">
        <v>222</v>
      </c>
      <c r="L61" s="26">
        <v>0.41889999999999999</v>
      </c>
      <c r="M61" s="27"/>
      <c r="N61" s="26">
        <v>0.47</v>
      </c>
      <c r="O61" s="28">
        <v>113</v>
      </c>
      <c r="P61" s="28">
        <v>222</v>
      </c>
      <c r="Q61" s="24">
        <v>241</v>
      </c>
      <c r="R61" s="29">
        <v>8.48E-2</v>
      </c>
      <c r="S61" s="17"/>
      <c r="T61" s="17"/>
      <c r="U61" s="17"/>
      <c r="V61" s="17"/>
      <c r="W61" s="30">
        <v>0.2</v>
      </c>
      <c r="X61" s="31">
        <v>0.33750000000000002</v>
      </c>
      <c r="Y61" s="32">
        <v>193</v>
      </c>
      <c r="Z61" s="32">
        <v>65</v>
      </c>
      <c r="AA61" s="33">
        <v>48</v>
      </c>
      <c r="AB61" s="31">
        <v>0.57450000000000001</v>
      </c>
      <c r="AC61" s="17"/>
      <c r="AD61" s="17"/>
      <c r="AE61" s="17"/>
      <c r="AF61" s="17"/>
      <c r="AG61" s="17"/>
    </row>
    <row r="62" spans="1:33" ht="14.4">
      <c r="A62" s="75" t="s">
        <v>114</v>
      </c>
      <c r="B62" s="36" t="e">
        <f t="shared" ref="B62:B63" si="18">#REF!</f>
        <v>#REF!</v>
      </c>
      <c r="C62" s="22" t="e">
        <f t="shared" si="0"/>
        <v>#REF!</v>
      </c>
      <c r="D62" s="23">
        <f t="shared" si="17"/>
        <v>549</v>
      </c>
      <c r="E62" s="22">
        <f t="shared" si="13"/>
        <v>0.5</v>
      </c>
      <c r="F62" s="21" t="e">
        <f t="shared" si="14"/>
        <v>#REF!</v>
      </c>
      <c r="G62" s="22" t="e">
        <f t="shared" si="15"/>
        <v>#REF!</v>
      </c>
      <c r="H62" s="21">
        <f t="shared" si="16"/>
        <v>549</v>
      </c>
      <c r="I62" s="37"/>
      <c r="J62" s="74">
        <v>274</v>
      </c>
      <c r="K62" s="25">
        <v>494</v>
      </c>
      <c r="L62" s="39"/>
      <c r="M62" s="27"/>
      <c r="N62" s="26">
        <v>0.5</v>
      </c>
      <c r="O62" s="28">
        <v>274</v>
      </c>
      <c r="P62" s="28">
        <v>494</v>
      </c>
      <c r="Q62" s="24">
        <v>549</v>
      </c>
      <c r="R62" s="29">
        <v>0.1105</v>
      </c>
      <c r="S62" s="17"/>
      <c r="T62" s="17"/>
      <c r="U62" s="17"/>
      <c r="V62" s="17"/>
      <c r="W62" s="30">
        <v>0.2</v>
      </c>
      <c r="X62" s="31">
        <v>0.375</v>
      </c>
      <c r="Y62" s="32">
        <v>439</v>
      </c>
      <c r="Z62" s="32">
        <v>165</v>
      </c>
      <c r="AA62" s="33">
        <v>110</v>
      </c>
      <c r="AB62" s="31">
        <v>0.6</v>
      </c>
      <c r="AC62" s="17"/>
      <c r="AD62" s="17"/>
      <c r="AE62" s="17"/>
      <c r="AF62" s="17"/>
      <c r="AG62" s="17"/>
    </row>
    <row r="63" spans="1:33" ht="14.4">
      <c r="A63" s="75" t="s">
        <v>115</v>
      </c>
      <c r="B63" s="36" t="e">
        <f t="shared" si="18"/>
        <v>#REF!</v>
      </c>
      <c r="C63" s="22" t="e">
        <f t="shared" si="0"/>
        <v>#REF!</v>
      </c>
      <c r="D63" s="23">
        <f t="shared" si="17"/>
        <v>425</v>
      </c>
      <c r="E63" s="22">
        <f t="shared" si="13"/>
        <v>0.42</v>
      </c>
      <c r="F63" s="21" t="e">
        <f t="shared" si="14"/>
        <v>#REF!</v>
      </c>
      <c r="G63" s="22" t="e">
        <f t="shared" si="15"/>
        <v>#REF!</v>
      </c>
      <c r="H63" s="21">
        <f t="shared" si="16"/>
        <v>425</v>
      </c>
      <c r="I63" s="37"/>
      <c r="J63" s="74">
        <v>246</v>
      </c>
      <c r="K63" s="38"/>
      <c r="L63" s="39"/>
      <c r="M63" s="27"/>
      <c r="N63" s="26">
        <v>0.42</v>
      </c>
      <c r="O63" s="28">
        <v>178</v>
      </c>
      <c r="P63" s="27"/>
      <c r="Q63" s="24">
        <v>425</v>
      </c>
      <c r="R63" s="48"/>
      <c r="S63" s="33">
        <v>124</v>
      </c>
      <c r="T63" s="68">
        <v>0.2259905301</v>
      </c>
      <c r="U63" s="17"/>
      <c r="V63" s="17"/>
      <c r="W63" s="30">
        <v>0.2</v>
      </c>
      <c r="X63" s="31">
        <v>0.27500000000000002</v>
      </c>
      <c r="Y63" s="32">
        <v>340</v>
      </c>
      <c r="Z63" s="32">
        <v>93</v>
      </c>
      <c r="AA63" s="33">
        <v>85</v>
      </c>
      <c r="AB63" s="31">
        <v>0.52380000000000004</v>
      </c>
      <c r="AC63" s="17"/>
      <c r="AD63" s="17"/>
      <c r="AE63" s="17"/>
      <c r="AF63" s="17"/>
      <c r="AG63" s="17"/>
    </row>
    <row r="64" spans="1:33" ht="14.4">
      <c r="A64" s="75" t="s">
        <v>116</v>
      </c>
      <c r="B64" s="36">
        <f>'Safety Bar'!E45</f>
        <v>269.82433441558436</v>
      </c>
      <c r="C64" s="22">
        <f t="shared" si="0"/>
        <v>0.50032530663780672</v>
      </c>
      <c r="D64" s="52">
        <v>540</v>
      </c>
      <c r="E64" s="22">
        <f t="shared" si="13"/>
        <v>0.5</v>
      </c>
      <c r="F64" s="21">
        <f t="shared" si="14"/>
        <v>539.64866883116872</v>
      </c>
      <c r="G64" s="22">
        <f t="shared" si="15"/>
        <v>0.13610246069719723</v>
      </c>
      <c r="H64" s="21">
        <f t="shared" si="16"/>
        <v>475</v>
      </c>
      <c r="I64" s="37"/>
      <c r="J64" s="74">
        <v>237</v>
      </c>
      <c r="K64" s="38"/>
      <c r="L64" s="39"/>
      <c r="M64" s="27"/>
      <c r="N64" s="26">
        <v>0.5</v>
      </c>
      <c r="O64" s="28">
        <v>237</v>
      </c>
      <c r="P64" s="27"/>
      <c r="Q64" s="24">
        <v>475</v>
      </c>
      <c r="R64" s="40" t="e">
        <v>#DIV/0!</v>
      </c>
      <c r="S64" s="17"/>
      <c r="T64" s="17"/>
      <c r="U64" s="17"/>
      <c r="V64" s="17"/>
      <c r="W64" s="30">
        <v>0.2</v>
      </c>
      <c r="X64" s="31">
        <v>0.375</v>
      </c>
      <c r="Y64" s="32">
        <v>380</v>
      </c>
      <c r="Z64" s="32">
        <v>142</v>
      </c>
      <c r="AA64" s="33">
        <v>95</v>
      </c>
      <c r="AB64" s="31">
        <v>0.6</v>
      </c>
      <c r="AC64" s="17"/>
      <c r="AD64" s="17"/>
      <c r="AE64" s="17"/>
      <c r="AF64" s="17"/>
      <c r="AG64" s="17"/>
    </row>
    <row r="65" spans="1:33" ht="14.4">
      <c r="A65" s="75" t="s">
        <v>117</v>
      </c>
      <c r="B65" s="36" t="e">
        <f>#REF!</f>
        <v>#REF!</v>
      </c>
      <c r="C65" s="22" t="e">
        <f t="shared" si="0"/>
        <v>#REF!</v>
      </c>
      <c r="D65" s="23">
        <f t="shared" ref="D65:D71" si="19">H65</f>
        <v>367</v>
      </c>
      <c r="E65" s="22">
        <f t="shared" si="13"/>
        <v>0.43</v>
      </c>
      <c r="F65" s="21" t="e">
        <f t="shared" si="14"/>
        <v>#REF!</v>
      </c>
      <c r="G65" s="22" t="e">
        <f t="shared" si="15"/>
        <v>#REF!</v>
      </c>
      <c r="H65" s="21">
        <f t="shared" si="16"/>
        <v>367</v>
      </c>
      <c r="I65" s="37"/>
      <c r="J65" s="74">
        <v>209</v>
      </c>
      <c r="K65" s="38"/>
      <c r="L65" s="39"/>
      <c r="M65" s="27"/>
      <c r="N65" s="26">
        <v>0.43</v>
      </c>
      <c r="O65" s="28">
        <v>158</v>
      </c>
      <c r="P65" s="27"/>
      <c r="Q65" s="24">
        <v>367</v>
      </c>
      <c r="R65" s="48"/>
      <c r="S65" s="33">
        <v>107</v>
      </c>
      <c r="T65" s="68">
        <v>0.22630242919999999</v>
      </c>
      <c r="U65" s="17"/>
      <c r="V65" s="17"/>
      <c r="W65" s="77"/>
      <c r="X65" s="17"/>
      <c r="Y65" s="17"/>
      <c r="Z65" s="17"/>
      <c r="AA65" s="17"/>
      <c r="AB65" s="17"/>
      <c r="AC65" s="17"/>
      <c r="AD65" s="17"/>
      <c r="AE65" s="17"/>
      <c r="AF65" s="17"/>
      <c r="AG65" s="17"/>
    </row>
    <row r="66" spans="1:33" ht="14.4">
      <c r="A66" s="75" t="s">
        <v>118</v>
      </c>
      <c r="B66" s="36"/>
      <c r="C66" s="22" t="e">
        <f t="shared" si="0"/>
        <v>#DIV/0!</v>
      </c>
      <c r="D66" s="23">
        <f t="shared" si="19"/>
        <v>0</v>
      </c>
      <c r="E66" s="22"/>
      <c r="F66" s="21"/>
      <c r="G66" s="22"/>
      <c r="H66" s="21"/>
      <c r="I66" s="37"/>
      <c r="J66" s="74"/>
      <c r="K66" s="38"/>
      <c r="L66" s="39"/>
      <c r="M66" s="27"/>
      <c r="N66" s="26"/>
      <c r="O66" s="28"/>
      <c r="P66" s="27"/>
      <c r="Q66" s="24"/>
      <c r="R66" s="48"/>
      <c r="S66" s="33"/>
      <c r="T66" s="68"/>
      <c r="U66" s="17"/>
      <c r="V66" s="17"/>
      <c r="W66" s="77"/>
      <c r="X66" s="17"/>
      <c r="Y66" s="17"/>
      <c r="Z66" s="17"/>
      <c r="AA66" s="17"/>
      <c r="AB66" s="17"/>
      <c r="AC66" s="17"/>
      <c r="AD66" s="17"/>
      <c r="AE66" s="17"/>
      <c r="AF66" s="17"/>
      <c r="AG66" s="17"/>
    </row>
    <row r="67" spans="1:33" ht="14.4">
      <c r="A67" s="75" t="s">
        <v>119</v>
      </c>
      <c r="B67" s="36"/>
      <c r="C67" s="22" t="e">
        <f t="shared" si="0"/>
        <v>#DIV/0!</v>
      </c>
      <c r="D67" s="23">
        <f t="shared" si="19"/>
        <v>0</v>
      </c>
      <c r="E67" s="22"/>
      <c r="F67" s="21"/>
      <c r="G67" s="22"/>
      <c r="H67" s="21"/>
      <c r="I67" s="37"/>
      <c r="J67" s="74"/>
      <c r="K67" s="38"/>
      <c r="L67" s="39"/>
      <c r="M67" s="27"/>
      <c r="N67" s="26"/>
      <c r="O67" s="28"/>
      <c r="P67" s="27"/>
      <c r="Q67" s="24"/>
      <c r="R67" s="48"/>
      <c r="S67" s="33"/>
      <c r="T67" s="68"/>
      <c r="U67" s="17"/>
      <c r="V67" s="17"/>
      <c r="W67" s="77"/>
      <c r="X67" s="17"/>
      <c r="Y67" s="17"/>
      <c r="Z67" s="17"/>
      <c r="AA67" s="17"/>
      <c r="AB67" s="17"/>
      <c r="AC67" s="17"/>
      <c r="AD67" s="17"/>
      <c r="AE67" s="17"/>
      <c r="AF67" s="17"/>
      <c r="AG67" s="17"/>
    </row>
    <row r="68" spans="1:33" ht="14.4">
      <c r="A68" s="75" t="s">
        <v>120</v>
      </c>
      <c r="B68" s="36"/>
      <c r="C68" s="22" t="e">
        <f t="shared" si="0"/>
        <v>#DIV/0!</v>
      </c>
      <c r="D68" s="23">
        <f t="shared" si="19"/>
        <v>0</v>
      </c>
      <c r="E68" s="22"/>
      <c r="F68" s="21"/>
      <c r="G68" s="22"/>
      <c r="H68" s="21"/>
      <c r="I68" s="37"/>
      <c r="J68" s="74"/>
      <c r="K68" s="38"/>
      <c r="L68" s="39"/>
      <c r="M68" s="27"/>
      <c r="N68" s="26"/>
      <c r="O68" s="28"/>
      <c r="P68" s="27"/>
      <c r="Q68" s="24"/>
      <c r="R68" s="48"/>
      <c r="S68" s="33"/>
      <c r="T68" s="68"/>
      <c r="U68" s="17"/>
      <c r="V68" s="17"/>
      <c r="W68" s="77"/>
      <c r="X68" s="17"/>
      <c r="Y68" s="17"/>
      <c r="Z68" s="17"/>
      <c r="AA68" s="17"/>
      <c r="AB68" s="17"/>
      <c r="AC68" s="17"/>
      <c r="AD68" s="17"/>
      <c r="AE68" s="17"/>
      <c r="AF68" s="17"/>
      <c r="AG68" s="17"/>
    </row>
    <row r="69" spans="1:33" ht="14.4">
      <c r="A69" s="75" t="s">
        <v>121</v>
      </c>
      <c r="B69" s="36"/>
      <c r="C69" s="22" t="e">
        <f t="shared" si="0"/>
        <v>#DIV/0!</v>
      </c>
      <c r="D69" s="23">
        <f t="shared" si="19"/>
        <v>0</v>
      </c>
      <c r="E69" s="22"/>
      <c r="F69" s="21"/>
      <c r="G69" s="22"/>
      <c r="H69" s="21"/>
      <c r="I69" s="37"/>
      <c r="J69" s="74"/>
      <c r="K69" s="38"/>
      <c r="L69" s="39"/>
      <c r="M69" s="27"/>
      <c r="N69" s="26"/>
      <c r="O69" s="28"/>
      <c r="P69" s="27"/>
      <c r="Q69" s="24"/>
      <c r="R69" s="48"/>
      <c r="S69" s="33"/>
      <c r="T69" s="68"/>
      <c r="U69" s="17"/>
      <c r="V69" s="17"/>
      <c r="W69" s="77"/>
      <c r="X69" s="17"/>
      <c r="Y69" s="17"/>
      <c r="Z69" s="17"/>
      <c r="AA69" s="17"/>
      <c r="AB69" s="17"/>
      <c r="AC69" s="17"/>
      <c r="AD69" s="17"/>
      <c r="AE69" s="17"/>
      <c r="AF69" s="17"/>
      <c r="AG69" s="17"/>
    </row>
    <row r="70" spans="1:33" ht="14.4">
      <c r="A70" s="75" t="s">
        <v>122</v>
      </c>
      <c r="B70" s="21">
        <f>'Safety Bar'!E350</f>
        <v>10.595454545454546</v>
      </c>
      <c r="C70" s="22">
        <f t="shared" si="0"/>
        <v>0.8073553719008264</v>
      </c>
      <c r="D70" s="23">
        <f t="shared" si="19"/>
        <v>55</v>
      </c>
      <c r="E70" s="22">
        <f t="shared" ref="E70:E105" si="20">N70</f>
        <v>0.65</v>
      </c>
      <c r="F70" s="21">
        <f t="shared" ref="F70:F105" si="21">B70/(1-E70)</f>
        <v>30.272727272727277</v>
      </c>
      <c r="G70" s="22">
        <f t="shared" ref="G70:G224" si="22">F70/Q70-1</f>
        <v>-0.4495867768595041</v>
      </c>
      <c r="H70" s="21">
        <f t="shared" ref="H70:H224" si="23">Q70</f>
        <v>55</v>
      </c>
      <c r="I70" s="21" t="s">
        <v>123</v>
      </c>
      <c r="J70" s="74">
        <v>19</v>
      </c>
      <c r="K70" s="38"/>
      <c r="L70" s="39"/>
      <c r="M70" s="27"/>
      <c r="N70" s="26">
        <v>0.65</v>
      </c>
      <c r="O70" s="28">
        <v>36</v>
      </c>
      <c r="P70" s="27"/>
      <c r="Q70" s="24">
        <v>55</v>
      </c>
      <c r="R70" s="40" t="e">
        <v>#DIV/0!</v>
      </c>
      <c r="S70" s="17"/>
      <c r="T70" s="17"/>
      <c r="U70" s="17"/>
      <c r="V70" s="17"/>
      <c r="W70" s="77"/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 spans="1:33" ht="14.4">
      <c r="A71" s="75" t="s">
        <v>124</v>
      </c>
      <c r="B71" s="21"/>
      <c r="C71" s="22">
        <f t="shared" si="0"/>
        <v>1</v>
      </c>
      <c r="D71" s="23">
        <f t="shared" si="19"/>
        <v>829</v>
      </c>
      <c r="E71" s="22">
        <f t="shared" si="20"/>
        <v>0.5</v>
      </c>
      <c r="F71" s="21">
        <f t="shared" si="21"/>
        <v>0</v>
      </c>
      <c r="G71" s="22">
        <f t="shared" si="22"/>
        <v>-1</v>
      </c>
      <c r="H71" s="21">
        <f t="shared" si="23"/>
        <v>829</v>
      </c>
      <c r="I71" s="21" t="s">
        <v>123</v>
      </c>
      <c r="J71" s="74">
        <v>414</v>
      </c>
      <c r="K71" s="38"/>
      <c r="L71" s="39"/>
      <c r="M71" s="27"/>
      <c r="N71" s="26">
        <v>0.5</v>
      </c>
      <c r="O71" s="28">
        <v>414</v>
      </c>
      <c r="P71" s="27"/>
      <c r="Q71" s="24">
        <v>829</v>
      </c>
      <c r="R71" s="40" t="e">
        <v>#DIV/0!</v>
      </c>
      <c r="S71" s="33">
        <v>829</v>
      </c>
      <c r="T71" s="68">
        <v>667</v>
      </c>
      <c r="U71" s="68">
        <v>101</v>
      </c>
      <c r="V71" s="33">
        <v>963</v>
      </c>
      <c r="W71" s="78">
        <v>616</v>
      </c>
      <c r="X71" s="17"/>
      <c r="Y71" s="33">
        <v>3176</v>
      </c>
      <c r="Z71" s="17"/>
      <c r="AA71" s="17"/>
      <c r="AB71" s="17"/>
      <c r="AC71" s="17"/>
      <c r="AD71" s="17"/>
      <c r="AE71" s="17"/>
      <c r="AF71" s="17"/>
      <c r="AG71" s="17"/>
    </row>
    <row r="72" spans="1:33" ht="14.4">
      <c r="A72" s="75" t="s">
        <v>125</v>
      </c>
      <c r="B72" s="21">
        <f>Mirrors!E15</f>
        <v>322.55867965367963</v>
      </c>
      <c r="C72" s="22">
        <f t="shared" si="0"/>
        <v>0.55631543376385195</v>
      </c>
      <c r="D72" s="23">
        <v>727</v>
      </c>
      <c r="E72" s="22">
        <f t="shared" si="20"/>
        <v>0</v>
      </c>
      <c r="F72" s="21">
        <f t="shared" si="21"/>
        <v>322.55867965367963</v>
      </c>
      <c r="G72" s="22" t="e">
        <f t="shared" si="22"/>
        <v>#DIV/0!</v>
      </c>
      <c r="H72" s="21">
        <f t="shared" si="23"/>
        <v>0</v>
      </c>
      <c r="I72" s="21"/>
      <c r="J72" s="74"/>
      <c r="K72" s="38"/>
      <c r="L72" s="39"/>
      <c r="M72" s="27"/>
      <c r="N72" s="26"/>
      <c r="O72" s="28"/>
      <c r="P72" s="27"/>
      <c r="Q72" s="24"/>
      <c r="R72" s="40"/>
      <c r="S72" s="33"/>
      <c r="T72" s="68"/>
      <c r="U72" s="68"/>
      <c r="V72" s="33"/>
      <c r="W72" s="78"/>
      <c r="X72" s="17"/>
      <c r="Y72" s="33"/>
      <c r="Z72" s="17"/>
      <c r="AA72" s="17"/>
      <c r="AB72" s="17"/>
      <c r="AC72" s="17"/>
      <c r="AD72" s="17"/>
      <c r="AE72" s="17"/>
      <c r="AF72" s="17"/>
      <c r="AG72" s="17"/>
    </row>
    <row r="73" spans="1:33" ht="14.4">
      <c r="A73" s="75" t="s">
        <v>126</v>
      </c>
      <c r="B73" s="21">
        <f>Mirrors!E37</f>
        <v>240.22077272727273</v>
      </c>
      <c r="C73" s="22">
        <f t="shared" si="0"/>
        <v>0.5441731067793687</v>
      </c>
      <c r="D73" s="23">
        <v>527</v>
      </c>
      <c r="E73" s="22">
        <f t="shared" si="20"/>
        <v>0</v>
      </c>
      <c r="F73" s="21">
        <f t="shared" si="21"/>
        <v>240.22077272727273</v>
      </c>
      <c r="G73" s="22" t="e">
        <f t="shared" si="22"/>
        <v>#DIV/0!</v>
      </c>
      <c r="H73" s="21">
        <f t="shared" si="23"/>
        <v>0</v>
      </c>
      <c r="I73" s="21"/>
      <c r="J73" s="74"/>
      <c r="K73" s="38"/>
      <c r="L73" s="39"/>
      <c r="M73" s="27"/>
      <c r="N73" s="26"/>
      <c r="O73" s="28"/>
      <c r="P73" s="27"/>
      <c r="Q73" s="24"/>
      <c r="R73" s="40"/>
      <c r="S73" s="33"/>
      <c r="T73" s="68"/>
      <c r="U73" s="68"/>
      <c r="V73" s="33"/>
      <c r="W73" s="78"/>
      <c r="X73" s="17"/>
      <c r="Y73" s="33"/>
      <c r="Z73" s="17"/>
      <c r="AA73" s="17"/>
      <c r="AB73" s="17"/>
      <c r="AC73" s="17"/>
      <c r="AD73" s="17"/>
      <c r="AE73" s="17"/>
      <c r="AF73" s="17"/>
      <c r="AG73" s="17"/>
    </row>
    <row r="74" spans="1:33" ht="14.4">
      <c r="A74" s="79" t="s">
        <v>127</v>
      </c>
      <c r="B74" s="80"/>
      <c r="C74" s="81" t="e">
        <f t="shared" si="0"/>
        <v>#DIV/0!</v>
      </c>
      <c r="D74" s="82">
        <f t="shared" ref="D74:D75" si="24">H74</f>
        <v>0</v>
      </c>
      <c r="E74" s="81">
        <f t="shared" si="20"/>
        <v>0</v>
      </c>
      <c r="F74" s="82">
        <f t="shared" si="21"/>
        <v>0</v>
      </c>
      <c r="G74" s="81" t="e">
        <f t="shared" si="22"/>
        <v>#DIV/0!</v>
      </c>
      <c r="H74" s="82">
        <f t="shared" si="23"/>
        <v>0</v>
      </c>
      <c r="I74" s="83"/>
      <c r="J74" s="84"/>
      <c r="K74" s="84"/>
      <c r="L74" s="85"/>
      <c r="M74" s="84"/>
      <c r="N74" s="86"/>
      <c r="O74" s="84"/>
      <c r="P74" s="84"/>
      <c r="Q74" s="84"/>
      <c r="R74" s="87"/>
      <c r="S74" s="88"/>
      <c r="T74" s="88"/>
      <c r="U74" s="88"/>
      <c r="V74" s="88"/>
      <c r="W74" s="87"/>
      <c r="X74" s="88"/>
      <c r="Y74" s="88"/>
      <c r="Z74" s="88"/>
      <c r="AA74" s="88"/>
      <c r="AB74" s="88"/>
      <c r="AC74" s="88"/>
      <c r="AD74" s="88"/>
      <c r="AE74" s="88"/>
      <c r="AF74" s="88"/>
      <c r="AG74" s="88"/>
    </row>
    <row r="75" spans="1:33" ht="14.4">
      <c r="A75" s="89" t="s">
        <v>128</v>
      </c>
      <c r="B75" s="90">
        <f>Projectors!E11</f>
        <v>160.22905194805196</v>
      </c>
      <c r="C75" s="22">
        <f t="shared" si="0"/>
        <v>0.57723205290751456</v>
      </c>
      <c r="D75" s="23">
        <f t="shared" si="24"/>
        <v>379</v>
      </c>
      <c r="E75" s="22">
        <f t="shared" si="20"/>
        <v>0.65</v>
      </c>
      <c r="F75" s="21">
        <f t="shared" si="21"/>
        <v>457.7972912801485</v>
      </c>
      <c r="G75" s="22">
        <f t="shared" si="22"/>
        <v>0.20790842026424405</v>
      </c>
      <c r="H75" s="21">
        <f t="shared" si="23"/>
        <v>379</v>
      </c>
      <c r="I75" s="90">
        <v>179</v>
      </c>
      <c r="J75" s="74">
        <v>133</v>
      </c>
      <c r="K75" s="25">
        <v>338</v>
      </c>
      <c r="L75" s="91">
        <v>47</v>
      </c>
      <c r="M75" s="28">
        <v>251</v>
      </c>
      <c r="N75" s="92">
        <v>0.65</v>
      </c>
      <c r="O75" s="93">
        <v>246</v>
      </c>
      <c r="P75" s="28">
        <v>338</v>
      </c>
      <c r="Q75" s="24">
        <v>379</v>
      </c>
      <c r="R75" s="29">
        <v>0.12139999999999999</v>
      </c>
      <c r="S75" s="17"/>
      <c r="T75" s="17"/>
      <c r="U75" s="17"/>
      <c r="V75" s="17"/>
      <c r="W75" s="77"/>
      <c r="X75" s="17"/>
      <c r="Y75" s="17"/>
      <c r="Z75" s="17"/>
      <c r="AA75" s="17"/>
      <c r="AB75" s="17"/>
      <c r="AC75" s="17"/>
      <c r="AD75" s="17"/>
      <c r="AE75" s="17"/>
      <c r="AF75" s="17"/>
      <c r="AG75" s="17"/>
    </row>
    <row r="76" spans="1:33" ht="14.4">
      <c r="A76" s="89" t="s">
        <v>129</v>
      </c>
      <c r="B76" s="90">
        <f>Projectors!K11</f>
        <v>147.02905194805197</v>
      </c>
      <c r="C76" s="22">
        <f t="shared" si="0"/>
        <v>0.70535260130650901</v>
      </c>
      <c r="D76" s="23">
        <v>499</v>
      </c>
      <c r="E76" s="22">
        <f t="shared" si="20"/>
        <v>0</v>
      </c>
      <c r="F76" s="21">
        <f t="shared" si="21"/>
        <v>147.02905194805197</v>
      </c>
      <c r="G76" s="22" t="e">
        <f t="shared" si="22"/>
        <v>#DIV/0!</v>
      </c>
      <c r="H76" s="21">
        <f t="shared" si="23"/>
        <v>0</v>
      </c>
      <c r="I76" s="90"/>
      <c r="J76" s="74"/>
      <c r="K76" s="25"/>
      <c r="L76" s="91"/>
      <c r="M76" s="28"/>
      <c r="N76" s="94"/>
      <c r="O76" s="93"/>
      <c r="P76" s="28"/>
      <c r="Q76" s="24"/>
      <c r="R76" s="29"/>
      <c r="S76" s="17"/>
      <c r="T76" s="17"/>
      <c r="U76" s="17"/>
      <c r="V76" s="17"/>
      <c r="W76" s="77"/>
      <c r="X76" s="17"/>
      <c r="Y76" s="17"/>
      <c r="Z76" s="17"/>
      <c r="AA76" s="17"/>
      <c r="AB76" s="17"/>
      <c r="AC76" s="17"/>
      <c r="AD76" s="17"/>
      <c r="AE76" s="17"/>
      <c r="AF76" s="17"/>
      <c r="AG76" s="17"/>
    </row>
    <row r="77" spans="1:33" ht="14.4">
      <c r="A77" s="89" t="s">
        <v>130</v>
      </c>
      <c r="B77" s="90">
        <f>Projectors!K23</f>
        <v>147.02905194805197</v>
      </c>
      <c r="C77" s="22">
        <f t="shared" si="0"/>
        <v>0.70535260130650901</v>
      </c>
      <c r="D77" s="23">
        <v>499</v>
      </c>
      <c r="E77" s="22">
        <f t="shared" si="20"/>
        <v>0</v>
      </c>
      <c r="F77" s="21">
        <f t="shared" si="21"/>
        <v>147.02905194805197</v>
      </c>
      <c r="G77" s="22" t="e">
        <f t="shared" si="22"/>
        <v>#DIV/0!</v>
      </c>
      <c r="H77" s="21">
        <f t="shared" si="23"/>
        <v>0</v>
      </c>
      <c r="I77" s="90"/>
      <c r="J77" s="74"/>
      <c r="K77" s="25"/>
      <c r="L77" s="91"/>
      <c r="M77" s="28"/>
      <c r="N77" s="94"/>
      <c r="O77" s="93"/>
      <c r="P77" s="28"/>
      <c r="Q77" s="24"/>
      <c r="R77" s="29"/>
      <c r="S77" s="17"/>
      <c r="T77" s="17"/>
      <c r="U77" s="17"/>
      <c r="V77" s="17"/>
      <c r="W77" s="77"/>
      <c r="X77" s="17"/>
      <c r="Y77" s="17"/>
      <c r="Z77" s="17"/>
      <c r="AA77" s="17"/>
      <c r="AB77" s="17"/>
      <c r="AC77" s="17"/>
      <c r="AD77" s="17"/>
      <c r="AE77" s="17"/>
      <c r="AF77" s="17"/>
      <c r="AG77" s="17"/>
    </row>
    <row r="78" spans="1:33" ht="14.4">
      <c r="A78" s="89" t="s">
        <v>131</v>
      </c>
      <c r="B78" s="90">
        <f>Projectors!K35</f>
        <v>147.02905194805197</v>
      </c>
      <c r="C78" s="22">
        <f t="shared" si="0"/>
        <v>0.69994071031009808</v>
      </c>
      <c r="D78" s="23">
        <v>490</v>
      </c>
      <c r="E78" s="22">
        <f t="shared" si="20"/>
        <v>0</v>
      </c>
      <c r="F78" s="21">
        <f t="shared" si="21"/>
        <v>147.02905194805197</v>
      </c>
      <c r="G78" s="22" t="e">
        <f t="shared" si="22"/>
        <v>#DIV/0!</v>
      </c>
      <c r="H78" s="21">
        <f t="shared" si="23"/>
        <v>0</v>
      </c>
      <c r="I78" s="90"/>
      <c r="J78" s="74"/>
      <c r="K78" s="25"/>
      <c r="L78" s="91"/>
      <c r="M78" s="28"/>
      <c r="N78" s="94"/>
      <c r="O78" s="93"/>
      <c r="P78" s="28"/>
      <c r="Q78" s="24"/>
      <c r="R78" s="29"/>
      <c r="S78" s="17"/>
      <c r="T78" s="17"/>
      <c r="U78" s="17"/>
      <c r="V78" s="17"/>
      <c r="W78" s="77"/>
      <c r="X78" s="17"/>
      <c r="Y78" s="17"/>
      <c r="Z78" s="17"/>
      <c r="AA78" s="17"/>
      <c r="AB78" s="17"/>
      <c r="AC78" s="17"/>
      <c r="AD78" s="17"/>
      <c r="AE78" s="17"/>
      <c r="AF78" s="17"/>
      <c r="AG78" s="17"/>
    </row>
    <row r="79" spans="1:33" ht="14.4">
      <c r="A79" s="89" t="s">
        <v>132</v>
      </c>
      <c r="B79" s="90">
        <f>Projectors!K47</f>
        <v>147.02905194805197</v>
      </c>
      <c r="C79" s="22">
        <f t="shared" si="0"/>
        <v>0.71395126080145532</v>
      </c>
      <c r="D79" s="23">
        <v>514</v>
      </c>
      <c r="E79" s="22">
        <f t="shared" si="20"/>
        <v>0</v>
      </c>
      <c r="F79" s="21">
        <f t="shared" si="21"/>
        <v>147.02905194805197</v>
      </c>
      <c r="G79" s="22" t="e">
        <f t="shared" si="22"/>
        <v>#DIV/0!</v>
      </c>
      <c r="H79" s="21">
        <f t="shared" si="23"/>
        <v>0</v>
      </c>
      <c r="I79" s="90"/>
      <c r="J79" s="74"/>
      <c r="K79" s="25"/>
      <c r="L79" s="91"/>
      <c r="M79" s="28"/>
      <c r="N79" s="94"/>
      <c r="O79" s="93"/>
      <c r="P79" s="28"/>
      <c r="Q79" s="24"/>
      <c r="R79" s="29"/>
      <c r="S79" s="17"/>
      <c r="T79" s="17"/>
      <c r="U79" s="17"/>
      <c r="V79" s="17"/>
      <c r="W79" s="77"/>
      <c r="X79" s="17"/>
      <c r="Y79" s="17"/>
      <c r="Z79" s="17"/>
      <c r="AA79" s="17"/>
      <c r="AB79" s="17"/>
      <c r="AC79" s="17"/>
      <c r="AD79" s="17"/>
      <c r="AE79" s="17"/>
      <c r="AF79" s="17"/>
      <c r="AG79" s="17"/>
    </row>
    <row r="80" spans="1:33" ht="14.4">
      <c r="A80" s="89" t="s">
        <v>133</v>
      </c>
      <c r="B80" s="90">
        <f>Projectors!K59</f>
        <v>147.02905194805197</v>
      </c>
      <c r="C80" s="22">
        <f t="shared" si="0"/>
        <v>0.71395126080145532</v>
      </c>
      <c r="D80" s="23">
        <v>514</v>
      </c>
      <c r="E80" s="22">
        <f t="shared" si="20"/>
        <v>0</v>
      </c>
      <c r="F80" s="21">
        <f t="shared" si="21"/>
        <v>147.02905194805197</v>
      </c>
      <c r="G80" s="22" t="e">
        <f t="shared" si="22"/>
        <v>#DIV/0!</v>
      </c>
      <c r="H80" s="21">
        <f t="shared" si="23"/>
        <v>0</v>
      </c>
      <c r="I80" s="90"/>
      <c r="J80" s="74"/>
      <c r="K80" s="25"/>
      <c r="L80" s="91"/>
      <c r="M80" s="28"/>
      <c r="N80" s="94"/>
      <c r="O80" s="93"/>
      <c r="P80" s="28"/>
      <c r="Q80" s="24"/>
      <c r="R80" s="29"/>
      <c r="S80" s="17"/>
      <c r="T80" s="17"/>
      <c r="U80" s="17"/>
      <c r="V80" s="17"/>
      <c r="W80" s="77"/>
      <c r="X80" s="17"/>
      <c r="Y80" s="17"/>
      <c r="Z80" s="17"/>
      <c r="AA80" s="17"/>
      <c r="AB80" s="17"/>
      <c r="AC80" s="17"/>
      <c r="AD80" s="17"/>
      <c r="AE80" s="17"/>
      <c r="AF80" s="17"/>
      <c r="AG80" s="17"/>
    </row>
    <row r="81" spans="1:33" ht="14.4">
      <c r="A81" s="89" t="s">
        <v>134</v>
      </c>
      <c r="B81" s="90">
        <f>Projectors!K71</f>
        <v>147.02905194805197</v>
      </c>
      <c r="C81" s="22">
        <f t="shared" si="0"/>
        <v>0.75657441730454966</v>
      </c>
      <c r="D81" s="23">
        <v>604</v>
      </c>
      <c r="E81" s="22">
        <f t="shared" si="20"/>
        <v>0</v>
      </c>
      <c r="F81" s="21">
        <f t="shared" si="21"/>
        <v>147.02905194805197</v>
      </c>
      <c r="G81" s="22" t="e">
        <f t="shared" si="22"/>
        <v>#DIV/0!</v>
      </c>
      <c r="H81" s="21">
        <f t="shared" si="23"/>
        <v>0</v>
      </c>
      <c r="I81" s="90"/>
      <c r="J81" s="74"/>
      <c r="K81" s="25"/>
      <c r="L81" s="91"/>
      <c r="M81" s="28"/>
      <c r="N81" s="94"/>
      <c r="O81" s="93"/>
      <c r="P81" s="28"/>
      <c r="Q81" s="24"/>
      <c r="R81" s="29"/>
      <c r="S81" s="17"/>
      <c r="T81" s="17"/>
      <c r="U81" s="17"/>
      <c r="V81" s="17"/>
      <c r="W81" s="77"/>
      <c r="X81" s="17"/>
      <c r="Y81" s="17"/>
      <c r="Z81" s="17"/>
      <c r="AA81" s="17"/>
      <c r="AB81" s="17"/>
      <c r="AC81" s="17"/>
      <c r="AD81" s="17"/>
      <c r="AE81" s="17"/>
      <c r="AF81" s="17"/>
      <c r="AG81" s="17"/>
    </row>
    <row r="82" spans="1:33" ht="14.4">
      <c r="A82" s="89" t="s">
        <v>135</v>
      </c>
      <c r="B82" s="90">
        <f>Projectors!Q11</f>
        <v>261.86905194805189</v>
      </c>
      <c r="C82" s="22">
        <f t="shared" si="0"/>
        <v>0.58760779220779225</v>
      </c>
      <c r="D82" s="23">
        <v>635</v>
      </c>
      <c r="E82" s="22">
        <f t="shared" si="20"/>
        <v>0</v>
      </c>
      <c r="F82" s="21">
        <f t="shared" si="21"/>
        <v>261.86905194805189</v>
      </c>
      <c r="G82" s="22" t="e">
        <f t="shared" si="22"/>
        <v>#DIV/0!</v>
      </c>
      <c r="H82" s="21">
        <f t="shared" si="23"/>
        <v>0</v>
      </c>
      <c r="I82" s="90"/>
      <c r="J82" s="74"/>
      <c r="K82" s="25"/>
      <c r="L82" s="91"/>
      <c r="M82" s="28"/>
      <c r="N82" s="94"/>
      <c r="O82" s="93"/>
      <c r="P82" s="28"/>
      <c r="Q82" s="24"/>
      <c r="R82" s="29"/>
      <c r="S82" s="17"/>
      <c r="T82" s="17"/>
      <c r="U82" s="17"/>
      <c r="V82" s="17"/>
      <c r="W82" s="77"/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 spans="1:33" ht="14.4">
      <c r="A83" s="89" t="s">
        <v>136</v>
      </c>
      <c r="B83" s="90">
        <f>Projectors!Q23</f>
        <v>261.86905194805189</v>
      </c>
      <c r="C83" s="22">
        <f t="shared" si="0"/>
        <v>0.61089293915594078</v>
      </c>
      <c r="D83" s="23">
        <f t="shared" ref="D83:D85" si="25">H83</f>
        <v>673</v>
      </c>
      <c r="E83" s="22">
        <f t="shared" si="20"/>
        <v>0.55000000000000004</v>
      </c>
      <c r="F83" s="21">
        <f t="shared" si="21"/>
        <v>581.93122655122647</v>
      </c>
      <c r="G83" s="22">
        <f t="shared" si="22"/>
        <v>-0.13531764256875711</v>
      </c>
      <c r="H83" s="21">
        <f t="shared" si="23"/>
        <v>673</v>
      </c>
      <c r="I83" s="90">
        <v>290</v>
      </c>
      <c r="J83" s="74">
        <v>303</v>
      </c>
      <c r="K83" s="25">
        <v>580</v>
      </c>
      <c r="L83" s="91">
        <v>50</v>
      </c>
      <c r="M83" s="28">
        <v>605</v>
      </c>
      <c r="N83" s="92">
        <v>0.55000000000000004</v>
      </c>
      <c r="O83" s="93">
        <v>370</v>
      </c>
      <c r="P83" s="28">
        <v>580</v>
      </c>
      <c r="Q83" s="24">
        <v>673</v>
      </c>
      <c r="R83" s="29">
        <v>0.1603</v>
      </c>
      <c r="S83" s="17"/>
      <c r="T83" s="17"/>
      <c r="U83" s="17"/>
      <c r="V83" s="17"/>
      <c r="W83" s="77"/>
      <c r="X83" s="17"/>
      <c r="Y83" s="17"/>
      <c r="Z83" s="17"/>
      <c r="AA83" s="17"/>
      <c r="AB83" s="17"/>
      <c r="AC83" s="17"/>
      <c r="AD83" s="17"/>
      <c r="AE83" s="17"/>
      <c r="AF83" s="17"/>
      <c r="AG83" s="17"/>
    </row>
    <row r="84" spans="1:33" ht="14.4">
      <c r="A84" s="89" t="s">
        <v>137</v>
      </c>
      <c r="B84" s="90">
        <f>Projectors!Q35</f>
        <v>261.86905194805189</v>
      </c>
      <c r="C84" s="22">
        <f t="shared" si="0"/>
        <v>0.60739272571506464</v>
      </c>
      <c r="D84" s="23">
        <f t="shared" si="25"/>
        <v>667</v>
      </c>
      <c r="E84" s="22">
        <f t="shared" si="20"/>
        <v>0.55000000000000004</v>
      </c>
      <c r="F84" s="21">
        <f t="shared" si="21"/>
        <v>581.93122655122647</v>
      </c>
      <c r="G84" s="22">
        <f t="shared" si="22"/>
        <v>-0.12753939047792129</v>
      </c>
      <c r="H84" s="21">
        <f t="shared" si="23"/>
        <v>667</v>
      </c>
      <c r="I84" s="90">
        <v>288</v>
      </c>
      <c r="J84" s="74">
        <v>300</v>
      </c>
      <c r="K84" s="25">
        <v>576</v>
      </c>
      <c r="L84" s="91">
        <v>50</v>
      </c>
      <c r="M84" s="28">
        <v>600</v>
      </c>
      <c r="N84" s="92">
        <v>0.55000000000000004</v>
      </c>
      <c r="O84" s="93">
        <v>367</v>
      </c>
      <c r="P84" s="28">
        <v>576</v>
      </c>
      <c r="Q84" s="24">
        <v>667</v>
      </c>
      <c r="R84" s="29">
        <v>0.1573</v>
      </c>
      <c r="S84" s="17"/>
      <c r="T84" s="17"/>
      <c r="U84" s="17"/>
      <c r="V84" s="17"/>
      <c r="W84" s="77"/>
      <c r="X84" s="17"/>
      <c r="Y84" s="17"/>
      <c r="Z84" s="17"/>
      <c r="AA84" s="17"/>
      <c r="AB84" s="17"/>
      <c r="AC84" s="17"/>
      <c r="AD84" s="17"/>
      <c r="AE84" s="17"/>
      <c r="AF84" s="17"/>
      <c r="AG84" s="17"/>
    </row>
    <row r="85" spans="1:33" ht="14.4">
      <c r="A85" s="89" t="s">
        <v>138</v>
      </c>
      <c r="B85" s="90">
        <f>Projectors!Q47</f>
        <v>261.86905194805189</v>
      </c>
      <c r="C85" s="22">
        <f t="shared" si="0"/>
        <v>0.61658996786522424</v>
      </c>
      <c r="D85" s="23">
        <f t="shared" si="25"/>
        <v>683</v>
      </c>
      <c r="E85" s="22">
        <f t="shared" si="20"/>
        <v>0.55000000000000004</v>
      </c>
      <c r="F85" s="21">
        <f t="shared" si="21"/>
        <v>581.93122655122647</v>
      </c>
      <c r="G85" s="22">
        <f t="shared" si="22"/>
        <v>-0.14797770636716479</v>
      </c>
      <c r="H85" s="21">
        <f t="shared" si="23"/>
        <v>683</v>
      </c>
      <c r="I85" s="90">
        <v>294</v>
      </c>
      <c r="J85" s="74">
        <v>307</v>
      </c>
      <c r="K85" s="25">
        <v>588</v>
      </c>
      <c r="L85" s="91">
        <v>50</v>
      </c>
      <c r="M85" s="28">
        <v>615</v>
      </c>
      <c r="N85" s="92">
        <v>0.55000000000000004</v>
      </c>
      <c r="O85" s="93">
        <v>375</v>
      </c>
      <c r="P85" s="28">
        <v>588</v>
      </c>
      <c r="Q85" s="24">
        <v>683</v>
      </c>
      <c r="R85" s="29">
        <v>0.16070000000000001</v>
      </c>
      <c r="S85" s="17"/>
      <c r="T85" s="17"/>
      <c r="U85" s="17"/>
      <c r="V85" s="17"/>
      <c r="W85" s="77"/>
      <c r="X85" s="17"/>
      <c r="Y85" s="17"/>
      <c r="Z85" s="17"/>
      <c r="AA85" s="17"/>
      <c r="AB85" s="17"/>
      <c r="AC85" s="17"/>
      <c r="AD85" s="17"/>
      <c r="AE85" s="17"/>
      <c r="AF85" s="17"/>
      <c r="AG85" s="17"/>
    </row>
    <row r="86" spans="1:33" ht="14.4">
      <c r="A86" s="89" t="s">
        <v>139</v>
      </c>
      <c r="B86" s="90">
        <f>Projectors!Q59</f>
        <v>261.86905194805189</v>
      </c>
      <c r="C86" s="22">
        <f t="shared" si="0"/>
        <v>0.65084126406926412</v>
      </c>
      <c r="D86" s="23">
        <v>750</v>
      </c>
      <c r="E86" s="22">
        <f t="shared" si="20"/>
        <v>0</v>
      </c>
      <c r="F86" s="21">
        <f t="shared" si="21"/>
        <v>261.86905194805189</v>
      </c>
      <c r="G86" s="22" t="e">
        <f t="shared" si="22"/>
        <v>#DIV/0!</v>
      </c>
      <c r="H86" s="21">
        <f t="shared" si="23"/>
        <v>0</v>
      </c>
      <c r="I86" s="90"/>
      <c r="J86" s="74"/>
      <c r="K86" s="25"/>
      <c r="L86" s="91"/>
      <c r="M86" s="28"/>
      <c r="N86" s="94"/>
      <c r="O86" s="93"/>
      <c r="P86" s="28"/>
      <c r="Q86" s="24"/>
      <c r="R86" s="29"/>
      <c r="S86" s="17"/>
      <c r="T86" s="17"/>
      <c r="U86" s="17"/>
      <c r="V86" s="17"/>
      <c r="W86" s="77"/>
      <c r="X86" s="17"/>
      <c r="Y86" s="17"/>
      <c r="Z86" s="17"/>
      <c r="AA86" s="17"/>
      <c r="AB86" s="17"/>
      <c r="AC86" s="17"/>
      <c r="AD86" s="17"/>
      <c r="AE86" s="17"/>
      <c r="AF86" s="17"/>
      <c r="AG86" s="17"/>
    </row>
    <row r="87" spans="1:33" ht="14.4">
      <c r="A87" s="89" t="s">
        <v>140</v>
      </c>
      <c r="B87" s="90">
        <f>Projectors!Q71</f>
        <v>261.86905194805189</v>
      </c>
      <c r="C87" s="22">
        <f t="shared" si="0"/>
        <v>0.67670487413820757</v>
      </c>
      <c r="D87" s="23">
        <f>H87</f>
        <v>810</v>
      </c>
      <c r="E87" s="22">
        <f t="shared" si="20"/>
        <v>0.55000000000000004</v>
      </c>
      <c r="F87" s="21">
        <f t="shared" si="21"/>
        <v>581.93122655122647</v>
      </c>
      <c r="G87" s="22">
        <f t="shared" si="22"/>
        <v>-0.28156638697379444</v>
      </c>
      <c r="H87" s="21">
        <f t="shared" si="23"/>
        <v>810</v>
      </c>
      <c r="I87" s="90">
        <v>341</v>
      </c>
      <c r="J87" s="74">
        <v>364</v>
      </c>
      <c r="K87" s="25">
        <v>683</v>
      </c>
      <c r="L87" s="91">
        <v>50</v>
      </c>
      <c r="M87" s="28">
        <v>729</v>
      </c>
      <c r="N87" s="92">
        <v>0.55000000000000004</v>
      </c>
      <c r="O87" s="93">
        <v>445</v>
      </c>
      <c r="P87" s="28">
        <v>683</v>
      </c>
      <c r="Q87" s="24">
        <v>810</v>
      </c>
      <c r="R87" s="29">
        <v>0.18540000000000001</v>
      </c>
      <c r="S87" s="17"/>
      <c r="T87" s="17"/>
      <c r="U87" s="17"/>
      <c r="V87" s="17"/>
      <c r="W87" s="77"/>
      <c r="X87" s="17"/>
      <c r="Y87" s="17"/>
      <c r="Z87" s="17"/>
      <c r="AA87" s="17"/>
      <c r="AB87" s="17"/>
      <c r="AC87" s="17"/>
      <c r="AD87" s="17"/>
      <c r="AE87" s="17"/>
      <c r="AF87" s="17"/>
      <c r="AG87" s="17"/>
    </row>
    <row r="88" spans="1:33" ht="14.4">
      <c r="A88" s="89" t="s">
        <v>141</v>
      </c>
      <c r="B88" s="90">
        <f>Projectors!W11</f>
        <v>327.86905194805195</v>
      </c>
      <c r="C88" s="22">
        <f t="shared" si="0"/>
        <v>0.52413780559063583</v>
      </c>
      <c r="D88" s="23">
        <v>689</v>
      </c>
      <c r="E88" s="22">
        <f t="shared" si="20"/>
        <v>0</v>
      </c>
      <c r="F88" s="21">
        <f t="shared" si="21"/>
        <v>327.86905194805195</v>
      </c>
      <c r="G88" s="22" t="e">
        <f t="shared" si="22"/>
        <v>#DIV/0!</v>
      </c>
      <c r="H88" s="21">
        <f t="shared" si="23"/>
        <v>0</v>
      </c>
      <c r="I88" s="95"/>
      <c r="J88" s="74"/>
      <c r="K88" s="38"/>
      <c r="L88" s="96"/>
      <c r="M88" s="27"/>
      <c r="N88" s="94"/>
      <c r="O88" s="93"/>
      <c r="P88" s="27"/>
      <c r="Q88" s="24"/>
      <c r="R88" s="48"/>
      <c r="S88" s="17"/>
      <c r="T88" s="17"/>
      <c r="U88" s="17"/>
      <c r="V88" s="17"/>
      <c r="W88" s="77"/>
      <c r="X88" s="17"/>
      <c r="Y88" s="17"/>
      <c r="Z88" s="17"/>
      <c r="AA88" s="17"/>
      <c r="AB88" s="17"/>
      <c r="AC88" s="17"/>
      <c r="AD88" s="17"/>
      <c r="AE88" s="17"/>
      <c r="AF88" s="17"/>
      <c r="AG88" s="17"/>
    </row>
    <row r="89" spans="1:33" ht="14.4">
      <c r="A89" s="89" t="s">
        <v>142</v>
      </c>
      <c r="B89" s="90">
        <f>Projectors!W23</f>
        <v>327.86905194805195</v>
      </c>
      <c r="C89" s="22">
        <f t="shared" si="0"/>
        <v>0.52413780559063583</v>
      </c>
      <c r="D89" s="23">
        <f t="shared" ref="D89:D91" si="26">H89</f>
        <v>689</v>
      </c>
      <c r="E89" s="22">
        <f t="shared" si="20"/>
        <v>0.55000000000000004</v>
      </c>
      <c r="F89" s="21">
        <f t="shared" si="21"/>
        <v>728.59789321789333</v>
      </c>
      <c r="G89" s="22">
        <f t="shared" si="22"/>
        <v>5.7471543131920599E-2</v>
      </c>
      <c r="H89" s="21">
        <f t="shared" si="23"/>
        <v>689</v>
      </c>
      <c r="I89" s="95"/>
      <c r="J89" s="74">
        <v>310</v>
      </c>
      <c r="K89" s="38"/>
      <c r="L89" s="96"/>
      <c r="M89" s="27"/>
      <c r="N89" s="92">
        <v>0.55000000000000004</v>
      </c>
      <c r="O89" s="93">
        <v>379</v>
      </c>
      <c r="P89" s="27"/>
      <c r="Q89" s="24">
        <v>689</v>
      </c>
      <c r="R89" s="48"/>
      <c r="S89" s="17"/>
      <c r="T89" s="17"/>
      <c r="U89" s="17"/>
      <c r="V89" s="17"/>
      <c r="W89" s="77"/>
      <c r="X89" s="17"/>
      <c r="Y89" s="17"/>
      <c r="Z89" s="17"/>
      <c r="AA89" s="17"/>
      <c r="AB89" s="17"/>
      <c r="AC89" s="17"/>
      <c r="AD89" s="17"/>
      <c r="AE89" s="17"/>
      <c r="AF89" s="17"/>
      <c r="AG89" s="17"/>
    </row>
    <row r="90" spans="1:33" ht="14.4">
      <c r="A90" s="89" t="s">
        <v>143</v>
      </c>
      <c r="B90" s="90">
        <f>Projectors!W35</f>
        <v>327.86905194805195</v>
      </c>
      <c r="C90" s="22">
        <f t="shared" si="0"/>
        <v>0.51995746420490196</v>
      </c>
      <c r="D90" s="23">
        <f t="shared" si="26"/>
        <v>683</v>
      </c>
      <c r="E90" s="22">
        <f t="shared" si="20"/>
        <v>0.55000000000000004</v>
      </c>
      <c r="F90" s="21">
        <f t="shared" si="21"/>
        <v>728.59789321789333</v>
      </c>
      <c r="G90" s="22">
        <f t="shared" si="22"/>
        <v>6.6761190655773461E-2</v>
      </c>
      <c r="H90" s="21">
        <f t="shared" si="23"/>
        <v>683</v>
      </c>
      <c r="I90" s="95"/>
      <c r="J90" s="74">
        <v>307</v>
      </c>
      <c r="K90" s="38"/>
      <c r="L90" s="96"/>
      <c r="M90" s="27"/>
      <c r="N90" s="92">
        <v>0.55000000000000004</v>
      </c>
      <c r="O90" s="93">
        <v>375</v>
      </c>
      <c r="P90" s="27"/>
      <c r="Q90" s="24">
        <v>683</v>
      </c>
      <c r="R90" s="48"/>
      <c r="S90" s="17"/>
      <c r="T90" s="17"/>
      <c r="U90" s="17"/>
      <c r="V90" s="17"/>
      <c r="W90" s="77"/>
      <c r="X90" s="17"/>
      <c r="Y90" s="17"/>
      <c r="Z90" s="17"/>
      <c r="AA90" s="17"/>
      <c r="AB90" s="17"/>
      <c r="AC90" s="17"/>
      <c r="AD90" s="17"/>
      <c r="AE90" s="17"/>
      <c r="AF90" s="17"/>
      <c r="AG90" s="17"/>
    </row>
    <row r="91" spans="1:33" ht="14.4">
      <c r="A91" s="89" t="s">
        <v>144</v>
      </c>
      <c r="B91" s="90">
        <f>Projectors!W47</f>
        <v>327.86905194805195</v>
      </c>
      <c r="C91" s="22">
        <f t="shared" si="0"/>
        <v>0.53027356454433816</v>
      </c>
      <c r="D91" s="23">
        <f t="shared" si="26"/>
        <v>698</v>
      </c>
      <c r="E91" s="22">
        <f t="shared" si="20"/>
        <v>0.55000000000000004</v>
      </c>
      <c r="F91" s="21">
        <f t="shared" si="21"/>
        <v>728.59789321789333</v>
      </c>
      <c r="G91" s="22">
        <f t="shared" si="22"/>
        <v>4.3836523234804137E-2</v>
      </c>
      <c r="H91" s="21">
        <f t="shared" si="23"/>
        <v>698</v>
      </c>
      <c r="I91" s="95"/>
      <c r="J91" s="74">
        <v>314</v>
      </c>
      <c r="K91" s="38"/>
      <c r="L91" s="96"/>
      <c r="M91" s="27"/>
      <c r="N91" s="92">
        <v>0.55000000000000004</v>
      </c>
      <c r="O91" s="93">
        <v>384</v>
      </c>
      <c r="P91" s="27"/>
      <c r="Q91" s="24">
        <v>698</v>
      </c>
      <c r="R91" s="48"/>
      <c r="S91" s="17"/>
      <c r="T91" s="17"/>
      <c r="U91" s="17"/>
      <c r="V91" s="17"/>
      <c r="W91" s="77"/>
      <c r="X91" s="17"/>
      <c r="Y91" s="17"/>
      <c r="Z91" s="17"/>
      <c r="AA91" s="17"/>
      <c r="AB91" s="17"/>
      <c r="AC91" s="17"/>
      <c r="AD91" s="17"/>
      <c r="AE91" s="17"/>
      <c r="AF91" s="17"/>
      <c r="AG91" s="17"/>
    </row>
    <row r="92" spans="1:33" ht="14.4">
      <c r="A92" s="89" t="s">
        <v>145</v>
      </c>
      <c r="B92" s="90">
        <f>Projectors!W59</f>
        <v>327.86905194805195</v>
      </c>
      <c r="C92" s="22">
        <f t="shared" si="0"/>
        <v>0.56284126406926405</v>
      </c>
      <c r="D92" s="23">
        <v>750</v>
      </c>
      <c r="E92" s="22">
        <f t="shared" si="20"/>
        <v>0</v>
      </c>
      <c r="F92" s="21">
        <f t="shared" si="21"/>
        <v>327.86905194805195</v>
      </c>
      <c r="G92" s="22" t="e">
        <f t="shared" si="22"/>
        <v>#DIV/0!</v>
      </c>
      <c r="H92" s="21">
        <f t="shared" si="23"/>
        <v>0</v>
      </c>
      <c r="I92" s="95"/>
      <c r="J92" s="74"/>
      <c r="K92" s="38"/>
      <c r="L92" s="96"/>
      <c r="M92" s="27"/>
      <c r="N92" s="94"/>
      <c r="O92" s="93"/>
      <c r="P92" s="27"/>
      <c r="Q92" s="24"/>
      <c r="R92" s="48"/>
      <c r="S92" s="17"/>
      <c r="T92" s="17"/>
      <c r="U92" s="17"/>
      <c r="V92" s="17"/>
      <c r="W92" s="77"/>
      <c r="X92" s="17"/>
      <c r="Y92" s="17"/>
      <c r="Z92" s="17"/>
      <c r="AA92" s="17"/>
      <c r="AB92" s="17"/>
      <c r="AC92" s="17"/>
      <c r="AD92" s="17"/>
      <c r="AE92" s="17"/>
      <c r="AF92" s="17"/>
      <c r="AG92" s="17"/>
    </row>
    <row r="93" spans="1:33" ht="14.4">
      <c r="A93" s="89" t="s">
        <v>146</v>
      </c>
      <c r="B93" s="90">
        <f>Projectors!W71</f>
        <v>327.86905194805195</v>
      </c>
      <c r="C93" s="22">
        <f t="shared" si="0"/>
        <v>0.60306410175780634</v>
      </c>
      <c r="D93" s="23">
        <f>H93</f>
        <v>826</v>
      </c>
      <c r="E93" s="22">
        <f t="shared" si="20"/>
        <v>0.55000000000000004</v>
      </c>
      <c r="F93" s="21">
        <f t="shared" si="21"/>
        <v>728.59789321789333</v>
      </c>
      <c r="G93" s="22">
        <f t="shared" si="22"/>
        <v>-0.11792022612845843</v>
      </c>
      <c r="H93" s="21">
        <f t="shared" si="23"/>
        <v>826</v>
      </c>
      <c r="I93" s="95"/>
      <c r="J93" s="74">
        <v>371</v>
      </c>
      <c r="K93" s="38"/>
      <c r="L93" s="96"/>
      <c r="M93" s="27"/>
      <c r="N93" s="92">
        <v>0.55000000000000004</v>
      </c>
      <c r="O93" s="93">
        <v>454</v>
      </c>
      <c r="P93" s="27"/>
      <c r="Q93" s="24">
        <v>826</v>
      </c>
      <c r="R93" s="48"/>
      <c r="S93" s="17"/>
      <c r="T93" s="17"/>
      <c r="U93" s="17"/>
      <c r="V93" s="17"/>
      <c r="W93" s="77"/>
      <c r="X93" s="17"/>
      <c r="Y93" s="17"/>
      <c r="Z93" s="17"/>
      <c r="AA93" s="17"/>
      <c r="AB93" s="17"/>
      <c r="AC93" s="17"/>
      <c r="AD93" s="17"/>
      <c r="AE93" s="17"/>
      <c r="AF93" s="17"/>
      <c r="AG93" s="17"/>
    </row>
    <row r="94" spans="1:33" ht="14.4">
      <c r="A94" s="97" t="s">
        <v>147</v>
      </c>
      <c r="B94" s="90">
        <f>Projectors!AO11</f>
        <v>545.6690519480519</v>
      </c>
      <c r="C94" s="22">
        <f t="shared" ref="C94:C98" si="27">1-B94/D95</f>
        <v>0.60430090504129663</v>
      </c>
      <c r="D94" s="23">
        <v>1148</v>
      </c>
      <c r="E94" s="22">
        <f t="shared" si="20"/>
        <v>0</v>
      </c>
      <c r="F94" s="21">
        <f t="shared" si="21"/>
        <v>545.6690519480519</v>
      </c>
      <c r="G94" s="22" t="e">
        <f t="shared" si="22"/>
        <v>#DIV/0!</v>
      </c>
      <c r="H94" s="21">
        <f t="shared" si="23"/>
        <v>0</v>
      </c>
      <c r="I94" s="90"/>
      <c r="J94" s="74"/>
      <c r="K94" s="25"/>
      <c r="L94" s="98"/>
      <c r="M94" s="28"/>
      <c r="N94" s="94"/>
      <c r="O94" s="93"/>
      <c r="P94" s="28"/>
      <c r="Q94" s="24"/>
      <c r="R94" s="2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</row>
    <row r="95" spans="1:33" ht="14.4">
      <c r="A95" s="97" t="s">
        <v>148</v>
      </c>
      <c r="B95" s="90">
        <f>Projectors!AO23</f>
        <v>638.06905194805188</v>
      </c>
      <c r="C95" s="22">
        <f t="shared" si="27"/>
        <v>0.53729582889916472</v>
      </c>
      <c r="D95" s="23">
        <v>1379</v>
      </c>
      <c r="E95" s="22">
        <f t="shared" si="20"/>
        <v>0</v>
      </c>
      <c r="F95" s="21">
        <f t="shared" si="21"/>
        <v>638.06905194805188</v>
      </c>
      <c r="G95" s="22" t="e">
        <f t="shared" si="22"/>
        <v>#DIV/0!</v>
      </c>
      <c r="H95" s="21">
        <f t="shared" si="23"/>
        <v>0</v>
      </c>
      <c r="I95" s="90"/>
      <c r="J95" s="74"/>
      <c r="K95" s="25"/>
      <c r="L95" s="98"/>
      <c r="M95" s="28"/>
      <c r="N95" s="94"/>
      <c r="O95" s="93"/>
      <c r="P95" s="28"/>
      <c r="Q95" s="24"/>
      <c r="R95" s="2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</row>
    <row r="96" spans="1:33" ht="14.4">
      <c r="A96" s="97" t="s">
        <v>149</v>
      </c>
      <c r="B96" s="90">
        <f>Projectors!AO35</f>
        <v>638.06905194805188</v>
      </c>
      <c r="C96" s="22">
        <f t="shared" si="27"/>
        <v>0.54456170453386732</v>
      </c>
      <c r="D96" s="23">
        <v>1379</v>
      </c>
      <c r="E96" s="22">
        <f t="shared" si="20"/>
        <v>0</v>
      </c>
      <c r="F96" s="21">
        <f t="shared" si="21"/>
        <v>638.06905194805188</v>
      </c>
      <c r="G96" s="22" t="e">
        <f t="shared" si="22"/>
        <v>#DIV/0!</v>
      </c>
      <c r="H96" s="21">
        <f t="shared" si="23"/>
        <v>0</v>
      </c>
      <c r="I96" s="90"/>
      <c r="J96" s="74"/>
      <c r="K96" s="25"/>
      <c r="L96" s="98"/>
      <c r="M96" s="28"/>
      <c r="N96" s="94"/>
      <c r="O96" s="93"/>
      <c r="P96" s="28"/>
      <c r="Q96" s="24"/>
      <c r="R96" s="2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</row>
    <row r="97" spans="1:33" ht="14.4">
      <c r="A97" s="97" t="s">
        <v>150</v>
      </c>
      <c r="B97" s="90">
        <f>Projectors!AO47</f>
        <v>651.26905194805192</v>
      </c>
      <c r="C97" s="22">
        <f t="shared" si="27"/>
        <v>0.5464700195347828</v>
      </c>
      <c r="D97" s="23">
        <v>1401</v>
      </c>
      <c r="E97" s="22">
        <f t="shared" si="20"/>
        <v>0</v>
      </c>
      <c r="F97" s="21">
        <f t="shared" si="21"/>
        <v>651.26905194805192</v>
      </c>
      <c r="G97" s="22" t="e">
        <f t="shared" si="22"/>
        <v>#DIV/0!</v>
      </c>
      <c r="H97" s="21">
        <f t="shared" si="23"/>
        <v>0</v>
      </c>
      <c r="I97" s="90"/>
      <c r="J97" s="74"/>
      <c r="K97" s="25"/>
      <c r="L97" s="98"/>
      <c r="M97" s="28"/>
      <c r="N97" s="94"/>
      <c r="O97" s="93"/>
      <c r="P97" s="28"/>
      <c r="Q97" s="24"/>
      <c r="R97" s="2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</row>
    <row r="98" spans="1:33" ht="14.4">
      <c r="A98" s="97" t="s">
        <v>151</v>
      </c>
      <c r="B98" s="90">
        <f>Projectors!AO59</f>
        <v>651.26905194805192</v>
      </c>
      <c r="C98" s="22">
        <f t="shared" si="27"/>
        <v>0.57955516336471791</v>
      </c>
      <c r="D98" s="23">
        <v>1436</v>
      </c>
      <c r="E98" s="22">
        <f t="shared" si="20"/>
        <v>0</v>
      </c>
      <c r="F98" s="21">
        <f t="shared" si="21"/>
        <v>651.26905194805192</v>
      </c>
      <c r="G98" s="22" t="e">
        <f t="shared" si="22"/>
        <v>#DIV/0!</v>
      </c>
      <c r="H98" s="21">
        <f t="shared" si="23"/>
        <v>0</v>
      </c>
      <c r="I98" s="90"/>
      <c r="J98" s="74"/>
      <c r="K98" s="25"/>
      <c r="L98" s="98"/>
      <c r="M98" s="28"/>
      <c r="N98" s="94"/>
      <c r="O98" s="93"/>
      <c r="P98" s="28"/>
      <c r="Q98" s="24"/>
      <c r="R98" s="2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</row>
    <row r="99" spans="1:33" ht="14.4">
      <c r="A99" s="97" t="s">
        <v>152</v>
      </c>
      <c r="B99" s="90">
        <f>Projectors!AO71</f>
        <v>743.6690519480519</v>
      </c>
      <c r="C99" s="22" t="e">
        <f>1-B99/#REF!</f>
        <v>#REF!</v>
      </c>
      <c r="D99" s="23">
        <v>1549</v>
      </c>
      <c r="E99" s="22">
        <f t="shared" si="20"/>
        <v>0</v>
      </c>
      <c r="F99" s="21">
        <f t="shared" si="21"/>
        <v>743.6690519480519</v>
      </c>
      <c r="G99" s="22" t="e">
        <f t="shared" si="22"/>
        <v>#DIV/0!</v>
      </c>
      <c r="H99" s="21">
        <f t="shared" si="23"/>
        <v>0</v>
      </c>
      <c r="I99" s="90"/>
      <c r="J99" s="74"/>
      <c r="K99" s="25"/>
      <c r="L99" s="98"/>
      <c r="M99" s="28"/>
      <c r="N99" s="94"/>
      <c r="O99" s="93"/>
      <c r="P99" s="28"/>
      <c r="Q99" s="24"/>
      <c r="R99" s="2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</row>
    <row r="100" spans="1:33" ht="14.4">
      <c r="A100" s="89" t="s">
        <v>153</v>
      </c>
      <c r="B100" s="80">
        <f>Projectors!BA11</f>
        <v>517.57950649350641</v>
      </c>
      <c r="C100" s="22">
        <f t="shared" ref="C100:C271" si="28">1-B100/D100</f>
        <v>0.59721439183384717</v>
      </c>
      <c r="D100" s="72">
        <v>1285</v>
      </c>
      <c r="E100" s="22">
        <f t="shared" si="20"/>
        <v>0</v>
      </c>
      <c r="F100" s="21">
        <f t="shared" si="21"/>
        <v>517.57950649350641</v>
      </c>
      <c r="G100" s="22" t="e">
        <f t="shared" si="22"/>
        <v>#DIV/0!</v>
      </c>
      <c r="H100" s="21">
        <f t="shared" si="23"/>
        <v>0</v>
      </c>
      <c r="I100" s="83"/>
      <c r="J100" s="74"/>
      <c r="K100" s="38"/>
      <c r="L100" s="100"/>
      <c r="M100" s="84"/>
      <c r="N100" s="94"/>
      <c r="O100" s="93"/>
      <c r="P100" s="27"/>
      <c r="Q100" s="24"/>
      <c r="R100" s="16"/>
      <c r="S100" s="32"/>
      <c r="T100" s="32"/>
      <c r="U100" s="17"/>
      <c r="V100" s="17"/>
      <c r="W100" s="7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</row>
    <row r="101" spans="1:33" ht="14.4">
      <c r="A101" s="89" t="s">
        <v>154</v>
      </c>
      <c r="B101" s="80">
        <f>Projectors!BA23</f>
        <v>517.57950649350653</v>
      </c>
      <c r="C101" s="22">
        <f t="shared" si="28"/>
        <v>0.62026448533124978</v>
      </c>
      <c r="D101" s="72">
        <f t="shared" ref="D101:D104" si="29">H101</f>
        <v>1363</v>
      </c>
      <c r="E101" s="22">
        <f t="shared" si="20"/>
        <v>0.6</v>
      </c>
      <c r="F101" s="21">
        <f t="shared" si="21"/>
        <v>1293.9487662337663</v>
      </c>
      <c r="G101" s="22">
        <f t="shared" si="22"/>
        <v>-5.0661213328124566E-2</v>
      </c>
      <c r="H101" s="21">
        <f t="shared" si="23"/>
        <v>1363</v>
      </c>
      <c r="I101" s="83"/>
      <c r="J101" s="74">
        <v>545</v>
      </c>
      <c r="K101" s="38"/>
      <c r="L101" s="100"/>
      <c r="M101" s="84"/>
      <c r="N101" s="92">
        <v>0.6</v>
      </c>
      <c r="O101" s="93">
        <v>818</v>
      </c>
      <c r="P101" s="27"/>
      <c r="Q101" s="24">
        <v>1363</v>
      </c>
      <c r="R101" s="16"/>
      <c r="S101" s="32">
        <v>144</v>
      </c>
      <c r="T101" s="32">
        <v>16</v>
      </c>
      <c r="U101" s="17"/>
      <c r="V101" s="17"/>
      <c r="W101" s="7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</row>
    <row r="102" spans="1:33" ht="14.4">
      <c r="A102" s="89" t="s">
        <v>155</v>
      </c>
      <c r="B102" s="80">
        <f>Projectors!BA35</f>
        <v>517.57950649350653</v>
      </c>
      <c r="C102" s="22">
        <f t="shared" si="28"/>
        <v>0.62026448533124978</v>
      </c>
      <c r="D102" s="72">
        <f t="shared" si="29"/>
        <v>1363</v>
      </c>
      <c r="E102" s="22">
        <f t="shared" si="20"/>
        <v>0.6</v>
      </c>
      <c r="F102" s="21">
        <f t="shared" si="21"/>
        <v>1293.9487662337663</v>
      </c>
      <c r="G102" s="22">
        <f t="shared" si="22"/>
        <v>-5.0661213328124566E-2</v>
      </c>
      <c r="H102" s="21">
        <f t="shared" si="23"/>
        <v>1363</v>
      </c>
      <c r="I102" s="83"/>
      <c r="J102" s="74">
        <v>545</v>
      </c>
      <c r="K102" s="38"/>
      <c r="L102" s="100"/>
      <c r="M102" s="84"/>
      <c r="N102" s="92">
        <v>0.6</v>
      </c>
      <c r="O102" s="93">
        <v>818</v>
      </c>
      <c r="P102" s="27"/>
      <c r="Q102" s="24">
        <v>1363</v>
      </c>
      <c r="R102" s="16"/>
      <c r="S102" s="32">
        <v>144</v>
      </c>
      <c r="T102" s="32">
        <v>16</v>
      </c>
      <c r="U102" s="17"/>
      <c r="V102" s="17"/>
      <c r="W102" s="7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spans="1:33" ht="14.4">
      <c r="A103" s="89" t="s">
        <v>156</v>
      </c>
      <c r="B103" s="80">
        <f>Projectors!BA47</f>
        <v>517.57950649350653</v>
      </c>
      <c r="C103" s="22">
        <f t="shared" si="28"/>
        <v>0.62977145458261341</v>
      </c>
      <c r="D103" s="72">
        <f t="shared" si="29"/>
        <v>1398</v>
      </c>
      <c r="E103" s="22">
        <f t="shared" si="20"/>
        <v>0.61</v>
      </c>
      <c r="F103" s="21">
        <f t="shared" si="21"/>
        <v>1327.1269397269398</v>
      </c>
      <c r="G103" s="22">
        <f t="shared" si="22"/>
        <v>-5.069603739131634E-2</v>
      </c>
      <c r="H103" s="21">
        <f t="shared" si="23"/>
        <v>1398</v>
      </c>
      <c r="I103" s="83"/>
      <c r="J103" s="74">
        <v>545</v>
      </c>
      <c r="K103" s="38"/>
      <c r="L103" s="100"/>
      <c r="M103" s="84"/>
      <c r="N103" s="92">
        <v>0.61</v>
      </c>
      <c r="O103" s="93">
        <v>853</v>
      </c>
      <c r="P103" s="27"/>
      <c r="Q103" s="24">
        <v>1398</v>
      </c>
      <c r="R103" s="16"/>
      <c r="S103" s="32">
        <v>155</v>
      </c>
      <c r="T103" s="32">
        <v>3</v>
      </c>
      <c r="U103" s="17"/>
      <c r="V103" s="17"/>
      <c r="W103" s="7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33" ht="14.4">
      <c r="A104" s="89" t="s">
        <v>157</v>
      </c>
      <c r="B104" s="80">
        <f>Projectors!BA59</f>
        <v>517.57950649350653</v>
      </c>
      <c r="C104" s="22">
        <f t="shared" si="28"/>
        <v>0.63931741707769585</v>
      </c>
      <c r="D104" s="72">
        <f t="shared" si="29"/>
        <v>1435</v>
      </c>
      <c r="E104" s="22">
        <f t="shared" si="20"/>
        <v>0.62</v>
      </c>
      <c r="F104" s="21">
        <f t="shared" si="21"/>
        <v>1362.0513328776487</v>
      </c>
      <c r="G104" s="22">
        <f t="shared" si="22"/>
        <v>-5.083530809919945E-2</v>
      </c>
      <c r="H104" s="21">
        <f t="shared" si="23"/>
        <v>1435</v>
      </c>
      <c r="I104" s="83"/>
      <c r="J104" s="74">
        <v>545</v>
      </c>
      <c r="K104" s="38"/>
      <c r="L104" s="100"/>
      <c r="M104" s="84"/>
      <c r="N104" s="92">
        <v>0.62</v>
      </c>
      <c r="O104" s="93">
        <v>890</v>
      </c>
      <c r="P104" s="27"/>
      <c r="Q104" s="24">
        <v>1435</v>
      </c>
      <c r="R104" s="16"/>
      <c r="S104" s="32">
        <v>173</v>
      </c>
      <c r="T104" s="32">
        <v>1</v>
      </c>
      <c r="U104" s="17"/>
      <c r="V104" s="17"/>
      <c r="W104" s="7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33" ht="14.4">
      <c r="A105" s="97" t="s">
        <v>158</v>
      </c>
      <c r="B105" s="80">
        <f>Projectors!BA71</f>
        <v>517.57950649350653</v>
      </c>
      <c r="C105" s="22">
        <f t="shared" si="28"/>
        <v>0.65836336205049073</v>
      </c>
      <c r="D105" s="23">
        <v>1515</v>
      </c>
      <c r="E105" s="22">
        <f t="shared" si="20"/>
        <v>0</v>
      </c>
      <c r="F105" s="21">
        <f t="shared" si="21"/>
        <v>517.57950649350653</v>
      </c>
      <c r="G105" s="22" t="e">
        <f t="shared" si="22"/>
        <v>#DIV/0!</v>
      </c>
      <c r="H105" s="21">
        <f t="shared" si="23"/>
        <v>0</v>
      </c>
      <c r="I105" s="83"/>
      <c r="J105" s="74"/>
      <c r="K105" s="38"/>
      <c r="L105" s="100"/>
      <c r="M105" s="84"/>
      <c r="N105" s="94"/>
      <c r="O105" s="93"/>
      <c r="P105" s="27"/>
      <c r="Q105" s="24"/>
      <c r="R105" s="16"/>
      <c r="S105" s="32"/>
      <c r="T105" s="32"/>
      <c r="U105" s="17"/>
      <c r="V105" s="17"/>
      <c r="W105" s="7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33" ht="14.4">
      <c r="A106" s="97" t="s">
        <v>159</v>
      </c>
      <c r="B106" s="80">
        <f>'Projectors Line'!E13</f>
        <v>263.18905194805194</v>
      </c>
      <c r="C106" s="22">
        <f t="shared" si="28"/>
        <v>0.38650570641479731</v>
      </c>
      <c r="D106" s="23">
        <v>429</v>
      </c>
      <c r="E106" s="22"/>
      <c r="F106" s="21">
        <v>299</v>
      </c>
      <c r="G106" s="22" t="e">
        <f t="shared" si="22"/>
        <v>#DIV/0!</v>
      </c>
      <c r="H106" s="21">
        <f t="shared" si="23"/>
        <v>0</v>
      </c>
      <c r="I106" s="83"/>
      <c r="J106" s="74"/>
      <c r="K106" s="38"/>
      <c r="L106" s="100"/>
      <c r="M106" s="84"/>
      <c r="N106" s="101"/>
      <c r="O106" s="93"/>
      <c r="P106" s="27"/>
      <c r="Q106" s="102"/>
      <c r="R106" s="16"/>
      <c r="S106" s="32"/>
      <c r="T106" s="32"/>
      <c r="U106" s="17"/>
      <c r="V106" s="17"/>
      <c r="W106" s="7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33" ht="15.75" customHeight="1">
      <c r="A107" s="97" t="s">
        <v>160</v>
      </c>
      <c r="B107" s="80">
        <f>'Projectors Line'!K13</f>
        <v>263.18905194805194</v>
      </c>
      <c r="C107" s="22">
        <f t="shared" si="28"/>
        <v>0.38650570641479731</v>
      </c>
      <c r="D107" s="23">
        <v>429</v>
      </c>
      <c r="E107" s="22">
        <f t="shared" ref="E107:E224" si="30">N107</f>
        <v>0</v>
      </c>
      <c r="F107" s="21">
        <v>299</v>
      </c>
      <c r="G107" s="22" t="e">
        <f t="shared" si="22"/>
        <v>#DIV/0!</v>
      </c>
      <c r="H107" s="21">
        <f t="shared" si="23"/>
        <v>0</v>
      </c>
      <c r="I107" s="83"/>
      <c r="J107" s="74"/>
      <c r="K107" s="38"/>
      <c r="L107" s="100"/>
      <c r="M107" s="84"/>
      <c r="N107" s="101"/>
      <c r="O107" s="93"/>
      <c r="P107" s="27"/>
      <c r="Q107" s="102"/>
      <c r="R107" s="16"/>
      <c r="S107" s="32"/>
      <c r="T107" s="32"/>
      <c r="U107" s="17"/>
      <c r="V107" s="17"/>
      <c r="W107" s="7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33" ht="14.4">
      <c r="A108" s="97" t="s">
        <v>161</v>
      </c>
      <c r="B108" s="80">
        <f>'Projectors Line'!Q13</f>
        <v>263.18905194805194</v>
      </c>
      <c r="C108" s="22">
        <f t="shared" si="28"/>
        <v>0.38650570641479731</v>
      </c>
      <c r="D108" s="23">
        <v>429</v>
      </c>
      <c r="E108" s="22">
        <f t="shared" si="30"/>
        <v>0</v>
      </c>
      <c r="F108" s="21">
        <v>299</v>
      </c>
      <c r="G108" s="22" t="e">
        <f t="shared" si="22"/>
        <v>#DIV/0!</v>
      </c>
      <c r="H108" s="21">
        <f t="shared" si="23"/>
        <v>0</v>
      </c>
      <c r="I108" s="83"/>
      <c r="J108" s="74"/>
      <c r="K108" s="38"/>
      <c r="L108" s="100"/>
      <c r="M108" s="84"/>
      <c r="N108" s="101"/>
      <c r="O108" s="93"/>
      <c r="P108" s="27"/>
      <c r="Q108" s="102"/>
      <c r="R108" s="16"/>
      <c r="S108" s="32"/>
      <c r="T108" s="32"/>
      <c r="U108" s="17"/>
      <c r="V108" s="17"/>
      <c r="W108" s="7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33" ht="14.4">
      <c r="A109" s="97" t="s">
        <v>162</v>
      </c>
      <c r="B109" s="80">
        <f>'Projectors Line'!W13</f>
        <v>263.18905194805194</v>
      </c>
      <c r="C109" s="22">
        <f t="shared" si="28"/>
        <v>0.38650570641479731</v>
      </c>
      <c r="D109" s="23">
        <v>429</v>
      </c>
      <c r="E109" s="22">
        <f t="shared" si="30"/>
        <v>0</v>
      </c>
      <c r="F109" s="21">
        <v>299</v>
      </c>
      <c r="G109" s="22" t="e">
        <f t="shared" si="22"/>
        <v>#DIV/0!</v>
      </c>
      <c r="H109" s="21">
        <f t="shared" si="23"/>
        <v>0</v>
      </c>
      <c r="I109" s="83"/>
      <c r="J109" s="74"/>
      <c r="K109" s="38"/>
      <c r="L109" s="100"/>
      <c r="M109" s="84"/>
      <c r="N109" s="101"/>
      <c r="O109" s="93"/>
      <c r="P109" s="27"/>
      <c r="Q109" s="102"/>
      <c r="R109" s="16"/>
      <c r="S109" s="32"/>
      <c r="T109" s="32"/>
      <c r="U109" s="17"/>
      <c r="V109" s="17"/>
      <c r="W109" s="7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33" ht="14.4">
      <c r="A110" s="97" t="s">
        <v>163</v>
      </c>
      <c r="B110" s="80">
        <f>'Projectors Line'!AC13</f>
        <v>263.18905194805194</v>
      </c>
      <c r="C110" s="22">
        <f t="shared" si="28"/>
        <v>0.38650570641479731</v>
      </c>
      <c r="D110" s="23">
        <v>429</v>
      </c>
      <c r="E110" s="22">
        <f t="shared" si="30"/>
        <v>0</v>
      </c>
      <c r="F110" s="21">
        <v>299</v>
      </c>
      <c r="G110" s="22" t="e">
        <f t="shared" si="22"/>
        <v>#DIV/0!</v>
      </c>
      <c r="H110" s="21">
        <f t="shared" si="23"/>
        <v>0</v>
      </c>
      <c r="I110" s="83"/>
      <c r="J110" s="74"/>
      <c r="K110" s="38"/>
      <c r="L110" s="100"/>
      <c r="M110" s="84"/>
      <c r="N110" s="101"/>
      <c r="O110" s="93"/>
      <c r="P110" s="27"/>
      <c r="Q110" s="102"/>
      <c r="R110" s="16"/>
      <c r="S110" s="32"/>
      <c r="T110" s="32"/>
      <c r="U110" s="17"/>
      <c r="V110" s="17"/>
      <c r="W110" s="7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33" ht="14.4">
      <c r="A111" s="97" t="s">
        <v>164</v>
      </c>
      <c r="B111" s="80">
        <f>'Projectors Line'!E27</f>
        <v>308.06905194805194</v>
      </c>
      <c r="C111" s="22">
        <f t="shared" si="28"/>
        <v>0.38262715040470552</v>
      </c>
      <c r="D111" s="23">
        <v>499</v>
      </c>
      <c r="E111" s="22">
        <f t="shared" si="30"/>
        <v>0</v>
      </c>
      <c r="F111" s="21">
        <v>399</v>
      </c>
      <c r="G111" s="22" t="e">
        <f t="shared" si="22"/>
        <v>#DIV/0!</v>
      </c>
      <c r="H111" s="21">
        <f t="shared" si="23"/>
        <v>0</v>
      </c>
      <c r="I111" s="83"/>
      <c r="J111" s="74"/>
      <c r="K111" s="38"/>
      <c r="L111" s="100"/>
      <c r="M111" s="84"/>
      <c r="N111" s="101"/>
      <c r="O111" s="93"/>
      <c r="P111" s="27"/>
      <c r="Q111" s="102"/>
      <c r="R111" s="16"/>
      <c r="S111" s="32"/>
      <c r="T111" s="32"/>
      <c r="U111" s="17"/>
      <c r="V111" s="17"/>
      <c r="W111" s="7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33" ht="14.4">
      <c r="A112" s="97" t="s">
        <v>165</v>
      </c>
      <c r="B112" s="80">
        <f>'Projectors Line'!K27</f>
        <v>308.06905194805194</v>
      </c>
      <c r="C112" s="22">
        <f t="shared" si="28"/>
        <v>0.38262715040470552</v>
      </c>
      <c r="D112" s="23">
        <v>499</v>
      </c>
      <c r="E112" s="22">
        <f t="shared" si="30"/>
        <v>0</v>
      </c>
      <c r="F112" s="21">
        <v>399</v>
      </c>
      <c r="G112" s="22" t="e">
        <f t="shared" si="22"/>
        <v>#DIV/0!</v>
      </c>
      <c r="H112" s="21">
        <f t="shared" si="23"/>
        <v>0</v>
      </c>
      <c r="I112" s="83"/>
      <c r="J112" s="74"/>
      <c r="K112" s="38"/>
      <c r="L112" s="100"/>
      <c r="M112" s="84"/>
      <c r="N112" s="101"/>
      <c r="O112" s="93"/>
      <c r="P112" s="27"/>
      <c r="Q112" s="102"/>
      <c r="R112" s="16"/>
      <c r="S112" s="32"/>
      <c r="T112" s="32"/>
      <c r="U112" s="17"/>
      <c r="V112" s="17"/>
      <c r="W112" s="7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ht="14.4">
      <c r="A113" s="97" t="s">
        <v>166</v>
      </c>
      <c r="B113" s="80">
        <f>'Projectors Line'!Q27</f>
        <v>308.06905194805194</v>
      </c>
      <c r="C113" s="22">
        <f t="shared" si="28"/>
        <v>0.38262715040470552</v>
      </c>
      <c r="D113" s="23">
        <v>499</v>
      </c>
      <c r="E113" s="22">
        <f t="shared" si="30"/>
        <v>0</v>
      </c>
      <c r="F113" s="21">
        <v>399</v>
      </c>
      <c r="G113" s="22" t="e">
        <f t="shared" si="22"/>
        <v>#DIV/0!</v>
      </c>
      <c r="H113" s="21">
        <f t="shared" si="23"/>
        <v>0</v>
      </c>
      <c r="I113" s="83"/>
      <c r="J113" s="74"/>
      <c r="K113" s="38"/>
      <c r="L113" s="100"/>
      <c r="M113" s="84"/>
      <c r="N113" s="101"/>
      <c r="O113" s="93"/>
      <c r="P113" s="27"/>
      <c r="Q113" s="102"/>
      <c r="R113" s="16"/>
      <c r="S113" s="32"/>
      <c r="T113" s="32"/>
      <c r="U113" s="17"/>
      <c r="V113" s="17"/>
      <c r="W113" s="7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ht="14.4">
      <c r="A114" s="97" t="s">
        <v>167</v>
      </c>
      <c r="B114" s="80">
        <f>'Projectors Line'!W27</f>
        <v>308.06905194805194</v>
      </c>
      <c r="C114" s="22">
        <f t="shared" si="28"/>
        <v>0.38262715040470552</v>
      </c>
      <c r="D114" s="23">
        <v>499</v>
      </c>
      <c r="E114" s="22">
        <f t="shared" si="30"/>
        <v>0</v>
      </c>
      <c r="F114" s="21">
        <v>399</v>
      </c>
      <c r="G114" s="22" t="e">
        <f t="shared" si="22"/>
        <v>#DIV/0!</v>
      </c>
      <c r="H114" s="21">
        <f t="shared" si="23"/>
        <v>0</v>
      </c>
      <c r="I114" s="83"/>
      <c r="J114" s="74"/>
      <c r="K114" s="38"/>
      <c r="L114" s="100"/>
      <c r="M114" s="84"/>
      <c r="N114" s="101"/>
      <c r="O114" s="93"/>
      <c r="P114" s="27"/>
      <c r="Q114" s="102"/>
      <c r="R114" s="16"/>
      <c r="S114" s="32"/>
      <c r="T114" s="32"/>
      <c r="U114" s="17"/>
      <c r="V114" s="17"/>
      <c r="W114" s="7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ht="14.4">
      <c r="A115" s="97" t="s">
        <v>168</v>
      </c>
      <c r="B115" s="80">
        <f>'Projectors Line'!AC27</f>
        <v>308.06905194805194</v>
      </c>
      <c r="C115" s="22">
        <f t="shared" si="28"/>
        <v>0.38262715040470552</v>
      </c>
      <c r="D115" s="23">
        <v>499</v>
      </c>
      <c r="E115" s="22">
        <f t="shared" si="30"/>
        <v>0</v>
      </c>
      <c r="F115" s="21">
        <v>399</v>
      </c>
      <c r="G115" s="22" t="e">
        <f t="shared" si="22"/>
        <v>#DIV/0!</v>
      </c>
      <c r="H115" s="21">
        <f t="shared" si="23"/>
        <v>0</v>
      </c>
      <c r="I115" s="83"/>
      <c r="J115" s="74"/>
      <c r="K115" s="38"/>
      <c r="L115" s="100"/>
      <c r="M115" s="84"/>
      <c r="N115" s="101"/>
      <c r="O115" s="93"/>
      <c r="P115" s="27"/>
      <c r="Q115" s="102"/>
      <c r="R115" s="16"/>
      <c r="S115" s="32"/>
      <c r="T115" s="32"/>
      <c r="U115" s="17"/>
      <c r="V115" s="17"/>
      <c r="W115" s="7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 ht="14.4">
      <c r="A116" s="97" t="s">
        <v>169</v>
      </c>
      <c r="B116" s="80">
        <f>'Projectors Line'!E41</f>
        <v>308.06905194805194</v>
      </c>
      <c r="C116" s="22">
        <f t="shared" si="28"/>
        <v>0.38262715040470552</v>
      </c>
      <c r="D116" s="23">
        <v>499</v>
      </c>
      <c r="E116" s="22">
        <f t="shared" si="30"/>
        <v>0</v>
      </c>
      <c r="F116" s="21">
        <v>399</v>
      </c>
      <c r="G116" s="22" t="e">
        <f t="shared" si="22"/>
        <v>#DIV/0!</v>
      </c>
      <c r="H116" s="21">
        <f t="shared" si="23"/>
        <v>0</v>
      </c>
      <c r="I116" s="83"/>
      <c r="J116" s="74"/>
      <c r="K116" s="38"/>
      <c r="L116" s="100"/>
      <c r="M116" s="84"/>
      <c r="N116" s="101"/>
      <c r="O116" s="93"/>
      <c r="P116" s="27"/>
      <c r="Q116" s="102"/>
      <c r="R116" s="16"/>
      <c r="S116" s="32"/>
      <c r="T116" s="32"/>
      <c r="U116" s="17"/>
      <c r="V116" s="17"/>
      <c r="W116" s="7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33" ht="14.4">
      <c r="A117" s="97" t="s">
        <v>170</v>
      </c>
      <c r="B117" s="80">
        <f>'Projectors Line'!K41</f>
        <v>308.06905194805194</v>
      </c>
      <c r="C117" s="22">
        <f t="shared" si="28"/>
        <v>0.38262715040470552</v>
      </c>
      <c r="D117" s="23">
        <v>499</v>
      </c>
      <c r="E117" s="22">
        <f t="shared" si="30"/>
        <v>0</v>
      </c>
      <c r="F117" s="21">
        <v>399</v>
      </c>
      <c r="G117" s="22" t="e">
        <f t="shared" si="22"/>
        <v>#DIV/0!</v>
      </c>
      <c r="H117" s="21">
        <f t="shared" si="23"/>
        <v>0</v>
      </c>
      <c r="I117" s="83"/>
      <c r="J117" s="74"/>
      <c r="K117" s="38"/>
      <c r="L117" s="100"/>
      <c r="M117" s="84"/>
      <c r="N117" s="101"/>
      <c r="O117" s="93"/>
      <c r="P117" s="27"/>
      <c r="Q117" s="102"/>
      <c r="R117" s="16"/>
      <c r="S117" s="32"/>
      <c r="T117" s="32"/>
      <c r="U117" s="17"/>
      <c r="V117" s="17"/>
      <c r="W117" s="7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33" ht="14.4">
      <c r="A118" s="97" t="s">
        <v>171</v>
      </c>
      <c r="B118" s="80">
        <f>'Projectors Line'!Q41</f>
        <v>308.06905194805194</v>
      </c>
      <c r="C118" s="22">
        <f t="shared" si="28"/>
        <v>0.38262715040470552</v>
      </c>
      <c r="D118" s="23">
        <v>499</v>
      </c>
      <c r="E118" s="22">
        <f t="shared" si="30"/>
        <v>0</v>
      </c>
      <c r="F118" s="21">
        <v>399</v>
      </c>
      <c r="G118" s="22" t="e">
        <f t="shared" si="22"/>
        <v>#DIV/0!</v>
      </c>
      <c r="H118" s="21">
        <f t="shared" si="23"/>
        <v>0</v>
      </c>
      <c r="I118" s="83"/>
      <c r="J118" s="74"/>
      <c r="K118" s="38"/>
      <c r="L118" s="100"/>
      <c r="M118" s="84"/>
      <c r="N118" s="101"/>
      <c r="O118" s="93"/>
      <c r="P118" s="27"/>
      <c r="Q118" s="102"/>
      <c r="R118" s="16"/>
      <c r="S118" s="32"/>
      <c r="T118" s="32"/>
      <c r="U118" s="17"/>
      <c r="V118" s="17"/>
      <c r="W118" s="7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1:33" ht="14.4">
      <c r="A119" s="97" t="s">
        <v>172</v>
      </c>
      <c r="B119" s="80">
        <f>'Projectors Line'!W41</f>
        <v>308.06905194805194</v>
      </c>
      <c r="C119" s="22">
        <f t="shared" si="28"/>
        <v>0.38262715040470552</v>
      </c>
      <c r="D119" s="23">
        <v>499</v>
      </c>
      <c r="E119" s="22">
        <f t="shared" si="30"/>
        <v>0</v>
      </c>
      <c r="F119" s="21">
        <v>399</v>
      </c>
      <c r="G119" s="22" t="e">
        <f t="shared" si="22"/>
        <v>#DIV/0!</v>
      </c>
      <c r="H119" s="21">
        <f t="shared" si="23"/>
        <v>0</v>
      </c>
      <c r="I119" s="83"/>
      <c r="J119" s="74"/>
      <c r="K119" s="38"/>
      <c r="L119" s="100"/>
      <c r="M119" s="84"/>
      <c r="N119" s="101"/>
      <c r="O119" s="93"/>
      <c r="P119" s="27"/>
      <c r="Q119" s="102"/>
      <c r="R119" s="16"/>
      <c r="S119" s="32"/>
      <c r="T119" s="32"/>
      <c r="U119" s="17"/>
      <c r="V119" s="17"/>
      <c r="W119" s="7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1:33" ht="14.4">
      <c r="A120" s="97" t="s">
        <v>173</v>
      </c>
      <c r="B120" s="80">
        <f>'Projectors Line'!AC41</f>
        <v>308.06905194805194</v>
      </c>
      <c r="C120" s="22">
        <f t="shared" si="28"/>
        <v>0.38262715040470552</v>
      </c>
      <c r="D120" s="23">
        <v>499</v>
      </c>
      <c r="E120" s="22">
        <f t="shared" si="30"/>
        <v>0</v>
      </c>
      <c r="F120" s="21">
        <v>399</v>
      </c>
      <c r="G120" s="22" t="e">
        <f t="shared" si="22"/>
        <v>#DIV/0!</v>
      </c>
      <c r="H120" s="21">
        <f t="shared" si="23"/>
        <v>0</v>
      </c>
      <c r="I120" s="83"/>
      <c r="J120" s="74"/>
      <c r="K120" s="38"/>
      <c r="L120" s="100"/>
      <c r="M120" s="84"/>
      <c r="N120" s="101"/>
      <c r="O120" s="93"/>
      <c r="P120" s="27"/>
      <c r="Q120" s="102"/>
      <c r="R120" s="16"/>
      <c r="S120" s="32"/>
      <c r="T120" s="32"/>
      <c r="U120" s="17"/>
      <c r="V120" s="17"/>
      <c r="W120" s="7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spans="1:33" ht="14.4">
      <c r="A121" s="97" t="s">
        <v>174</v>
      </c>
      <c r="B121" s="80">
        <f>'Projectors Line'!E55</f>
        <v>308.06905194805194</v>
      </c>
      <c r="C121" s="22">
        <f t="shared" si="28"/>
        <v>0.38262715040470552</v>
      </c>
      <c r="D121" s="23">
        <v>499</v>
      </c>
      <c r="E121" s="22">
        <f t="shared" si="30"/>
        <v>0</v>
      </c>
      <c r="F121" s="21">
        <v>399</v>
      </c>
      <c r="G121" s="22" t="e">
        <f t="shared" si="22"/>
        <v>#DIV/0!</v>
      </c>
      <c r="H121" s="21">
        <f t="shared" si="23"/>
        <v>0</v>
      </c>
      <c r="I121" s="83"/>
      <c r="J121" s="74"/>
      <c r="K121" s="38"/>
      <c r="L121" s="100"/>
      <c r="M121" s="84"/>
      <c r="N121" s="101"/>
      <c r="O121" s="93"/>
      <c r="P121" s="27"/>
      <c r="Q121" s="102"/>
      <c r="R121" s="16"/>
      <c r="S121" s="32"/>
      <c r="T121" s="32"/>
      <c r="U121" s="17"/>
      <c r="V121" s="17"/>
      <c r="W121" s="7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spans="1:33" ht="14.4">
      <c r="A122" s="97" t="s">
        <v>175</v>
      </c>
      <c r="B122" s="80">
        <f>'Projectors Line'!K55</f>
        <v>308.06905194805194</v>
      </c>
      <c r="C122" s="22">
        <f t="shared" si="28"/>
        <v>0.38262715040470552</v>
      </c>
      <c r="D122" s="23">
        <v>499</v>
      </c>
      <c r="E122" s="22">
        <f t="shared" si="30"/>
        <v>0</v>
      </c>
      <c r="F122" s="21">
        <v>399</v>
      </c>
      <c r="G122" s="22" t="e">
        <f t="shared" si="22"/>
        <v>#DIV/0!</v>
      </c>
      <c r="H122" s="21">
        <f t="shared" si="23"/>
        <v>0</v>
      </c>
      <c r="I122" s="83"/>
      <c r="J122" s="74"/>
      <c r="K122" s="38"/>
      <c r="L122" s="100"/>
      <c r="M122" s="84"/>
      <c r="N122" s="101"/>
      <c r="O122" s="93"/>
      <c r="P122" s="27"/>
      <c r="Q122" s="102"/>
      <c r="R122" s="16"/>
      <c r="S122" s="32"/>
      <c r="T122" s="32"/>
      <c r="U122" s="17"/>
      <c r="V122" s="17"/>
      <c r="W122" s="7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 spans="1:33" ht="14.4">
      <c r="A123" s="97" t="s">
        <v>176</v>
      </c>
      <c r="B123" s="80">
        <f>'Projectors Line'!Q55</f>
        <v>308.06905194805194</v>
      </c>
      <c r="C123" s="22">
        <f t="shared" si="28"/>
        <v>0.38262715040470552</v>
      </c>
      <c r="D123" s="23">
        <v>499</v>
      </c>
      <c r="E123" s="22">
        <f t="shared" si="30"/>
        <v>0</v>
      </c>
      <c r="F123" s="21">
        <v>399</v>
      </c>
      <c r="G123" s="22" t="e">
        <f t="shared" si="22"/>
        <v>#DIV/0!</v>
      </c>
      <c r="H123" s="21">
        <f t="shared" si="23"/>
        <v>0</v>
      </c>
      <c r="I123" s="83"/>
      <c r="J123" s="74"/>
      <c r="K123" s="38"/>
      <c r="L123" s="100"/>
      <c r="M123" s="84"/>
      <c r="N123" s="101"/>
      <c r="O123" s="93"/>
      <c r="P123" s="27"/>
      <c r="Q123" s="102"/>
      <c r="R123" s="16"/>
      <c r="S123" s="32"/>
      <c r="T123" s="32"/>
      <c r="U123" s="17"/>
      <c r="V123" s="17"/>
      <c r="W123" s="7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spans="1:33" ht="14.4">
      <c r="A124" s="97" t="s">
        <v>177</v>
      </c>
      <c r="B124" s="80">
        <f>'Projectors Line'!W55</f>
        <v>308.06905194805194</v>
      </c>
      <c r="C124" s="22">
        <f t="shared" si="28"/>
        <v>0.38262715040470552</v>
      </c>
      <c r="D124" s="23">
        <v>499</v>
      </c>
      <c r="E124" s="22">
        <f t="shared" si="30"/>
        <v>0</v>
      </c>
      <c r="F124" s="21">
        <v>399</v>
      </c>
      <c r="G124" s="22" t="e">
        <f t="shared" si="22"/>
        <v>#DIV/0!</v>
      </c>
      <c r="H124" s="21">
        <f t="shared" si="23"/>
        <v>0</v>
      </c>
      <c r="I124" s="83"/>
      <c r="J124" s="74"/>
      <c r="K124" s="38"/>
      <c r="L124" s="100"/>
      <c r="M124" s="84"/>
      <c r="N124" s="101"/>
      <c r="O124" s="93"/>
      <c r="P124" s="27"/>
      <c r="Q124" s="102"/>
      <c r="R124" s="16"/>
      <c r="S124" s="32"/>
      <c r="T124" s="32"/>
      <c r="U124" s="17"/>
      <c r="V124" s="17"/>
      <c r="W124" s="7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</row>
    <row r="125" spans="1:33" ht="14.4">
      <c r="A125" s="97" t="s">
        <v>178</v>
      </c>
      <c r="B125" s="80">
        <f>'Projectors Line'!AC55</f>
        <v>308.06905194805194</v>
      </c>
      <c r="C125" s="22">
        <f t="shared" si="28"/>
        <v>0.38262715040470552</v>
      </c>
      <c r="D125" s="23">
        <v>499</v>
      </c>
      <c r="E125" s="22">
        <f t="shared" si="30"/>
        <v>0</v>
      </c>
      <c r="F125" s="21">
        <v>399</v>
      </c>
      <c r="G125" s="22" t="e">
        <f t="shared" si="22"/>
        <v>#DIV/0!</v>
      </c>
      <c r="H125" s="21">
        <f t="shared" si="23"/>
        <v>0</v>
      </c>
      <c r="I125" s="83"/>
      <c r="J125" s="74"/>
      <c r="K125" s="38"/>
      <c r="L125" s="100"/>
      <c r="M125" s="84"/>
      <c r="N125" s="101"/>
      <c r="O125" s="93"/>
      <c r="P125" s="27"/>
      <c r="Q125" s="102"/>
      <c r="R125" s="16"/>
      <c r="S125" s="32"/>
      <c r="T125" s="32"/>
      <c r="U125" s="17"/>
      <c r="V125" s="17"/>
      <c r="W125" s="7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</row>
    <row r="126" spans="1:33" ht="14.4">
      <c r="A126" s="97" t="s">
        <v>179</v>
      </c>
      <c r="B126" s="80">
        <f>'Projectors Line'!E69</f>
        <v>263.18905194805194</v>
      </c>
      <c r="C126" s="22">
        <f t="shared" si="28"/>
        <v>0.6234777511472791</v>
      </c>
      <c r="D126" s="23">
        <v>699</v>
      </c>
      <c r="E126" s="22">
        <f t="shared" si="30"/>
        <v>0</v>
      </c>
      <c r="F126" s="21">
        <v>428</v>
      </c>
      <c r="G126" s="22" t="e">
        <f t="shared" si="22"/>
        <v>#DIV/0!</v>
      </c>
      <c r="H126" s="21">
        <f t="shared" si="23"/>
        <v>0</v>
      </c>
      <c r="I126" s="83"/>
      <c r="J126" s="74"/>
      <c r="K126" s="38"/>
      <c r="L126" s="100"/>
      <c r="M126" s="84"/>
      <c r="N126" s="101"/>
      <c r="O126" s="93"/>
      <c r="P126" s="27"/>
      <c r="Q126" s="102"/>
      <c r="R126" s="16"/>
      <c r="S126" s="32"/>
      <c r="T126" s="32"/>
      <c r="U126" s="17"/>
      <c r="V126" s="17"/>
      <c r="W126" s="7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</row>
    <row r="127" spans="1:33" ht="14.4">
      <c r="A127" s="97" t="s">
        <v>180</v>
      </c>
      <c r="B127" s="80">
        <f>'Projectors Line'!K69</f>
        <v>263.18905194805194</v>
      </c>
      <c r="C127" s="22">
        <f t="shared" si="28"/>
        <v>0.6234777511472791</v>
      </c>
      <c r="D127" s="23">
        <v>699</v>
      </c>
      <c r="E127" s="22">
        <f t="shared" si="30"/>
        <v>0</v>
      </c>
      <c r="F127" s="21">
        <v>428</v>
      </c>
      <c r="G127" s="22" t="e">
        <f t="shared" si="22"/>
        <v>#DIV/0!</v>
      </c>
      <c r="H127" s="21">
        <f t="shared" si="23"/>
        <v>0</v>
      </c>
      <c r="I127" s="83"/>
      <c r="J127" s="74"/>
      <c r="K127" s="38"/>
      <c r="L127" s="100"/>
      <c r="M127" s="84"/>
      <c r="N127" s="101"/>
      <c r="O127" s="93"/>
      <c r="P127" s="27"/>
      <c r="Q127" s="102"/>
      <c r="R127" s="16"/>
      <c r="S127" s="32"/>
      <c r="T127" s="32"/>
      <c r="U127" s="17"/>
      <c r="V127" s="17"/>
      <c r="W127" s="7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</row>
    <row r="128" spans="1:33" ht="14.4">
      <c r="A128" s="97" t="s">
        <v>181</v>
      </c>
      <c r="B128" s="80">
        <f>'Projectors Line'!Q69</f>
        <v>263.18905194805194</v>
      </c>
      <c r="C128" s="22">
        <f t="shared" si="28"/>
        <v>0.6234777511472791</v>
      </c>
      <c r="D128" s="23">
        <v>699</v>
      </c>
      <c r="E128" s="22">
        <f t="shared" si="30"/>
        <v>0</v>
      </c>
      <c r="F128" s="21">
        <v>428</v>
      </c>
      <c r="G128" s="22" t="e">
        <f t="shared" si="22"/>
        <v>#DIV/0!</v>
      </c>
      <c r="H128" s="21">
        <f t="shared" si="23"/>
        <v>0</v>
      </c>
      <c r="I128" s="83"/>
      <c r="J128" s="74"/>
      <c r="K128" s="38"/>
      <c r="L128" s="100"/>
      <c r="M128" s="84"/>
      <c r="N128" s="101"/>
      <c r="O128" s="93"/>
      <c r="P128" s="27"/>
      <c r="Q128" s="102"/>
      <c r="R128" s="16"/>
      <c r="S128" s="32"/>
      <c r="T128" s="32"/>
      <c r="U128" s="17"/>
      <c r="V128" s="17"/>
      <c r="W128" s="7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</row>
    <row r="129" spans="1:33" ht="14.4">
      <c r="A129" s="97" t="s">
        <v>182</v>
      </c>
      <c r="B129" s="80">
        <f>'Projectors Line'!W69</f>
        <v>263.18905194805194</v>
      </c>
      <c r="C129" s="22">
        <f t="shared" si="28"/>
        <v>0.6234777511472791</v>
      </c>
      <c r="D129" s="23">
        <v>699</v>
      </c>
      <c r="E129" s="22">
        <f t="shared" si="30"/>
        <v>0</v>
      </c>
      <c r="F129" s="21">
        <v>428</v>
      </c>
      <c r="G129" s="22" t="e">
        <f t="shared" si="22"/>
        <v>#DIV/0!</v>
      </c>
      <c r="H129" s="21">
        <f t="shared" si="23"/>
        <v>0</v>
      </c>
      <c r="I129" s="83"/>
      <c r="J129" s="74"/>
      <c r="K129" s="38"/>
      <c r="L129" s="100"/>
      <c r="M129" s="84"/>
      <c r="N129" s="101"/>
      <c r="O129" s="93"/>
      <c r="P129" s="27"/>
      <c r="Q129" s="102"/>
      <c r="R129" s="16"/>
      <c r="S129" s="32"/>
      <c r="T129" s="32"/>
      <c r="U129" s="17"/>
      <c r="V129" s="17"/>
      <c r="W129" s="7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</row>
    <row r="130" spans="1:33" ht="14.4">
      <c r="A130" s="97" t="s">
        <v>183</v>
      </c>
      <c r="B130" s="80">
        <f>'Projectors Line'!AC69</f>
        <v>263.18905194805194</v>
      </c>
      <c r="C130" s="22">
        <f t="shared" si="28"/>
        <v>0.6234777511472791</v>
      </c>
      <c r="D130" s="23">
        <v>699</v>
      </c>
      <c r="E130" s="22">
        <f t="shared" si="30"/>
        <v>0</v>
      </c>
      <c r="F130" s="21">
        <v>428</v>
      </c>
      <c r="G130" s="22" t="e">
        <f t="shared" si="22"/>
        <v>#DIV/0!</v>
      </c>
      <c r="H130" s="21">
        <f t="shared" si="23"/>
        <v>0</v>
      </c>
      <c r="I130" s="83"/>
      <c r="J130" s="74"/>
      <c r="K130" s="38"/>
      <c r="L130" s="100"/>
      <c r="M130" s="84"/>
      <c r="N130" s="101"/>
      <c r="O130" s="93"/>
      <c r="P130" s="27"/>
      <c r="Q130" s="102"/>
      <c r="R130" s="16"/>
      <c r="S130" s="32"/>
      <c r="T130" s="32"/>
      <c r="U130" s="17"/>
      <c r="V130" s="17"/>
      <c r="W130" s="7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</row>
    <row r="131" spans="1:33" ht="14.4">
      <c r="A131" s="97" t="s">
        <v>184</v>
      </c>
      <c r="B131" s="80">
        <f>'Projectors Line'!E83</f>
        <v>308.06905194805194</v>
      </c>
      <c r="C131" s="22">
        <f t="shared" si="28"/>
        <v>0.59939004948237717</v>
      </c>
      <c r="D131" s="23">
        <v>769</v>
      </c>
      <c r="E131" s="22">
        <f t="shared" si="30"/>
        <v>0</v>
      </c>
      <c r="F131" s="21">
        <v>428</v>
      </c>
      <c r="G131" s="22" t="e">
        <f t="shared" si="22"/>
        <v>#DIV/0!</v>
      </c>
      <c r="H131" s="21">
        <f t="shared" si="23"/>
        <v>0</v>
      </c>
      <c r="I131" s="83"/>
      <c r="J131" s="74"/>
      <c r="K131" s="38"/>
      <c r="L131" s="100"/>
      <c r="M131" s="84"/>
      <c r="N131" s="101"/>
      <c r="O131" s="93"/>
      <c r="P131" s="27"/>
      <c r="Q131" s="102"/>
      <c r="R131" s="16"/>
      <c r="S131" s="32"/>
      <c r="T131" s="32"/>
      <c r="U131" s="17"/>
      <c r="V131" s="17"/>
      <c r="W131" s="7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</row>
    <row r="132" spans="1:33" ht="14.4">
      <c r="A132" s="97" t="s">
        <v>185</v>
      </c>
      <c r="B132" s="80">
        <f>'Projectors Line'!K83</f>
        <v>308.06905194805194</v>
      </c>
      <c r="C132" s="22">
        <f t="shared" si="28"/>
        <v>0.59939004948237717</v>
      </c>
      <c r="D132" s="23">
        <v>769</v>
      </c>
      <c r="E132" s="22">
        <f t="shared" si="30"/>
        <v>0</v>
      </c>
      <c r="F132" s="21">
        <v>428</v>
      </c>
      <c r="G132" s="22" t="e">
        <f t="shared" si="22"/>
        <v>#DIV/0!</v>
      </c>
      <c r="H132" s="21">
        <f t="shared" si="23"/>
        <v>0</v>
      </c>
      <c r="I132" s="83"/>
      <c r="J132" s="74"/>
      <c r="K132" s="38"/>
      <c r="L132" s="100"/>
      <c r="M132" s="84"/>
      <c r="N132" s="101"/>
      <c r="O132" s="93"/>
      <c r="P132" s="27"/>
      <c r="Q132" s="102"/>
      <c r="R132" s="16"/>
      <c r="S132" s="32"/>
      <c r="T132" s="32"/>
      <c r="U132" s="17"/>
      <c r="V132" s="17"/>
      <c r="W132" s="7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</row>
    <row r="133" spans="1:33" ht="14.4">
      <c r="A133" s="97" t="s">
        <v>186</v>
      </c>
      <c r="B133" s="80">
        <f>'Projectors Line'!Q83</f>
        <v>308.06905194805194</v>
      </c>
      <c r="C133" s="22">
        <f t="shared" si="28"/>
        <v>0.59939004948237717</v>
      </c>
      <c r="D133" s="23">
        <v>769</v>
      </c>
      <c r="E133" s="22">
        <f t="shared" si="30"/>
        <v>0</v>
      </c>
      <c r="F133" s="21">
        <v>428</v>
      </c>
      <c r="G133" s="22" t="e">
        <f t="shared" si="22"/>
        <v>#DIV/0!</v>
      </c>
      <c r="H133" s="21">
        <f t="shared" si="23"/>
        <v>0</v>
      </c>
      <c r="I133" s="83"/>
      <c r="J133" s="74"/>
      <c r="K133" s="38"/>
      <c r="L133" s="100"/>
      <c r="M133" s="84"/>
      <c r="N133" s="101"/>
      <c r="O133" s="93"/>
      <c r="P133" s="27"/>
      <c r="Q133" s="102"/>
      <c r="R133" s="16"/>
      <c r="S133" s="32"/>
      <c r="T133" s="32"/>
      <c r="U133" s="17"/>
      <c r="V133" s="17"/>
      <c r="W133" s="7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</row>
    <row r="134" spans="1:33" ht="14.4">
      <c r="A134" s="97" t="s">
        <v>187</v>
      </c>
      <c r="B134" s="80">
        <f>'Projectors Line'!W83</f>
        <v>308.06905194805194</v>
      </c>
      <c r="C134" s="22">
        <f t="shared" si="28"/>
        <v>0.59939004948237717</v>
      </c>
      <c r="D134" s="23">
        <v>769</v>
      </c>
      <c r="E134" s="22">
        <f t="shared" si="30"/>
        <v>0</v>
      </c>
      <c r="F134" s="21">
        <v>428</v>
      </c>
      <c r="G134" s="22" t="e">
        <f t="shared" si="22"/>
        <v>#DIV/0!</v>
      </c>
      <c r="H134" s="21">
        <f t="shared" si="23"/>
        <v>0</v>
      </c>
      <c r="I134" s="83"/>
      <c r="J134" s="74"/>
      <c r="K134" s="38"/>
      <c r="L134" s="100"/>
      <c r="M134" s="84"/>
      <c r="N134" s="101"/>
      <c r="O134" s="93"/>
      <c r="P134" s="27"/>
      <c r="Q134" s="102"/>
      <c r="R134" s="16"/>
      <c r="S134" s="32"/>
      <c r="T134" s="32"/>
      <c r="U134" s="17"/>
      <c r="V134" s="17"/>
      <c r="W134" s="7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</row>
    <row r="135" spans="1:33" ht="14.4">
      <c r="A135" s="97" t="s">
        <v>188</v>
      </c>
      <c r="B135" s="80">
        <f>'Projectors Line'!AC83</f>
        <v>308.06905194805194</v>
      </c>
      <c r="C135" s="22">
        <f t="shared" si="28"/>
        <v>0.59939004948237717</v>
      </c>
      <c r="D135" s="23">
        <v>769</v>
      </c>
      <c r="E135" s="22">
        <f t="shared" si="30"/>
        <v>0</v>
      </c>
      <c r="F135" s="21">
        <v>428</v>
      </c>
      <c r="G135" s="22" t="e">
        <f t="shared" si="22"/>
        <v>#DIV/0!</v>
      </c>
      <c r="H135" s="21">
        <f t="shared" si="23"/>
        <v>0</v>
      </c>
      <c r="I135" s="83"/>
      <c r="J135" s="74"/>
      <c r="K135" s="38"/>
      <c r="L135" s="100"/>
      <c r="M135" s="84"/>
      <c r="N135" s="101"/>
      <c r="O135" s="93"/>
      <c r="P135" s="27"/>
      <c r="Q135" s="102"/>
      <c r="R135" s="16"/>
      <c r="S135" s="32"/>
      <c r="T135" s="32"/>
      <c r="U135" s="17"/>
      <c r="V135" s="17"/>
      <c r="W135" s="7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</row>
    <row r="136" spans="1:33" ht="14.4">
      <c r="A136" s="97" t="s">
        <v>189</v>
      </c>
      <c r="B136" s="80">
        <f>'Projectors Line'!E97</f>
        <v>308.06905194805194</v>
      </c>
      <c r="C136" s="22">
        <f t="shared" si="28"/>
        <v>0.59939004948237717</v>
      </c>
      <c r="D136" s="23">
        <v>769</v>
      </c>
      <c r="E136" s="22">
        <f t="shared" si="30"/>
        <v>0</v>
      </c>
      <c r="F136" s="21">
        <v>428</v>
      </c>
      <c r="G136" s="22" t="e">
        <f t="shared" si="22"/>
        <v>#DIV/0!</v>
      </c>
      <c r="H136" s="21">
        <f t="shared" si="23"/>
        <v>0</v>
      </c>
      <c r="I136" s="83"/>
      <c r="J136" s="74"/>
      <c r="K136" s="38"/>
      <c r="L136" s="100"/>
      <c r="M136" s="84"/>
      <c r="N136" s="101"/>
      <c r="O136" s="93"/>
      <c r="P136" s="27"/>
      <c r="Q136" s="102"/>
      <c r="R136" s="16"/>
      <c r="S136" s="32"/>
      <c r="T136" s="32"/>
      <c r="U136" s="17"/>
      <c r="V136" s="17"/>
      <c r="W136" s="7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</row>
    <row r="137" spans="1:33" ht="14.4">
      <c r="A137" s="97" t="s">
        <v>190</v>
      </c>
      <c r="B137" s="80">
        <f>'Projectors Line'!K97</f>
        <v>308.06905194805194</v>
      </c>
      <c r="C137" s="22">
        <f t="shared" si="28"/>
        <v>0.59939004948237717</v>
      </c>
      <c r="D137" s="23">
        <v>769</v>
      </c>
      <c r="E137" s="22">
        <f t="shared" si="30"/>
        <v>0</v>
      </c>
      <c r="F137" s="21">
        <v>428</v>
      </c>
      <c r="G137" s="22" t="e">
        <f t="shared" si="22"/>
        <v>#DIV/0!</v>
      </c>
      <c r="H137" s="21">
        <f t="shared" si="23"/>
        <v>0</v>
      </c>
      <c r="I137" s="83"/>
      <c r="J137" s="74"/>
      <c r="K137" s="38"/>
      <c r="L137" s="100"/>
      <c r="M137" s="84"/>
      <c r="N137" s="101"/>
      <c r="O137" s="93"/>
      <c r="P137" s="27"/>
      <c r="Q137" s="102"/>
      <c r="R137" s="16"/>
      <c r="S137" s="32"/>
      <c r="T137" s="32"/>
      <c r="U137" s="17"/>
      <c r="V137" s="17"/>
      <c r="W137" s="7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</row>
    <row r="138" spans="1:33" ht="14.4">
      <c r="A138" s="97" t="s">
        <v>191</v>
      </c>
      <c r="B138" s="80">
        <f>'Projectors Line'!Q97</f>
        <v>308.06905194805194</v>
      </c>
      <c r="C138" s="22">
        <f t="shared" si="28"/>
        <v>0.59939004948237717</v>
      </c>
      <c r="D138" s="23">
        <v>769</v>
      </c>
      <c r="E138" s="22">
        <f t="shared" si="30"/>
        <v>0</v>
      </c>
      <c r="F138" s="21">
        <v>428</v>
      </c>
      <c r="G138" s="22" t="e">
        <f t="shared" si="22"/>
        <v>#DIV/0!</v>
      </c>
      <c r="H138" s="21">
        <f t="shared" si="23"/>
        <v>0</v>
      </c>
      <c r="I138" s="83"/>
      <c r="J138" s="74"/>
      <c r="K138" s="38"/>
      <c r="L138" s="100"/>
      <c r="M138" s="84"/>
      <c r="N138" s="101"/>
      <c r="O138" s="93"/>
      <c r="P138" s="27"/>
      <c r="Q138" s="102"/>
      <c r="R138" s="16"/>
      <c r="S138" s="32"/>
      <c r="T138" s="32"/>
      <c r="U138" s="17"/>
      <c r="V138" s="17"/>
      <c r="W138" s="7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</row>
    <row r="139" spans="1:33" ht="14.4">
      <c r="A139" s="97" t="s">
        <v>192</v>
      </c>
      <c r="B139" s="80">
        <f>'Projectors Line'!W97</f>
        <v>308.06905194805194</v>
      </c>
      <c r="C139" s="22">
        <f t="shared" si="28"/>
        <v>0.59939004948237717</v>
      </c>
      <c r="D139" s="23">
        <v>769</v>
      </c>
      <c r="E139" s="22">
        <f t="shared" si="30"/>
        <v>0</v>
      </c>
      <c r="F139" s="21">
        <v>428</v>
      </c>
      <c r="G139" s="22" t="e">
        <f t="shared" si="22"/>
        <v>#DIV/0!</v>
      </c>
      <c r="H139" s="21">
        <f t="shared" si="23"/>
        <v>0</v>
      </c>
      <c r="I139" s="83"/>
      <c r="J139" s="74"/>
      <c r="K139" s="38"/>
      <c r="L139" s="100"/>
      <c r="M139" s="84"/>
      <c r="N139" s="101"/>
      <c r="O139" s="93"/>
      <c r="P139" s="27"/>
      <c r="Q139" s="102"/>
      <c r="R139" s="16"/>
      <c r="S139" s="32"/>
      <c r="T139" s="32"/>
      <c r="U139" s="17"/>
      <c r="V139" s="17"/>
      <c r="W139" s="7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</row>
    <row r="140" spans="1:33" ht="14.4">
      <c r="A140" s="97" t="s">
        <v>193</v>
      </c>
      <c r="B140" s="80">
        <f>'Projectors Line'!AC97</f>
        <v>308.06905194805194</v>
      </c>
      <c r="C140" s="22">
        <f t="shared" si="28"/>
        <v>0.59939004948237717</v>
      </c>
      <c r="D140" s="23">
        <v>769</v>
      </c>
      <c r="E140" s="22">
        <f t="shared" si="30"/>
        <v>0</v>
      </c>
      <c r="F140" s="21">
        <v>428</v>
      </c>
      <c r="G140" s="22" t="e">
        <f t="shared" si="22"/>
        <v>#DIV/0!</v>
      </c>
      <c r="H140" s="21">
        <f t="shared" si="23"/>
        <v>0</v>
      </c>
      <c r="I140" s="83"/>
      <c r="J140" s="74"/>
      <c r="K140" s="38"/>
      <c r="L140" s="100"/>
      <c r="M140" s="84"/>
      <c r="N140" s="101"/>
      <c r="O140" s="93"/>
      <c r="P140" s="27"/>
      <c r="Q140" s="102"/>
      <c r="R140" s="16"/>
      <c r="S140" s="32"/>
      <c r="T140" s="32"/>
      <c r="U140" s="17"/>
      <c r="V140" s="17"/>
      <c r="W140" s="7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</row>
    <row r="141" spans="1:33" ht="14.4">
      <c r="A141" s="97" t="s">
        <v>194</v>
      </c>
      <c r="B141" s="80">
        <f>'Projectors Line'!E111</f>
        <v>308.06905194805194</v>
      </c>
      <c r="C141" s="22">
        <f t="shared" si="28"/>
        <v>0.59939004948237717</v>
      </c>
      <c r="D141" s="23">
        <v>769</v>
      </c>
      <c r="E141" s="22">
        <f t="shared" si="30"/>
        <v>0</v>
      </c>
      <c r="F141" s="21">
        <v>428</v>
      </c>
      <c r="G141" s="22" t="e">
        <f t="shared" si="22"/>
        <v>#DIV/0!</v>
      </c>
      <c r="H141" s="21">
        <f t="shared" si="23"/>
        <v>0</v>
      </c>
      <c r="I141" s="83"/>
      <c r="J141" s="74"/>
      <c r="K141" s="38"/>
      <c r="L141" s="100"/>
      <c r="M141" s="84"/>
      <c r="N141" s="101"/>
      <c r="O141" s="93"/>
      <c r="P141" s="27"/>
      <c r="Q141" s="102"/>
      <c r="R141" s="16"/>
      <c r="S141" s="32"/>
      <c r="T141" s="32"/>
      <c r="U141" s="17"/>
      <c r="V141" s="17"/>
      <c r="W141" s="7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</row>
    <row r="142" spans="1:33" ht="14.4">
      <c r="A142" s="97" t="s">
        <v>195</v>
      </c>
      <c r="B142" s="80">
        <f>'Projectors Line'!K111</f>
        <v>308.06905194805194</v>
      </c>
      <c r="C142" s="22">
        <f t="shared" si="28"/>
        <v>0.59939004948237717</v>
      </c>
      <c r="D142" s="23">
        <v>769</v>
      </c>
      <c r="E142" s="22">
        <f t="shared" si="30"/>
        <v>0</v>
      </c>
      <c r="F142" s="21">
        <v>428</v>
      </c>
      <c r="G142" s="22" t="e">
        <f t="shared" si="22"/>
        <v>#DIV/0!</v>
      </c>
      <c r="H142" s="21">
        <f t="shared" si="23"/>
        <v>0</v>
      </c>
      <c r="I142" s="83"/>
      <c r="J142" s="74"/>
      <c r="K142" s="38"/>
      <c r="L142" s="100"/>
      <c r="M142" s="84"/>
      <c r="N142" s="101"/>
      <c r="O142" s="93"/>
      <c r="P142" s="27"/>
      <c r="Q142" s="102"/>
      <c r="R142" s="16"/>
      <c r="S142" s="32"/>
      <c r="T142" s="32"/>
      <c r="U142" s="17"/>
      <c r="V142" s="17"/>
      <c r="W142" s="7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</row>
    <row r="143" spans="1:33" ht="14.4">
      <c r="A143" s="97" t="s">
        <v>196</v>
      </c>
      <c r="B143" s="80">
        <f>'Projectors Line'!Q111</f>
        <v>308.06905194805194</v>
      </c>
      <c r="C143" s="22">
        <f t="shared" si="28"/>
        <v>0.59939004948237717</v>
      </c>
      <c r="D143" s="23">
        <v>769</v>
      </c>
      <c r="E143" s="22">
        <f t="shared" si="30"/>
        <v>0</v>
      </c>
      <c r="F143" s="21">
        <v>428</v>
      </c>
      <c r="G143" s="22" t="e">
        <f t="shared" si="22"/>
        <v>#DIV/0!</v>
      </c>
      <c r="H143" s="21">
        <f t="shared" si="23"/>
        <v>0</v>
      </c>
      <c r="I143" s="83"/>
      <c r="J143" s="74"/>
      <c r="K143" s="38"/>
      <c r="L143" s="100"/>
      <c r="M143" s="84"/>
      <c r="N143" s="101"/>
      <c r="O143" s="93"/>
      <c r="P143" s="27"/>
      <c r="Q143" s="102"/>
      <c r="R143" s="16"/>
      <c r="S143" s="32"/>
      <c r="T143" s="32"/>
      <c r="U143" s="17"/>
      <c r="V143" s="17"/>
      <c r="W143" s="7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</row>
    <row r="144" spans="1:33" ht="14.4">
      <c r="A144" s="97" t="s">
        <v>197</v>
      </c>
      <c r="B144" s="80">
        <f>'Projectors Line'!W111</f>
        <v>308.06905194805194</v>
      </c>
      <c r="C144" s="22">
        <f t="shared" si="28"/>
        <v>0.59939004948237717</v>
      </c>
      <c r="D144" s="23">
        <v>769</v>
      </c>
      <c r="E144" s="22">
        <f t="shared" si="30"/>
        <v>0</v>
      </c>
      <c r="F144" s="21">
        <v>428</v>
      </c>
      <c r="G144" s="22" t="e">
        <f t="shared" si="22"/>
        <v>#DIV/0!</v>
      </c>
      <c r="H144" s="21">
        <f t="shared" si="23"/>
        <v>0</v>
      </c>
      <c r="I144" s="83"/>
      <c r="J144" s="74"/>
      <c r="K144" s="38"/>
      <c r="L144" s="100"/>
      <c r="M144" s="84"/>
      <c r="N144" s="101"/>
      <c r="O144" s="93"/>
      <c r="P144" s="27"/>
      <c r="Q144" s="102"/>
      <c r="R144" s="16"/>
      <c r="S144" s="32"/>
      <c r="T144" s="32"/>
      <c r="U144" s="17"/>
      <c r="V144" s="17"/>
      <c r="W144" s="7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</row>
    <row r="145" spans="1:33" ht="14.4">
      <c r="A145" s="97" t="s">
        <v>198</v>
      </c>
      <c r="B145" s="80">
        <f>'Projectors Line'!AC111</f>
        <v>308.06905194805194</v>
      </c>
      <c r="C145" s="22">
        <f t="shared" si="28"/>
        <v>0.59939004948237717</v>
      </c>
      <c r="D145" s="23">
        <v>769</v>
      </c>
      <c r="E145" s="22">
        <f t="shared" si="30"/>
        <v>0</v>
      </c>
      <c r="F145" s="21">
        <v>428</v>
      </c>
      <c r="G145" s="22" t="e">
        <f t="shared" si="22"/>
        <v>#DIV/0!</v>
      </c>
      <c r="H145" s="21">
        <f t="shared" si="23"/>
        <v>0</v>
      </c>
      <c r="I145" s="83"/>
      <c r="J145" s="74"/>
      <c r="K145" s="38"/>
      <c r="L145" s="100"/>
      <c r="M145" s="84"/>
      <c r="N145" s="101"/>
      <c r="O145" s="93"/>
      <c r="P145" s="27"/>
      <c r="Q145" s="102"/>
      <c r="R145" s="16"/>
      <c r="S145" s="32"/>
      <c r="T145" s="32"/>
      <c r="U145" s="17"/>
      <c r="V145" s="17"/>
      <c r="W145" s="7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</row>
    <row r="146" spans="1:33" ht="14.4">
      <c r="A146" s="97" t="s">
        <v>199</v>
      </c>
      <c r="B146" s="80">
        <f>'Projectors Line'!E125</f>
        <v>282.98905194805195</v>
      </c>
      <c r="C146" s="22">
        <f t="shared" si="28"/>
        <v>0.60641300146307098</v>
      </c>
      <c r="D146" s="23">
        <v>719</v>
      </c>
      <c r="E146" s="22">
        <f t="shared" si="30"/>
        <v>0</v>
      </c>
      <c r="F146" s="21">
        <v>446</v>
      </c>
      <c r="G146" s="22" t="e">
        <f t="shared" si="22"/>
        <v>#DIV/0!</v>
      </c>
      <c r="H146" s="21">
        <f t="shared" si="23"/>
        <v>0</v>
      </c>
      <c r="I146" s="83"/>
      <c r="J146" s="74"/>
      <c r="K146" s="38"/>
      <c r="L146" s="100"/>
      <c r="M146" s="84"/>
      <c r="N146" s="101"/>
      <c r="O146" s="93"/>
      <c r="P146" s="27"/>
      <c r="Q146" s="102"/>
      <c r="R146" s="16"/>
      <c r="S146" s="32"/>
      <c r="T146" s="32"/>
      <c r="U146" s="17"/>
      <c r="V146" s="17"/>
      <c r="W146" s="7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</row>
    <row r="147" spans="1:33" ht="14.4">
      <c r="A147" s="97" t="s">
        <v>200</v>
      </c>
      <c r="B147" s="80">
        <f>'Projectors Line'!K125</f>
        <v>282.98905194805195</v>
      </c>
      <c r="C147" s="22">
        <f t="shared" si="28"/>
        <v>0.60641300146307098</v>
      </c>
      <c r="D147" s="23">
        <v>719</v>
      </c>
      <c r="E147" s="22">
        <f t="shared" si="30"/>
        <v>0</v>
      </c>
      <c r="F147" s="21">
        <v>446</v>
      </c>
      <c r="G147" s="22" t="e">
        <f t="shared" si="22"/>
        <v>#DIV/0!</v>
      </c>
      <c r="H147" s="21">
        <f t="shared" si="23"/>
        <v>0</v>
      </c>
      <c r="I147" s="83"/>
      <c r="J147" s="74"/>
      <c r="K147" s="38"/>
      <c r="L147" s="100"/>
      <c r="M147" s="84"/>
      <c r="N147" s="101"/>
      <c r="O147" s="93"/>
      <c r="P147" s="27"/>
      <c r="Q147" s="102"/>
      <c r="R147" s="16"/>
      <c r="S147" s="32"/>
      <c r="T147" s="32"/>
      <c r="U147" s="17"/>
      <c r="V147" s="17"/>
      <c r="W147" s="7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</row>
    <row r="148" spans="1:33" ht="14.4">
      <c r="A148" s="97" t="s">
        <v>201</v>
      </c>
      <c r="B148" s="80">
        <f>'Projectors Line'!Q125</f>
        <v>282.98905194805195</v>
      </c>
      <c r="C148" s="22">
        <f t="shared" si="28"/>
        <v>0.60641300146307098</v>
      </c>
      <c r="D148" s="23">
        <v>719</v>
      </c>
      <c r="E148" s="22">
        <f t="shared" si="30"/>
        <v>0</v>
      </c>
      <c r="F148" s="21">
        <v>446</v>
      </c>
      <c r="G148" s="22" t="e">
        <f t="shared" si="22"/>
        <v>#DIV/0!</v>
      </c>
      <c r="H148" s="21">
        <f t="shared" si="23"/>
        <v>0</v>
      </c>
      <c r="I148" s="83"/>
      <c r="J148" s="74"/>
      <c r="K148" s="38"/>
      <c r="L148" s="100"/>
      <c r="M148" s="84"/>
      <c r="N148" s="101"/>
      <c r="O148" s="93"/>
      <c r="P148" s="27"/>
      <c r="Q148" s="102"/>
      <c r="R148" s="16"/>
      <c r="S148" s="32"/>
      <c r="T148" s="32"/>
      <c r="U148" s="17"/>
      <c r="V148" s="17"/>
      <c r="W148" s="7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</row>
    <row r="149" spans="1:33" ht="14.4">
      <c r="A149" s="97" t="s">
        <v>202</v>
      </c>
      <c r="B149" s="80">
        <f>'Projectors Line'!W125</f>
        <v>282.98905194805195</v>
      </c>
      <c r="C149" s="22">
        <f t="shared" si="28"/>
        <v>0.60641300146307098</v>
      </c>
      <c r="D149" s="23">
        <v>719</v>
      </c>
      <c r="E149" s="22">
        <f t="shared" si="30"/>
        <v>0</v>
      </c>
      <c r="F149" s="21">
        <v>446</v>
      </c>
      <c r="G149" s="22" t="e">
        <f t="shared" si="22"/>
        <v>#DIV/0!</v>
      </c>
      <c r="H149" s="21">
        <f t="shared" si="23"/>
        <v>0</v>
      </c>
      <c r="I149" s="83"/>
      <c r="J149" s="74"/>
      <c r="K149" s="38"/>
      <c r="L149" s="100"/>
      <c r="M149" s="84"/>
      <c r="N149" s="101"/>
      <c r="O149" s="93"/>
      <c r="P149" s="27"/>
      <c r="Q149" s="102"/>
      <c r="R149" s="16"/>
      <c r="S149" s="32"/>
      <c r="T149" s="32"/>
      <c r="U149" s="17"/>
      <c r="V149" s="17"/>
      <c r="W149" s="7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</row>
    <row r="150" spans="1:33" ht="14.4">
      <c r="A150" s="97" t="s">
        <v>203</v>
      </c>
      <c r="B150" s="80">
        <f>'Projectors Line'!AC125</f>
        <v>282.98905194805195</v>
      </c>
      <c r="C150" s="22">
        <f t="shared" si="28"/>
        <v>0.60641300146307098</v>
      </c>
      <c r="D150" s="23">
        <v>719</v>
      </c>
      <c r="E150" s="22">
        <f t="shared" si="30"/>
        <v>0</v>
      </c>
      <c r="F150" s="21">
        <v>446</v>
      </c>
      <c r="G150" s="22" t="e">
        <f t="shared" si="22"/>
        <v>#DIV/0!</v>
      </c>
      <c r="H150" s="21">
        <f t="shared" si="23"/>
        <v>0</v>
      </c>
      <c r="I150" s="83"/>
      <c r="J150" s="74"/>
      <c r="K150" s="38"/>
      <c r="L150" s="100"/>
      <c r="M150" s="84"/>
      <c r="N150" s="101"/>
      <c r="O150" s="93"/>
      <c r="P150" s="27"/>
      <c r="Q150" s="102"/>
      <c r="R150" s="16"/>
      <c r="S150" s="32"/>
      <c r="T150" s="32"/>
      <c r="U150" s="17"/>
      <c r="V150" s="17"/>
      <c r="W150" s="7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</row>
    <row r="151" spans="1:33" ht="14.4">
      <c r="A151" s="97" t="s">
        <v>204</v>
      </c>
      <c r="B151" s="80">
        <f>'Projectors Line'!E139</f>
        <v>308.06905194805194</v>
      </c>
      <c r="C151" s="22">
        <f t="shared" si="28"/>
        <v>0.60453266758915025</v>
      </c>
      <c r="D151" s="23">
        <v>779</v>
      </c>
      <c r="E151" s="22">
        <f t="shared" si="30"/>
        <v>0</v>
      </c>
      <c r="F151" s="21">
        <v>446</v>
      </c>
      <c r="G151" s="22" t="e">
        <f t="shared" si="22"/>
        <v>#DIV/0!</v>
      </c>
      <c r="H151" s="21">
        <f t="shared" si="23"/>
        <v>0</v>
      </c>
      <c r="I151" s="83"/>
      <c r="J151" s="74"/>
      <c r="K151" s="38"/>
      <c r="L151" s="100"/>
      <c r="M151" s="84"/>
      <c r="N151" s="101"/>
      <c r="O151" s="93"/>
      <c r="P151" s="27"/>
      <c r="Q151" s="102"/>
      <c r="R151" s="16"/>
      <c r="S151" s="32"/>
      <c r="T151" s="32"/>
      <c r="U151" s="17"/>
      <c r="V151" s="17"/>
      <c r="W151" s="7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</row>
    <row r="152" spans="1:33" ht="14.4">
      <c r="A152" s="97" t="s">
        <v>205</v>
      </c>
      <c r="B152" s="80">
        <f>'Projectors Line'!K139</f>
        <v>308.06905194805194</v>
      </c>
      <c r="C152" s="22">
        <f t="shared" si="28"/>
        <v>0.60453266758915025</v>
      </c>
      <c r="D152" s="23">
        <v>779</v>
      </c>
      <c r="E152" s="22">
        <f t="shared" si="30"/>
        <v>0</v>
      </c>
      <c r="F152" s="21">
        <v>446</v>
      </c>
      <c r="G152" s="22" t="e">
        <f t="shared" si="22"/>
        <v>#DIV/0!</v>
      </c>
      <c r="H152" s="21">
        <f t="shared" si="23"/>
        <v>0</v>
      </c>
      <c r="I152" s="83"/>
      <c r="J152" s="74"/>
      <c r="K152" s="38"/>
      <c r="L152" s="100"/>
      <c r="M152" s="84"/>
      <c r="N152" s="101"/>
      <c r="O152" s="93"/>
      <c r="P152" s="27"/>
      <c r="Q152" s="102"/>
      <c r="R152" s="16"/>
      <c r="S152" s="32"/>
      <c r="T152" s="32"/>
      <c r="U152" s="17"/>
      <c r="V152" s="17"/>
      <c r="W152" s="7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</row>
    <row r="153" spans="1:33" ht="14.4">
      <c r="A153" s="97" t="s">
        <v>206</v>
      </c>
      <c r="B153" s="80">
        <f>'Projectors Line'!Q139</f>
        <v>308.06905194805194</v>
      </c>
      <c r="C153" s="22">
        <f t="shared" si="28"/>
        <v>0.60453266758915025</v>
      </c>
      <c r="D153" s="23">
        <v>779</v>
      </c>
      <c r="E153" s="22">
        <f t="shared" si="30"/>
        <v>0</v>
      </c>
      <c r="F153" s="21">
        <v>446</v>
      </c>
      <c r="G153" s="22" t="e">
        <f t="shared" si="22"/>
        <v>#DIV/0!</v>
      </c>
      <c r="H153" s="21">
        <f t="shared" si="23"/>
        <v>0</v>
      </c>
      <c r="I153" s="83"/>
      <c r="J153" s="74"/>
      <c r="K153" s="38"/>
      <c r="L153" s="100"/>
      <c r="M153" s="84"/>
      <c r="N153" s="101"/>
      <c r="O153" s="93"/>
      <c r="P153" s="27"/>
      <c r="Q153" s="102"/>
      <c r="R153" s="16"/>
      <c r="S153" s="32"/>
      <c r="T153" s="32"/>
      <c r="U153" s="17"/>
      <c r="V153" s="17"/>
      <c r="W153" s="7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</row>
    <row r="154" spans="1:33" ht="14.4">
      <c r="A154" s="97" t="s">
        <v>207</v>
      </c>
      <c r="B154" s="80">
        <f>'Projectors Line'!W139</f>
        <v>308.06905194805194</v>
      </c>
      <c r="C154" s="22">
        <f t="shared" si="28"/>
        <v>0.60453266758915025</v>
      </c>
      <c r="D154" s="23">
        <v>779</v>
      </c>
      <c r="E154" s="22">
        <f t="shared" si="30"/>
        <v>0</v>
      </c>
      <c r="F154" s="21">
        <v>446</v>
      </c>
      <c r="G154" s="22" t="e">
        <f t="shared" si="22"/>
        <v>#DIV/0!</v>
      </c>
      <c r="H154" s="21">
        <f t="shared" si="23"/>
        <v>0</v>
      </c>
      <c r="I154" s="83"/>
      <c r="J154" s="74"/>
      <c r="K154" s="38"/>
      <c r="L154" s="100"/>
      <c r="M154" s="84"/>
      <c r="N154" s="101"/>
      <c r="O154" s="93"/>
      <c r="P154" s="27"/>
      <c r="Q154" s="102"/>
      <c r="R154" s="16"/>
      <c r="S154" s="32"/>
      <c r="T154" s="32"/>
      <c r="U154" s="17"/>
      <c r="V154" s="17"/>
      <c r="W154" s="7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</row>
    <row r="155" spans="1:33" ht="14.4">
      <c r="A155" s="97" t="s">
        <v>208</v>
      </c>
      <c r="B155" s="80">
        <f>'Projectors Line'!AC139</f>
        <v>308.06905194805194</v>
      </c>
      <c r="C155" s="22">
        <f t="shared" si="28"/>
        <v>0.60453266758915025</v>
      </c>
      <c r="D155" s="23">
        <v>779</v>
      </c>
      <c r="E155" s="22">
        <f t="shared" si="30"/>
        <v>0</v>
      </c>
      <c r="F155" s="21">
        <v>446</v>
      </c>
      <c r="G155" s="22" t="e">
        <f t="shared" si="22"/>
        <v>#DIV/0!</v>
      </c>
      <c r="H155" s="21">
        <f t="shared" si="23"/>
        <v>0</v>
      </c>
      <c r="I155" s="83"/>
      <c r="J155" s="74"/>
      <c r="K155" s="38"/>
      <c r="L155" s="100"/>
      <c r="M155" s="84"/>
      <c r="N155" s="101"/>
      <c r="O155" s="93"/>
      <c r="P155" s="27"/>
      <c r="Q155" s="102"/>
      <c r="R155" s="16"/>
      <c r="S155" s="32"/>
      <c r="T155" s="32"/>
      <c r="U155" s="17"/>
      <c r="V155" s="17"/>
      <c r="W155" s="7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</row>
    <row r="156" spans="1:33" ht="14.4">
      <c r="A156" s="97" t="s">
        <v>209</v>
      </c>
      <c r="B156" s="80">
        <f>'Projectors Line'!E153</f>
        <v>308.06905194805194</v>
      </c>
      <c r="C156" s="22">
        <f t="shared" si="28"/>
        <v>0.60453266758915025</v>
      </c>
      <c r="D156" s="23">
        <v>779</v>
      </c>
      <c r="E156" s="22">
        <f t="shared" si="30"/>
        <v>0</v>
      </c>
      <c r="F156" s="21">
        <v>446</v>
      </c>
      <c r="G156" s="22" t="e">
        <f t="shared" si="22"/>
        <v>#DIV/0!</v>
      </c>
      <c r="H156" s="21">
        <f t="shared" si="23"/>
        <v>0</v>
      </c>
      <c r="I156" s="83"/>
      <c r="J156" s="74"/>
      <c r="K156" s="38"/>
      <c r="L156" s="100"/>
      <c r="M156" s="84"/>
      <c r="N156" s="101"/>
      <c r="O156" s="93"/>
      <c r="P156" s="27"/>
      <c r="Q156" s="102"/>
      <c r="R156" s="16"/>
      <c r="S156" s="32"/>
      <c r="T156" s="32"/>
      <c r="U156" s="17"/>
      <c r="V156" s="17"/>
      <c r="W156" s="7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</row>
    <row r="157" spans="1:33" ht="14.4">
      <c r="A157" s="97" t="s">
        <v>210</v>
      </c>
      <c r="B157" s="80">
        <f>'Projectors Line'!K153</f>
        <v>308.06905194805194</v>
      </c>
      <c r="C157" s="22">
        <f t="shared" si="28"/>
        <v>0.60453266758915025</v>
      </c>
      <c r="D157" s="23">
        <v>779</v>
      </c>
      <c r="E157" s="22">
        <f t="shared" si="30"/>
        <v>0</v>
      </c>
      <c r="F157" s="21">
        <v>446</v>
      </c>
      <c r="G157" s="22" t="e">
        <f t="shared" si="22"/>
        <v>#DIV/0!</v>
      </c>
      <c r="H157" s="21">
        <f t="shared" si="23"/>
        <v>0</v>
      </c>
      <c r="I157" s="83"/>
      <c r="J157" s="74"/>
      <c r="K157" s="38"/>
      <c r="L157" s="100"/>
      <c r="M157" s="84"/>
      <c r="N157" s="101"/>
      <c r="O157" s="93"/>
      <c r="P157" s="27"/>
      <c r="Q157" s="102"/>
      <c r="R157" s="16"/>
      <c r="S157" s="32"/>
      <c r="T157" s="32"/>
      <c r="U157" s="17"/>
      <c r="V157" s="17"/>
      <c r="W157" s="7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</row>
    <row r="158" spans="1:33" ht="14.4">
      <c r="A158" s="97" t="s">
        <v>211</v>
      </c>
      <c r="B158" s="80">
        <f>'Projectors Line'!Q153</f>
        <v>308.06905194805194</v>
      </c>
      <c r="C158" s="22">
        <f t="shared" si="28"/>
        <v>0.60453266758915025</v>
      </c>
      <c r="D158" s="23">
        <v>779</v>
      </c>
      <c r="E158" s="22">
        <f t="shared" si="30"/>
        <v>0</v>
      </c>
      <c r="F158" s="21">
        <v>446</v>
      </c>
      <c r="G158" s="22" t="e">
        <f t="shared" si="22"/>
        <v>#DIV/0!</v>
      </c>
      <c r="H158" s="21">
        <f t="shared" si="23"/>
        <v>0</v>
      </c>
      <c r="I158" s="83"/>
      <c r="J158" s="74"/>
      <c r="K158" s="38"/>
      <c r="L158" s="100"/>
      <c r="M158" s="84"/>
      <c r="N158" s="101"/>
      <c r="O158" s="93"/>
      <c r="P158" s="27"/>
      <c r="Q158" s="102"/>
      <c r="R158" s="16"/>
      <c r="S158" s="32"/>
      <c r="T158" s="32"/>
      <c r="U158" s="17"/>
      <c r="V158" s="17"/>
      <c r="W158" s="7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</row>
    <row r="159" spans="1:33" ht="14.4">
      <c r="A159" s="97" t="s">
        <v>212</v>
      </c>
      <c r="B159" s="80">
        <f>'Projectors Line'!W153</f>
        <v>308.06905194805194</v>
      </c>
      <c r="C159" s="22">
        <f t="shared" si="28"/>
        <v>0.60453266758915025</v>
      </c>
      <c r="D159" s="23">
        <v>779</v>
      </c>
      <c r="E159" s="22">
        <f t="shared" si="30"/>
        <v>0</v>
      </c>
      <c r="F159" s="21">
        <v>446</v>
      </c>
      <c r="G159" s="22" t="e">
        <f t="shared" si="22"/>
        <v>#DIV/0!</v>
      </c>
      <c r="H159" s="21">
        <f t="shared" si="23"/>
        <v>0</v>
      </c>
      <c r="I159" s="83"/>
      <c r="J159" s="74"/>
      <c r="K159" s="38"/>
      <c r="L159" s="100"/>
      <c r="M159" s="84"/>
      <c r="N159" s="101"/>
      <c r="O159" s="93"/>
      <c r="P159" s="27"/>
      <c r="Q159" s="102"/>
      <c r="R159" s="16"/>
      <c r="S159" s="32"/>
      <c r="T159" s="32"/>
      <c r="U159" s="17"/>
      <c r="V159" s="17"/>
      <c r="W159" s="7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</row>
    <row r="160" spans="1:33" ht="14.4">
      <c r="A160" s="97" t="s">
        <v>213</v>
      </c>
      <c r="B160" s="80">
        <f>'Projectors Line'!AC153</f>
        <v>308.06905194805194</v>
      </c>
      <c r="C160" s="22">
        <f t="shared" si="28"/>
        <v>0.60453266758915025</v>
      </c>
      <c r="D160" s="23">
        <v>779</v>
      </c>
      <c r="E160" s="22">
        <f t="shared" si="30"/>
        <v>0</v>
      </c>
      <c r="F160" s="21">
        <v>446</v>
      </c>
      <c r="G160" s="22" t="e">
        <f t="shared" si="22"/>
        <v>#DIV/0!</v>
      </c>
      <c r="H160" s="21">
        <f t="shared" si="23"/>
        <v>0</v>
      </c>
      <c r="I160" s="83"/>
      <c r="J160" s="74"/>
      <c r="K160" s="38"/>
      <c r="L160" s="100"/>
      <c r="M160" s="84"/>
      <c r="N160" s="101"/>
      <c r="O160" s="93"/>
      <c r="P160" s="27"/>
      <c r="Q160" s="102"/>
      <c r="R160" s="16"/>
      <c r="S160" s="32"/>
      <c r="T160" s="32"/>
      <c r="U160" s="17"/>
      <c r="V160" s="17"/>
      <c r="W160" s="7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</row>
    <row r="161" spans="1:33" ht="14.4">
      <c r="A161" s="97" t="s">
        <v>214</v>
      </c>
      <c r="B161" s="80">
        <f>'Projectors Line'!E167</f>
        <v>308.06905194805194</v>
      </c>
      <c r="C161" s="22">
        <f t="shared" si="28"/>
        <v>0.60453266758915025</v>
      </c>
      <c r="D161" s="23">
        <v>779</v>
      </c>
      <c r="E161" s="22">
        <f t="shared" si="30"/>
        <v>0</v>
      </c>
      <c r="F161" s="21">
        <v>446</v>
      </c>
      <c r="G161" s="22" t="e">
        <f t="shared" si="22"/>
        <v>#DIV/0!</v>
      </c>
      <c r="H161" s="21">
        <f t="shared" si="23"/>
        <v>0</v>
      </c>
      <c r="I161" s="83"/>
      <c r="J161" s="74"/>
      <c r="K161" s="38"/>
      <c r="L161" s="100"/>
      <c r="M161" s="84"/>
      <c r="N161" s="101"/>
      <c r="O161" s="93"/>
      <c r="P161" s="27"/>
      <c r="Q161" s="102"/>
      <c r="R161" s="16"/>
      <c r="S161" s="32"/>
      <c r="T161" s="32"/>
      <c r="U161" s="17"/>
      <c r="V161" s="17"/>
      <c r="W161" s="7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</row>
    <row r="162" spans="1:33" ht="14.4">
      <c r="A162" s="97" t="s">
        <v>215</v>
      </c>
      <c r="B162" s="80">
        <f>'Projectors Line'!K167</f>
        <v>308.06905194805194</v>
      </c>
      <c r="C162" s="22">
        <f t="shared" si="28"/>
        <v>0.60453266758915025</v>
      </c>
      <c r="D162" s="23">
        <v>779</v>
      </c>
      <c r="E162" s="22">
        <f t="shared" si="30"/>
        <v>0</v>
      </c>
      <c r="F162" s="21">
        <v>446</v>
      </c>
      <c r="G162" s="22" t="e">
        <f t="shared" si="22"/>
        <v>#DIV/0!</v>
      </c>
      <c r="H162" s="21">
        <f t="shared" si="23"/>
        <v>0</v>
      </c>
      <c r="I162" s="83"/>
      <c r="J162" s="74"/>
      <c r="K162" s="38"/>
      <c r="L162" s="100"/>
      <c r="M162" s="84"/>
      <c r="N162" s="101"/>
      <c r="O162" s="93"/>
      <c r="P162" s="27"/>
      <c r="Q162" s="102"/>
      <c r="R162" s="16"/>
      <c r="S162" s="32"/>
      <c r="T162" s="32"/>
      <c r="U162" s="17"/>
      <c r="V162" s="17"/>
      <c r="W162" s="7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</row>
    <row r="163" spans="1:33" ht="14.4">
      <c r="A163" s="97" t="s">
        <v>216</v>
      </c>
      <c r="B163" s="80">
        <f>'Projectors Line'!Q167</f>
        <v>308.06905194805194</v>
      </c>
      <c r="C163" s="22">
        <f t="shared" si="28"/>
        <v>0.60453266758915025</v>
      </c>
      <c r="D163" s="23">
        <v>779</v>
      </c>
      <c r="E163" s="22">
        <f t="shared" si="30"/>
        <v>0</v>
      </c>
      <c r="F163" s="21">
        <v>446</v>
      </c>
      <c r="G163" s="22" t="e">
        <f t="shared" si="22"/>
        <v>#DIV/0!</v>
      </c>
      <c r="H163" s="21">
        <f t="shared" si="23"/>
        <v>0</v>
      </c>
      <c r="I163" s="83"/>
      <c r="J163" s="74"/>
      <c r="K163" s="38"/>
      <c r="L163" s="100"/>
      <c r="M163" s="84"/>
      <c r="N163" s="101"/>
      <c r="O163" s="93"/>
      <c r="P163" s="27"/>
      <c r="Q163" s="102"/>
      <c r="R163" s="16"/>
      <c r="S163" s="32"/>
      <c r="T163" s="32"/>
      <c r="U163" s="17"/>
      <c r="V163" s="17"/>
      <c r="W163" s="7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</row>
    <row r="164" spans="1:33" ht="14.4">
      <c r="A164" s="97" t="s">
        <v>217</v>
      </c>
      <c r="B164" s="80">
        <f>'Projectors Line'!W167</f>
        <v>308.06905194805194</v>
      </c>
      <c r="C164" s="22">
        <f t="shared" si="28"/>
        <v>0.60453266758915025</v>
      </c>
      <c r="D164" s="23">
        <v>779</v>
      </c>
      <c r="E164" s="22">
        <f t="shared" si="30"/>
        <v>0</v>
      </c>
      <c r="F164" s="21">
        <v>446</v>
      </c>
      <c r="G164" s="22" t="e">
        <f t="shared" si="22"/>
        <v>#DIV/0!</v>
      </c>
      <c r="H164" s="21">
        <f t="shared" si="23"/>
        <v>0</v>
      </c>
      <c r="I164" s="83"/>
      <c r="J164" s="74"/>
      <c r="K164" s="38"/>
      <c r="L164" s="100"/>
      <c r="M164" s="84"/>
      <c r="N164" s="101"/>
      <c r="O164" s="93"/>
      <c r="P164" s="27"/>
      <c r="Q164" s="102"/>
      <c r="R164" s="16"/>
      <c r="S164" s="32"/>
      <c r="T164" s="32"/>
      <c r="U164" s="17"/>
      <c r="V164" s="17"/>
      <c r="W164" s="7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</row>
    <row r="165" spans="1:33" ht="14.4">
      <c r="A165" s="97" t="s">
        <v>218</v>
      </c>
      <c r="B165" s="80">
        <f>'Projectors Line'!AC167</f>
        <v>308.06905194805194</v>
      </c>
      <c r="C165" s="22">
        <f t="shared" si="28"/>
        <v>0.60453266758915025</v>
      </c>
      <c r="D165" s="23">
        <v>779</v>
      </c>
      <c r="E165" s="22">
        <f t="shared" si="30"/>
        <v>0</v>
      </c>
      <c r="F165" s="21">
        <v>446</v>
      </c>
      <c r="G165" s="22" t="e">
        <f t="shared" si="22"/>
        <v>#DIV/0!</v>
      </c>
      <c r="H165" s="21">
        <f t="shared" si="23"/>
        <v>0</v>
      </c>
      <c r="I165" s="83"/>
      <c r="J165" s="74"/>
      <c r="K165" s="38"/>
      <c r="L165" s="100"/>
      <c r="M165" s="84"/>
      <c r="N165" s="101"/>
      <c r="O165" s="93"/>
      <c r="P165" s="27"/>
      <c r="Q165" s="102"/>
      <c r="R165" s="16"/>
      <c r="S165" s="32"/>
      <c r="T165" s="32"/>
      <c r="U165" s="17"/>
      <c r="V165" s="17"/>
      <c r="W165" s="7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</row>
    <row r="166" spans="1:33" ht="14.4">
      <c r="A166" s="97" t="s">
        <v>219</v>
      </c>
      <c r="B166" s="80">
        <f>'Projectors Line'!E181</f>
        <v>421.58905194805186</v>
      </c>
      <c r="C166" s="22">
        <f t="shared" si="28"/>
        <v>0.50342867850641715</v>
      </c>
      <c r="D166" s="23">
        <v>849</v>
      </c>
      <c r="E166" s="22">
        <f t="shared" si="30"/>
        <v>0</v>
      </c>
      <c r="F166" s="21">
        <f t="shared" ref="F166:F224" si="31">B166/(1-E166)</f>
        <v>421.58905194805186</v>
      </c>
      <c r="G166" s="22" t="e">
        <f t="shared" si="22"/>
        <v>#DIV/0!</v>
      </c>
      <c r="H166" s="21">
        <f t="shared" si="23"/>
        <v>0</v>
      </c>
      <c r="I166" s="83"/>
      <c r="J166" s="74"/>
      <c r="K166" s="38"/>
      <c r="L166" s="100"/>
      <c r="M166" s="84"/>
      <c r="N166" s="101"/>
      <c r="O166" s="93"/>
      <c r="P166" s="27"/>
      <c r="Q166" s="102"/>
      <c r="R166" s="16"/>
      <c r="S166" s="32"/>
      <c r="T166" s="32"/>
      <c r="U166" s="17"/>
      <c r="V166" s="17"/>
      <c r="W166" s="7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</row>
    <row r="167" spans="1:33" ht="14.4">
      <c r="A167" s="97" t="s">
        <v>220</v>
      </c>
      <c r="B167" s="80">
        <f>'Projectors Line'!K181</f>
        <v>421.58905194805186</v>
      </c>
      <c r="C167" s="22">
        <f t="shared" si="28"/>
        <v>0.50342867850641715</v>
      </c>
      <c r="D167" s="23">
        <v>849</v>
      </c>
      <c r="E167" s="22">
        <f t="shared" si="30"/>
        <v>0</v>
      </c>
      <c r="F167" s="21">
        <f t="shared" si="31"/>
        <v>421.58905194805186</v>
      </c>
      <c r="G167" s="22" t="e">
        <f t="shared" si="22"/>
        <v>#DIV/0!</v>
      </c>
      <c r="H167" s="21">
        <f t="shared" si="23"/>
        <v>0</v>
      </c>
      <c r="I167" s="83"/>
      <c r="J167" s="74"/>
      <c r="K167" s="38"/>
      <c r="L167" s="100"/>
      <c r="M167" s="84"/>
      <c r="N167" s="101"/>
      <c r="O167" s="93"/>
      <c r="P167" s="27"/>
      <c r="Q167" s="102"/>
      <c r="R167" s="16"/>
      <c r="S167" s="32"/>
      <c r="T167" s="32"/>
      <c r="U167" s="17"/>
      <c r="V167" s="17"/>
      <c r="W167" s="7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</row>
    <row r="168" spans="1:33" ht="14.4">
      <c r="A168" s="97" t="s">
        <v>221</v>
      </c>
      <c r="B168" s="80">
        <f>'Projectors Line'!Q181</f>
        <v>421.58905194805186</v>
      </c>
      <c r="C168" s="22">
        <f t="shared" si="28"/>
        <v>0.50342867850641715</v>
      </c>
      <c r="D168" s="23">
        <v>849</v>
      </c>
      <c r="E168" s="22">
        <f t="shared" si="30"/>
        <v>0</v>
      </c>
      <c r="F168" s="21">
        <f t="shared" si="31"/>
        <v>421.58905194805186</v>
      </c>
      <c r="G168" s="22" t="e">
        <f t="shared" si="22"/>
        <v>#DIV/0!</v>
      </c>
      <c r="H168" s="21">
        <f t="shared" si="23"/>
        <v>0</v>
      </c>
      <c r="I168" s="83"/>
      <c r="J168" s="74"/>
      <c r="K168" s="38"/>
      <c r="L168" s="100"/>
      <c r="M168" s="84"/>
      <c r="N168" s="101"/>
      <c r="O168" s="93"/>
      <c r="P168" s="27"/>
      <c r="Q168" s="102"/>
      <c r="R168" s="16"/>
      <c r="S168" s="32"/>
      <c r="T168" s="32"/>
      <c r="U168" s="17"/>
      <c r="V168" s="17"/>
      <c r="W168" s="7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</row>
    <row r="169" spans="1:33" ht="14.4">
      <c r="A169" s="97" t="s">
        <v>222</v>
      </c>
      <c r="B169" s="80">
        <f>'Projectors Line'!W181</f>
        <v>421.58905194805186</v>
      </c>
      <c r="C169" s="22">
        <f t="shared" si="28"/>
        <v>0.50342867850641715</v>
      </c>
      <c r="D169" s="23">
        <v>849</v>
      </c>
      <c r="E169" s="22">
        <f t="shared" si="30"/>
        <v>0</v>
      </c>
      <c r="F169" s="21">
        <f t="shared" si="31"/>
        <v>421.58905194805186</v>
      </c>
      <c r="G169" s="22" t="e">
        <f t="shared" si="22"/>
        <v>#DIV/0!</v>
      </c>
      <c r="H169" s="21">
        <f t="shared" si="23"/>
        <v>0</v>
      </c>
      <c r="I169" s="83"/>
      <c r="J169" s="74"/>
      <c r="K169" s="38"/>
      <c r="L169" s="100"/>
      <c r="M169" s="84"/>
      <c r="N169" s="101"/>
      <c r="O169" s="93"/>
      <c r="P169" s="27"/>
      <c r="Q169" s="102"/>
      <c r="R169" s="16"/>
      <c r="S169" s="32"/>
      <c r="T169" s="32"/>
      <c r="U169" s="17"/>
      <c r="V169" s="17"/>
      <c r="W169" s="7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</row>
    <row r="170" spans="1:33" ht="14.4">
      <c r="A170" s="97" t="s">
        <v>223</v>
      </c>
      <c r="B170" s="80">
        <f>'Projectors Line'!AC181</f>
        <v>421.58905194805186</v>
      </c>
      <c r="C170" s="22">
        <f t="shared" si="28"/>
        <v>0.50342867850641715</v>
      </c>
      <c r="D170" s="23">
        <v>849</v>
      </c>
      <c r="E170" s="22">
        <f t="shared" si="30"/>
        <v>0</v>
      </c>
      <c r="F170" s="21">
        <f t="shared" si="31"/>
        <v>421.58905194805186</v>
      </c>
      <c r="G170" s="22" t="e">
        <f t="shared" si="22"/>
        <v>#DIV/0!</v>
      </c>
      <c r="H170" s="21">
        <f t="shared" si="23"/>
        <v>0</v>
      </c>
      <c r="I170" s="83"/>
      <c r="J170" s="74"/>
      <c r="K170" s="38"/>
      <c r="L170" s="100"/>
      <c r="M170" s="84"/>
      <c r="N170" s="101"/>
      <c r="O170" s="93"/>
      <c r="P170" s="27"/>
      <c r="Q170" s="102"/>
      <c r="R170" s="16"/>
      <c r="S170" s="32"/>
      <c r="T170" s="32"/>
      <c r="U170" s="17"/>
      <c r="V170" s="17"/>
      <c r="W170" s="7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</row>
    <row r="171" spans="1:33" ht="14.4">
      <c r="A171" s="97" t="s">
        <v>224</v>
      </c>
      <c r="B171" s="80">
        <f>'Projectors Line'!E195</f>
        <v>440.06905194805194</v>
      </c>
      <c r="C171" s="22">
        <f t="shared" si="28"/>
        <v>0.55503634787861278</v>
      </c>
      <c r="D171" s="23">
        <v>989</v>
      </c>
      <c r="E171" s="22">
        <f t="shared" si="30"/>
        <v>0</v>
      </c>
      <c r="F171" s="21">
        <f t="shared" si="31"/>
        <v>440.06905194805194</v>
      </c>
      <c r="G171" s="22" t="e">
        <f t="shared" si="22"/>
        <v>#DIV/0!</v>
      </c>
      <c r="H171" s="21">
        <f t="shared" si="23"/>
        <v>0</v>
      </c>
      <c r="I171" s="83"/>
      <c r="J171" s="74"/>
      <c r="K171" s="38"/>
      <c r="L171" s="100"/>
      <c r="M171" s="84"/>
      <c r="N171" s="101"/>
      <c r="O171" s="93"/>
      <c r="P171" s="27"/>
      <c r="Q171" s="102"/>
      <c r="R171" s="16"/>
      <c r="S171" s="32"/>
      <c r="T171" s="32"/>
      <c r="U171" s="17"/>
      <c r="V171" s="17"/>
      <c r="W171" s="7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</row>
    <row r="172" spans="1:33" ht="14.4">
      <c r="A172" s="97" t="s">
        <v>225</v>
      </c>
      <c r="B172" s="80">
        <f>'Projectors Line'!K195</f>
        <v>440.06905194805194</v>
      </c>
      <c r="C172" s="22">
        <f t="shared" si="28"/>
        <v>0.55503634787861278</v>
      </c>
      <c r="D172" s="23">
        <v>989</v>
      </c>
      <c r="E172" s="22">
        <f t="shared" si="30"/>
        <v>0</v>
      </c>
      <c r="F172" s="21">
        <f t="shared" si="31"/>
        <v>440.06905194805194</v>
      </c>
      <c r="G172" s="22" t="e">
        <f t="shared" si="22"/>
        <v>#DIV/0!</v>
      </c>
      <c r="H172" s="21">
        <f t="shared" si="23"/>
        <v>0</v>
      </c>
      <c r="I172" s="83"/>
      <c r="J172" s="74"/>
      <c r="K172" s="38"/>
      <c r="L172" s="100"/>
      <c r="M172" s="84"/>
      <c r="N172" s="101"/>
      <c r="O172" s="93"/>
      <c r="P172" s="27"/>
      <c r="Q172" s="102"/>
      <c r="R172" s="16"/>
      <c r="S172" s="32"/>
      <c r="T172" s="32"/>
      <c r="U172" s="17"/>
      <c r="V172" s="17"/>
      <c r="W172" s="7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</row>
    <row r="173" spans="1:33" ht="14.4">
      <c r="A173" s="97" t="s">
        <v>226</v>
      </c>
      <c r="B173" s="80">
        <f>'Projectors Line'!Q195</f>
        <v>440.06905194805194</v>
      </c>
      <c r="C173" s="22">
        <f t="shared" si="28"/>
        <v>0.55503634787861278</v>
      </c>
      <c r="D173" s="23">
        <v>989</v>
      </c>
      <c r="E173" s="22">
        <f t="shared" si="30"/>
        <v>0</v>
      </c>
      <c r="F173" s="21">
        <f t="shared" si="31"/>
        <v>440.06905194805194</v>
      </c>
      <c r="G173" s="22" t="e">
        <f t="shared" si="22"/>
        <v>#DIV/0!</v>
      </c>
      <c r="H173" s="21">
        <f t="shared" si="23"/>
        <v>0</v>
      </c>
      <c r="I173" s="83"/>
      <c r="J173" s="74"/>
      <c r="K173" s="38"/>
      <c r="L173" s="100"/>
      <c r="M173" s="84"/>
      <c r="N173" s="101"/>
      <c r="O173" s="93"/>
      <c r="P173" s="27"/>
      <c r="Q173" s="102"/>
      <c r="R173" s="16"/>
      <c r="S173" s="32"/>
      <c r="T173" s="32"/>
      <c r="U173" s="17"/>
      <c r="V173" s="17"/>
      <c r="W173" s="7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</row>
    <row r="174" spans="1:33" ht="14.4">
      <c r="A174" s="97" t="s">
        <v>227</v>
      </c>
      <c r="B174" s="80">
        <f>'Projectors Line'!W195</f>
        <v>440.06905194805194</v>
      </c>
      <c r="C174" s="22">
        <f t="shared" si="28"/>
        <v>0.55503634787861278</v>
      </c>
      <c r="D174" s="23">
        <v>989</v>
      </c>
      <c r="E174" s="22">
        <f t="shared" si="30"/>
        <v>0</v>
      </c>
      <c r="F174" s="21">
        <f t="shared" si="31"/>
        <v>440.06905194805194</v>
      </c>
      <c r="G174" s="22" t="e">
        <f t="shared" si="22"/>
        <v>#DIV/0!</v>
      </c>
      <c r="H174" s="21">
        <f t="shared" si="23"/>
        <v>0</v>
      </c>
      <c r="I174" s="83"/>
      <c r="J174" s="74"/>
      <c r="K174" s="38"/>
      <c r="L174" s="100"/>
      <c r="M174" s="84"/>
      <c r="N174" s="101"/>
      <c r="O174" s="93"/>
      <c r="P174" s="27"/>
      <c r="Q174" s="102"/>
      <c r="R174" s="16"/>
      <c r="S174" s="32"/>
      <c r="T174" s="32"/>
      <c r="U174" s="17"/>
      <c r="V174" s="17"/>
      <c r="W174" s="7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</row>
    <row r="175" spans="1:33" ht="14.4">
      <c r="A175" s="97" t="s">
        <v>228</v>
      </c>
      <c r="B175" s="80">
        <f>'Projectors Line'!AC195</f>
        <v>440.06905194805194</v>
      </c>
      <c r="C175" s="22">
        <f t="shared" si="28"/>
        <v>0.55503634787861278</v>
      </c>
      <c r="D175" s="23">
        <v>989</v>
      </c>
      <c r="E175" s="22">
        <f t="shared" si="30"/>
        <v>0</v>
      </c>
      <c r="F175" s="21">
        <f t="shared" si="31"/>
        <v>440.06905194805194</v>
      </c>
      <c r="G175" s="22" t="e">
        <f t="shared" si="22"/>
        <v>#DIV/0!</v>
      </c>
      <c r="H175" s="21">
        <f t="shared" si="23"/>
        <v>0</v>
      </c>
      <c r="I175" s="83"/>
      <c r="J175" s="74"/>
      <c r="K175" s="38"/>
      <c r="L175" s="100"/>
      <c r="M175" s="84"/>
      <c r="N175" s="101"/>
      <c r="O175" s="93"/>
      <c r="P175" s="27"/>
      <c r="Q175" s="102"/>
      <c r="R175" s="16"/>
      <c r="S175" s="32"/>
      <c r="T175" s="32"/>
      <c r="U175" s="17"/>
      <c r="V175" s="17"/>
      <c r="W175" s="7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</row>
    <row r="176" spans="1:33" ht="14.4">
      <c r="A176" s="97" t="s">
        <v>229</v>
      </c>
      <c r="B176" s="80">
        <f>'Projectors Line'!E209</f>
        <v>440.06905194805194</v>
      </c>
      <c r="C176" s="22">
        <f t="shared" si="28"/>
        <v>0.55503634787861278</v>
      </c>
      <c r="D176" s="23">
        <v>989</v>
      </c>
      <c r="E176" s="22">
        <f t="shared" si="30"/>
        <v>0</v>
      </c>
      <c r="F176" s="21">
        <f t="shared" si="31"/>
        <v>440.06905194805194</v>
      </c>
      <c r="G176" s="22" t="e">
        <f t="shared" si="22"/>
        <v>#DIV/0!</v>
      </c>
      <c r="H176" s="21">
        <f t="shared" si="23"/>
        <v>0</v>
      </c>
      <c r="I176" s="83"/>
      <c r="J176" s="74"/>
      <c r="K176" s="38"/>
      <c r="L176" s="100"/>
      <c r="M176" s="84"/>
      <c r="N176" s="101"/>
      <c r="O176" s="93"/>
      <c r="P176" s="27"/>
      <c r="Q176" s="102"/>
      <c r="R176" s="16"/>
      <c r="S176" s="32"/>
      <c r="T176" s="32"/>
      <c r="U176" s="17"/>
      <c r="V176" s="17"/>
      <c r="W176" s="7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</row>
    <row r="177" spans="1:33" ht="14.4">
      <c r="A177" s="97" t="s">
        <v>230</v>
      </c>
      <c r="B177" s="80">
        <f>'Projectors Line'!K209</f>
        <v>440.06905194805194</v>
      </c>
      <c r="C177" s="22">
        <f t="shared" si="28"/>
        <v>0.55503634787861278</v>
      </c>
      <c r="D177" s="23">
        <v>989</v>
      </c>
      <c r="E177" s="22">
        <f t="shared" si="30"/>
        <v>0</v>
      </c>
      <c r="F177" s="21">
        <f t="shared" si="31"/>
        <v>440.06905194805194</v>
      </c>
      <c r="G177" s="22" t="e">
        <f t="shared" si="22"/>
        <v>#DIV/0!</v>
      </c>
      <c r="H177" s="21">
        <f t="shared" si="23"/>
        <v>0</v>
      </c>
      <c r="I177" s="83"/>
      <c r="J177" s="74"/>
      <c r="K177" s="38"/>
      <c r="L177" s="100"/>
      <c r="M177" s="84"/>
      <c r="N177" s="101"/>
      <c r="O177" s="93"/>
      <c r="P177" s="27"/>
      <c r="Q177" s="102"/>
      <c r="R177" s="16"/>
      <c r="S177" s="32"/>
      <c r="T177" s="32"/>
      <c r="U177" s="17"/>
      <c r="V177" s="17"/>
      <c r="W177" s="7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</row>
    <row r="178" spans="1:33" ht="14.4">
      <c r="A178" s="97" t="s">
        <v>231</v>
      </c>
      <c r="B178" s="80">
        <f>'Projectors Line'!Q209</f>
        <v>440.06905194805194</v>
      </c>
      <c r="C178" s="22">
        <f t="shared" si="28"/>
        <v>0.55503634787861278</v>
      </c>
      <c r="D178" s="23">
        <v>989</v>
      </c>
      <c r="E178" s="22">
        <f t="shared" si="30"/>
        <v>0</v>
      </c>
      <c r="F178" s="21">
        <f t="shared" si="31"/>
        <v>440.06905194805194</v>
      </c>
      <c r="G178" s="22" t="e">
        <f t="shared" si="22"/>
        <v>#DIV/0!</v>
      </c>
      <c r="H178" s="21">
        <f t="shared" si="23"/>
        <v>0</v>
      </c>
      <c r="I178" s="83"/>
      <c r="J178" s="74"/>
      <c r="K178" s="38"/>
      <c r="L178" s="100"/>
      <c r="M178" s="84"/>
      <c r="N178" s="101"/>
      <c r="O178" s="93"/>
      <c r="P178" s="27"/>
      <c r="Q178" s="102"/>
      <c r="R178" s="16"/>
      <c r="S178" s="32"/>
      <c r="T178" s="32"/>
      <c r="U178" s="17"/>
      <c r="V178" s="17"/>
      <c r="W178" s="7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</row>
    <row r="179" spans="1:33" ht="14.4">
      <c r="A179" s="97" t="s">
        <v>232</v>
      </c>
      <c r="B179" s="80">
        <f>'Projectors Line'!W209</f>
        <v>440.06905194805194</v>
      </c>
      <c r="C179" s="22">
        <f t="shared" si="28"/>
        <v>0.55503634787861278</v>
      </c>
      <c r="D179" s="23">
        <v>989</v>
      </c>
      <c r="E179" s="22">
        <f t="shared" si="30"/>
        <v>0</v>
      </c>
      <c r="F179" s="21">
        <f t="shared" si="31"/>
        <v>440.06905194805194</v>
      </c>
      <c r="G179" s="22" t="e">
        <f t="shared" si="22"/>
        <v>#DIV/0!</v>
      </c>
      <c r="H179" s="21">
        <f t="shared" si="23"/>
        <v>0</v>
      </c>
      <c r="I179" s="83"/>
      <c r="J179" s="74"/>
      <c r="K179" s="38"/>
      <c r="L179" s="100"/>
      <c r="M179" s="84"/>
      <c r="N179" s="101"/>
      <c r="O179" s="93"/>
      <c r="P179" s="27"/>
      <c r="Q179" s="102"/>
      <c r="R179" s="16"/>
      <c r="S179" s="32"/>
      <c r="T179" s="32"/>
      <c r="U179" s="17"/>
      <c r="V179" s="17"/>
      <c r="W179" s="7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</row>
    <row r="180" spans="1:33" ht="14.4">
      <c r="A180" s="97" t="s">
        <v>233</v>
      </c>
      <c r="B180" s="80">
        <f>'Projectors Line'!AC209</f>
        <v>440.06905194805194</v>
      </c>
      <c r="C180" s="22">
        <f t="shared" si="28"/>
        <v>0.55503634787861278</v>
      </c>
      <c r="D180" s="23">
        <v>989</v>
      </c>
      <c r="E180" s="22">
        <f t="shared" si="30"/>
        <v>0</v>
      </c>
      <c r="F180" s="21">
        <f t="shared" si="31"/>
        <v>440.06905194805194</v>
      </c>
      <c r="G180" s="22" t="e">
        <f t="shared" si="22"/>
        <v>#DIV/0!</v>
      </c>
      <c r="H180" s="21">
        <f t="shared" si="23"/>
        <v>0</v>
      </c>
      <c r="I180" s="83"/>
      <c r="J180" s="74"/>
      <c r="K180" s="38"/>
      <c r="L180" s="100"/>
      <c r="M180" s="84"/>
      <c r="N180" s="101"/>
      <c r="O180" s="93"/>
      <c r="P180" s="27"/>
      <c r="Q180" s="102"/>
      <c r="R180" s="16"/>
      <c r="S180" s="32"/>
      <c r="T180" s="32"/>
      <c r="U180" s="17"/>
      <c r="V180" s="17"/>
      <c r="W180" s="7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</row>
    <row r="181" spans="1:33" ht="14.4">
      <c r="A181" s="97" t="s">
        <v>234</v>
      </c>
      <c r="B181" s="80">
        <f>'Projectors Line'!E223</f>
        <v>440.06905194805194</v>
      </c>
      <c r="C181" s="22">
        <f t="shared" si="28"/>
        <v>0.55503634787861278</v>
      </c>
      <c r="D181" s="23">
        <v>989</v>
      </c>
      <c r="E181" s="22">
        <f t="shared" si="30"/>
        <v>0</v>
      </c>
      <c r="F181" s="21">
        <f t="shared" si="31"/>
        <v>440.06905194805194</v>
      </c>
      <c r="G181" s="22" t="e">
        <f t="shared" si="22"/>
        <v>#DIV/0!</v>
      </c>
      <c r="H181" s="21">
        <f t="shared" si="23"/>
        <v>0</v>
      </c>
      <c r="I181" s="83"/>
      <c r="J181" s="74"/>
      <c r="K181" s="38"/>
      <c r="L181" s="100"/>
      <c r="M181" s="84"/>
      <c r="N181" s="101"/>
      <c r="O181" s="93"/>
      <c r="P181" s="27"/>
      <c r="Q181" s="102"/>
      <c r="R181" s="16"/>
      <c r="S181" s="32"/>
      <c r="T181" s="32"/>
      <c r="U181" s="17"/>
      <c r="V181" s="17"/>
      <c r="W181" s="7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</row>
    <row r="182" spans="1:33" ht="14.4">
      <c r="A182" s="97" t="s">
        <v>235</v>
      </c>
      <c r="B182" s="80">
        <f>'Projectors Line'!K223</f>
        <v>440.06905194805194</v>
      </c>
      <c r="C182" s="22">
        <f t="shared" si="28"/>
        <v>0.55503634787861278</v>
      </c>
      <c r="D182" s="23">
        <v>989</v>
      </c>
      <c r="E182" s="22">
        <f t="shared" si="30"/>
        <v>0</v>
      </c>
      <c r="F182" s="21">
        <f t="shared" si="31"/>
        <v>440.06905194805194</v>
      </c>
      <c r="G182" s="22" t="e">
        <f t="shared" si="22"/>
        <v>#DIV/0!</v>
      </c>
      <c r="H182" s="21">
        <f t="shared" si="23"/>
        <v>0</v>
      </c>
      <c r="I182" s="83"/>
      <c r="J182" s="74"/>
      <c r="K182" s="38"/>
      <c r="L182" s="100"/>
      <c r="M182" s="84"/>
      <c r="N182" s="101"/>
      <c r="O182" s="93"/>
      <c r="P182" s="27"/>
      <c r="Q182" s="102"/>
      <c r="R182" s="16"/>
      <c r="S182" s="32"/>
      <c r="T182" s="32"/>
      <c r="U182" s="17"/>
      <c r="V182" s="17"/>
      <c r="W182" s="7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</row>
    <row r="183" spans="1:33" ht="14.4">
      <c r="A183" s="97" t="s">
        <v>236</v>
      </c>
      <c r="B183" s="80">
        <f>'Projectors Line'!Q223</f>
        <v>440.06905194805194</v>
      </c>
      <c r="C183" s="22">
        <f t="shared" si="28"/>
        <v>0.55503634787861278</v>
      </c>
      <c r="D183" s="23">
        <v>989</v>
      </c>
      <c r="E183" s="22">
        <f t="shared" si="30"/>
        <v>0</v>
      </c>
      <c r="F183" s="21">
        <f t="shared" si="31"/>
        <v>440.06905194805194</v>
      </c>
      <c r="G183" s="22" t="e">
        <f t="shared" si="22"/>
        <v>#DIV/0!</v>
      </c>
      <c r="H183" s="21">
        <f t="shared" si="23"/>
        <v>0</v>
      </c>
      <c r="I183" s="83"/>
      <c r="J183" s="74"/>
      <c r="K183" s="38"/>
      <c r="L183" s="100"/>
      <c r="M183" s="84"/>
      <c r="N183" s="101"/>
      <c r="O183" s="93"/>
      <c r="P183" s="27"/>
      <c r="Q183" s="102"/>
      <c r="R183" s="16"/>
      <c r="S183" s="32"/>
      <c r="T183" s="32"/>
      <c r="U183" s="17"/>
      <c r="V183" s="17"/>
      <c r="W183" s="7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</row>
    <row r="184" spans="1:33" ht="14.4">
      <c r="A184" s="97" t="s">
        <v>237</v>
      </c>
      <c r="B184" s="80">
        <f>'Projectors Line'!W223</f>
        <v>440.06905194805194</v>
      </c>
      <c r="C184" s="22">
        <f t="shared" si="28"/>
        <v>0.55503634787861278</v>
      </c>
      <c r="D184" s="23">
        <v>989</v>
      </c>
      <c r="E184" s="22">
        <f t="shared" si="30"/>
        <v>0</v>
      </c>
      <c r="F184" s="21">
        <f t="shared" si="31"/>
        <v>440.06905194805194</v>
      </c>
      <c r="G184" s="22" t="e">
        <f t="shared" si="22"/>
        <v>#DIV/0!</v>
      </c>
      <c r="H184" s="21">
        <f t="shared" si="23"/>
        <v>0</v>
      </c>
      <c r="I184" s="83"/>
      <c r="J184" s="74"/>
      <c r="K184" s="38"/>
      <c r="L184" s="100"/>
      <c r="M184" s="84"/>
      <c r="N184" s="101"/>
      <c r="O184" s="93"/>
      <c r="P184" s="27"/>
      <c r="Q184" s="102"/>
      <c r="R184" s="16"/>
      <c r="S184" s="32"/>
      <c r="T184" s="32"/>
      <c r="U184" s="17"/>
      <c r="V184" s="17"/>
      <c r="W184" s="7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</row>
    <row r="185" spans="1:33" ht="14.4">
      <c r="A185" s="97" t="s">
        <v>238</v>
      </c>
      <c r="B185" s="80">
        <f>'Projectors Line'!AC223</f>
        <v>440.06905194805194</v>
      </c>
      <c r="C185" s="22">
        <f t="shared" si="28"/>
        <v>0.55503634787861278</v>
      </c>
      <c r="D185" s="23">
        <v>989</v>
      </c>
      <c r="E185" s="22">
        <f t="shared" si="30"/>
        <v>0</v>
      </c>
      <c r="F185" s="21">
        <f t="shared" si="31"/>
        <v>440.06905194805194</v>
      </c>
      <c r="G185" s="22" t="e">
        <f t="shared" si="22"/>
        <v>#DIV/0!</v>
      </c>
      <c r="H185" s="21">
        <f t="shared" si="23"/>
        <v>0</v>
      </c>
      <c r="I185" s="83"/>
      <c r="J185" s="74"/>
      <c r="K185" s="38"/>
      <c r="L185" s="100"/>
      <c r="M185" s="84"/>
      <c r="N185" s="101"/>
      <c r="O185" s="93"/>
      <c r="P185" s="27"/>
      <c r="Q185" s="102"/>
      <c r="R185" s="16"/>
      <c r="S185" s="32"/>
      <c r="T185" s="32"/>
      <c r="U185" s="17"/>
      <c r="V185" s="17"/>
      <c r="W185" s="7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</row>
    <row r="186" spans="1:33" ht="14.4">
      <c r="A186" s="97" t="s">
        <v>239</v>
      </c>
      <c r="B186" s="80">
        <f>'Projectors Line'!E237</f>
        <v>500.78905194805191</v>
      </c>
      <c r="C186" s="22">
        <f t="shared" si="28"/>
        <v>0.48846879269861909</v>
      </c>
      <c r="D186" s="23">
        <v>979</v>
      </c>
      <c r="E186" s="22">
        <f t="shared" si="30"/>
        <v>0</v>
      </c>
      <c r="F186" s="21">
        <f t="shared" si="31"/>
        <v>500.78905194805191</v>
      </c>
      <c r="G186" s="22" t="e">
        <f t="shared" si="22"/>
        <v>#DIV/0!</v>
      </c>
      <c r="H186" s="21">
        <f t="shared" si="23"/>
        <v>0</v>
      </c>
      <c r="I186" s="83"/>
      <c r="J186" s="74"/>
      <c r="K186" s="38"/>
      <c r="L186" s="100"/>
      <c r="M186" s="84"/>
      <c r="N186" s="101"/>
      <c r="O186" s="93"/>
      <c r="P186" s="27"/>
      <c r="Q186" s="102"/>
      <c r="R186" s="16"/>
      <c r="S186" s="32"/>
      <c r="T186" s="32"/>
      <c r="U186" s="17"/>
      <c r="V186" s="17"/>
      <c r="W186" s="7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</row>
    <row r="187" spans="1:33" ht="14.4">
      <c r="A187" s="97" t="s">
        <v>240</v>
      </c>
      <c r="B187" s="80">
        <f>'Projectors Line'!K237</f>
        <v>500.78905194805191</v>
      </c>
      <c r="C187" s="22">
        <f t="shared" si="28"/>
        <v>0.48846879269861909</v>
      </c>
      <c r="D187" s="23">
        <v>979</v>
      </c>
      <c r="E187" s="22">
        <f t="shared" si="30"/>
        <v>0</v>
      </c>
      <c r="F187" s="21">
        <f t="shared" si="31"/>
        <v>500.78905194805191</v>
      </c>
      <c r="G187" s="22" t="e">
        <f t="shared" si="22"/>
        <v>#DIV/0!</v>
      </c>
      <c r="H187" s="21">
        <f t="shared" si="23"/>
        <v>0</v>
      </c>
      <c r="I187" s="83"/>
      <c r="J187" s="74"/>
      <c r="K187" s="38"/>
      <c r="L187" s="100"/>
      <c r="M187" s="84"/>
      <c r="N187" s="101"/>
      <c r="O187" s="93"/>
      <c r="P187" s="27"/>
      <c r="Q187" s="102"/>
      <c r="R187" s="16"/>
      <c r="S187" s="32"/>
      <c r="T187" s="32"/>
      <c r="U187" s="17"/>
      <c r="V187" s="17"/>
      <c r="W187" s="7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</row>
    <row r="188" spans="1:33" ht="14.4">
      <c r="A188" s="97" t="s">
        <v>241</v>
      </c>
      <c r="B188" s="80">
        <f>'Projectors Line'!Q237</f>
        <v>500.78905194805191</v>
      </c>
      <c r="C188" s="22">
        <f t="shared" si="28"/>
        <v>0.48846879269861909</v>
      </c>
      <c r="D188" s="23">
        <v>979</v>
      </c>
      <c r="E188" s="22">
        <f t="shared" si="30"/>
        <v>0</v>
      </c>
      <c r="F188" s="21">
        <f t="shared" si="31"/>
        <v>500.78905194805191</v>
      </c>
      <c r="G188" s="22" t="e">
        <f t="shared" si="22"/>
        <v>#DIV/0!</v>
      </c>
      <c r="H188" s="21">
        <f t="shared" si="23"/>
        <v>0</v>
      </c>
      <c r="I188" s="83"/>
      <c r="J188" s="74"/>
      <c r="K188" s="38"/>
      <c r="L188" s="100"/>
      <c r="M188" s="84"/>
      <c r="N188" s="101"/>
      <c r="O188" s="93"/>
      <c r="P188" s="27"/>
      <c r="Q188" s="102"/>
      <c r="R188" s="16"/>
      <c r="S188" s="32"/>
      <c r="T188" s="32"/>
      <c r="U188" s="17"/>
      <c r="V188" s="17"/>
      <c r="W188" s="7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</row>
    <row r="189" spans="1:33" ht="14.4">
      <c r="A189" s="97" t="s">
        <v>242</v>
      </c>
      <c r="B189" s="80">
        <f>'Projectors Line'!W237</f>
        <v>500.78905194805191</v>
      </c>
      <c r="C189" s="22">
        <f t="shared" si="28"/>
        <v>0.48846879269861909</v>
      </c>
      <c r="D189" s="23">
        <v>979</v>
      </c>
      <c r="E189" s="22">
        <f t="shared" si="30"/>
        <v>0</v>
      </c>
      <c r="F189" s="21">
        <f t="shared" si="31"/>
        <v>500.78905194805191</v>
      </c>
      <c r="G189" s="22" t="e">
        <f t="shared" si="22"/>
        <v>#DIV/0!</v>
      </c>
      <c r="H189" s="21">
        <f t="shared" si="23"/>
        <v>0</v>
      </c>
      <c r="I189" s="83"/>
      <c r="J189" s="74"/>
      <c r="K189" s="38"/>
      <c r="L189" s="100"/>
      <c r="M189" s="84"/>
      <c r="N189" s="101"/>
      <c r="O189" s="93"/>
      <c r="P189" s="27"/>
      <c r="Q189" s="102"/>
      <c r="R189" s="16"/>
      <c r="S189" s="32"/>
      <c r="T189" s="32"/>
      <c r="U189" s="17"/>
      <c r="V189" s="17"/>
      <c r="W189" s="7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</row>
    <row r="190" spans="1:33" ht="14.4">
      <c r="A190" s="97" t="s">
        <v>243</v>
      </c>
      <c r="B190" s="80">
        <f>'Projectors Line'!AC237</f>
        <v>500.78905194805191</v>
      </c>
      <c r="C190" s="22">
        <f t="shared" si="28"/>
        <v>0.48846879269861909</v>
      </c>
      <c r="D190" s="23">
        <v>979</v>
      </c>
      <c r="E190" s="22">
        <f t="shared" si="30"/>
        <v>0</v>
      </c>
      <c r="F190" s="21">
        <f t="shared" si="31"/>
        <v>500.78905194805191</v>
      </c>
      <c r="G190" s="22" t="e">
        <f t="shared" si="22"/>
        <v>#DIV/0!</v>
      </c>
      <c r="H190" s="21">
        <f t="shared" si="23"/>
        <v>0</v>
      </c>
      <c r="I190" s="83"/>
      <c r="J190" s="74"/>
      <c r="K190" s="38"/>
      <c r="L190" s="100"/>
      <c r="M190" s="84"/>
      <c r="N190" s="101"/>
      <c r="O190" s="93"/>
      <c r="P190" s="27"/>
      <c r="Q190" s="102"/>
      <c r="R190" s="16"/>
      <c r="S190" s="32"/>
      <c r="T190" s="32"/>
      <c r="U190" s="17"/>
      <c r="V190" s="17"/>
      <c r="W190" s="7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</row>
    <row r="191" spans="1:33" ht="14.4">
      <c r="A191" s="97" t="s">
        <v>244</v>
      </c>
      <c r="B191" s="80">
        <f>'Projectors Line'!E251</f>
        <v>506.06905194805194</v>
      </c>
      <c r="C191" s="22">
        <f t="shared" si="28"/>
        <v>0.53993722550177092</v>
      </c>
      <c r="D191" s="23">
        <v>1100</v>
      </c>
      <c r="E191" s="22">
        <f t="shared" si="30"/>
        <v>0</v>
      </c>
      <c r="F191" s="21">
        <f t="shared" si="31"/>
        <v>506.06905194805194</v>
      </c>
      <c r="G191" s="22" t="e">
        <f t="shared" si="22"/>
        <v>#DIV/0!</v>
      </c>
      <c r="H191" s="21">
        <f t="shared" si="23"/>
        <v>0</v>
      </c>
      <c r="I191" s="83"/>
      <c r="J191" s="74"/>
      <c r="K191" s="38"/>
      <c r="L191" s="100"/>
      <c r="M191" s="84"/>
      <c r="N191" s="101"/>
      <c r="O191" s="93"/>
      <c r="P191" s="27"/>
      <c r="Q191" s="102"/>
      <c r="R191" s="16"/>
      <c r="S191" s="32"/>
      <c r="T191" s="32"/>
      <c r="U191" s="17"/>
      <c r="V191" s="17"/>
      <c r="W191" s="7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</row>
    <row r="192" spans="1:33" ht="14.4">
      <c r="A192" s="97" t="s">
        <v>245</v>
      </c>
      <c r="B192" s="80">
        <f>'Projectors Line'!K251</f>
        <v>506.06905194805194</v>
      </c>
      <c r="C192" s="22">
        <f t="shared" si="28"/>
        <v>0.53993722550177092</v>
      </c>
      <c r="D192" s="23">
        <v>1100</v>
      </c>
      <c r="E192" s="22">
        <f t="shared" si="30"/>
        <v>0</v>
      </c>
      <c r="F192" s="21">
        <f t="shared" si="31"/>
        <v>506.06905194805194</v>
      </c>
      <c r="G192" s="22" t="e">
        <f t="shared" si="22"/>
        <v>#DIV/0!</v>
      </c>
      <c r="H192" s="21">
        <f t="shared" si="23"/>
        <v>0</v>
      </c>
      <c r="I192" s="83"/>
      <c r="J192" s="74"/>
      <c r="K192" s="38"/>
      <c r="L192" s="100"/>
      <c r="M192" s="84"/>
      <c r="N192" s="101"/>
      <c r="O192" s="93"/>
      <c r="P192" s="27"/>
      <c r="Q192" s="102"/>
      <c r="R192" s="16"/>
      <c r="S192" s="32"/>
      <c r="T192" s="32"/>
      <c r="U192" s="17"/>
      <c r="V192" s="17"/>
      <c r="W192" s="7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</row>
    <row r="193" spans="1:33" ht="14.4">
      <c r="A193" s="97" t="s">
        <v>246</v>
      </c>
      <c r="B193" s="80">
        <f>'Projectors Line'!Q251</f>
        <v>506.06905194805194</v>
      </c>
      <c r="C193" s="22">
        <f t="shared" si="28"/>
        <v>0.53993722550177092</v>
      </c>
      <c r="D193" s="23">
        <v>1100</v>
      </c>
      <c r="E193" s="22">
        <f t="shared" si="30"/>
        <v>0</v>
      </c>
      <c r="F193" s="21">
        <f t="shared" si="31"/>
        <v>506.06905194805194</v>
      </c>
      <c r="G193" s="22" t="e">
        <f t="shared" si="22"/>
        <v>#DIV/0!</v>
      </c>
      <c r="H193" s="21">
        <f t="shared" si="23"/>
        <v>0</v>
      </c>
      <c r="I193" s="83"/>
      <c r="J193" s="74"/>
      <c r="K193" s="38"/>
      <c r="L193" s="100"/>
      <c r="M193" s="84"/>
      <c r="N193" s="101"/>
      <c r="O193" s="93"/>
      <c r="P193" s="27"/>
      <c r="Q193" s="102"/>
      <c r="R193" s="16"/>
      <c r="S193" s="32"/>
      <c r="T193" s="32"/>
      <c r="U193" s="17"/>
      <c r="V193" s="17"/>
      <c r="W193" s="7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</row>
    <row r="194" spans="1:33" ht="14.4">
      <c r="A194" s="97" t="s">
        <v>247</v>
      </c>
      <c r="B194" s="80">
        <f>'Projectors Line'!W251</f>
        <v>506.06905194805194</v>
      </c>
      <c r="C194" s="22">
        <f t="shared" si="28"/>
        <v>0.53993722550177092</v>
      </c>
      <c r="D194" s="23">
        <v>1100</v>
      </c>
      <c r="E194" s="22">
        <f t="shared" si="30"/>
        <v>0</v>
      </c>
      <c r="F194" s="21">
        <f t="shared" si="31"/>
        <v>506.06905194805194</v>
      </c>
      <c r="G194" s="22" t="e">
        <f t="shared" si="22"/>
        <v>#DIV/0!</v>
      </c>
      <c r="H194" s="21">
        <f t="shared" si="23"/>
        <v>0</v>
      </c>
      <c r="I194" s="83"/>
      <c r="J194" s="74"/>
      <c r="K194" s="38"/>
      <c r="L194" s="100"/>
      <c r="M194" s="84"/>
      <c r="N194" s="101"/>
      <c r="O194" s="93"/>
      <c r="P194" s="27"/>
      <c r="Q194" s="102"/>
      <c r="R194" s="16"/>
      <c r="S194" s="32"/>
      <c r="T194" s="32"/>
      <c r="U194" s="17"/>
      <c r="V194" s="17"/>
      <c r="W194" s="7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</row>
    <row r="195" spans="1:33" ht="14.4">
      <c r="A195" s="97" t="s">
        <v>248</v>
      </c>
      <c r="B195" s="80">
        <f>'Projectors Line'!AC251</f>
        <v>506.06905194805194</v>
      </c>
      <c r="C195" s="22">
        <f t="shared" si="28"/>
        <v>0.53993722550177092</v>
      </c>
      <c r="D195" s="23">
        <v>1100</v>
      </c>
      <c r="E195" s="22">
        <f t="shared" si="30"/>
        <v>0</v>
      </c>
      <c r="F195" s="21">
        <f t="shared" si="31"/>
        <v>506.06905194805194</v>
      </c>
      <c r="G195" s="22" t="e">
        <f t="shared" si="22"/>
        <v>#DIV/0!</v>
      </c>
      <c r="H195" s="21">
        <f t="shared" si="23"/>
        <v>0</v>
      </c>
      <c r="I195" s="83"/>
      <c r="J195" s="74"/>
      <c r="K195" s="38"/>
      <c r="L195" s="100"/>
      <c r="M195" s="84"/>
      <c r="N195" s="101"/>
      <c r="O195" s="93"/>
      <c r="P195" s="27"/>
      <c r="Q195" s="102"/>
      <c r="R195" s="16"/>
      <c r="S195" s="32"/>
      <c r="T195" s="32"/>
      <c r="U195" s="17"/>
      <c r="V195" s="17"/>
      <c r="W195" s="7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</row>
    <row r="196" spans="1:33" ht="14.4">
      <c r="A196" s="97" t="s">
        <v>249</v>
      </c>
      <c r="B196" s="80">
        <f>'Projectors Line'!E265</f>
        <v>506.06905194805194</v>
      </c>
      <c r="C196" s="22">
        <f t="shared" si="28"/>
        <v>0.53993722550177092</v>
      </c>
      <c r="D196" s="23">
        <v>1100</v>
      </c>
      <c r="E196" s="22">
        <f t="shared" si="30"/>
        <v>0</v>
      </c>
      <c r="F196" s="21">
        <f t="shared" si="31"/>
        <v>506.06905194805194</v>
      </c>
      <c r="G196" s="22" t="e">
        <f t="shared" si="22"/>
        <v>#DIV/0!</v>
      </c>
      <c r="H196" s="21">
        <f t="shared" si="23"/>
        <v>0</v>
      </c>
      <c r="I196" s="83"/>
      <c r="J196" s="74"/>
      <c r="K196" s="38"/>
      <c r="L196" s="100"/>
      <c r="M196" s="84"/>
      <c r="N196" s="101"/>
      <c r="O196" s="93"/>
      <c r="P196" s="27"/>
      <c r="Q196" s="102"/>
      <c r="R196" s="16"/>
      <c r="S196" s="32"/>
      <c r="T196" s="32"/>
      <c r="U196" s="17"/>
      <c r="V196" s="17"/>
      <c r="W196" s="7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</row>
    <row r="197" spans="1:33" ht="14.4">
      <c r="A197" s="97" t="s">
        <v>250</v>
      </c>
      <c r="B197" s="80">
        <f>'Projectors Line'!K265</f>
        <v>506.06905194805194</v>
      </c>
      <c r="C197" s="22">
        <f t="shared" si="28"/>
        <v>0.53993722550177092</v>
      </c>
      <c r="D197" s="23">
        <v>1100</v>
      </c>
      <c r="E197" s="22">
        <f t="shared" si="30"/>
        <v>0</v>
      </c>
      <c r="F197" s="21">
        <f t="shared" si="31"/>
        <v>506.06905194805194</v>
      </c>
      <c r="G197" s="22" t="e">
        <f t="shared" si="22"/>
        <v>#DIV/0!</v>
      </c>
      <c r="H197" s="21">
        <f t="shared" si="23"/>
        <v>0</v>
      </c>
      <c r="I197" s="83"/>
      <c r="J197" s="74"/>
      <c r="K197" s="38"/>
      <c r="L197" s="100"/>
      <c r="M197" s="84"/>
      <c r="N197" s="101"/>
      <c r="O197" s="93"/>
      <c r="P197" s="27"/>
      <c r="Q197" s="102"/>
      <c r="R197" s="16"/>
      <c r="S197" s="32"/>
      <c r="T197" s="32"/>
      <c r="U197" s="17"/>
      <c r="V197" s="17"/>
      <c r="W197" s="7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</row>
    <row r="198" spans="1:33" ht="14.4">
      <c r="A198" s="97" t="s">
        <v>251</v>
      </c>
      <c r="B198" s="80">
        <f>'Projectors Line'!Q265</f>
        <v>506.06905194805194</v>
      </c>
      <c r="C198" s="22">
        <f t="shared" si="28"/>
        <v>0.53993722550177092</v>
      </c>
      <c r="D198" s="23">
        <v>1100</v>
      </c>
      <c r="E198" s="22">
        <f t="shared" si="30"/>
        <v>0</v>
      </c>
      <c r="F198" s="21">
        <f t="shared" si="31"/>
        <v>506.06905194805194</v>
      </c>
      <c r="G198" s="22" t="e">
        <f t="shared" si="22"/>
        <v>#DIV/0!</v>
      </c>
      <c r="H198" s="21">
        <f t="shared" si="23"/>
        <v>0</v>
      </c>
      <c r="I198" s="83"/>
      <c r="J198" s="74"/>
      <c r="K198" s="38"/>
      <c r="L198" s="100"/>
      <c r="M198" s="84"/>
      <c r="N198" s="101"/>
      <c r="O198" s="93"/>
      <c r="P198" s="27"/>
      <c r="Q198" s="102"/>
      <c r="R198" s="16"/>
      <c r="S198" s="32"/>
      <c r="T198" s="32"/>
      <c r="U198" s="17"/>
      <c r="V198" s="17"/>
      <c r="W198" s="7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</row>
    <row r="199" spans="1:33" ht="14.4">
      <c r="A199" s="97" t="s">
        <v>252</v>
      </c>
      <c r="B199" s="80">
        <f>'Projectors Line'!W265</f>
        <v>506.06905194805194</v>
      </c>
      <c r="C199" s="22">
        <f t="shared" si="28"/>
        <v>0.53993722550177092</v>
      </c>
      <c r="D199" s="23">
        <v>1100</v>
      </c>
      <c r="E199" s="22">
        <f t="shared" si="30"/>
        <v>0</v>
      </c>
      <c r="F199" s="21">
        <f t="shared" si="31"/>
        <v>506.06905194805194</v>
      </c>
      <c r="G199" s="22" t="e">
        <f t="shared" si="22"/>
        <v>#DIV/0!</v>
      </c>
      <c r="H199" s="21">
        <f t="shared" si="23"/>
        <v>0</v>
      </c>
      <c r="I199" s="83"/>
      <c r="J199" s="74"/>
      <c r="K199" s="38"/>
      <c r="L199" s="100"/>
      <c r="M199" s="84"/>
      <c r="N199" s="101"/>
      <c r="O199" s="93"/>
      <c r="P199" s="27"/>
      <c r="Q199" s="102"/>
      <c r="R199" s="16"/>
      <c r="S199" s="32"/>
      <c r="T199" s="32"/>
      <c r="U199" s="17"/>
      <c r="V199" s="17"/>
      <c r="W199" s="7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</row>
    <row r="200" spans="1:33" ht="14.4">
      <c r="A200" s="97" t="s">
        <v>253</v>
      </c>
      <c r="B200" s="80">
        <f>'Projectors Line'!AC265</f>
        <v>506.06905194805194</v>
      </c>
      <c r="C200" s="22">
        <f t="shared" si="28"/>
        <v>0.53993722550177092</v>
      </c>
      <c r="D200" s="23">
        <v>1100</v>
      </c>
      <c r="E200" s="22">
        <f t="shared" si="30"/>
        <v>0</v>
      </c>
      <c r="F200" s="21">
        <f t="shared" si="31"/>
        <v>506.06905194805194</v>
      </c>
      <c r="G200" s="22" t="e">
        <f t="shared" si="22"/>
        <v>#DIV/0!</v>
      </c>
      <c r="H200" s="21">
        <f t="shared" si="23"/>
        <v>0</v>
      </c>
      <c r="I200" s="83"/>
      <c r="J200" s="74"/>
      <c r="K200" s="38"/>
      <c r="L200" s="100"/>
      <c r="M200" s="84"/>
      <c r="N200" s="101"/>
      <c r="O200" s="93"/>
      <c r="P200" s="27"/>
      <c r="Q200" s="102"/>
      <c r="R200" s="16"/>
      <c r="S200" s="32"/>
      <c r="T200" s="32"/>
      <c r="U200" s="17"/>
      <c r="V200" s="17"/>
      <c r="W200" s="7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</row>
    <row r="201" spans="1:33" ht="14.4">
      <c r="A201" s="97" t="s">
        <v>254</v>
      </c>
      <c r="B201" s="80">
        <f>'Projectors Line'!E279</f>
        <v>506.06905194805194</v>
      </c>
      <c r="C201" s="22">
        <f t="shared" si="28"/>
        <v>0.53993722550177092</v>
      </c>
      <c r="D201" s="23">
        <v>1100</v>
      </c>
      <c r="E201" s="22">
        <f t="shared" si="30"/>
        <v>0</v>
      </c>
      <c r="F201" s="21">
        <f t="shared" si="31"/>
        <v>506.06905194805194</v>
      </c>
      <c r="G201" s="22" t="e">
        <f t="shared" si="22"/>
        <v>#DIV/0!</v>
      </c>
      <c r="H201" s="21">
        <f t="shared" si="23"/>
        <v>0</v>
      </c>
      <c r="I201" s="83"/>
      <c r="J201" s="74"/>
      <c r="K201" s="38"/>
      <c r="L201" s="100"/>
      <c r="M201" s="84"/>
      <c r="N201" s="101"/>
      <c r="O201" s="93"/>
      <c r="P201" s="27"/>
      <c r="Q201" s="102"/>
      <c r="R201" s="16"/>
      <c r="S201" s="32"/>
      <c r="T201" s="32"/>
      <c r="U201" s="17"/>
      <c r="V201" s="17"/>
      <c r="W201" s="7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</row>
    <row r="202" spans="1:33" ht="14.4">
      <c r="A202" s="97" t="s">
        <v>255</v>
      </c>
      <c r="B202" s="80">
        <f>'Projectors Line'!K279</f>
        <v>506.06905194805194</v>
      </c>
      <c r="C202" s="22">
        <f t="shared" si="28"/>
        <v>0.53993722550177092</v>
      </c>
      <c r="D202" s="23">
        <v>1100</v>
      </c>
      <c r="E202" s="22">
        <f t="shared" si="30"/>
        <v>0</v>
      </c>
      <c r="F202" s="21">
        <f t="shared" si="31"/>
        <v>506.06905194805194</v>
      </c>
      <c r="G202" s="22" t="e">
        <f t="shared" si="22"/>
        <v>#DIV/0!</v>
      </c>
      <c r="H202" s="21">
        <f t="shared" si="23"/>
        <v>0</v>
      </c>
      <c r="I202" s="83"/>
      <c r="J202" s="74"/>
      <c r="K202" s="38"/>
      <c r="L202" s="100"/>
      <c r="M202" s="84"/>
      <c r="N202" s="101"/>
      <c r="O202" s="93"/>
      <c r="P202" s="27"/>
      <c r="Q202" s="102"/>
      <c r="R202" s="16"/>
      <c r="S202" s="32"/>
      <c r="T202" s="32"/>
      <c r="U202" s="17"/>
      <c r="V202" s="17"/>
      <c r="W202" s="7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</row>
    <row r="203" spans="1:33" ht="14.4">
      <c r="A203" s="97" t="s">
        <v>256</v>
      </c>
      <c r="B203" s="80">
        <f>'Projectors Line'!Q279</f>
        <v>506.06905194805194</v>
      </c>
      <c r="C203" s="22">
        <f t="shared" si="28"/>
        <v>0.53993722550177092</v>
      </c>
      <c r="D203" s="23">
        <v>1100</v>
      </c>
      <c r="E203" s="22">
        <f t="shared" si="30"/>
        <v>0</v>
      </c>
      <c r="F203" s="21">
        <f t="shared" si="31"/>
        <v>506.06905194805194</v>
      </c>
      <c r="G203" s="22" t="e">
        <f t="shared" si="22"/>
        <v>#DIV/0!</v>
      </c>
      <c r="H203" s="21">
        <f t="shared" si="23"/>
        <v>0</v>
      </c>
      <c r="I203" s="83"/>
      <c r="J203" s="74"/>
      <c r="K203" s="38"/>
      <c r="L203" s="100"/>
      <c r="M203" s="84"/>
      <c r="N203" s="101"/>
      <c r="O203" s="93"/>
      <c r="P203" s="27"/>
      <c r="Q203" s="102"/>
      <c r="R203" s="16"/>
      <c r="S203" s="32"/>
      <c r="T203" s="32"/>
      <c r="U203" s="17"/>
      <c r="V203" s="17"/>
      <c r="W203" s="7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</row>
    <row r="204" spans="1:33" ht="14.4">
      <c r="A204" s="97" t="s">
        <v>257</v>
      </c>
      <c r="B204" s="80">
        <f>'Projectors Line'!W279</f>
        <v>506.06905194805194</v>
      </c>
      <c r="C204" s="22">
        <f t="shared" si="28"/>
        <v>0.53993722550177092</v>
      </c>
      <c r="D204" s="23">
        <v>1100</v>
      </c>
      <c r="E204" s="22">
        <f t="shared" si="30"/>
        <v>0</v>
      </c>
      <c r="F204" s="21">
        <f t="shared" si="31"/>
        <v>506.06905194805194</v>
      </c>
      <c r="G204" s="22" t="e">
        <f t="shared" si="22"/>
        <v>#DIV/0!</v>
      </c>
      <c r="H204" s="21">
        <f t="shared" si="23"/>
        <v>0</v>
      </c>
      <c r="I204" s="83"/>
      <c r="J204" s="74"/>
      <c r="K204" s="38"/>
      <c r="L204" s="100"/>
      <c r="M204" s="84"/>
      <c r="N204" s="101"/>
      <c r="O204" s="93"/>
      <c r="P204" s="27"/>
      <c r="Q204" s="102"/>
      <c r="R204" s="16"/>
      <c r="S204" s="32"/>
      <c r="T204" s="32"/>
      <c r="U204" s="17"/>
      <c r="V204" s="17"/>
      <c r="W204" s="7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</row>
    <row r="205" spans="1:33" ht="14.4">
      <c r="A205" s="97" t="s">
        <v>258</v>
      </c>
      <c r="B205" s="80">
        <f>'Projectors Line'!AC279</f>
        <v>506.06905194805194</v>
      </c>
      <c r="C205" s="22">
        <f t="shared" si="28"/>
        <v>0.53993722550177092</v>
      </c>
      <c r="D205" s="23">
        <v>1100</v>
      </c>
      <c r="E205" s="22">
        <f t="shared" si="30"/>
        <v>0</v>
      </c>
      <c r="F205" s="21">
        <f t="shared" si="31"/>
        <v>506.06905194805194</v>
      </c>
      <c r="G205" s="22" t="e">
        <f t="shared" si="22"/>
        <v>#DIV/0!</v>
      </c>
      <c r="H205" s="21">
        <f t="shared" si="23"/>
        <v>0</v>
      </c>
      <c r="I205" s="83"/>
      <c r="J205" s="74"/>
      <c r="K205" s="38"/>
      <c r="L205" s="100"/>
      <c r="M205" s="84"/>
      <c r="N205" s="101"/>
      <c r="O205" s="93"/>
      <c r="P205" s="27"/>
      <c r="Q205" s="102"/>
      <c r="R205" s="16"/>
      <c r="S205" s="32"/>
      <c r="T205" s="32"/>
      <c r="U205" s="17"/>
      <c r="V205" s="17"/>
      <c r="W205" s="7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</row>
    <row r="206" spans="1:33" ht="14.4">
      <c r="A206" s="97"/>
      <c r="B206" s="80"/>
      <c r="C206" s="22" t="e">
        <f t="shared" si="28"/>
        <v>#DIV/0!</v>
      </c>
      <c r="D206" s="23">
        <f t="shared" ref="D206:D207" si="32">H206</f>
        <v>0</v>
      </c>
      <c r="E206" s="22">
        <f t="shared" si="30"/>
        <v>0</v>
      </c>
      <c r="F206" s="21">
        <f t="shared" si="31"/>
        <v>0</v>
      </c>
      <c r="G206" s="22" t="e">
        <f t="shared" si="22"/>
        <v>#DIV/0!</v>
      </c>
      <c r="H206" s="21">
        <f t="shared" si="23"/>
        <v>0</v>
      </c>
      <c r="I206" s="83"/>
      <c r="J206" s="74"/>
      <c r="K206" s="38"/>
      <c r="L206" s="100"/>
      <c r="M206" s="84"/>
      <c r="N206" s="101"/>
      <c r="O206" s="93"/>
      <c r="P206" s="27"/>
      <c r="Q206" s="102"/>
      <c r="R206" s="16"/>
      <c r="S206" s="32"/>
      <c r="T206" s="32"/>
      <c r="U206" s="17"/>
      <c r="V206" s="17"/>
      <c r="W206" s="7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</row>
    <row r="207" spans="1:33" ht="14.4">
      <c r="A207" s="103" t="s">
        <v>259</v>
      </c>
      <c r="B207" s="80"/>
      <c r="C207" s="81" t="e">
        <f t="shared" si="28"/>
        <v>#DIV/0!</v>
      </c>
      <c r="D207" s="82">
        <f t="shared" si="32"/>
        <v>0</v>
      </c>
      <c r="E207" s="81">
        <f t="shared" si="30"/>
        <v>0</v>
      </c>
      <c r="F207" s="82">
        <f t="shared" si="31"/>
        <v>0</v>
      </c>
      <c r="G207" s="81" t="e">
        <f t="shared" si="22"/>
        <v>#DIV/0!</v>
      </c>
      <c r="H207" s="82">
        <f t="shared" si="23"/>
        <v>0</v>
      </c>
      <c r="I207" s="83"/>
      <c r="J207" s="104"/>
      <c r="K207" s="84"/>
      <c r="L207" s="100"/>
      <c r="M207" s="84"/>
      <c r="N207" s="105"/>
      <c r="O207" s="106"/>
      <c r="P207" s="84"/>
      <c r="Q207" s="107"/>
      <c r="R207" s="87"/>
      <c r="S207" s="108"/>
      <c r="T207" s="108"/>
      <c r="U207" s="88"/>
      <c r="V207" s="88"/>
      <c r="W207" s="87"/>
      <c r="X207" s="88"/>
      <c r="Y207" s="88"/>
      <c r="Z207" s="88"/>
      <c r="AA207" s="88"/>
      <c r="AB207" s="88"/>
      <c r="AC207" s="88"/>
      <c r="AD207" s="88"/>
      <c r="AE207" s="88"/>
      <c r="AF207" s="88"/>
      <c r="AG207" s="88"/>
    </row>
    <row r="208" spans="1:33" ht="14.4">
      <c r="A208" s="97" t="s">
        <v>260</v>
      </c>
      <c r="B208" s="80">
        <f>Lights!E7</f>
        <v>196.85318398268399</v>
      </c>
      <c r="C208" s="22">
        <f t="shared" si="28"/>
        <v>0.42271793553465109</v>
      </c>
      <c r="D208" s="52">
        <v>341</v>
      </c>
      <c r="E208" s="22">
        <f t="shared" si="30"/>
        <v>0</v>
      </c>
      <c r="F208" s="21">
        <f t="shared" si="31"/>
        <v>196.85318398268399</v>
      </c>
      <c r="G208" s="22" t="e">
        <f t="shared" si="22"/>
        <v>#DIV/0!</v>
      </c>
      <c r="H208" s="21">
        <f t="shared" si="23"/>
        <v>0</v>
      </c>
      <c r="I208" s="83"/>
      <c r="J208" s="74"/>
      <c r="K208" s="38"/>
      <c r="L208" s="100"/>
      <c r="M208" s="84"/>
      <c r="N208" s="101"/>
      <c r="O208" s="93"/>
      <c r="P208" s="27"/>
      <c r="Q208" s="102"/>
      <c r="R208" s="16"/>
      <c r="S208" s="32"/>
      <c r="T208" s="32"/>
      <c r="U208" s="17"/>
      <c r="V208" s="17"/>
      <c r="W208" s="7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</row>
    <row r="209" spans="1:33" ht="14.4">
      <c r="A209" s="97" t="s">
        <v>261</v>
      </c>
      <c r="B209" s="80">
        <f>Lights!E15</f>
        <v>206.093183982684</v>
      </c>
      <c r="C209" s="22">
        <f t="shared" si="28"/>
        <v>0.3956211613411027</v>
      </c>
      <c r="D209" s="52">
        <v>341</v>
      </c>
      <c r="E209" s="22">
        <f t="shared" si="30"/>
        <v>0</v>
      </c>
      <c r="F209" s="21">
        <f t="shared" si="31"/>
        <v>206.093183982684</v>
      </c>
      <c r="G209" s="22" t="e">
        <f t="shared" si="22"/>
        <v>#DIV/0!</v>
      </c>
      <c r="H209" s="21">
        <f t="shared" si="23"/>
        <v>0</v>
      </c>
      <c r="I209" s="83"/>
      <c r="J209" s="74"/>
      <c r="K209" s="38"/>
      <c r="L209" s="100"/>
      <c r="M209" s="84"/>
      <c r="N209" s="101"/>
      <c r="O209" s="93"/>
      <c r="P209" s="27"/>
      <c r="Q209" s="102"/>
      <c r="R209" s="16"/>
      <c r="S209" s="32"/>
      <c r="T209" s="32"/>
      <c r="U209" s="17"/>
      <c r="V209" s="17"/>
      <c r="W209" s="7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</row>
    <row r="210" spans="1:33" ht="14.4">
      <c r="A210" s="97" t="s">
        <v>262</v>
      </c>
      <c r="B210" s="80">
        <f>Lights!E23</f>
        <v>206.093183982684</v>
      </c>
      <c r="C210" s="22">
        <f t="shared" si="28"/>
        <v>0.3956211613411027</v>
      </c>
      <c r="D210" s="52">
        <v>341</v>
      </c>
      <c r="E210" s="22">
        <f t="shared" si="30"/>
        <v>0</v>
      </c>
      <c r="F210" s="21">
        <f t="shared" si="31"/>
        <v>206.093183982684</v>
      </c>
      <c r="G210" s="22" t="e">
        <f t="shared" si="22"/>
        <v>#DIV/0!</v>
      </c>
      <c r="H210" s="21">
        <f t="shared" si="23"/>
        <v>0</v>
      </c>
      <c r="I210" s="83"/>
      <c r="J210" s="74"/>
      <c r="K210" s="38"/>
      <c r="L210" s="100"/>
      <c r="M210" s="84"/>
      <c r="N210" s="101"/>
      <c r="O210" s="93"/>
      <c r="P210" s="27"/>
      <c r="Q210" s="102"/>
      <c r="R210" s="16"/>
      <c r="S210" s="32"/>
      <c r="T210" s="32"/>
      <c r="U210" s="17"/>
      <c r="V210" s="17"/>
      <c r="W210" s="7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</row>
    <row r="211" spans="1:33" ht="14.4">
      <c r="A211" s="97" t="s">
        <v>263</v>
      </c>
      <c r="B211" s="80">
        <f>Lights!E39</f>
        <v>206.093183982684</v>
      </c>
      <c r="C211" s="22">
        <f t="shared" si="28"/>
        <v>0.3956211613411027</v>
      </c>
      <c r="D211" s="52">
        <v>341</v>
      </c>
      <c r="E211" s="22">
        <f t="shared" si="30"/>
        <v>0</v>
      </c>
      <c r="F211" s="21">
        <f t="shared" si="31"/>
        <v>206.093183982684</v>
      </c>
      <c r="G211" s="22" t="e">
        <f t="shared" si="22"/>
        <v>#DIV/0!</v>
      </c>
      <c r="H211" s="21">
        <f t="shared" si="23"/>
        <v>0</v>
      </c>
      <c r="I211" s="83"/>
      <c r="J211" s="74"/>
      <c r="K211" s="38"/>
      <c r="L211" s="100"/>
      <c r="M211" s="84"/>
      <c r="N211" s="101"/>
      <c r="O211" s="93"/>
      <c r="P211" s="27"/>
      <c r="Q211" s="102"/>
      <c r="R211" s="16"/>
      <c r="S211" s="32"/>
      <c r="T211" s="32"/>
      <c r="U211" s="17"/>
      <c r="V211" s="17"/>
      <c r="W211" s="7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</row>
    <row r="212" spans="1:33" ht="14.4">
      <c r="A212" s="97" t="s">
        <v>264</v>
      </c>
      <c r="B212" s="80">
        <f>Lights!E46</f>
        <v>49.013183982683977</v>
      </c>
      <c r="C212" s="22">
        <f t="shared" si="28"/>
        <v>0.42337430608607085</v>
      </c>
      <c r="D212" s="52">
        <v>85</v>
      </c>
      <c r="E212" s="22">
        <f t="shared" si="30"/>
        <v>0</v>
      </c>
      <c r="F212" s="21">
        <f t="shared" si="31"/>
        <v>49.013183982683977</v>
      </c>
      <c r="G212" s="22" t="e">
        <f t="shared" si="22"/>
        <v>#DIV/0!</v>
      </c>
      <c r="H212" s="21">
        <f t="shared" si="23"/>
        <v>0</v>
      </c>
      <c r="I212" s="83"/>
      <c r="J212" s="74"/>
      <c r="K212" s="38"/>
      <c r="L212" s="100"/>
      <c r="M212" s="84"/>
      <c r="N212" s="101"/>
      <c r="O212" s="93"/>
      <c r="P212" s="27"/>
      <c r="Q212" s="102"/>
      <c r="R212" s="16"/>
      <c r="S212" s="32"/>
      <c r="T212" s="32"/>
      <c r="U212" s="17"/>
      <c r="V212" s="17"/>
      <c r="W212" s="7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</row>
    <row r="213" spans="1:33" ht="14.4">
      <c r="A213" s="97" t="s">
        <v>265</v>
      </c>
      <c r="B213" s="80">
        <f>Lights!E53</f>
        <v>52.973183982683985</v>
      </c>
      <c r="C213" s="22">
        <f t="shared" si="28"/>
        <v>0.40479568558782042</v>
      </c>
      <c r="D213" s="52">
        <v>89</v>
      </c>
      <c r="E213" s="22">
        <f t="shared" si="30"/>
        <v>0</v>
      </c>
      <c r="F213" s="21">
        <f t="shared" si="31"/>
        <v>52.973183982683985</v>
      </c>
      <c r="G213" s="22" t="e">
        <f t="shared" si="22"/>
        <v>#DIV/0!</v>
      </c>
      <c r="H213" s="21">
        <f t="shared" si="23"/>
        <v>0</v>
      </c>
      <c r="I213" s="83"/>
      <c r="J213" s="74"/>
      <c r="K213" s="38"/>
      <c r="L213" s="100"/>
      <c r="M213" s="84"/>
      <c r="N213" s="101"/>
      <c r="O213" s="93"/>
      <c r="P213" s="27"/>
      <c r="Q213" s="102"/>
      <c r="R213" s="16"/>
      <c r="S213" s="32"/>
      <c r="T213" s="32"/>
      <c r="U213" s="17"/>
      <c r="V213" s="17"/>
      <c r="W213" s="7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</row>
    <row r="214" spans="1:33" ht="14.4">
      <c r="A214" s="97" t="s">
        <v>266</v>
      </c>
      <c r="B214" s="80">
        <f>Lights!E60</f>
        <v>52.973183982683985</v>
      </c>
      <c r="C214" s="22">
        <f t="shared" si="28"/>
        <v>0.40479568558782042</v>
      </c>
      <c r="D214" s="52">
        <v>89</v>
      </c>
      <c r="E214" s="22">
        <f t="shared" si="30"/>
        <v>0</v>
      </c>
      <c r="F214" s="21">
        <f t="shared" si="31"/>
        <v>52.973183982683985</v>
      </c>
      <c r="G214" s="22" t="e">
        <f t="shared" si="22"/>
        <v>#DIV/0!</v>
      </c>
      <c r="H214" s="21">
        <f t="shared" si="23"/>
        <v>0</v>
      </c>
      <c r="I214" s="83"/>
      <c r="J214" s="74"/>
      <c r="K214" s="38"/>
      <c r="L214" s="100"/>
      <c r="M214" s="84"/>
      <c r="N214" s="101"/>
      <c r="O214" s="93"/>
      <c r="P214" s="27"/>
      <c r="Q214" s="102"/>
      <c r="R214" s="16"/>
      <c r="S214" s="32"/>
      <c r="T214" s="32"/>
      <c r="U214" s="17"/>
      <c r="V214" s="17"/>
      <c r="W214" s="7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</row>
    <row r="215" spans="1:33" ht="14.4">
      <c r="A215" s="97" t="s">
        <v>267</v>
      </c>
      <c r="B215" s="80">
        <f>Lights!E67</f>
        <v>17.333183982683984</v>
      </c>
      <c r="C215" s="22">
        <f t="shared" si="28"/>
        <v>0.55555938505938496</v>
      </c>
      <c r="D215" s="52">
        <v>39</v>
      </c>
      <c r="E215" s="22">
        <f t="shared" si="30"/>
        <v>0</v>
      </c>
      <c r="F215" s="21">
        <f t="shared" si="31"/>
        <v>17.333183982683984</v>
      </c>
      <c r="G215" s="22" t="e">
        <f t="shared" si="22"/>
        <v>#DIV/0!</v>
      </c>
      <c r="H215" s="21">
        <f t="shared" si="23"/>
        <v>0</v>
      </c>
      <c r="I215" s="83"/>
      <c r="J215" s="74"/>
      <c r="K215" s="38"/>
      <c r="L215" s="100"/>
      <c r="M215" s="84"/>
      <c r="N215" s="101"/>
      <c r="O215" s="93"/>
      <c r="P215" s="27"/>
      <c r="Q215" s="102"/>
      <c r="R215" s="16"/>
      <c r="S215" s="32"/>
      <c r="T215" s="32"/>
      <c r="U215" s="17"/>
      <c r="V215" s="17"/>
      <c r="W215" s="7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</row>
    <row r="216" spans="1:33" ht="14.4">
      <c r="A216" s="97" t="s">
        <v>268</v>
      </c>
      <c r="B216" s="80">
        <f>Lights!E74</f>
        <v>17.333183982683984</v>
      </c>
      <c r="C216" s="22">
        <f t="shared" si="28"/>
        <v>0.55555938505938496</v>
      </c>
      <c r="D216" s="52">
        <v>39</v>
      </c>
      <c r="E216" s="22">
        <f t="shared" si="30"/>
        <v>0</v>
      </c>
      <c r="F216" s="21">
        <f t="shared" si="31"/>
        <v>17.333183982683984</v>
      </c>
      <c r="G216" s="22" t="e">
        <f t="shared" si="22"/>
        <v>#DIV/0!</v>
      </c>
      <c r="H216" s="21">
        <f t="shared" si="23"/>
        <v>0</v>
      </c>
      <c r="I216" s="83"/>
      <c r="J216" s="74"/>
      <c r="K216" s="38"/>
      <c r="L216" s="100"/>
      <c r="M216" s="84"/>
      <c r="N216" s="101"/>
      <c r="O216" s="93"/>
      <c r="P216" s="27"/>
      <c r="Q216" s="102"/>
      <c r="R216" s="16"/>
      <c r="S216" s="32"/>
      <c r="T216" s="32"/>
      <c r="U216" s="17"/>
      <c r="V216" s="17"/>
      <c r="W216" s="7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</row>
    <row r="217" spans="1:33" ht="14.4">
      <c r="A217" s="97" t="s">
        <v>269</v>
      </c>
      <c r="B217" s="80">
        <f>Lights!E81</f>
        <v>17.333183982683984</v>
      </c>
      <c r="C217" s="22">
        <f t="shared" si="28"/>
        <v>0.55555938505938496</v>
      </c>
      <c r="D217" s="52">
        <v>39</v>
      </c>
      <c r="E217" s="22">
        <f t="shared" si="30"/>
        <v>0</v>
      </c>
      <c r="F217" s="21">
        <f t="shared" si="31"/>
        <v>17.333183982683984</v>
      </c>
      <c r="G217" s="22" t="e">
        <f t="shared" si="22"/>
        <v>#DIV/0!</v>
      </c>
      <c r="H217" s="21">
        <f t="shared" si="23"/>
        <v>0</v>
      </c>
      <c r="I217" s="83"/>
      <c r="J217" s="74"/>
      <c r="K217" s="38"/>
      <c r="L217" s="100"/>
      <c r="M217" s="84"/>
      <c r="N217" s="101"/>
      <c r="O217" s="93"/>
      <c r="P217" s="27"/>
      <c r="Q217" s="102"/>
      <c r="R217" s="16"/>
      <c r="S217" s="32"/>
      <c r="T217" s="32"/>
      <c r="U217" s="17"/>
      <c r="V217" s="17"/>
      <c r="W217" s="7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</row>
    <row r="218" spans="1:33" ht="14.4">
      <c r="A218" s="97" t="s">
        <v>270</v>
      </c>
      <c r="B218" s="80">
        <f>Lights!E88</f>
        <v>21.293183982683985</v>
      </c>
      <c r="C218" s="22">
        <f t="shared" si="28"/>
        <v>0.45402092352092349</v>
      </c>
      <c r="D218" s="52">
        <v>39</v>
      </c>
      <c r="E218" s="22">
        <f t="shared" si="30"/>
        <v>0</v>
      </c>
      <c r="F218" s="21">
        <f t="shared" si="31"/>
        <v>21.293183982683985</v>
      </c>
      <c r="G218" s="22" t="e">
        <f t="shared" si="22"/>
        <v>#DIV/0!</v>
      </c>
      <c r="H218" s="21">
        <f t="shared" si="23"/>
        <v>0</v>
      </c>
      <c r="I218" s="83"/>
      <c r="J218" s="74"/>
      <c r="K218" s="38"/>
      <c r="L218" s="100"/>
      <c r="M218" s="84"/>
      <c r="N218" s="101"/>
      <c r="O218" s="93"/>
      <c r="P218" s="27"/>
      <c r="Q218" s="102"/>
      <c r="R218" s="16"/>
      <c r="S218" s="32"/>
      <c r="T218" s="32"/>
      <c r="U218" s="17"/>
      <c r="V218" s="17"/>
      <c r="W218" s="7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</row>
    <row r="219" spans="1:33" ht="14.4">
      <c r="A219" s="97" t="s">
        <v>271</v>
      </c>
      <c r="B219" s="80">
        <f>Lights!E95</f>
        <v>21.293183982683985</v>
      </c>
      <c r="C219" s="22">
        <f t="shared" si="28"/>
        <v>0.45402092352092349</v>
      </c>
      <c r="D219" s="52">
        <v>39</v>
      </c>
      <c r="E219" s="22">
        <f t="shared" si="30"/>
        <v>0</v>
      </c>
      <c r="F219" s="21">
        <f t="shared" si="31"/>
        <v>21.293183982683985</v>
      </c>
      <c r="G219" s="22" t="e">
        <f t="shared" si="22"/>
        <v>#DIV/0!</v>
      </c>
      <c r="H219" s="21">
        <f t="shared" si="23"/>
        <v>0</v>
      </c>
      <c r="I219" s="83"/>
      <c r="J219" s="74"/>
      <c r="K219" s="38"/>
      <c r="L219" s="100"/>
      <c r="M219" s="84"/>
      <c r="N219" s="101"/>
      <c r="O219" s="93"/>
      <c r="P219" s="27"/>
      <c r="Q219" s="102"/>
      <c r="R219" s="16"/>
      <c r="S219" s="32"/>
      <c r="T219" s="32"/>
      <c r="U219" s="17"/>
      <c r="V219" s="17"/>
      <c r="W219" s="7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</row>
    <row r="220" spans="1:33" ht="14.4">
      <c r="A220" s="97" t="s">
        <v>272</v>
      </c>
      <c r="B220" s="80">
        <f>Lights!E102</f>
        <v>21.293183982683985</v>
      </c>
      <c r="C220" s="22">
        <f t="shared" si="28"/>
        <v>0.45402092352092349</v>
      </c>
      <c r="D220" s="52">
        <v>39</v>
      </c>
      <c r="E220" s="22">
        <f t="shared" si="30"/>
        <v>0</v>
      </c>
      <c r="F220" s="21">
        <f t="shared" si="31"/>
        <v>21.293183982683985</v>
      </c>
      <c r="G220" s="22" t="e">
        <f t="shared" si="22"/>
        <v>#DIV/0!</v>
      </c>
      <c r="H220" s="21">
        <f t="shared" si="23"/>
        <v>0</v>
      </c>
      <c r="I220" s="83"/>
      <c r="J220" s="74"/>
      <c r="K220" s="38"/>
      <c r="L220" s="100"/>
      <c r="M220" s="84"/>
      <c r="N220" s="101"/>
      <c r="O220" s="93"/>
      <c r="P220" s="27"/>
      <c r="Q220" s="102"/>
      <c r="R220" s="16"/>
      <c r="S220" s="32"/>
      <c r="T220" s="32"/>
      <c r="U220" s="17"/>
      <c r="V220" s="17"/>
      <c r="W220" s="7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</row>
    <row r="221" spans="1:33" ht="14.4">
      <c r="A221" s="97" t="s">
        <v>273</v>
      </c>
      <c r="B221" s="80">
        <f>Lights!E109</f>
        <v>19.973183982683988</v>
      </c>
      <c r="C221" s="22">
        <f t="shared" si="28"/>
        <v>0.48786707736707724</v>
      </c>
      <c r="D221" s="52">
        <v>39</v>
      </c>
      <c r="E221" s="22">
        <f t="shared" si="30"/>
        <v>0</v>
      </c>
      <c r="F221" s="21">
        <f t="shared" si="31"/>
        <v>19.973183982683988</v>
      </c>
      <c r="G221" s="22" t="e">
        <f t="shared" si="22"/>
        <v>#DIV/0!</v>
      </c>
      <c r="H221" s="21">
        <f t="shared" si="23"/>
        <v>0</v>
      </c>
      <c r="I221" s="83"/>
      <c r="J221" s="74"/>
      <c r="K221" s="38"/>
      <c r="L221" s="100"/>
      <c r="M221" s="84"/>
      <c r="N221" s="101"/>
      <c r="O221" s="93"/>
      <c r="P221" s="27"/>
      <c r="Q221" s="102"/>
      <c r="R221" s="16"/>
      <c r="S221" s="32"/>
      <c r="T221" s="32"/>
      <c r="U221" s="17"/>
      <c r="V221" s="17"/>
      <c r="W221" s="7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</row>
    <row r="222" spans="1:33" ht="14.4">
      <c r="A222" s="97" t="s">
        <v>274</v>
      </c>
      <c r="B222" s="80">
        <f>Lights!E116</f>
        <v>19.973183982683988</v>
      </c>
      <c r="C222" s="22">
        <f t="shared" si="28"/>
        <v>0.48786707736707724</v>
      </c>
      <c r="D222" s="52">
        <v>39</v>
      </c>
      <c r="E222" s="22">
        <f t="shared" si="30"/>
        <v>0</v>
      </c>
      <c r="F222" s="21">
        <f t="shared" si="31"/>
        <v>19.973183982683988</v>
      </c>
      <c r="G222" s="22" t="e">
        <f t="shared" si="22"/>
        <v>#DIV/0!</v>
      </c>
      <c r="H222" s="21">
        <f t="shared" si="23"/>
        <v>0</v>
      </c>
      <c r="I222" s="83"/>
      <c r="J222" s="74"/>
      <c r="K222" s="38"/>
      <c r="L222" s="100"/>
      <c r="M222" s="84"/>
      <c r="N222" s="101"/>
      <c r="O222" s="93"/>
      <c r="P222" s="27"/>
      <c r="Q222" s="102"/>
      <c r="R222" s="16"/>
      <c r="S222" s="32"/>
      <c r="T222" s="32"/>
      <c r="U222" s="17"/>
      <c r="V222" s="17"/>
      <c r="W222" s="7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</row>
    <row r="223" spans="1:33" ht="14.4">
      <c r="A223" s="97" t="s">
        <v>275</v>
      </c>
      <c r="B223" s="80">
        <f>Lights!E123</f>
        <v>19.973183982683988</v>
      </c>
      <c r="C223" s="22">
        <f t="shared" si="28"/>
        <v>0.48786707736707724</v>
      </c>
      <c r="D223" s="52">
        <v>39</v>
      </c>
      <c r="E223" s="22">
        <f t="shared" si="30"/>
        <v>0</v>
      </c>
      <c r="F223" s="21">
        <f t="shared" si="31"/>
        <v>19.973183982683988</v>
      </c>
      <c r="G223" s="22" t="e">
        <f t="shared" si="22"/>
        <v>#DIV/0!</v>
      </c>
      <c r="H223" s="21">
        <f t="shared" si="23"/>
        <v>0</v>
      </c>
      <c r="I223" s="83"/>
      <c r="J223" s="74"/>
      <c r="K223" s="38"/>
      <c r="L223" s="100"/>
      <c r="M223" s="84"/>
      <c r="N223" s="101"/>
      <c r="O223" s="93"/>
      <c r="P223" s="27"/>
      <c r="Q223" s="102"/>
      <c r="R223" s="16"/>
      <c r="S223" s="32"/>
      <c r="T223" s="32"/>
      <c r="U223" s="17"/>
      <c r="V223" s="17"/>
      <c r="W223" s="7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</row>
    <row r="224" spans="1:33" ht="14.4">
      <c r="A224" s="97" t="s">
        <v>276</v>
      </c>
      <c r="B224" s="80">
        <f>Lights!E130</f>
        <v>21.293183982683985</v>
      </c>
      <c r="C224" s="22">
        <f t="shared" si="28"/>
        <v>0.45402092352092349</v>
      </c>
      <c r="D224" s="52">
        <v>39</v>
      </c>
      <c r="E224" s="22">
        <f t="shared" si="30"/>
        <v>0</v>
      </c>
      <c r="F224" s="21">
        <f t="shared" si="31"/>
        <v>21.293183982683985</v>
      </c>
      <c r="G224" s="22" t="e">
        <f t="shared" si="22"/>
        <v>#DIV/0!</v>
      </c>
      <c r="H224" s="21">
        <f t="shared" si="23"/>
        <v>0</v>
      </c>
      <c r="I224" s="83"/>
      <c r="J224" s="74"/>
      <c r="K224" s="38"/>
      <c r="L224" s="100"/>
      <c r="M224" s="84"/>
      <c r="N224" s="101"/>
      <c r="O224" s="93"/>
      <c r="P224" s="27"/>
      <c r="Q224" s="102"/>
      <c r="R224" s="16"/>
      <c r="S224" s="32"/>
      <c r="T224" s="32"/>
      <c r="U224" s="17"/>
      <c r="V224" s="17"/>
      <c r="W224" s="7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</row>
    <row r="225" spans="1:33" ht="14.4">
      <c r="A225" s="97"/>
      <c r="B225" s="80"/>
      <c r="C225" s="22" t="e">
        <f t="shared" si="28"/>
        <v>#DIV/0!</v>
      </c>
      <c r="D225" s="23">
        <f t="shared" ref="D225:D226" si="33">H225</f>
        <v>0</v>
      </c>
      <c r="E225" s="83"/>
      <c r="F225" s="83"/>
      <c r="G225" s="83"/>
      <c r="H225" s="83"/>
      <c r="I225" s="83"/>
      <c r="J225" s="74"/>
      <c r="K225" s="38"/>
      <c r="L225" s="100"/>
      <c r="M225" s="84"/>
      <c r="N225" s="101"/>
      <c r="O225" s="93"/>
      <c r="P225" s="27"/>
      <c r="Q225" s="102"/>
      <c r="R225" s="16"/>
      <c r="S225" s="32"/>
      <c r="T225" s="32"/>
      <c r="U225" s="17"/>
      <c r="V225" s="17"/>
      <c r="W225" s="7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</row>
    <row r="226" spans="1:33" ht="14.4">
      <c r="A226" s="79" t="s">
        <v>277</v>
      </c>
      <c r="B226" s="80"/>
      <c r="C226" s="22" t="e">
        <f t="shared" si="28"/>
        <v>#DIV/0!</v>
      </c>
      <c r="D226" s="23">
        <f t="shared" si="33"/>
        <v>0</v>
      </c>
      <c r="E226" s="83"/>
      <c r="F226" s="83"/>
      <c r="G226" s="83"/>
      <c r="H226" s="83"/>
      <c r="I226" s="83"/>
      <c r="J226" s="109"/>
      <c r="K226" s="25" t="s">
        <v>278</v>
      </c>
      <c r="L226" s="85"/>
      <c r="M226" s="84"/>
      <c r="N226" s="110"/>
      <c r="O226" s="84"/>
      <c r="P226" s="28" t="s">
        <v>278</v>
      </c>
      <c r="Q226" s="111"/>
      <c r="R226" s="16"/>
      <c r="S226" s="17"/>
      <c r="T226" s="17"/>
      <c r="U226" s="17"/>
      <c r="V226" s="17"/>
      <c r="W226" s="7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</row>
    <row r="227" spans="1:33" ht="14.4">
      <c r="A227" s="56" t="s">
        <v>279</v>
      </c>
      <c r="B227" s="21"/>
      <c r="C227" s="22">
        <f t="shared" si="28"/>
        <v>1</v>
      </c>
      <c r="D227" s="23">
        <v>54</v>
      </c>
      <c r="E227" s="21"/>
      <c r="F227" s="21"/>
      <c r="G227" s="21"/>
      <c r="H227" s="21">
        <v>54</v>
      </c>
      <c r="I227" s="21" t="e">
        <v>#REF!</v>
      </c>
      <c r="J227" s="74">
        <v>5</v>
      </c>
      <c r="K227" s="25">
        <v>54</v>
      </c>
      <c r="L227" s="112" t="e">
        <v>#REF!</v>
      </c>
      <c r="M227" s="28" t="e">
        <v>#REF!</v>
      </c>
      <c r="N227" s="113">
        <v>92</v>
      </c>
      <c r="O227" s="28">
        <v>49</v>
      </c>
      <c r="P227" s="28">
        <v>54</v>
      </c>
      <c r="Q227" s="24">
        <v>54</v>
      </c>
      <c r="R227" s="29">
        <v>0</v>
      </c>
      <c r="S227" s="17"/>
      <c r="T227" s="17"/>
      <c r="U227" s="17"/>
      <c r="V227" s="17"/>
      <c r="W227" s="7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</row>
    <row r="228" spans="1:33" ht="14.4">
      <c r="A228" s="56" t="s">
        <v>280</v>
      </c>
      <c r="B228" s="21"/>
      <c r="C228" s="22">
        <f t="shared" si="28"/>
        <v>1</v>
      </c>
      <c r="D228" s="23">
        <v>78</v>
      </c>
      <c r="E228" s="21"/>
      <c r="F228" s="21"/>
      <c r="G228" s="21"/>
      <c r="H228" s="21">
        <v>78</v>
      </c>
      <c r="I228" s="21" t="e">
        <v>#REF!</v>
      </c>
      <c r="J228" s="74">
        <v>10</v>
      </c>
      <c r="K228" s="25">
        <v>78</v>
      </c>
      <c r="L228" s="112" t="e">
        <v>#REF!</v>
      </c>
      <c r="M228" s="28" t="e">
        <v>#REF!</v>
      </c>
      <c r="N228" s="113">
        <v>88</v>
      </c>
      <c r="O228" s="28">
        <v>68</v>
      </c>
      <c r="P228" s="28">
        <v>78</v>
      </c>
      <c r="Q228" s="24">
        <v>78</v>
      </c>
      <c r="R228" s="29">
        <v>0</v>
      </c>
      <c r="S228" s="17"/>
      <c r="T228" s="17"/>
      <c r="U228" s="17"/>
      <c r="V228" s="17"/>
      <c r="W228" s="7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</row>
    <row r="229" spans="1:33" ht="14.4">
      <c r="A229" s="56" t="s">
        <v>281</v>
      </c>
      <c r="B229" s="21"/>
      <c r="C229" s="22">
        <f t="shared" si="28"/>
        <v>1</v>
      </c>
      <c r="D229" s="23">
        <v>101</v>
      </c>
      <c r="E229" s="21"/>
      <c r="F229" s="21"/>
      <c r="G229" s="21"/>
      <c r="H229" s="21">
        <v>101</v>
      </c>
      <c r="I229" s="21" t="e">
        <v>#REF!</v>
      </c>
      <c r="J229" s="74">
        <v>15</v>
      </c>
      <c r="K229" s="25">
        <v>101</v>
      </c>
      <c r="L229" s="112" t="e">
        <v>#REF!</v>
      </c>
      <c r="M229" s="28" t="e">
        <v>#REF!</v>
      </c>
      <c r="N229" s="113">
        <v>87</v>
      </c>
      <c r="O229" s="28">
        <v>86</v>
      </c>
      <c r="P229" s="28">
        <v>101</v>
      </c>
      <c r="Q229" s="24">
        <v>101</v>
      </c>
      <c r="R229" s="29">
        <v>0</v>
      </c>
      <c r="S229" s="17"/>
      <c r="T229" s="17"/>
      <c r="U229" s="17"/>
      <c r="V229" s="17"/>
      <c r="W229" s="7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</row>
    <row r="230" spans="1:33" ht="14.4">
      <c r="A230" s="56" t="s">
        <v>282</v>
      </c>
      <c r="B230" s="21"/>
      <c r="C230" s="22">
        <f t="shared" si="28"/>
        <v>1</v>
      </c>
      <c r="D230" s="23">
        <v>129</v>
      </c>
      <c r="E230" s="21"/>
      <c r="F230" s="21"/>
      <c r="G230" s="21"/>
      <c r="H230" s="21">
        <v>129</v>
      </c>
      <c r="I230" s="21" t="e">
        <v>#REF!</v>
      </c>
      <c r="J230" s="74">
        <v>20</v>
      </c>
      <c r="K230" s="25">
        <v>129</v>
      </c>
      <c r="L230" s="112" t="e">
        <v>#REF!</v>
      </c>
      <c r="M230" s="28" t="e">
        <v>#REF!</v>
      </c>
      <c r="N230" s="113">
        <v>86</v>
      </c>
      <c r="O230" s="28">
        <v>109</v>
      </c>
      <c r="P230" s="28">
        <v>129</v>
      </c>
      <c r="Q230" s="24">
        <v>129</v>
      </c>
      <c r="R230" s="29">
        <v>0</v>
      </c>
      <c r="S230" s="17"/>
      <c r="T230" s="17"/>
      <c r="U230" s="17"/>
      <c r="V230" s="17"/>
      <c r="W230" s="7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</row>
    <row r="231" spans="1:33" ht="14.4">
      <c r="A231" s="56" t="s">
        <v>283</v>
      </c>
      <c r="B231" s="21"/>
      <c r="C231" s="22">
        <f t="shared" si="28"/>
        <v>1</v>
      </c>
      <c r="D231" s="23">
        <v>60</v>
      </c>
      <c r="E231" s="21"/>
      <c r="F231" s="21"/>
      <c r="G231" s="21"/>
      <c r="H231" s="21">
        <v>60</v>
      </c>
      <c r="I231" s="21" t="e">
        <v>#REF!</v>
      </c>
      <c r="J231" s="74">
        <v>8</v>
      </c>
      <c r="K231" s="25">
        <v>60</v>
      </c>
      <c r="L231" s="112" t="e">
        <v>#REF!</v>
      </c>
      <c r="M231" s="28" t="e">
        <v>#REF!</v>
      </c>
      <c r="N231" s="113">
        <v>87</v>
      </c>
      <c r="O231" s="28">
        <v>52</v>
      </c>
      <c r="P231" s="28">
        <v>60</v>
      </c>
      <c r="Q231" s="24">
        <v>60</v>
      </c>
      <c r="R231" s="29">
        <v>0</v>
      </c>
      <c r="S231" s="17"/>
      <c r="T231" s="17"/>
      <c r="U231" s="17"/>
      <c r="V231" s="17"/>
      <c r="W231" s="7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</row>
    <row r="232" spans="1:33" ht="14.4">
      <c r="A232" s="56" t="s">
        <v>284</v>
      </c>
      <c r="B232" s="21"/>
      <c r="C232" s="22">
        <f t="shared" si="28"/>
        <v>1</v>
      </c>
      <c r="D232" s="23">
        <v>86</v>
      </c>
      <c r="E232" s="21"/>
      <c r="F232" s="21"/>
      <c r="G232" s="21"/>
      <c r="H232" s="21">
        <v>86</v>
      </c>
      <c r="I232" s="21" t="e">
        <v>#REF!</v>
      </c>
      <c r="J232" s="74">
        <v>16</v>
      </c>
      <c r="K232" s="25">
        <v>86</v>
      </c>
      <c r="L232" s="112" t="e">
        <v>#REF!</v>
      </c>
      <c r="M232" s="28" t="e">
        <v>#REF!</v>
      </c>
      <c r="N232" s="113">
        <v>81</v>
      </c>
      <c r="O232" s="28">
        <v>70</v>
      </c>
      <c r="P232" s="28">
        <v>86</v>
      </c>
      <c r="Q232" s="24">
        <v>86</v>
      </c>
      <c r="R232" s="29">
        <v>0</v>
      </c>
      <c r="S232" s="17"/>
      <c r="T232" s="17"/>
      <c r="U232" s="17"/>
      <c r="V232" s="17"/>
      <c r="W232" s="7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</row>
    <row r="233" spans="1:33" ht="14.4">
      <c r="A233" s="56" t="s">
        <v>285</v>
      </c>
      <c r="B233" s="21"/>
      <c r="C233" s="22">
        <f t="shared" si="28"/>
        <v>1</v>
      </c>
      <c r="D233" s="23">
        <v>112</v>
      </c>
      <c r="E233" s="21"/>
      <c r="F233" s="21"/>
      <c r="G233" s="21"/>
      <c r="H233" s="21">
        <v>112</v>
      </c>
      <c r="I233" s="21" t="e">
        <v>#REF!</v>
      </c>
      <c r="J233" s="74">
        <v>24</v>
      </c>
      <c r="K233" s="25">
        <v>112</v>
      </c>
      <c r="L233" s="112" t="e">
        <v>#REF!</v>
      </c>
      <c r="M233" s="28" t="e">
        <v>#REF!</v>
      </c>
      <c r="N233" s="113">
        <v>79</v>
      </c>
      <c r="O233" s="28">
        <v>88</v>
      </c>
      <c r="P233" s="28">
        <v>112</v>
      </c>
      <c r="Q233" s="24">
        <v>112</v>
      </c>
      <c r="R233" s="29">
        <v>0</v>
      </c>
      <c r="S233" s="17"/>
      <c r="T233" s="17"/>
      <c r="U233" s="17"/>
      <c r="V233" s="17"/>
      <c r="W233" s="7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</row>
    <row r="234" spans="1:33" ht="14.4">
      <c r="A234" s="56" t="s">
        <v>286</v>
      </c>
      <c r="B234" s="21"/>
      <c r="C234" s="22">
        <f t="shared" si="28"/>
        <v>1</v>
      </c>
      <c r="D234" s="23">
        <v>143</v>
      </c>
      <c r="E234" s="21"/>
      <c r="F234" s="21"/>
      <c r="G234" s="21"/>
      <c r="H234" s="21">
        <v>143</v>
      </c>
      <c r="I234" s="21" t="e">
        <v>#REF!</v>
      </c>
      <c r="J234" s="74">
        <v>32</v>
      </c>
      <c r="K234" s="25">
        <v>143</v>
      </c>
      <c r="L234" s="112" t="e">
        <v>#REF!</v>
      </c>
      <c r="M234" s="28" t="e">
        <v>#REF!</v>
      </c>
      <c r="N234" s="113">
        <v>78</v>
      </c>
      <c r="O234" s="28">
        <v>111</v>
      </c>
      <c r="P234" s="28">
        <v>143</v>
      </c>
      <c r="Q234" s="24">
        <v>143</v>
      </c>
      <c r="R234" s="29">
        <v>0</v>
      </c>
      <c r="S234" s="17"/>
      <c r="T234" s="17"/>
      <c r="U234" s="17"/>
      <c r="V234" s="17"/>
      <c r="W234" s="7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</row>
    <row r="235" spans="1:33" ht="14.4">
      <c r="A235" s="75" t="s">
        <v>287</v>
      </c>
      <c r="B235" s="21"/>
      <c r="C235" s="22">
        <f t="shared" si="28"/>
        <v>1</v>
      </c>
      <c r="D235" s="23">
        <v>60</v>
      </c>
      <c r="E235" s="21"/>
      <c r="F235" s="21"/>
      <c r="G235" s="21"/>
      <c r="H235" s="21">
        <v>60</v>
      </c>
      <c r="I235" s="21" t="s">
        <v>288</v>
      </c>
      <c r="J235" s="74">
        <v>30</v>
      </c>
      <c r="K235" s="25">
        <v>35</v>
      </c>
      <c r="L235" s="39" t="s">
        <v>288</v>
      </c>
      <c r="M235" s="28" t="s">
        <v>288</v>
      </c>
      <c r="N235" s="113">
        <v>50</v>
      </c>
      <c r="O235" s="28" t="s">
        <v>288</v>
      </c>
      <c r="P235" s="28">
        <v>35</v>
      </c>
      <c r="Q235" s="24">
        <v>60</v>
      </c>
      <c r="R235" s="16"/>
      <c r="S235" s="17"/>
      <c r="T235" s="17"/>
      <c r="U235" s="17"/>
      <c r="V235" s="17"/>
      <c r="W235" s="7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</row>
    <row r="236" spans="1:33" ht="14.4">
      <c r="A236" s="56" t="s">
        <v>289</v>
      </c>
      <c r="B236" s="21"/>
      <c r="C236" s="22">
        <f t="shared" si="28"/>
        <v>1</v>
      </c>
      <c r="D236" s="23">
        <v>155</v>
      </c>
      <c r="E236" s="21"/>
      <c r="F236" s="21"/>
      <c r="G236" s="21"/>
      <c r="H236" s="21">
        <v>155</v>
      </c>
      <c r="I236" s="21" t="e">
        <v>#REF!</v>
      </c>
      <c r="J236" s="74">
        <v>0</v>
      </c>
      <c r="K236" s="25">
        <v>155</v>
      </c>
      <c r="L236" s="112" t="e">
        <v>#REF!</v>
      </c>
      <c r="M236" s="28" t="e">
        <v>#REF!</v>
      </c>
      <c r="N236" s="113">
        <v>50</v>
      </c>
      <c r="O236" s="28">
        <v>155</v>
      </c>
      <c r="P236" s="28">
        <v>155</v>
      </c>
      <c r="Q236" s="24">
        <v>155</v>
      </c>
      <c r="R236" s="114" t="s">
        <v>290</v>
      </c>
      <c r="S236" s="17"/>
      <c r="T236" s="17"/>
      <c r="U236" s="17"/>
      <c r="V236" s="17"/>
      <c r="W236" s="7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</row>
    <row r="237" spans="1:33" ht="14.4">
      <c r="A237" s="56" t="s">
        <v>291</v>
      </c>
      <c r="B237" s="21"/>
      <c r="C237" s="22">
        <f t="shared" si="28"/>
        <v>1</v>
      </c>
      <c r="D237" s="23">
        <v>155</v>
      </c>
      <c r="E237" s="21"/>
      <c r="F237" s="21"/>
      <c r="G237" s="21"/>
      <c r="H237" s="21">
        <v>155</v>
      </c>
      <c r="I237" s="21" t="e">
        <v>#REF!</v>
      </c>
      <c r="J237" s="74">
        <v>0</v>
      </c>
      <c r="K237" s="25">
        <v>155</v>
      </c>
      <c r="L237" s="112" t="e">
        <v>#REF!</v>
      </c>
      <c r="M237" s="28" t="e">
        <v>#REF!</v>
      </c>
      <c r="N237" s="113">
        <v>50</v>
      </c>
      <c r="O237" s="28">
        <v>155</v>
      </c>
      <c r="P237" s="28">
        <v>155</v>
      </c>
      <c r="Q237" s="24">
        <v>155</v>
      </c>
      <c r="R237" s="114" t="s">
        <v>290</v>
      </c>
      <c r="S237" s="17"/>
      <c r="T237" s="17"/>
      <c r="U237" s="17"/>
      <c r="V237" s="17"/>
      <c r="W237" s="7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</row>
    <row r="238" spans="1:33" ht="14.4">
      <c r="A238" s="56" t="s">
        <v>292</v>
      </c>
      <c r="B238" s="21"/>
      <c r="C238" s="22">
        <f t="shared" si="28"/>
        <v>1</v>
      </c>
      <c r="D238" s="23">
        <v>155</v>
      </c>
      <c r="E238" s="21"/>
      <c r="F238" s="21"/>
      <c r="G238" s="21"/>
      <c r="H238" s="21">
        <v>155</v>
      </c>
      <c r="I238" s="21" t="e">
        <v>#REF!</v>
      </c>
      <c r="J238" s="74">
        <v>0</v>
      </c>
      <c r="K238" s="25">
        <v>155</v>
      </c>
      <c r="L238" s="112" t="e">
        <v>#REF!</v>
      </c>
      <c r="M238" s="28" t="e">
        <v>#REF!</v>
      </c>
      <c r="N238" s="113">
        <v>50</v>
      </c>
      <c r="O238" s="28">
        <v>155</v>
      </c>
      <c r="P238" s="28">
        <v>155</v>
      </c>
      <c r="Q238" s="24">
        <v>155</v>
      </c>
      <c r="R238" s="114" t="s">
        <v>290</v>
      </c>
      <c r="S238" s="17"/>
      <c r="T238" s="17"/>
      <c r="U238" s="17"/>
      <c r="V238" s="17"/>
      <c r="W238" s="7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</row>
    <row r="239" spans="1:33" ht="14.4">
      <c r="A239" s="56" t="s">
        <v>293</v>
      </c>
      <c r="B239" s="21"/>
      <c r="C239" s="22">
        <f t="shared" si="28"/>
        <v>1</v>
      </c>
      <c r="D239" s="23">
        <v>154</v>
      </c>
      <c r="E239" s="21"/>
      <c r="F239" s="21"/>
      <c r="G239" s="21"/>
      <c r="H239" s="21">
        <v>154</v>
      </c>
      <c r="I239" s="21" t="e">
        <v>#REF!</v>
      </c>
      <c r="J239" s="74">
        <v>0</v>
      </c>
      <c r="K239" s="25">
        <v>145</v>
      </c>
      <c r="L239" s="112" t="e">
        <v>#REF!</v>
      </c>
      <c r="M239" s="28" t="e">
        <v>#REF!</v>
      </c>
      <c r="N239" s="113">
        <v>50</v>
      </c>
      <c r="O239" s="28">
        <v>145</v>
      </c>
      <c r="P239" s="28">
        <v>145</v>
      </c>
      <c r="Q239" s="24">
        <v>145</v>
      </c>
      <c r="R239" s="114" t="s">
        <v>290</v>
      </c>
      <c r="S239" s="17"/>
      <c r="T239" s="17"/>
      <c r="U239" s="17"/>
      <c r="V239" s="17"/>
      <c r="W239" s="7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</row>
    <row r="240" spans="1:33" ht="14.4">
      <c r="A240" s="56" t="s">
        <v>294</v>
      </c>
      <c r="B240" s="21"/>
      <c r="C240" s="22">
        <f t="shared" si="28"/>
        <v>1</v>
      </c>
      <c r="D240" s="23">
        <v>341</v>
      </c>
      <c r="E240" s="21"/>
      <c r="F240" s="21"/>
      <c r="G240" s="21"/>
      <c r="H240" s="21">
        <v>341</v>
      </c>
      <c r="I240" s="21" t="e">
        <v>#REF!</v>
      </c>
      <c r="J240" s="74">
        <v>0</v>
      </c>
      <c r="K240" s="25">
        <v>341</v>
      </c>
      <c r="L240" s="112" t="e">
        <v>#REF!</v>
      </c>
      <c r="M240" s="28" t="e">
        <v>#REF!</v>
      </c>
      <c r="N240" s="113">
        <v>30</v>
      </c>
      <c r="O240" s="28">
        <v>341</v>
      </c>
      <c r="P240" s="28">
        <v>341</v>
      </c>
      <c r="Q240" s="24">
        <v>341</v>
      </c>
      <c r="R240" s="114" t="s">
        <v>290</v>
      </c>
      <c r="S240" s="17"/>
      <c r="T240" s="17"/>
      <c r="U240" s="17"/>
      <c r="V240" s="17"/>
      <c r="W240" s="7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</row>
    <row r="241" spans="1:33" ht="14.4">
      <c r="A241" s="56" t="s">
        <v>295</v>
      </c>
      <c r="B241" s="21"/>
      <c r="C241" s="22">
        <f t="shared" si="28"/>
        <v>1</v>
      </c>
      <c r="D241" s="23">
        <v>341</v>
      </c>
      <c r="E241" s="21"/>
      <c r="F241" s="21"/>
      <c r="G241" s="21"/>
      <c r="H241" s="21">
        <v>341</v>
      </c>
      <c r="I241" s="21" t="e">
        <v>#REF!</v>
      </c>
      <c r="J241" s="74">
        <v>0</v>
      </c>
      <c r="K241" s="25">
        <v>341</v>
      </c>
      <c r="L241" s="112" t="e">
        <v>#REF!</v>
      </c>
      <c r="M241" s="28" t="e">
        <v>#REF!</v>
      </c>
      <c r="N241" s="113">
        <v>30</v>
      </c>
      <c r="O241" s="28">
        <v>341</v>
      </c>
      <c r="P241" s="28">
        <v>341</v>
      </c>
      <c r="Q241" s="24">
        <v>341</v>
      </c>
      <c r="R241" s="114" t="s">
        <v>290</v>
      </c>
      <c r="S241" s="17"/>
      <c r="T241" s="17"/>
      <c r="U241" s="17"/>
      <c r="V241" s="17"/>
      <c r="W241" s="7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</row>
    <row r="242" spans="1:33" ht="14.4">
      <c r="A242" s="56" t="s">
        <v>296</v>
      </c>
      <c r="B242" s="36"/>
      <c r="C242" s="22" t="e">
        <f t="shared" si="28"/>
        <v>#DIV/0!</v>
      </c>
      <c r="D242" s="23">
        <f t="shared" ref="D242:D271" si="34">H242</f>
        <v>0</v>
      </c>
      <c r="E242" s="37"/>
      <c r="F242" s="37"/>
      <c r="G242" s="37"/>
      <c r="H242" s="37"/>
      <c r="I242" s="37"/>
      <c r="J242" s="74">
        <v>86</v>
      </c>
      <c r="K242" s="25">
        <v>86</v>
      </c>
      <c r="L242" s="112">
        <v>100</v>
      </c>
      <c r="M242" s="27"/>
      <c r="N242" s="113">
        <v>20</v>
      </c>
      <c r="O242" s="28">
        <v>22</v>
      </c>
      <c r="P242" s="28">
        <v>86</v>
      </c>
      <c r="Q242" s="28">
        <v>108</v>
      </c>
      <c r="R242" s="29">
        <v>0.25</v>
      </c>
      <c r="S242" s="17" t="s">
        <v>297</v>
      </c>
      <c r="T242" s="17"/>
      <c r="U242" s="17"/>
      <c r="V242" s="17"/>
      <c r="W242" s="7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</row>
    <row r="243" spans="1:33" ht="14.4">
      <c r="A243" s="115"/>
      <c r="B243" s="116"/>
      <c r="C243" s="22" t="e">
        <f t="shared" si="28"/>
        <v>#DIV/0!</v>
      </c>
      <c r="D243" s="23">
        <f t="shared" si="34"/>
        <v>0</v>
      </c>
      <c r="E243" s="117"/>
      <c r="F243" s="117"/>
      <c r="G243" s="117"/>
      <c r="H243" s="117"/>
      <c r="I243" s="118"/>
      <c r="J243" s="109"/>
      <c r="K243" s="38"/>
      <c r="L243" s="119"/>
      <c r="M243" s="120"/>
      <c r="N243" s="121"/>
      <c r="O243" s="120"/>
      <c r="P243" s="120"/>
      <c r="Q243" s="120"/>
      <c r="R243" s="122"/>
      <c r="S243" s="115"/>
      <c r="T243" s="115"/>
      <c r="U243" s="115"/>
      <c r="V243" s="115"/>
      <c r="W243" s="122"/>
      <c r="X243" s="115"/>
      <c r="Y243" s="115"/>
      <c r="Z243" s="115"/>
      <c r="AA243" s="115"/>
      <c r="AB243" s="115"/>
      <c r="AC243" s="115"/>
      <c r="AD243" s="115"/>
      <c r="AE243" s="115"/>
      <c r="AF243" s="115"/>
      <c r="AG243" s="115"/>
    </row>
    <row r="244" spans="1:33" ht="14.4">
      <c r="A244" s="123" t="s">
        <v>298</v>
      </c>
      <c r="B244" s="124"/>
      <c r="C244" s="22" t="e">
        <f t="shared" si="28"/>
        <v>#DIV/0!</v>
      </c>
      <c r="D244" s="23">
        <f t="shared" si="34"/>
        <v>0</v>
      </c>
      <c r="E244" s="125"/>
      <c r="F244" s="125"/>
      <c r="G244" s="125"/>
      <c r="H244" s="125"/>
      <c r="I244" s="125"/>
      <c r="J244" s="126"/>
      <c r="K244" s="127"/>
      <c r="L244" s="128"/>
      <c r="M244" s="126"/>
      <c r="N244" s="129"/>
      <c r="O244" s="130"/>
      <c r="P244" s="126"/>
      <c r="Q244" s="126"/>
      <c r="R244" s="16"/>
      <c r="S244" s="34"/>
      <c r="T244" s="34"/>
      <c r="U244" s="34"/>
      <c r="V244" s="34"/>
      <c r="W244" s="16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</row>
    <row r="245" spans="1:33" ht="14.4">
      <c r="A245" s="56" t="s">
        <v>299</v>
      </c>
      <c r="B245" s="36"/>
      <c r="C245" s="22" t="e">
        <f t="shared" si="28"/>
        <v>#DIV/0!</v>
      </c>
      <c r="D245" s="23">
        <f t="shared" si="34"/>
        <v>0</v>
      </c>
      <c r="E245" s="37"/>
      <c r="F245" s="37"/>
      <c r="G245" s="37"/>
      <c r="H245" s="37"/>
      <c r="I245" s="37"/>
      <c r="J245" s="109"/>
      <c r="K245" s="38"/>
      <c r="L245" s="39"/>
      <c r="M245" s="27"/>
      <c r="N245" s="131">
        <v>70</v>
      </c>
      <c r="O245" s="28">
        <v>0</v>
      </c>
      <c r="P245" s="27"/>
      <c r="Q245" s="28">
        <v>0</v>
      </c>
      <c r="R245" s="16"/>
      <c r="S245" s="17"/>
      <c r="T245" s="17"/>
      <c r="U245" s="17"/>
      <c r="V245" s="17"/>
      <c r="W245" s="7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</row>
    <row r="246" spans="1:33" ht="14.4">
      <c r="A246" s="56" t="s">
        <v>300</v>
      </c>
      <c r="B246" s="36"/>
      <c r="C246" s="22" t="e">
        <f t="shared" si="28"/>
        <v>#DIV/0!</v>
      </c>
      <c r="D246" s="23">
        <f t="shared" si="34"/>
        <v>0</v>
      </c>
      <c r="E246" s="37"/>
      <c r="F246" s="37"/>
      <c r="G246" s="37"/>
      <c r="H246" s="37"/>
      <c r="I246" s="37"/>
      <c r="J246" s="109"/>
      <c r="K246" s="38"/>
      <c r="L246" s="39"/>
      <c r="M246" s="27"/>
      <c r="N246" s="131">
        <v>70</v>
      </c>
      <c r="O246" s="28">
        <v>0</v>
      </c>
      <c r="P246" s="27"/>
      <c r="Q246" s="28">
        <v>0</v>
      </c>
      <c r="R246" s="16"/>
      <c r="S246" s="17"/>
      <c r="T246" s="17"/>
      <c r="U246" s="17"/>
      <c r="V246" s="17"/>
      <c r="W246" s="7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</row>
    <row r="247" spans="1:33" ht="14.4">
      <c r="A247" s="56" t="s">
        <v>301</v>
      </c>
      <c r="B247" s="36"/>
      <c r="C247" s="22" t="e">
        <f t="shared" si="28"/>
        <v>#DIV/0!</v>
      </c>
      <c r="D247" s="23">
        <f t="shared" si="34"/>
        <v>0</v>
      </c>
      <c r="E247" s="37"/>
      <c r="F247" s="37"/>
      <c r="G247" s="37"/>
      <c r="H247" s="37"/>
      <c r="I247" s="37"/>
      <c r="J247" s="109"/>
      <c r="K247" s="38"/>
      <c r="L247" s="39"/>
      <c r="M247" s="27"/>
      <c r="N247" s="131">
        <v>70</v>
      </c>
      <c r="O247" s="28">
        <v>0</v>
      </c>
      <c r="P247" s="27"/>
      <c r="Q247" s="28">
        <v>0</v>
      </c>
      <c r="R247" s="16"/>
      <c r="S247" s="17"/>
      <c r="T247" s="17"/>
      <c r="U247" s="17"/>
      <c r="V247" s="17"/>
      <c r="W247" s="7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</row>
    <row r="248" spans="1:33" ht="14.4">
      <c r="A248" s="56" t="s">
        <v>302</v>
      </c>
      <c r="B248" s="36"/>
      <c r="C248" s="22" t="e">
        <f t="shared" si="28"/>
        <v>#DIV/0!</v>
      </c>
      <c r="D248" s="23">
        <f t="shared" si="34"/>
        <v>0</v>
      </c>
      <c r="E248" s="37"/>
      <c r="F248" s="37"/>
      <c r="G248" s="37"/>
      <c r="H248" s="37"/>
      <c r="I248" s="37"/>
      <c r="J248" s="109"/>
      <c r="K248" s="38"/>
      <c r="L248" s="39"/>
      <c r="M248" s="27"/>
      <c r="N248" s="131">
        <v>70</v>
      </c>
      <c r="O248" s="28">
        <v>0</v>
      </c>
      <c r="P248" s="27"/>
      <c r="Q248" s="28">
        <v>0</v>
      </c>
      <c r="R248" s="16"/>
      <c r="S248" s="17"/>
      <c r="T248" s="17"/>
      <c r="U248" s="17"/>
      <c r="V248" s="17"/>
      <c r="W248" s="7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</row>
    <row r="249" spans="1:33" ht="14.4">
      <c r="A249" s="56" t="s">
        <v>303</v>
      </c>
      <c r="B249" s="36"/>
      <c r="C249" s="22" t="e">
        <f t="shared" si="28"/>
        <v>#DIV/0!</v>
      </c>
      <c r="D249" s="23">
        <f t="shared" si="34"/>
        <v>0</v>
      </c>
      <c r="E249" s="37"/>
      <c r="F249" s="37"/>
      <c r="G249" s="37"/>
      <c r="H249" s="37"/>
      <c r="I249" s="37"/>
      <c r="J249" s="109"/>
      <c r="K249" s="38"/>
      <c r="L249" s="39"/>
      <c r="M249" s="27"/>
      <c r="N249" s="131">
        <v>50</v>
      </c>
      <c r="O249" s="28">
        <v>0</v>
      </c>
      <c r="P249" s="27"/>
      <c r="Q249" s="28">
        <v>0</v>
      </c>
      <c r="R249" s="16"/>
      <c r="S249" s="17"/>
      <c r="T249" s="17"/>
      <c r="U249" s="17"/>
      <c r="V249" s="17"/>
      <c r="W249" s="7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</row>
    <row r="250" spans="1:33" ht="14.4">
      <c r="A250" s="56" t="s">
        <v>304</v>
      </c>
      <c r="B250" s="36"/>
      <c r="C250" s="22" t="e">
        <f t="shared" si="28"/>
        <v>#DIV/0!</v>
      </c>
      <c r="D250" s="23">
        <f t="shared" si="34"/>
        <v>0</v>
      </c>
      <c r="E250" s="37"/>
      <c r="F250" s="37"/>
      <c r="G250" s="37"/>
      <c r="H250" s="37"/>
      <c r="I250" s="37"/>
      <c r="J250" s="109"/>
      <c r="K250" s="38"/>
      <c r="L250" s="39"/>
      <c r="M250" s="27"/>
      <c r="N250" s="131">
        <v>50</v>
      </c>
      <c r="O250" s="28">
        <v>0</v>
      </c>
      <c r="P250" s="27"/>
      <c r="Q250" s="28">
        <v>0</v>
      </c>
      <c r="R250" s="16"/>
      <c r="S250" s="17"/>
      <c r="T250" s="17"/>
      <c r="U250" s="17"/>
      <c r="V250" s="17"/>
      <c r="W250" s="7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</row>
    <row r="251" spans="1:33" ht="14.4">
      <c r="A251" s="56" t="s">
        <v>305</v>
      </c>
      <c r="B251" s="36"/>
      <c r="C251" s="22" t="e">
        <f t="shared" si="28"/>
        <v>#DIV/0!</v>
      </c>
      <c r="D251" s="23">
        <f t="shared" si="34"/>
        <v>0</v>
      </c>
      <c r="E251" s="37"/>
      <c r="F251" s="37"/>
      <c r="G251" s="37"/>
      <c r="H251" s="37"/>
      <c r="I251" s="37"/>
      <c r="J251" s="109"/>
      <c r="K251" s="38"/>
      <c r="L251" s="39"/>
      <c r="M251" s="27"/>
      <c r="N251" s="131">
        <v>50</v>
      </c>
      <c r="O251" s="28">
        <v>0</v>
      </c>
      <c r="P251" s="27"/>
      <c r="Q251" s="28">
        <v>0</v>
      </c>
      <c r="R251" s="16"/>
      <c r="S251" s="17"/>
      <c r="T251" s="17"/>
      <c r="U251" s="17"/>
      <c r="V251" s="17"/>
      <c r="W251" s="7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</row>
    <row r="252" spans="1:33" ht="14.4">
      <c r="A252" s="56" t="s">
        <v>306</v>
      </c>
      <c r="B252" s="36"/>
      <c r="C252" s="22" t="e">
        <f t="shared" si="28"/>
        <v>#DIV/0!</v>
      </c>
      <c r="D252" s="23">
        <f t="shared" si="34"/>
        <v>0</v>
      </c>
      <c r="E252" s="37"/>
      <c r="F252" s="37"/>
      <c r="G252" s="37"/>
      <c r="H252" s="37"/>
      <c r="I252" s="37"/>
      <c r="J252" s="109"/>
      <c r="K252" s="38"/>
      <c r="L252" s="39"/>
      <c r="M252" s="27"/>
      <c r="N252" s="131">
        <v>50</v>
      </c>
      <c r="O252" s="28">
        <v>0</v>
      </c>
      <c r="P252" s="27"/>
      <c r="Q252" s="28">
        <v>0</v>
      </c>
      <c r="R252" s="16"/>
      <c r="S252" s="17"/>
      <c r="T252" s="17"/>
      <c r="U252" s="17"/>
      <c r="V252" s="17"/>
      <c r="W252" s="7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</row>
    <row r="253" spans="1:33" ht="14.4">
      <c r="A253" s="56" t="s">
        <v>307</v>
      </c>
      <c r="B253" s="36"/>
      <c r="C253" s="22" t="e">
        <f t="shared" si="28"/>
        <v>#DIV/0!</v>
      </c>
      <c r="D253" s="23">
        <f t="shared" si="34"/>
        <v>0</v>
      </c>
      <c r="E253" s="37"/>
      <c r="F253" s="37"/>
      <c r="G253" s="37"/>
      <c r="H253" s="37"/>
      <c r="I253" s="37"/>
      <c r="J253" s="109"/>
      <c r="K253" s="38"/>
      <c r="L253" s="39"/>
      <c r="M253" s="27"/>
      <c r="N253" s="131">
        <v>50</v>
      </c>
      <c r="O253" s="28">
        <v>0</v>
      </c>
      <c r="P253" s="27"/>
      <c r="Q253" s="28">
        <v>0</v>
      </c>
      <c r="R253" s="16"/>
      <c r="S253" s="17"/>
      <c r="T253" s="17"/>
      <c r="U253" s="17"/>
      <c r="V253" s="17"/>
      <c r="W253" s="7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</row>
    <row r="254" spans="1:33" ht="14.4">
      <c r="A254" s="132"/>
      <c r="B254" s="36"/>
      <c r="C254" s="22" t="e">
        <f t="shared" si="28"/>
        <v>#DIV/0!</v>
      </c>
      <c r="D254" s="23">
        <f t="shared" si="34"/>
        <v>0</v>
      </c>
      <c r="E254" s="37"/>
      <c r="F254" s="37"/>
      <c r="G254" s="37"/>
      <c r="H254" s="37"/>
      <c r="I254" s="37"/>
      <c r="J254" s="109"/>
      <c r="K254" s="38"/>
      <c r="L254" s="133"/>
      <c r="M254" s="27"/>
      <c r="N254" s="134"/>
      <c r="O254" s="27"/>
      <c r="P254" s="27"/>
      <c r="Q254" s="27"/>
      <c r="R254" s="16"/>
      <c r="S254" s="34"/>
      <c r="T254" s="34"/>
      <c r="U254" s="34"/>
      <c r="V254" s="34"/>
      <c r="W254" s="16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</row>
    <row r="255" spans="1:33" ht="14.4">
      <c r="A255" s="56" t="s">
        <v>308</v>
      </c>
      <c r="B255" s="36"/>
      <c r="C255" s="22" t="e">
        <f t="shared" si="28"/>
        <v>#DIV/0!</v>
      </c>
      <c r="D255" s="23">
        <f t="shared" si="34"/>
        <v>0</v>
      </c>
      <c r="E255" s="37"/>
      <c r="F255" s="37"/>
      <c r="G255" s="37"/>
      <c r="H255" s="37"/>
      <c r="I255" s="37"/>
      <c r="J255" s="109"/>
      <c r="K255" s="38"/>
      <c r="L255" s="39"/>
      <c r="M255" s="27"/>
      <c r="N255" s="131">
        <v>30</v>
      </c>
      <c r="O255" s="28">
        <v>0</v>
      </c>
      <c r="P255" s="27"/>
      <c r="Q255" s="28">
        <v>0</v>
      </c>
      <c r="R255" s="16"/>
      <c r="S255" s="17"/>
      <c r="T255" s="17"/>
      <c r="U255" s="17"/>
      <c r="V255" s="17"/>
      <c r="W255" s="7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</row>
    <row r="256" spans="1:33" ht="14.4">
      <c r="A256" s="56" t="s">
        <v>309</v>
      </c>
      <c r="B256" s="36"/>
      <c r="C256" s="22" t="e">
        <f t="shared" si="28"/>
        <v>#DIV/0!</v>
      </c>
      <c r="D256" s="23">
        <f t="shared" si="34"/>
        <v>0</v>
      </c>
      <c r="E256" s="37"/>
      <c r="F256" s="37"/>
      <c r="G256" s="37"/>
      <c r="H256" s="37"/>
      <c r="I256" s="37"/>
      <c r="J256" s="109"/>
      <c r="K256" s="38"/>
      <c r="L256" s="39"/>
      <c r="M256" s="27"/>
      <c r="N256" s="131">
        <v>30</v>
      </c>
      <c r="O256" s="28">
        <v>0</v>
      </c>
      <c r="P256" s="27"/>
      <c r="Q256" s="28">
        <v>0</v>
      </c>
      <c r="R256" s="16"/>
      <c r="S256" s="17"/>
      <c r="T256" s="17"/>
      <c r="U256" s="17"/>
      <c r="V256" s="17"/>
      <c r="W256" s="7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</row>
    <row r="257" spans="1:33" ht="14.4">
      <c r="A257" s="56" t="s">
        <v>310</v>
      </c>
      <c r="B257" s="36"/>
      <c r="C257" s="22" t="e">
        <f t="shared" si="28"/>
        <v>#DIV/0!</v>
      </c>
      <c r="D257" s="23">
        <f t="shared" si="34"/>
        <v>0</v>
      </c>
      <c r="E257" s="37"/>
      <c r="F257" s="37"/>
      <c r="G257" s="37"/>
      <c r="H257" s="37"/>
      <c r="I257" s="37"/>
      <c r="J257" s="109"/>
      <c r="K257" s="38"/>
      <c r="L257" s="39"/>
      <c r="M257" s="27"/>
      <c r="N257" s="131">
        <v>30</v>
      </c>
      <c r="O257" s="28">
        <v>0</v>
      </c>
      <c r="P257" s="27"/>
      <c r="Q257" s="28">
        <v>0</v>
      </c>
      <c r="R257" s="16"/>
      <c r="S257" s="17"/>
      <c r="T257" s="17"/>
      <c r="U257" s="17"/>
      <c r="V257" s="17"/>
      <c r="W257" s="7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</row>
    <row r="258" spans="1:33" ht="14.4">
      <c r="A258" s="135"/>
      <c r="B258" s="36"/>
      <c r="C258" s="22" t="e">
        <f t="shared" si="28"/>
        <v>#DIV/0!</v>
      </c>
      <c r="D258" s="23">
        <f t="shared" si="34"/>
        <v>0</v>
      </c>
      <c r="E258" s="37"/>
      <c r="F258" s="37"/>
      <c r="G258" s="37"/>
      <c r="H258" s="37"/>
      <c r="I258" s="37"/>
      <c r="J258" s="109"/>
      <c r="K258" s="38"/>
      <c r="L258" s="39"/>
      <c r="M258" s="27"/>
      <c r="N258" s="131">
        <v>30</v>
      </c>
      <c r="O258" s="28">
        <v>0</v>
      </c>
      <c r="P258" s="27"/>
      <c r="Q258" s="28">
        <v>0</v>
      </c>
      <c r="R258" s="16"/>
      <c r="S258" s="34"/>
      <c r="T258" s="34"/>
      <c r="U258" s="34"/>
      <c r="V258" s="34"/>
      <c r="W258" s="16"/>
      <c r="X258" s="34"/>
      <c r="Y258" s="34"/>
      <c r="Z258" s="34"/>
      <c r="AA258" s="17"/>
      <c r="AB258" s="17"/>
      <c r="AC258" s="17"/>
      <c r="AD258" s="17"/>
      <c r="AE258" s="17"/>
      <c r="AF258" s="17"/>
      <c r="AG258" s="17"/>
    </row>
    <row r="259" spans="1:33" ht="14.4">
      <c r="A259" s="56" t="s">
        <v>311</v>
      </c>
      <c r="B259" s="36"/>
      <c r="C259" s="22" t="e">
        <f t="shared" si="28"/>
        <v>#DIV/0!</v>
      </c>
      <c r="D259" s="23">
        <f t="shared" si="34"/>
        <v>0</v>
      </c>
      <c r="E259" s="37"/>
      <c r="F259" s="37"/>
      <c r="G259" s="37"/>
      <c r="H259" s="37"/>
      <c r="I259" s="37"/>
      <c r="J259" s="109"/>
      <c r="K259" s="38"/>
      <c r="L259" s="39"/>
      <c r="M259" s="27"/>
      <c r="N259" s="131">
        <v>75</v>
      </c>
      <c r="O259" s="28">
        <v>0</v>
      </c>
      <c r="P259" s="27"/>
      <c r="Q259" s="28">
        <v>0</v>
      </c>
      <c r="R259" s="16"/>
      <c r="S259" s="34"/>
      <c r="T259" s="34"/>
      <c r="U259" s="34"/>
      <c r="V259" s="34"/>
      <c r="W259" s="16"/>
      <c r="X259" s="34"/>
      <c r="Y259" s="34"/>
      <c r="Z259" s="34"/>
      <c r="AA259" s="17"/>
      <c r="AB259" s="17"/>
      <c r="AC259" s="17"/>
      <c r="AD259" s="17"/>
      <c r="AE259" s="17"/>
      <c r="AF259" s="17"/>
      <c r="AG259" s="17"/>
    </row>
    <row r="260" spans="1:33" ht="14.4">
      <c r="A260" s="135"/>
      <c r="B260" s="36"/>
      <c r="C260" s="22" t="e">
        <f t="shared" si="28"/>
        <v>#DIV/0!</v>
      </c>
      <c r="D260" s="23">
        <f t="shared" si="34"/>
        <v>0</v>
      </c>
      <c r="E260" s="37"/>
      <c r="F260" s="37"/>
      <c r="G260" s="37"/>
      <c r="H260" s="37"/>
      <c r="I260" s="37"/>
      <c r="J260" s="109"/>
      <c r="K260" s="38"/>
      <c r="L260" s="39"/>
      <c r="M260" s="27"/>
      <c r="N260" s="131">
        <v>30</v>
      </c>
      <c r="O260" s="28">
        <v>0</v>
      </c>
      <c r="P260" s="27"/>
      <c r="Q260" s="28">
        <v>0</v>
      </c>
      <c r="R260" s="16"/>
      <c r="S260" s="34"/>
      <c r="T260" s="34"/>
      <c r="U260" s="34"/>
      <c r="V260" s="34"/>
      <c r="W260" s="16"/>
      <c r="X260" s="34"/>
      <c r="Y260" s="34"/>
      <c r="Z260" s="34"/>
      <c r="AA260" s="17"/>
      <c r="AB260" s="17"/>
      <c r="AC260" s="17"/>
      <c r="AD260" s="17"/>
      <c r="AE260" s="17"/>
      <c r="AF260" s="17"/>
      <c r="AG260" s="17"/>
    </row>
    <row r="261" spans="1:33" ht="14.4">
      <c r="A261" s="56" t="s">
        <v>312</v>
      </c>
      <c r="B261" s="36"/>
      <c r="C261" s="22" t="e">
        <f t="shared" si="28"/>
        <v>#DIV/0!</v>
      </c>
      <c r="D261" s="23">
        <f t="shared" si="34"/>
        <v>0</v>
      </c>
      <c r="E261" s="37"/>
      <c r="F261" s="37"/>
      <c r="G261" s="37"/>
      <c r="H261" s="37"/>
      <c r="I261" s="37"/>
      <c r="J261" s="74">
        <v>0</v>
      </c>
      <c r="K261" s="38"/>
      <c r="L261" s="39"/>
      <c r="M261" s="27"/>
      <c r="N261" s="131">
        <v>30</v>
      </c>
      <c r="O261" s="28">
        <v>0</v>
      </c>
      <c r="P261" s="27"/>
      <c r="Q261" s="28">
        <v>0</v>
      </c>
      <c r="R261" s="16"/>
      <c r="S261" s="34"/>
      <c r="T261" s="34"/>
      <c r="U261" s="34"/>
      <c r="V261" s="34"/>
      <c r="W261" s="16"/>
      <c r="X261" s="34"/>
      <c r="Y261" s="34"/>
      <c r="Z261" s="34"/>
      <c r="AA261" s="17"/>
      <c r="AB261" s="17"/>
      <c r="AC261" s="17"/>
      <c r="AD261" s="17"/>
      <c r="AE261" s="17"/>
      <c r="AF261" s="17"/>
      <c r="AG261" s="17"/>
    </row>
    <row r="262" spans="1:33" ht="14.4">
      <c r="A262" s="115"/>
      <c r="B262" s="116"/>
      <c r="C262" s="22" t="e">
        <f t="shared" si="28"/>
        <v>#DIV/0!</v>
      </c>
      <c r="D262" s="23">
        <f t="shared" si="34"/>
        <v>0</v>
      </c>
      <c r="E262" s="117"/>
      <c r="F262" s="117"/>
      <c r="G262" s="117"/>
      <c r="H262" s="117"/>
      <c r="I262" s="117"/>
      <c r="J262" s="130"/>
      <c r="K262" s="136"/>
      <c r="L262" s="119"/>
      <c r="M262" s="120"/>
      <c r="N262" s="121"/>
      <c r="O262" s="120"/>
      <c r="P262" s="120"/>
      <c r="Q262" s="137"/>
      <c r="R262" s="16"/>
      <c r="S262" s="34"/>
      <c r="T262" s="34"/>
      <c r="U262" s="34"/>
      <c r="V262" s="34"/>
      <c r="W262" s="16"/>
      <c r="X262" s="34"/>
      <c r="Y262" s="34"/>
      <c r="Z262" s="34"/>
      <c r="AA262" s="17"/>
      <c r="AB262" s="17"/>
      <c r="AC262" s="17"/>
      <c r="AD262" s="17"/>
      <c r="AE262" s="17"/>
      <c r="AF262" s="17"/>
      <c r="AG262" s="17"/>
    </row>
    <row r="263" spans="1:33" ht="14.4">
      <c r="A263" s="56" t="s">
        <v>313</v>
      </c>
      <c r="B263" s="36"/>
      <c r="C263" s="22" t="e">
        <f t="shared" si="28"/>
        <v>#DIV/0!</v>
      </c>
      <c r="D263" s="23">
        <f t="shared" si="34"/>
        <v>0</v>
      </c>
      <c r="E263" s="37"/>
      <c r="F263" s="37"/>
      <c r="G263" s="37"/>
      <c r="H263" s="37"/>
      <c r="I263" s="37"/>
      <c r="J263" s="74">
        <v>0</v>
      </c>
      <c r="K263" s="38"/>
      <c r="L263" s="39"/>
      <c r="M263" s="27"/>
      <c r="N263" s="131">
        <v>63</v>
      </c>
      <c r="O263" s="27"/>
      <c r="P263" s="27"/>
      <c r="Q263" s="28">
        <v>0</v>
      </c>
      <c r="R263" s="16"/>
      <c r="S263" s="34"/>
      <c r="T263" s="34"/>
      <c r="U263" s="34"/>
      <c r="V263" s="34"/>
      <c r="W263" s="16"/>
      <c r="X263" s="34"/>
      <c r="Y263" s="34"/>
      <c r="Z263" s="34"/>
      <c r="AA263" s="17"/>
      <c r="AB263" s="17"/>
      <c r="AC263" s="17"/>
      <c r="AD263" s="17"/>
      <c r="AE263" s="17"/>
      <c r="AF263" s="17"/>
      <c r="AG263" s="17"/>
    </row>
    <row r="264" spans="1:33" ht="14.4">
      <c r="A264" s="56" t="s">
        <v>314</v>
      </c>
      <c r="B264" s="36"/>
      <c r="C264" s="22" t="e">
        <f t="shared" si="28"/>
        <v>#DIV/0!</v>
      </c>
      <c r="D264" s="23">
        <f t="shared" si="34"/>
        <v>0</v>
      </c>
      <c r="E264" s="37"/>
      <c r="F264" s="37"/>
      <c r="G264" s="37"/>
      <c r="H264" s="37"/>
      <c r="I264" s="37"/>
      <c r="J264" s="74">
        <v>0</v>
      </c>
      <c r="K264" s="38"/>
      <c r="L264" s="39"/>
      <c r="M264" s="27"/>
      <c r="N264" s="131">
        <v>63</v>
      </c>
      <c r="O264" s="27"/>
      <c r="P264" s="27"/>
      <c r="Q264" s="28">
        <v>0</v>
      </c>
      <c r="R264" s="16"/>
      <c r="S264" s="34"/>
      <c r="T264" s="34"/>
      <c r="U264" s="34"/>
      <c r="V264" s="34"/>
      <c r="W264" s="16"/>
      <c r="X264" s="34"/>
      <c r="Y264" s="34"/>
      <c r="Z264" s="34"/>
      <c r="AA264" s="17"/>
      <c r="AB264" s="17"/>
      <c r="AC264" s="17"/>
      <c r="AD264" s="17"/>
      <c r="AE264" s="17"/>
      <c r="AF264" s="17"/>
      <c r="AG264" s="17"/>
    </row>
    <row r="265" spans="1:33" ht="14.4">
      <c r="A265" s="56" t="s">
        <v>315</v>
      </c>
      <c r="B265" s="36"/>
      <c r="C265" s="22" t="e">
        <f t="shared" si="28"/>
        <v>#DIV/0!</v>
      </c>
      <c r="D265" s="23">
        <f t="shared" si="34"/>
        <v>0</v>
      </c>
      <c r="E265" s="37"/>
      <c r="F265" s="37"/>
      <c r="G265" s="37"/>
      <c r="H265" s="37"/>
      <c r="I265" s="37"/>
      <c r="J265" s="74">
        <v>0</v>
      </c>
      <c r="K265" s="38"/>
      <c r="L265" s="39"/>
      <c r="M265" s="27"/>
      <c r="N265" s="131">
        <v>63</v>
      </c>
      <c r="O265" s="27"/>
      <c r="P265" s="27"/>
      <c r="Q265" s="28">
        <v>0</v>
      </c>
      <c r="R265" s="16"/>
      <c r="S265" s="34"/>
      <c r="T265" s="34"/>
      <c r="U265" s="34"/>
      <c r="V265" s="34"/>
      <c r="W265" s="16"/>
      <c r="X265" s="34"/>
      <c r="Y265" s="34"/>
      <c r="Z265" s="34"/>
      <c r="AA265" s="17"/>
      <c r="AB265" s="17"/>
      <c r="AC265" s="17"/>
      <c r="AD265" s="17"/>
      <c r="AE265" s="17"/>
      <c r="AF265" s="17"/>
      <c r="AG265" s="17"/>
    </row>
    <row r="266" spans="1:33" ht="14.4">
      <c r="A266" s="56" t="s">
        <v>316</v>
      </c>
      <c r="B266" s="36"/>
      <c r="C266" s="22" t="e">
        <f t="shared" si="28"/>
        <v>#DIV/0!</v>
      </c>
      <c r="D266" s="23">
        <f t="shared" si="34"/>
        <v>0</v>
      </c>
      <c r="E266" s="37"/>
      <c r="F266" s="37"/>
      <c r="G266" s="37"/>
      <c r="H266" s="37"/>
      <c r="I266" s="37"/>
      <c r="J266" s="74">
        <v>0</v>
      </c>
      <c r="K266" s="38"/>
      <c r="L266" s="39"/>
      <c r="M266" s="27"/>
      <c r="N266" s="131">
        <v>63</v>
      </c>
      <c r="O266" s="27"/>
      <c r="P266" s="27"/>
      <c r="Q266" s="28">
        <v>0</v>
      </c>
      <c r="R266" s="16"/>
      <c r="S266" s="34"/>
      <c r="T266" s="34"/>
      <c r="U266" s="34"/>
      <c r="V266" s="34"/>
      <c r="W266" s="16"/>
      <c r="X266" s="34"/>
      <c r="Y266" s="34"/>
      <c r="Z266" s="34"/>
      <c r="AA266" s="17"/>
      <c r="AB266" s="17"/>
      <c r="AC266" s="17"/>
      <c r="AD266" s="17"/>
      <c r="AE266" s="17"/>
      <c r="AF266" s="17"/>
      <c r="AG266" s="17"/>
    </row>
    <row r="267" spans="1:33" ht="14.4">
      <c r="A267" s="56" t="s">
        <v>317</v>
      </c>
      <c r="B267" s="36"/>
      <c r="C267" s="22" t="e">
        <f t="shared" si="28"/>
        <v>#DIV/0!</v>
      </c>
      <c r="D267" s="23">
        <f t="shared" si="34"/>
        <v>0</v>
      </c>
      <c r="E267" s="37"/>
      <c r="F267" s="37"/>
      <c r="G267" s="37"/>
      <c r="H267" s="37"/>
      <c r="I267" s="37"/>
      <c r="J267" s="74">
        <v>0</v>
      </c>
      <c r="K267" s="38"/>
      <c r="L267" s="39"/>
      <c r="M267" s="27"/>
      <c r="N267" s="131">
        <v>63</v>
      </c>
      <c r="O267" s="27"/>
      <c r="P267" s="27"/>
      <c r="Q267" s="28">
        <v>0</v>
      </c>
      <c r="R267" s="16"/>
      <c r="S267" s="34"/>
      <c r="T267" s="34"/>
      <c r="U267" s="34"/>
      <c r="V267" s="34"/>
      <c r="W267" s="16"/>
      <c r="X267" s="34"/>
      <c r="Y267" s="34"/>
      <c r="Z267" s="34"/>
      <c r="AA267" s="17"/>
      <c r="AB267" s="17"/>
      <c r="AC267" s="17"/>
      <c r="AD267" s="17"/>
      <c r="AE267" s="17"/>
      <c r="AF267" s="17"/>
      <c r="AG267" s="17"/>
    </row>
    <row r="268" spans="1:33" ht="14.4">
      <c r="A268" s="56" t="s">
        <v>318</v>
      </c>
      <c r="B268" s="36"/>
      <c r="C268" s="22" t="e">
        <f t="shared" si="28"/>
        <v>#DIV/0!</v>
      </c>
      <c r="D268" s="23">
        <f t="shared" si="34"/>
        <v>0</v>
      </c>
      <c r="E268" s="37"/>
      <c r="F268" s="37"/>
      <c r="G268" s="37"/>
      <c r="H268" s="37"/>
      <c r="I268" s="37"/>
      <c r="J268" s="74">
        <v>0</v>
      </c>
      <c r="K268" s="38"/>
      <c r="L268" s="39"/>
      <c r="M268" s="27"/>
      <c r="N268" s="131">
        <v>63</v>
      </c>
      <c r="O268" s="27"/>
      <c r="P268" s="27"/>
      <c r="Q268" s="28">
        <v>0</v>
      </c>
      <c r="R268" s="16"/>
      <c r="S268" s="34"/>
      <c r="T268" s="34"/>
      <c r="U268" s="34"/>
      <c r="V268" s="34"/>
      <c r="W268" s="16"/>
      <c r="X268" s="34"/>
      <c r="Y268" s="34"/>
      <c r="Z268" s="34"/>
      <c r="AA268" s="17"/>
      <c r="AB268" s="17"/>
      <c r="AC268" s="17"/>
      <c r="AD268" s="17"/>
      <c r="AE268" s="17"/>
      <c r="AF268" s="17"/>
      <c r="AG268" s="17"/>
    </row>
    <row r="269" spans="1:33" ht="14.4">
      <c r="A269" s="56" t="s">
        <v>319</v>
      </c>
      <c r="B269" s="36"/>
      <c r="C269" s="22" t="e">
        <f t="shared" si="28"/>
        <v>#DIV/0!</v>
      </c>
      <c r="D269" s="23">
        <f t="shared" si="34"/>
        <v>0</v>
      </c>
      <c r="E269" s="37"/>
      <c r="F269" s="37"/>
      <c r="G269" s="37"/>
      <c r="H269" s="37"/>
      <c r="I269" s="37"/>
      <c r="J269" s="74">
        <v>0</v>
      </c>
      <c r="K269" s="38"/>
      <c r="L269" s="39"/>
      <c r="M269" s="27"/>
      <c r="N269" s="131">
        <v>63</v>
      </c>
      <c r="O269" s="27"/>
      <c r="P269" s="27"/>
      <c r="Q269" s="28">
        <v>0</v>
      </c>
      <c r="R269" s="16"/>
      <c r="S269" s="34"/>
      <c r="T269" s="34"/>
      <c r="U269" s="34"/>
      <c r="V269" s="34"/>
      <c r="W269" s="16"/>
      <c r="X269" s="34"/>
      <c r="Y269" s="34"/>
      <c r="Z269" s="34"/>
      <c r="AA269" s="17"/>
      <c r="AB269" s="17"/>
      <c r="AC269" s="17"/>
      <c r="AD269" s="17"/>
      <c r="AE269" s="17"/>
      <c r="AF269" s="17"/>
      <c r="AG269" s="17"/>
    </row>
    <row r="270" spans="1:33" ht="14.4">
      <c r="A270" s="115"/>
      <c r="B270" s="116"/>
      <c r="C270" s="22" t="e">
        <f t="shared" si="28"/>
        <v>#DIV/0!</v>
      </c>
      <c r="D270" s="23">
        <f t="shared" si="34"/>
        <v>0</v>
      </c>
      <c r="E270" s="117"/>
      <c r="F270" s="117"/>
      <c r="G270" s="117"/>
      <c r="H270" s="117"/>
      <c r="I270" s="117"/>
      <c r="J270" s="130"/>
      <c r="K270" s="136"/>
      <c r="L270" s="119"/>
      <c r="M270" s="120"/>
      <c r="N270" s="121"/>
      <c r="O270" s="120"/>
      <c r="P270" s="120"/>
      <c r="Q270" s="120"/>
      <c r="R270" s="16"/>
      <c r="S270" s="34"/>
      <c r="T270" s="34"/>
      <c r="U270" s="34"/>
      <c r="V270" s="34"/>
      <c r="W270" s="16"/>
      <c r="X270" s="34"/>
      <c r="Y270" s="34"/>
      <c r="Z270" s="34"/>
      <c r="AA270" s="17"/>
      <c r="AB270" s="17"/>
      <c r="AC270" s="17"/>
      <c r="AD270" s="17"/>
      <c r="AE270" s="17"/>
      <c r="AF270" s="17"/>
      <c r="AG270" s="17"/>
    </row>
    <row r="271" spans="1:33" ht="14.4">
      <c r="A271" s="56" t="s">
        <v>79</v>
      </c>
      <c r="B271" s="21"/>
      <c r="C271" s="22" t="e">
        <f t="shared" si="28"/>
        <v>#DIV/0!</v>
      </c>
      <c r="D271" s="23">
        <f t="shared" si="34"/>
        <v>0</v>
      </c>
      <c r="E271" s="21"/>
      <c r="F271" s="21"/>
      <c r="G271" s="21"/>
      <c r="H271" s="21"/>
      <c r="I271" s="21" t="e">
        <v>#REF!</v>
      </c>
      <c r="J271" s="109"/>
      <c r="K271" s="25">
        <v>383</v>
      </c>
      <c r="L271" s="112" t="e">
        <v>#REF!</v>
      </c>
      <c r="M271" s="28" t="e">
        <v>#REF!</v>
      </c>
      <c r="N271" s="113">
        <v>50</v>
      </c>
      <c r="O271" s="28">
        <v>0</v>
      </c>
      <c r="P271" s="27"/>
      <c r="Q271" s="28">
        <v>0</v>
      </c>
      <c r="R271" s="16"/>
      <c r="S271" s="17"/>
      <c r="T271" s="17"/>
      <c r="U271" s="17"/>
      <c r="V271" s="17"/>
      <c r="W271" s="7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</row>
    <row r="272" spans="1:33" ht="14.4">
      <c r="A272" s="34"/>
      <c r="B272" s="138"/>
      <c r="C272" s="139"/>
      <c r="D272" s="140"/>
      <c r="E272" s="139"/>
      <c r="F272" s="139"/>
      <c r="G272" s="139"/>
      <c r="H272" s="139"/>
      <c r="I272" s="139"/>
      <c r="J272" s="126"/>
      <c r="K272" s="127"/>
      <c r="L272" s="141"/>
      <c r="M272" s="142"/>
      <c r="N272" s="143"/>
      <c r="O272" s="142"/>
      <c r="P272" s="142"/>
      <c r="Q272" s="142"/>
      <c r="R272" s="16"/>
      <c r="S272" s="34"/>
      <c r="T272" s="34"/>
      <c r="U272" s="34"/>
      <c r="V272" s="34"/>
      <c r="W272" s="16"/>
      <c r="X272" s="34"/>
      <c r="Y272" s="34"/>
      <c r="Z272" s="34"/>
      <c r="AA272" s="17"/>
      <c r="AB272" s="17"/>
      <c r="AC272" s="17"/>
      <c r="AD272" s="17"/>
      <c r="AE272" s="17"/>
      <c r="AF272" s="17"/>
      <c r="AG272" s="17"/>
    </row>
    <row r="273" spans="1:33" ht="14.4">
      <c r="A273" s="34"/>
      <c r="B273" s="138"/>
      <c r="C273" s="139"/>
      <c r="D273" s="140"/>
      <c r="E273" s="139"/>
      <c r="F273" s="139"/>
      <c r="G273" s="139"/>
      <c r="H273" s="139"/>
      <c r="I273" s="139"/>
      <c r="J273" s="126"/>
      <c r="K273" s="127"/>
      <c r="L273" s="141"/>
      <c r="M273" s="142"/>
      <c r="N273" s="143"/>
      <c r="O273" s="142"/>
      <c r="P273" s="142"/>
      <c r="Q273" s="142"/>
      <c r="R273" s="16"/>
      <c r="S273" s="34"/>
      <c r="T273" s="34"/>
      <c r="U273" s="34"/>
      <c r="V273" s="34"/>
      <c r="W273" s="16"/>
      <c r="X273" s="34"/>
      <c r="Y273" s="34"/>
      <c r="Z273" s="34"/>
      <c r="AA273" s="17"/>
      <c r="AB273" s="17"/>
      <c r="AC273" s="17"/>
      <c r="AD273" s="17"/>
      <c r="AE273" s="17"/>
      <c r="AF273" s="17"/>
      <c r="AG273" s="17"/>
    </row>
    <row r="274" spans="1:33" ht="14.4">
      <c r="A274" s="144" t="s">
        <v>320</v>
      </c>
      <c r="B274" s="138"/>
      <c r="C274" s="139"/>
      <c r="D274" s="140"/>
      <c r="E274" s="139"/>
      <c r="F274" s="139"/>
      <c r="G274" s="139"/>
      <c r="H274" s="139"/>
      <c r="I274" s="139"/>
      <c r="J274" s="126"/>
      <c r="K274" s="127"/>
      <c r="L274" s="141"/>
      <c r="M274" s="142"/>
      <c r="N274" s="143"/>
      <c r="O274" s="142"/>
      <c r="P274" s="142"/>
      <c r="Q274" s="142"/>
      <c r="R274" s="16"/>
      <c r="S274" s="34"/>
      <c r="T274" s="34"/>
      <c r="U274" s="34"/>
      <c r="V274" s="34"/>
      <c r="W274" s="16"/>
      <c r="X274" s="34"/>
      <c r="Y274" s="34"/>
      <c r="Z274" s="34"/>
      <c r="AA274" s="17"/>
      <c r="AB274" s="17"/>
      <c r="AC274" s="17"/>
      <c r="AD274" s="17"/>
      <c r="AE274" s="17"/>
      <c r="AF274" s="17"/>
      <c r="AG274" s="17"/>
    </row>
    <row r="275" spans="1:33" ht="14.4">
      <c r="A275" s="34"/>
      <c r="B275" s="138"/>
      <c r="C275" s="139"/>
      <c r="D275" s="140"/>
      <c r="E275" s="139"/>
      <c r="F275" s="139"/>
      <c r="G275" s="139"/>
      <c r="H275" s="139"/>
      <c r="I275" s="139"/>
      <c r="J275" s="126"/>
      <c r="K275" s="127"/>
      <c r="L275" s="141"/>
      <c r="M275" s="142"/>
      <c r="N275" s="143"/>
      <c r="O275" s="142"/>
      <c r="P275" s="142"/>
      <c r="Q275" s="142"/>
      <c r="R275" s="16"/>
      <c r="S275" s="34"/>
      <c r="T275" s="34"/>
      <c r="U275" s="34"/>
      <c r="V275" s="34"/>
      <c r="W275" s="16"/>
      <c r="X275" s="34"/>
      <c r="Y275" s="34"/>
      <c r="Z275" s="34"/>
      <c r="AA275" s="17"/>
      <c r="AB275" s="17"/>
      <c r="AC275" s="17"/>
      <c r="AD275" s="17"/>
      <c r="AE275" s="17"/>
      <c r="AF275" s="17"/>
      <c r="AG275" s="17"/>
    </row>
    <row r="276" spans="1:33" ht="14.4">
      <c r="A276" s="17"/>
      <c r="B276" s="145"/>
      <c r="C276" s="57"/>
      <c r="D276" s="140"/>
      <c r="E276" s="57"/>
      <c r="F276" s="57"/>
      <c r="G276" s="57"/>
      <c r="H276" s="57"/>
      <c r="I276" s="57"/>
      <c r="J276" s="126"/>
      <c r="K276" s="127"/>
      <c r="L276" s="141"/>
      <c r="M276" s="142"/>
      <c r="N276" s="143"/>
      <c r="O276" s="142"/>
      <c r="P276" s="142"/>
      <c r="Q276" s="142"/>
      <c r="R276" s="16"/>
      <c r="S276" s="34"/>
      <c r="T276" s="34"/>
      <c r="U276" s="34"/>
      <c r="V276" s="34"/>
      <c r="W276" s="16"/>
      <c r="X276" s="34"/>
      <c r="Y276" s="34"/>
      <c r="Z276" s="34"/>
      <c r="AA276" s="17"/>
      <c r="AB276" s="17"/>
      <c r="AC276" s="17"/>
      <c r="AD276" s="17"/>
      <c r="AE276" s="17"/>
      <c r="AF276" s="17"/>
      <c r="AG276" s="17"/>
    </row>
    <row r="277" spans="1:33" ht="14.4">
      <c r="A277" s="57"/>
      <c r="B277" s="145"/>
      <c r="C277" s="57"/>
      <c r="D277" s="140"/>
      <c r="E277" s="57"/>
      <c r="F277" s="57"/>
      <c r="G277" s="57"/>
      <c r="H277" s="57"/>
      <c r="I277" s="57"/>
      <c r="J277" s="126"/>
      <c r="K277" s="127"/>
      <c r="L277" s="141"/>
      <c r="M277" s="142"/>
      <c r="N277" s="143"/>
      <c r="O277" s="142"/>
      <c r="P277" s="142"/>
      <c r="Q277" s="142"/>
      <c r="R277" s="16"/>
      <c r="S277" s="34"/>
      <c r="T277" s="34"/>
      <c r="U277" s="34"/>
      <c r="V277" s="34"/>
      <c r="W277" s="16"/>
      <c r="X277" s="34"/>
      <c r="Y277" s="34"/>
      <c r="Z277" s="34"/>
      <c r="AA277" s="17"/>
      <c r="AB277" s="17"/>
      <c r="AC277" s="17"/>
      <c r="AD277" s="17"/>
      <c r="AE277" s="17"/>
      <c r="AF277" s="17"/>
      <c r="AG277" s="17"/>
    </row>
    <row r="278" spans="1:33" ht="14.4">
      <c r="A278" s="146" t="s">
        <v>321</v>
      </c>
      <c r="B278" s="147"/>
      <c r="C278" s="148"/>
      <c r="D278" s="140"/>
      <c r="E278" s="148"/>
      <c r="F278" s="148"/>
      <c r="G278" s="148"/>
      <c r="H278" s="148"/>
      <c r="I278" s="148"/>
      <c r="J278" s="126"/>
      <c r="K278" s="127"/>
      <c r="L278" s="148"/>
      <c r="M278" s="148"/>
      <c r="N278" s="148"/>
      <c r="O278" s="148"/>
      <c r="P278" s="148"/>
      <c r="Q278" s="148"/>
      <c r="R278" s="16"/>
      <c r="S278" s="34"/>
      <c r="T278" s="34"/>
      <c r="U278" s="34"/>
      <c r="V278" s="34"/>
      <c r="W278" s="16"/>
      <c r="X278" s="34"/>
      <c r="Y278" s="34"/>
      <c r="Z278" s="34"/>
      <c r="AA278" s="17"/>
      <c r="AB278" s="17"/>
      <c r="AC278" s="17"/>
      <c r="AD278" s="17"/>
      <c r="AE278" s="17"/>
      <c r="AF278" s="17"/>
      <c r="AG278" s="17"/>
    </row>
    <row r="279" spans="1:33" ht="14.4">
      <c r="A279" s="149" t="s">
        <v>322</v>
      </c>
      <c r="B279" s="150"/>
      <c r="C279" s="151"/>
      <c r="D279" s="152"/>
      <c r="E279" s="151"/>
      <c r="F279" s="151"/>
      <c r="G279" s="151"/>
      <c r="H279" s="151"/>
      <c r="I279" s="153"/>
      <c r="J279" s="126"/>
      <c r="K279" s="154"/>
      <c r="L279" s="142"/>
      <c r="M279" s="143"/>
      <c r="N279" s="142"/>
      <c r="O279" s="142"/>
      <c r="P279" s="142"/>
      <c r="Q279" s="142"/>
      <c r="R279" s="34"/>
      <c r="S279" s="34"/>
      <c r="T279" s="34"/>
      <c r="U279" s="34"/>
      <c r="V279" s="16"/>
      <c r="W279" s="34"/>
      <c r="X279" s="34"/>
      <c r="Y279" s="34"/>
      <c r="Z279" s="17"/>
      <c r="AA279" s="17"/>
      <c r="AB279" s="17"/>
      <c r="AC279" s="17"/>
      <c r="AD279" s="17"/>
      <c r="AE279" s="17"/>
      <c r="AF279" s="17"/>
      <c r="AG279" s="17"/>
    </row>
    <row r="280" spans="1:33" ht="14.4">
      <c r="A280" s="155" t="s">
        <v>323</v>
      </c>
      <c r="B280" s="156"/>
      <c r="C280" s="157"/>
      <c r="D280" s="158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9"/>
      <c r="R280" s="34"/>
      <c r="S280" s="34"/>
      <c r="T280" s="34"/>
      <c r="U280" s="34"/>
      <c r="V280" s="16"/>
      <c r="W280" s="34"/>
      <c r="X280" s="34"/>
      <c r="Y280" s="34"/>
      <c r="Z280" s="17"/>
      <c r="AA280" s="17"/>
      <c r="AB280" s="17"/>
      <c r="AC280" s="17"/>
      <c r="AD280" s="17"/>
      <c r="AE280" s="17"/>
      <c r="AF280" s="17"/>
      <c r="AG280" s="17"/>
    </row>
    <row r="281" spans="1:33" ht="14.4">
      <c r="A281" s="155" t="s">
        <v>324</v>
      </c>
      <c r="B281" s="156"/>
      <c r="C281" s="157"/>
      <c r="D281" s="158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9"/>
      <c r="R281" s="34"/>
      <c r="S281" s="34"/>
      <c r="T281" s="34"/>
      <c r="U281" s="34"/>
      <c r="V281" s="16"/>
      <c r="W281" s="34"/>
      <c r="X281" s="34"/>
      <c r="Y281" s="34"/>
      <c r="Z281" s="17"/>
      <c r="AA281" s="17"/>
      <c r="AB281" s="17"/>
      <c r="AC281" s="17"/>
      <c r="AD281" s="17"/>
      <c r="AE281" s="17"/>
      <c r="AF281" s="17"/>
      <c r="AG281" s="17"/>
    </row>
    <row r="282" spans="1:33" ht="14.4">
      <c r="A282" s="155" t="s">
        <v>325</v>
      </c>
      <c r="B282" s="156"/>
      <c r="C282" s="157"/>
      <c r="D282" s="158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9"/>
      <c r="R282" s="34"/>
      <c r="S282" s="34"/>
      <c r="T282" s="34"/>
      <c r="U282" s="34"/>
      <c r="V282" s="16"/>
      <c r="W282" s="34"/>
      <c r="X282" s="34"/>
      <c r="Y282" s="34"/>
      <c r="Z282" s="17"/>
      <c r="AA282" s="17"/>
      <c r="AB282" s="17"/>
      <c r="AC282" s="17"/>
      <c r="AD282" s="17"/>
      <c r="AE282" s="17"/>
      <c r="AF282" s="17"/>
      <c r="AG282" s="17"/>
    </row>
    <row r="283" spans="1:33" ht="14.4">
      <c r="A283" s="155" t="s">
        <v>326</v>
      </c>
      <c r="B283" s="156"/>
      <c r="C283" s="157"/>
      <c r="D283" s="158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9"/>
      <c r="R283" s="34"/>
      <c r="S283" s="34"/>
      <c r="T283" s="34"/>
      <c r="U283" s="34"/>
      <c r="V283" s="16"/>
      <c r="W283" s="34"/>
      <c r="X283" s="34"/>
      <c r="Y283" s="34"/>
      <c r="Z283" s="17"/>
      <c r="AA283" s="17"/>
      <c r="AB283" s="17"/>
      <c r="AC283" s="17"/>
      <c r="AD283" s="17"/>
      <c r="AE283" s="17"/>
      <c r="AF283" s="17"/>
      <c r="AG283" s="17"/>
    </row>
    <row r="284" spans="1:33" ht="14.4">
      <c r="A284" s="155" t="s">
        <v>327</v>
      </c>
      <c r="B284" s="156"/>
      <c r="C284" s="157"/>
      <c r="D284" s="158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9"/>
      <c r="R284" s="34"/>
      <c r="S284" s="34"/>
      <c r="T284" s="34"/>
      <c r="U284" s="34"/>
      <c r="V284" s="16"/>
      <c r="W284" s="34"/>
      <c r="X284" s="34"/>
      <c r="Y284" s="34"/>
      <c r="Z284" s="17"/>
      <c r="AA284" s="17"/>
      <c r="AB284" s="17"/>
      <c r="AC284" s="17"/>
      <c r="AD284" s="17"/>
      <c r="AE284" s="17"/>
      <c r="AF284" s="17"/>
      <c r="AG284" s="17"/>
    </row>
    <row r="285" spans="1:33" ht="14.4">
      <c r="A285" s="155" t="s">
        <v>328</v>
      </c>
      <c r="B285" s="156"/>
      <c r="C285" s="157"/>
      <c r="D285" s="158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9"/>
      <c r="R285" s="34"/>
      <c r="S285" s="34"/>
      <c r="T285" s="34"/>
      <c r="U285" s="34"/>
      <c r="V285" s="16"/>
      <c r="W285" s="34"/>
      <c r="X285" s="34"/>
      <c r="Y285" s="34"/>
      <c r="Z285" s="17"/>
      <c r="AA285" s="17"/>
      <c r="AB285" s="17"/>
      <c r="AC285" s="17"/>
      <c r="AD285" s="17"/>
      <c r="AE285" s="17"/>
      <c r="AF285" s="17"/>
      <c r="AG285" s="17"/>
    </row>
    <row r="286" spans="1:33" ht="14.4">
      <c r="A286" s="155" t="s">
        <v>329</v>
      </c>
      <c r="B286" s="156"/>
      <c r="C286" s="157"/>
      <c r="D286" s="158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9"/>
      <c r="R286" s="34"/>
      <c r="S286" s="34"/>
      <c r="T286" s="34"/>
      <c r="U286" s="34"/>
      <c r="V286" s="16"/>
      <c r="W286" s="34"/>
      <c r="X286" s="34"/>
      <c r="Y286" s="34"/>
      <c r="Z286" s="17"/>
      <c r="AA286" s="17"/>
      <c r="AB286" s="17"/>
      <c r="AC286" s="17"/>
      <c r="AD286" s="17"/>
      <c r="AE286" s="17"/>
      <c r="AF286" s="17"/>
      <c r="AG286" s="17"/>
    </row>
    <row r="287" spans="1:33" ht="14.4">
      <c r="A287" s="155" t="s">
        <v>330</v>
      </c>
      <c r="B287" s="156"/>
      <c r="C287" s="157"/>
      <c r="D287" s="158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9"/>
      <c r="R287" s="34"/>
      <c r="S287" s="34"/>
      <c r="T287" s="34"/>
      <c r="U287" s="34"/>
      <c r="V287" s="16"/>
      <c r="W287" s="34"/>
      <c r="X287" s="34"/>
      <c r="Y287" s="34"/>
      <c r="Z287" s="17"/>
      <c r="AA287" s="17"/>
      <c r="AB287" s="17"/>
      <c r="AC287" s="17"/>
      <c r="AD287" s="17"/>
      <c r="AE287" s="17"/>
      <c r="AF287" s="17"/>
      <c r="AG287" s="17"/>
    </row>
    <row r="288" spans="1:33" ht="14.4">
      <c r="A288" s="155" t="s">
        <v>106</v>
      </c>
      <c r="B288" s="156"/>
      <c r="C288" s="157"/>
      <c r="D288" s="158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9"/>
      <c r="R288" s="34"/>
      <c r="S288" s="34"/>
      <c r="T288" s="34"/>
      <c r="U288" s="34"/>
      <c r="V288" s="16"/>
      <c r="W288" s="34"/>
      <c r="X288" s="34"/>
      <c r="Y288" s="34"/>
      <c r="Z288" s="17"/>
      <c r="AA288" s="17"/>
      <c r="AB288" s="17"/>
      <c r="AC288" s="17"/>
      <c r="AD288" s="17"/>
      <c r="AE288" s="17"/>
      <c r="AF288" s="17"/>
      <c r="AG288" s="17"/>
    </row>
    <row r="289" spans="1:33" ht="14.4">
      <c r="A289" s="155" t="s">
        <v>331</v>
      </c>
      <c r="B289" s="156"/>
      <c r="C289" s="157"/>
      <c r="D289" s="158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9"/>
      <c r="R289" s="34"/>
      <c r="S289" s="34"/>
      <c r="T289" s="34"/>
      <c r="U289" s="34"/>
      <c r="V289" s="16"/>
      <c r="W289" s="34"/>
      <c r="X289" s="34"/>
      <c r="Y289" s="34"/>
      <c r="Z289" s="17"/>
      <c r="AA289" s="17"/>
      <c r="AB289" s="17"/>
      <c r="AC289" s="17"/>
      <c r="AD289" s="17"/>
      <c r="AE289" s="17"/>
      <c r="AF289" s="17"/>
      <c r="AG289" s="17"/>
    </row>
    <row r="290" spans="1:33" ht="14.4">
      <c r="A290" s="155" t="s">
        <v>332</v>
      </c>
      <c r="B290" s="156"/>
      <c r="C290" s="157"/>
      <c r="D290" s="158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9"/>
      <c r="R290" s="34"/>
      <c r="S290" s="34"/>
      <c r="T290" s="34"/>
      <c r="U290" s="34"/>
      <c r="V290" s="16"/>
      <c r="W290" s="34"/>
      <c r="X290" s="34"/>
      <c r="Y290" s="34"/>
      <c r="Z290" s="17"/>
      <c r="AA290" s="17"/>
      <c r="AB290" s="17"/>
      <c r="AC290" s="17"/>
      <c r="AD290" s="17"/>
      <c r="AE290" s="17"/>
      <c r="AF290" s="17"/>
      <c r="AG290" s="17"/>
    </row>
    <row r="291" spans="1:33" ht="14.4">
      <c r="A291" s="155" t="s">
        <v>333</v>
      </c>
      <c r="B291" s="156"/>
      <c r="C291" s="157"/>
      <c r="D291" s="158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9"/>
      <c r="R291" s="34"/>
      <c r="S291" s="34"/>
      <c r="T291" s="34"/>
      <c r="U291" s="34"/>
      <c r="V291" s="16"/>
      <c r="W291" s="34"/>
      <c r="X291" s="34"/>
      <c r="Y291" s="34"/>
      <c r="Z291" s="17"/>
      <c r="AA291" s="17"/>
      <c r="AB291" s="17"/>
      <c r="AC291" s="17"/>
      <c r="AD291" s="17"/>
      <c r="AE291" s="17"/>
      <c r="AF291" s="17"/>
      <c r="AG291" s="17"/>
    </row>
    <row r="292" spans="1:33" ht="14.4">
      <c r="A292" s="155" t="s">
        <v>334</v>
      </c>
      <c r="B292" s="156"/>
      <c r="C292" s="157"/>
      <c r="D292" s="158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9"/>
      <c r="R292" s="34"/>
      <c r="S292" s="34"/>
      <c r="T292" s="34"/>
      <c r="U292" s="34"/>
      <c r="V292" s="16"/>
      <c r="W292" s="34"/>
      <c r="X292" s="34"/>
      <c r="Y292" s="34"/>
      <c r="Z292" s="17"/>
      <c r="AA292" s="17"/>
      <c r="AB292" s="17"/>
      <c r="AC292" s="17"/>
      <c r="AD292" s="17"/>
      <c r="AE292" s="17"/>
      <c r="AF292" s="17"/>
      <c r="AG292" s="17"/>
    </row>
    <row r="293" spans="1:33" ht="14.4">
      <c r="A293" s="160" t="s">
        <v>335</v>
      </c>
      <c r="B293" s="161"/>
      <c r="C293" s="162"/>
      <c r="D293" s="140"/>
      <c r="E293" s="162"/>
      <c r="F293" s="162"/>
      <c r="G293" s="162"/>
      <c r="H293" s="162"/>
      <c r="I293" s="157"/>
      <c r="J293" s="157"/>
      <c r="K293" s="157"/>
      <c r="L293" s="157"/>
      <c r="M293" s="157"/>
      <c r="N293" s="157"/>
      <c r="O293" s="157"/>
      <c r="P293" s="157"/>
      <c r="Q293" s="159"/>
      <c r="R293" s="34"/>
      <c r="S293" s="34"/>
      <c r="T293" s="34"/>
      <c r="U293" s="34"/>
      <c r="V293" s="16"/>
      <c r="W293" s="34"/>
      <c r="X293" s="34"/>
      <c r="Y293" s="34"/>
      <c r="Z293" s="17"/>
      <c r="AA293" s="17"/>
      <c r="AB293" s="17"/>
      <c r="AC293" s="17"/>
      <c r="AD293" s="17"/>
      <c r="AE293" s="17"/>
      <c r="AF293" s="17"/>
      <c r="AG293" s="17"/>
    </row>
    <row r="294" spans="1:33" ht="14.4">
      <c r="A294" s="34"/>
      <c r="B294" s="138"/>
      <c r="C294" s="139"/>
      <c r="D294" s="140"/>
      <c r="E294" s="139"/>
      <c r="F294" s="139"/>
      <c r="G294" s="139"/>
      <c r="H294" s="139"/>
      <c r="I294" s="139"/>
      <c r="J294" s="126"/>
      <c r="K294" s="127"/>
      <c r="L294" s="141"/>
      <c r="M294" s="142"/>
      <c r="N294" s="143"/>
      <c r="O294" s="142"/>
      <c r="P294" s="142"/>
      <c r="Q294" s="142"/>
      <c r="R294" s="16"/>
      <c r="S294" s="34"/>
      <c r="T294" s="34"/>
      <c r="U294" s="34"/>
      <c r="V294" s="34"/>
      <c r="W294" s="16"/>
      <c r="X294" s="34"/>
      <c r="Y294" s="34"/>
      <c r="Z294" s="34"/>
      <c r="AA294" s="17"/>
      <c r="AB294" s="17"/>
      <c r="AC294" s="17"/>
      <c r="AD294" s="17"/>
      <c r="AE294" s="17"/>
      <c r="AF294" s="17"/>
      <c r="AG294" s="17"/>
    </row>
    <row r="295" spans="1:33" ht="14.4">
      <c r="A295" s="34"/>
      <c r="B295" s="138"/>
      <c r="C295" s="139"/>
      <c r="D295" s="140"/>
      <c r="E295" s="139"/>
      <c r="F295" s="139"/>
      <c r="G295" s="139"/>
      <c r="H295" s="139"/>
      <c r="I295" s="139"/>
      <c r="J295" s="126"/>
      <c r="K295" s="127"/>
      <c r="L295" s="141"/>
      <c r="M295" s="142"/>
      <c r="N295" s="143"/>
      <c r="O295" s="142"/>
      <c r="P295" s="142"/>
      <c r="Q295" s="142"/>
      <c r="R295" s="16"/>
      <c r="S295" s="34"/>
      <c r="T295" s="34"/>
      <c r="U295" s="34"/>
      <c r="V295" s="34"/>
      <c r="W295" s="16"/>
      <c r="X295" s="34"/>
      <c r="Y295" s="34"/>
      <c r="Z295" s="34"/>
      <c r="AA295" s="17"/>
      <c r="AB295" s="17"/>
      <c r="AC295" s="17"/>
      <c r="AD295" s="17"/>
      <c r="AE295" s="17"/>
      <c r="AF295" s="17"/>
      <c r="AG295" s="17"/>
    </row>
    <row r="296" spans="1:33" ht="14.4">
      <c r="A296" s="34"/>
      <c r="B296" s="138"/>
      <c r="C296" s="139"/>
      <c r="D296" s="140"/>
      <c r="E296" s="139"/>
      <c r="F296" s="139"/>
      <c r="G296" s="139"/>
      <c r="H296" s="139"/>
      <c r="I296" s="139"/>
      <c r="J296" s="126"/>
      <c r="K296" s="127"/>
      <c r="L296" s="141"/>
      <c r="M296" s="142"/>
      <c r="N296" s="143"/>
      <c r="O296" s="142"/>
      <c r="P296" s="142"/>
      <c r="Q296" s="142"/>
      <c r="R296" s="16"/>
      <c r="S296" s="34"/>
      <c r="T296" s="34"/>
      <c r="U296" s="34"/>
      <c r="V296" s="34"/>
      <c r="W296" s="16"/>
      <c r="X296" s="34"/>
      <c r="Y296" s="34"/>
      <c r="Z296" s="34"/>
      <c r="AA296" s="17"/>
      <c r="AB296" s="17"/>
      <c r="AC296" s="17"/>
      <c r="AD296" s="17"/>
      <c r="AE296" s="17"/>
      <c r="AF296" s="17"/>
      <c r="AG296" s="17"/>
    </row>
    <row r="297" spans="1:33" ht="14.4">
      <c r="A297" s="34"/>
      <c r="B297" s="138"/>
      <c r="C297" s="139"/>
      <c r="D297" s="140"/>
      <c r="E297" s="139"/>
      <c r="F297" s="139"/>
      <c r="G297" s="139"/>
      <c r="H297" s="139"/>
      <c r="I297" s="139"/>
      <c r="J297" s="126"/>
      <c r="K297" s="127"/>
      <c r="L297" s="141"/>
      <c r="M297" s="142"/>
      <c r="N297" s="143"/>
      <c r="O297" s="142"/>
      <c r="P297" s="142"/>
      <c r="Q297" s="142"/>
      <c r="R297" s="16"/>
      <c r="S297" s="34"/>
      <c r="T297" s="34"/>
      <c r="U297" s="34"/>
      <c r="V297" s="34"/>
      <c r="W297" s="16"/>
      <c r="X297" s="34"/>
      <c r="Y297" s="34"/>
      <c r="Z297" s="34"/>
      <c r="AA297" s="17"/>
      <c r="AB297" s="17"/>
      <c r="AC297" s="17"/>
      <c r="AD297" s="17"/>
      <c r="AE297" s="17"/>
      <c r="AF297" s="17"/>
      <c r="AG297" s="17"/>
    </row>
    <row r="298" spans="1:33" ht="14.4">
      <c r="A298" s="34"/>
      <c r="B298" s="138"/>
      <c r="C298" s="139"/>
      <c r="D298" s="140"/>
      <c r="E298" s="139"/>
      <c r="F298" s="139"/>
      <c r="G298" s="139"/>
      <c r="H298" s="139"/>
      <c r="I298" s="139"/>
      <c r="J298" s="126"/>
      <c r="K298" s="127"/>
      <c r="L298" s="141"/>
      <c r="M298" s="142"/>
      <c r="N298" s="143"/>
      <c r="O298" s="142"/>
      <c r="P298" s="142"/>
      <c r="Q298" s="142"/>
      <c r="R298" s="16"/>
      <c r="S298" s="34"/>
      <c r="T298" s="34"/>
      <c r="U298" s="34"/>
      <c r="V298" s="34"/>
      <c r="W298" s="16"/>
      <c r="X298" s="34"/>
      <c r="Y298" s="34"/>
      <c r="Z298" s="34"/>
      <c r="AA298" s="17"/>
      <c r="AB298" s="17"/>
      <c r="AC298" s="17"/>
      <c r="AD298" s="17"/>
      <c r="AE298" s="17"/>
      <c r="AF298" s="17"/>
      <c r="AG298" s="17"/>
    </row>
    <row r="299" spans="1:33" ht="14.4">
      <c r="A299" s="34"/>
      <c r="B299" s="138"/>
      <c r="C299" s="139"/>
      <c r="D299" s="140"/>
      <c r="E299" s="139"/>
      <c r="F299" s="139"/>
      <c r="G299" s="139"/>
      <c r="H299" s="139"/>
      <c r="I299" s="139"/>
      <c r="J299" s="126"/>
      <c r="K299" s="127"/>
      <c r="L299" s="141"/>
      <c r="M299" s="142"/>
      <c r="N299" s="143"/>
      <c r="O299" s="142"/>
      <c r="P299" s="142"/>
      <c r="Q299" s="142"/>
      <c r="R299" s="16"/>
      <c r="S299" s="34"/>
      <c r="T299" s="34"/>
      <c r="U299" s="34"/>
      <c r="V299" s="34"/>
      <c r="W299" s="16"/>
      <c r="X299" s="34"/>
      <c r="Y299" s="34"/>
      <c r="Z299" s="34"/>
      <c r="AA299" s="17"/>
      <c r="AB299" s="17"/>
      <c r="AC299" s="17"/>
      <c r="AD299" s="17"/>
      <c r="AE299" s="17"/>
      <c r="AF299" s="17"/>
      <c r="AG299" s="17"/>
    </row>
    <row r="300" spans="1:33" ht="14.4">
      <c r="A300" s="34"/>
      <c r="B300" s="138"/>
      <c r="C300" s="139"/>
      <c r="D300" s="140"/>
      <c r="E300" s="139"/>
      <c r="F300" s="139"/>
      <c r="G300" s="139"/>
      <c r="H300" s="139"/>
      <c r="I300" s="139"/>
      <c r="J300" s="126"/>
      <c r="K300" s="127"/>
      <c r="L300" s="141"/>
      <c r="M300" s="142"/>
      <c r="N300" s="143"/>
      <c r="O300" s="142"/>
      <c r="P300" s="142"/>
      <c r="Q300" s="142"/>
      <c r="R300" s="16"/>
      <c r="S300" s="34"/>
      <c r="T300" s="34"/>
      <c r="U300" s="34"/>
      <c r="V300" s="34"/>
      <c r="W300" s="16"/>
      <c r="X300" s="34"/>
      <c r="Y300" s="34"/>
      <c r="Z300" s="34"/>
      <c r="AA300" s="17"/>
      <c r="AB300" s="17"/>
      <c r="AC300" s="17"/>
      <c r="AD300" s="17"/>
      <c r="AE300" s="17"/>
      <c r="AF300" s="17"/>
      <c r="AG300" s="17"/>
    </row>
    <row r="301" spans="1:33" ht="14.4">
      <c r="A301" s="34"/>
      <c r="B301" s="138"/>
      <c r="C301" s="139"/>
      <c r="D301" s="140"/>
      <c r="E301" s="139"/>
      <c r="F301" s="139"/>
      <c r="G301" s="139"/>
      <c r="H301" s="139"/>
      <c r="I301" s="139"/>
      <c r="J301" s="126"/>
      <c r="K301" s="127"/>
      <c r="L301" s="141"/>
      <c r="M301" s="142"/>
      <c r="N301" s="143"/>
      <c r="O301" s="142"/>
      <c r="P301" s="142"/>
      <c r="Q301" s="142"/>
      <c r="R301" s="16"/>
      <c r="S301" s="34"/>
      <c r="T301" s="34"/>
      <c r="U301" s="34"/>
      <c r="V301" s="34"/>
      <c r="W301" s="16"/>
      <c r="X301" s="34"/>
      <c r="Y301" s="34"/>
      <c r="Z301" s="34"/>
      <c r="AA301" s="17"/>
      <c r="AB301" s="17"/>
      <c r="AC301" s="17"/>
      <c r="AD301" s="17"/>
      <c r="AE301" s="17"/>
      <c r="AF301" s="17"/>
      <c r="AG301" s="17"/>
    </row>
    <row r="302" spans="1:33" ht="14.4">
      <c r="A302" s="17"/>
      <c r="B302" s="163"/>
      <c r="C302" s="164"/>
      <c r="D302" s="140"/>
      <c r="E302" s="164"/>
      <c r="F302" s="164"/>
      <c r="G302" s="164"/>
      <c r="H302" s="164"/>
      <c r="I302" s="164"/>
      <c r="J302" s="126"/>
      <c r="K302" s="127"/>
      <c r="L302" s="165"/>
      <c r="M302" s="57"/>
      <c r="N302" s="166"/>
      <c r="O302" s="57"/>
      <c r="P302" s="57"/>
      <c r="Q302" s="57"/>
      <c r="R302" s="16"/>
      <c r="S302" s="34"/>
      <c r="T302" s="34"/>
      <c r="U302" s="34"/>
      <c r="V302" s="34"/>
      <c r="W302" s="16"/>
      <c r="X302" s="34"/>
      <c r="Y302" s="34"/>
      <c r="Z302" s="34"/>
      <c r="AA302" s="17"/>
      <c r="AB302" s="17"/>
      <c r="AC302" s="17"/>
      <c r="AD302" s="17"/>
      <c r="AE302" s="17"/>
      <c r="AF302" s="17"/>
      <c r="AG302" s="17"/>
    </row>
    <row r="303" spans="1:33" ht="14.4">
      <c r="A303" s="17"/>
      <c r="B303" s="163"/>
      <c r="C303" s="164"/>
      <c r="D303" s="140"/>
      <c r="E303" s="164"/>
      <c r="F303" s="164"/>
      <c r="G303" s="164"/>
      <c r="H303" s="164"/>
      <c r="I303" s="164"/>
      <c r="J303" s="126"/>
      <c r="K303" s="127"/>
      <c r="L303" s="165"/>
      <c r="M303" s="57"/>
      <c r="N303" s="166"/>
      <c r="O303" s="57"/>
      <c r="P303" s="57"/>
      <c r="Q303" s="57"/>
      <c r="R303" s="16"/>
      <c r="S303" s="34"/>
      <c r="T303" s="34"/>
      <c r="U303" s="34"/>
      <c r="V303" s="34"/>
      <c r="W303" s="16"/>
      <c r="X303" s="34"/>
      <c r="Y303" s="34"/>
      <c r="Z303" s="34"/>
      <c r="AA303" s="17"/>
      <c r="AB303" s="17"/>
      <c r="AC303" s="17"/>
      <c r="AD303" s="17"/>
      <c r="AE303" s="17"/>
      <c r="AF303" s="17"/>
      <c r="AG303" s="17"/>
    </row>
    <row r="304" spans="1:33" ht="14.4">
      <c r="A304" s="17"/>
      <c r="B304" s="163"/>
      <c r="C304" s="164"/>
      <c r="D304" s="140"/>
      <c r="E304" s="164"/>
      <c r="F304" s="164"/>
      <c r="G304" s="164"/>
      <c r="H304" s="164"/>
      <c r="I304" s="164"/>
      <c r="J304" s="126"/>
      <c r="K304" s="127"/>
      <c r="L304" s="165"/>
      <c r="M304" s="57"/>
      <c r="N304" s="166"/>
      <c r="O304" s="57"/>
      <c r="P304" s="57"/>
      <c r="Q304" s="57"/>
      <c r="R304" s="16"/>
      <c r="S304" s="34"/>
      <c r="T304" s="34"/>
      <c r="U304" s="34"/>
      <c r="V304" s="34"/>
      <c r="W304" s="16"/>
      <c r="X304" s="34"/>
      <c r="Y304" s="34"/>
      <c r="Z304" s="34"/>
      <c r="AA304" s="17"/>
      <c r="AB304" s="17"/>
      <c r="AC304" s="17"/>
      <c r="AD304" s="17"/>
      <c r="AE304" s="17"/>
      <c r="AF304" s="17"/>
      <c r="AG304" s="17"/>
    </row>
    <row r="305" spans="1:33" ht="14.4">
      <c r="A305" s="17"/>
      <c r="B305" s="163"/>
      <c r="C305" s="164"/>
      <c r="D305" s="140"/>
      <c r="E305" s="164"/>
      <c r="F305" s="164"/>
      <c r="G305" s="164"/>
      <c r="H305" s="164"/>
      <c r="I305" s="164"/>
      <c r="J305" s="126"/>
      <c r="K305" s="127"/>
      <c r="L305" s="165"/>
      <c r="M305" s="57"/>
      <c r="N305" s="166"/>
      <c r="O305" s="57"/>
      <c r="P305" s="57"/>
      <c r="Q305" s="57"/>
      <c r="R305" s="16"/>
      <c r="S305" s="34"/>
      <c r="T305" s="34"/>
      <c r="U305" s="34"/>
      <c r="V305" s="34"/>
      <c r="W305" s="16"/>
      <c r="X305" s="34"/>
      <c r="Y305" s="34"/>
      <c r="Z305" s="34"/>
      <c r="AA305" s="17"/>
      <c r="AB305" s="17"/>
      <c r="AC305" s="17"/>
      <c r="AD305" s="17"/>
      <c r="AE305" s="17"/>
      <c r="AF305" s="17"/>
      <c r="AG305" s="17"/>
    </row>
    <row r="306" spans="1:33" ht="14.4">
      <c r="A306" s="17"/>
      <c r="B306" s="163"/>
      <c r="C306" s="164"/>
      <c r="D306" s="140"/>
      <c r="E306" s="164"/>
      <c r="F306" s="164"/>
      <c r="G306" s="164"/>
      <c r="H306" s="164"/>
      <c r="I306" s="164"/>
      <c r="J306" s="126"/>
      <c r="K306" s="127"/>
      <c r="L306" s="165"/>
      <c r="M306" s="57"/>
      <c r="N306" s="166"/>
      <c r="O306" s="57"/>
      <c r="P306" s="57"/>
      <c r="Q306" s="57"/>
      <c r="R306" s="16"/>
      <c r="S306" s="34"/>
      <c r="T306" s="34"/>
      <c r="U306" s="34"/>
      <c r="V306" s="34"/>
      <c r="W306" s="16"/>
      <c r="X306" s="34"/>
      <c r="Y306" s="34"/>
      <c r="Z306" s="34"/>
      <c r="AA306" s="17"/>
      <c r="AB306" s="17"/>
      <c r="AC306" s="17"/>
      <c r="AD306" s="17"/>
      <c r="AE306" s="17"/>
      <c r="AF306" s="17"/>
      <c r="AG306" s="17"/>
    </row>
    <row r="307" spans="1:33" ht="14.4">
      <c r="A307" s="17"/>
      <c r="B307" s="163"/>
      <c r="C307" s="164"/>
      <c r="D307" s="140"/>
      <c r="E307" s="164"/>
      <c r="F307" s="164"/>
      <c r="G307" s="164"/>
      <c r="H307" s="164"/>
      <c r="I307" s="164"/>
      <c r="J307" s="126"/>
      <c r="K307" s="127"/>
      <c r="L307" s="165"/>
      <c r="M307" s="57"/>
      <c r="N307" s="166"/>
      <c r="O307" s="57"/>
      <c r="P307" s="57"/>
      <c r="Q307" s="57"/>
      <c r="R307" s="16"/>
      <c r="S307" s="34"/>
      <c r="T307" s="34"/>
      <c r="U307" s="34"/>
      <c r="V307" s="34"/>
      <c r="W307" s="16"/>
      <c r="X307" s="34"/>
      <c r="Y307" s="34"/>
      <c r="Z307" s="34"/>
      <c r="AA307" s="17"/>
      <c r="AB307" s="17"/>
      <c r="AC307" s="17"/>
      <c r="AD307" s="17"/>
      <c r="AE307" s="17"/>
      <c r="AF307" s="17"/>
      <c r="AG307" s="17"/>
    </row>
    <row r="308" spans="1:33" ht="14.4">
      <c r="A308" s="17"/>
      <c r="B308" s="163"/>
      <c r="C308" s="164"/>
      <c r="D308" s="140"/>
      <c r="E308" s="164"/>
      <c r="F308" s="164"/>
      <c r="G308" s="164"/>
      <c r="H308" s="164"/>
      <c r="I308" s="164"/>
      <c r="J308" s="126"/>
      <c r="K308" s="127"/>
      <c r="L308" s="165"/>
      <c r="M308" s="57"/>
      <c r="N308" s="166"/>
      <c r="O308" s="57"/>
      <c r="P308" s="57"/>
      <c r="Q308" s="57"/>
      <c r="R308" s="16"/>
      <c r="S308" s="17"/>
      <c r="T308" s="17"/>
      <c r="U308" s="17"/>
      <c r="V308" s="17"/>
      <c r="W308" s="7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</row>
    <row r="309" spans="1:33" ht="14.4">
      <c r="A309" s="17"/>
      <c r="B309" s="163"/>
      <c r="C309" s="164"/>
      <c r="D309" s="140"/>
      <c r="E309" s="164"/>
      <c r="F309" s="164"/>
      <c r="G309" s="164"/>
      <c r="H309" s="164"/>
      <c r="I309" s="164"/>
      <c r="J309" s="126"/>
      <c r="K309" s="127"/>
      <c r="L309" s="165"/>
      <c r="M309" s="57"/>
      <c r="N309" s="166"/>
      <c r="O309" s="57"/>
      <c r="P309" s="57"/>
      <c r="Q309" s="57"/>
      <c r="R309" s="16"/>
      <c r="S309" s="17"/>
      <c r="T309" s="17"/>
      <c r="U309" s="17"/>
      <c r="V309" s="17"/>
      <c r="W309" s="7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</row>
    <row r="310" spans="1:33" ht="14.4">
      <c r="A310" s="17"/>
      <c r="B310" s="163"/>
      <c r="C310" s="164"/>
      <c r="D310" s="140"/>
      <c r="E310" s="164"/>
      <c r="F310" s="164"/>
      <c r="G310" s="164"/>
      <c r="H310" s="164"/>
      <c r="I310" s="164"/>
      <c r="J310" s="126"/>
      <c r="K310" s="127"/>
      <c r="L310" s="165"/>
      <c r="M310" s="57"/>
      <c r="N310" s="166"/>
      <c r="O310" s="57"/>
      <c r="P310" s="57"/>
      <c r="Q310" s="57"/>
      <c r="R310" s="16"/>
      <c r="S310" s="17"/>
      <c r="T310" s="17"/>
      <c r="U310" s="17"/>
      <c r="V310" s="17"/>
      <c r="W310" s="7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</row>
    <row r="311" spans="1:33" ht="14.4">
      <c r="A311" s="17"/>
      <c r="B311" s="163"/>
      <c r="C311" s="164"/>
      <c r="D311" s="140"/>
      <c r="E311" s="164"/>
      <c r="F311" s="164"/>
      <c r="G311" s="164"/>
      <c r="H311" s="164"/>
      <c r="I311" s="164"/>
      <c r="J311" s="126"/>
      <c r="K311" s="127"/>
      <c r="L311" s="165"/>
      <c r="M311" s="57"/>
      <c r="N311" s="166"/>
      <c r="O311" s="57"/>
      <c r="P311" s="57"/>
      <c r="Q311" s="57"/>
      <c r="R311" s="16"/>
      <c r="S311" s="17"/>
      <c r="T311" s="17"/>
      <c r="U311" s="17"/>
      <c r="V311" s="17"/>
      <c r="W311" s="7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</row>
    <row r="312" spans="1:33" ht="14.4">
      <c r="A312" s="17"/>
      <c r="B312" s="163"/>
      <c r="C312" s="164"/>
      <c r="D312" s="140"/>
      <c r="E312" s="164"/>
      <c r="F312" s="164"/>
      <c r="G312" s="164"/>
      <c r="H312" s="164"/>
      <c r="I312" s="164"/>
      <c r="J312" s="126"/>
      <c r="K312" s="127"/>
      <c r="L312" s="165"/>
      <c r="M312" s="57"/>
      <c r="N312" s="166"/>
      <c r="O312" s="57"/>
      <c r="P312" s="57"/>
      <c r="Q312" s="57"/>
      <c r="R312" s="16"/>
      <c r="S312" s="17"/>
      <c r="T312" s="17"/>
      <c r="U312" s="17"/>
      <c r="V312" s="17"/>
      <c r="W312" s="7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</row>
    <row r="313" spans="1:33" ht="14.4">
      <c r="A313" s="17"/>
      <c r="B313" s="163"/>
      <c r="C313" s="164"/>
      <c r="D313" s="140"/>
      <c r="E313" s="164"/>
      <c r="F313" s="164"/>
      <c r="G313" s="164"/>
      <c r="H313" s="164"/>
      <c r="I313" s="164"/>
      <c r="J313" s="126"/>
      <c r="K313" s="127"/>
      <c r="L313" s="165"/>
      <c r="M313" s="57"/>
      <c r="N313" s="166"/>
      <c r="O313" s="57"/>
      <c r="P313" s="57"/>
      <c r="Q313" s="57"/>
      <c r="R313" s="16"/>
      <c r="S313" s="17"/>
      <c r="T313" s="17"/>
      <c r="U313" s="17"/>
      <c r="V313" s="17"/>
      <c r="W313" s="7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</row>
    <row r="314" spans="1:33" ht="14.4">
      <c r="A314" s="17"/>
      <c r="B314" s="163"/>
      <c r="C314" s="164"/>
      <c r="D314" s="140"/>
      <c r="E314" s="164"/>
      <c r="F314" s="164"/>
      <c r="G314" s="164"/>
      <c r="H314" s="164"/>
      <c r="I314" s="164"/>
      <c r="J314" s="126"/>
      <c r="K314" s="127"/>
      <c r="L314" s="165"/>
      <c r="M314" s="57"/>
      <c r="N314" s="166"/>
      <c r="O314" s="57"/>
      <c r="P314" s="57"/>
      <c r="Q314" s="57"/>
      <c r="R314" s="16"/>
      <c r="S314" s="17"/>
      <c r="T314" s="17"/>
      <c r="U314" s="17"/>
      <c r="V314" s="17"/>
      <c r="W314" s="7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</row>
    <row r="315" spans="1:33" ht="14.4">
      <c r="A315" s="17"/>
      <c r="B315" s="163"/>
      <c r="C315" s="164"/>
      <c r="D315" s="140"/>
      <c r="E315" s="164"/>
      <c r="F315" s="164"/>
      <c r="G315" s="164"/>
      <c r="H315" s="164"/>
      <c r="I315" s="164"/>
      <c r="J315" s="126"/>
      <c r="K315" s="127"/>
      <c r="L315" s="165"/>
      <c r="M315" s="57"/>
      <c r="N315" s="166"/>
      <c r="O315" s="57"/>
      <c r="P315" s="57"/>
      <c r="Q315" s="57"/>
      <c r="R315" s="16"/>
      <c r="S315" s="17"/>
      <c r="T315" s="17"/>
      <c r="U315" s="17"/>
      <c r="V315" s="17"/>
      <c r="W315" s="7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</row>
    <row r="316" spans="1:33" ht="14.4">
      <c r="A316" s="17"/>
      <c r="B316" s="163"/>
      <c r="C316" s="164"/>
      <c r="D316" s="140"/>
      <c r="E316" s="164"/>
      <c r="F316" s="164"/>
      <c r="G316" s="164"/>
      <c r="H316" s="164"/>
      <c r="I316" s="164"/>
      <c r="J316" s="126"/>
      <c r="K316" s="127"/>
      <c r="L316" s="165"/>
      <c r="M316" s="57"/>
      <c r="N316" s="166"/>
      <c r="O316" s="57"/>
      <c r="P316" s="57"/>
      <c r="Q316" s="57"/>
      <c r="R316" s="16"/>
      <c r="S316" s="17"/>
      <c r="T316" s="17"/>
      <c r="U316" s="17"/>
      <c r="V316" s="17"/>
      <c r="W316" s="7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</row>
    <row r="317" spans="1:33" ht="14.4">
      <c r="A317" s="17"/>
      <c r="B317" s="163"/>
      <c r="C317" s="164"/>
      <c r="D317" s="140"/>
      <c r="E317" s="164"/>
      <c r="F317" s="164"/>
      <c r="G317" s="164"/>
      <c r="H317" s="164"/>
      <c r="I317" s="164"/>
      <c r="J317" s="126"/>
      <c r="K317" s="127"/>
      <c r="L317" s="165"/>
      <c r="M317" s="57"/>
      <c r="N317" s="166"/>
      <c r="O317" s="57"/>
      <c r="P317" s="57"/>
      <c r="Q317" s="57"/>
      <c r="R317" s="16"/>
      <c r="S317" s="17"/>
      <c r="T317" s="17"/>
      <c r="U317" s="17"/>
      <c r="V317" s="17"/>
      <c r="W317" s="7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</row>
    <row r="318" spans="1:33" ht="14.4">
      <c r="A318" s="17"/>
      <c r="B318" s="163"/>
      <c r="C318" s="164"/>
      <c r="D318" s="140"/>
      <c r="E318" s="164"/>
      <c r="F318" s="164"/>
      <c r="G318" s="164"/>
      <c r="H318" s="164"/>
      <c r="I318" s="164"/>
      <c r="J318" s="126"/>
      <c r="K318" s="127"/>
      <c r="L318" s="165"/>
      <c r="M318" s="57"/>
      <c r="N318" s="166"/>
      <c r="O318" s="57"/>
      <c r="P318" s="57"/>
      <c r="Q318" s="57"/>
      <c r="R318" s="16"/>
      <c r="S318" s="17"/>
      <c r="T318" s="17"/>
      <c r="U318" s="17"/>
      <c r="V318" s="17"/>
      <c r="W318" s="7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</row>
    <row r="319" spans="1:33" ht="14.4">
      <c r="A319" s="17"/>
      <c r="B319" s="163"/>
      <c r="C319" s="164"/>
      <c r="D319" s="140"/>
      <c r="E319" s="164"/>
      <c r="F319" s="164"/>
      <c r="G319" s="164"/>
      <c r="H319" s="164"/>
      <c r="I319" s="164"/>
      <c r="J319" s="126"/>
      <c r="K319" s="127"/>
      <c r="L319" s="165"/>
      <c r="M319" s="57"/>
      <c r="N319" s="166"/>
      <c r="O319" s="57"/>
      <c r="P319" s="57"/>
      <c r="Q319" s="57"/>
      <c r="R319" s="16"/>
      <c r="S319" s="17"/>
      <c r="T319" s="17"/>
      <c r="U319" s="17"/>
      <c r="V319" s="17"/>
      <c r="W319" s="7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</row>
    <row r="320" spans="1:33" ht="14.4">
      <c r="A320" s="17"/>
      <c r="B320" s="163"/>
      <c r="C320" s="164"/>
      <c r="D320" s="140"/>
      <c r="E320" s="164"/>
      <c r="F320" s="164"/>
      <c r="G320" s="164"/>
      <c r="H320" s="164"/>
      <c r="I320" s="164"/>
      <c r="J320" s="126"/>
      <c r="K320" s="127"/>
      <c r="L320" s="165"/>
      <c r="M320" s="57"/>
      <c r="N320" s="166"/>
      <c r="O320" s="57"/>
      <c r="P320" s="57"/>
      <c r="Q320" s="57"/>
      <c r="R320" s="16"/>
      <c r="S320" s="17"/>
      <c r="T320" s="17"/>
      <c r="U320" s="17"/>
      <c r="V320" s="17"/>
      <c r="W320" s="7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</row>
    <row r="321" spans="1:33" ht="14.4">
      <c r="A321" s="17"/>
      <c r="B321" s="163"/>
      <c r="C321" s="164"/>
      <c r="D321" s="140"/>
      <c r="E321" s="164"/>
      <c r="F321" s="164"/>
      <c r="G321" s="164"/>
      <c r="H321" s="164"/>
      <c r="I321" s="164"/>
      <c r="J321" s="126"/>
      <c r="K321" s="127"/>
      <c r="L321" s="165"/>
      <c r="M321" s="57"/>
      <c r="N321" s="166"/>
      <c r="O321" s="57"/>
      <c r="P321" s="57"/>
      <c r="Q321" s="57"/>
      <c r="R321" s="16"/>
      <c r="S321" s="17"/>
      <c r="T321" s="17"/>
      <c r="U321" s="17"/>
      <c r="V321" s="17"/>
      <c r="W321" s="7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</row>
    <row r="322" spans="1:33" ht="14.4">
      <c r="A322" s="17"/>
      <c r="B322" s="163"/>
      <c r="C322" s="164"/>
      <c r="D322" s="140"/>
      <c r="E322" s="164"/>
      <c r="F322" s="164"/>
      <c r="G322" s="164"/>
      <c r="H322" s="164"/>
      <c r="I322" s="164"/>
      <c r="J322" s="126"/>
      <c r="K322" s="127"/>
      <c r="L322" s="165"/>
      <c r="M322" s="57"/>
      <c r="N322" s="166"/>
      <c r="O322" s="57"/>
      <c r="P322" s="57"/>
      <c r="Q322" s="57"/>
      <c r="R322" s="16"/>
      <c r="S322" s="17"/>
      <c r="T322" s="17"/>
      <c r="U322" s="17"/>
      <c r="V322" s="17"/>
      <c r="W322" s="7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</row>
    <row r="323" spans="1:33" ht="14.4">
      <c r="A323" s="17"/>
      <c r="B323" s="163"/>
      <c r="C323" s="164"/>
      <c r="D323" s="140"/>
      <c r="E323" s="164"/>
      <c r="F323" s="164"/>
      <c r="G323" s="164"/>
      <c r="H323" s="164"/>
      <c r="I323" s="164"/>
      <c r="J323" s="126"/>
      <c r="K323" s="127"/>
      <c r="L323" s="165"/>
      <c r="M323" s="57"/>
      <c r="N323" s="166"/>
      <c r="O323" s="57"/>
      <c r="P323" s="57"/>
      <c r="Q323" s="57"/>
      <c r="R323" s="16"/>
      <c r="S323" s="17"/>
      <c r="T323" s="17"/>
      <c r="U323" s="17"/>
      <c r="V323" s="17"/>
      <c r="W323" s="7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</row>
    <row r="324" spans="1:33" ht="14.4">
      <c r="A324" s="17"/>
      <c r="B324" s="163"/>
      <c r="C324" s="164"/>
      <c r="D324" s="140"/>
      <c r="E324" s="164"/>
      <c r="F324" s="164"/>
      <c r="G324" s="164"/>
      <c r="H324" s="164"/>
      <c r="I324" s="164"/>
      <c r="J324" s="126"/>
      <c r="K324" s="127"/>
      <c r="L324" s="165"/>
      <c r="M324" s="57"/>
      <c r="N324" s="166"/>
      <c r="O324" s="57"/>
      <c r="P324" s="57"/>
      <c r="Q324" s="57"/>
      <c r="R324" s="16"/>
      <c r="S324" s="17"/>
      <c r="T324" s="17"/>
      <c r="U324" s="17"/>
      <c r="V324" s="17"/>
      <c r="W324" s="7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</row>
    <row r="325" spans="1:33" ht="14.4">
      <c r="A325" s="17"/>
      <c r="B325" s="163"/>
      <c r="C325" s="164"/>
      <c r="D325" s="140"/>
      <c r="E325" s="164"/>
      <c r="F325" s="164"/>
      <c r="G325" s="164"/>
      <c r="H325" s="164"/>
      <c r="I325" s="164"/>
      <c r="J325" s="126"/>
      <c r="K325" s="127"/>
      <c r="L325" s="165"/>
      <c r="M325" s="57"/>
      <c r="N325" s="166"/>
      <c r="O325" s="57"/>
      <c r="P325" s="57"/>
      <c r="Q325" s="57"/>
      <c r="R325" s="16"/>
      <c r="S325" s="17"/>
      <c r="T325" s="17"/>
      <c r="U325" s="17"/>
      <c r="V325" s="17"/>
      <c r="W325" s="7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</row>
    <row r="326" spans="1:33" ht="14.4">
      <c r="A326" s="17"/>
      <c r="B326" s="163"/>
      <c r="C326" s="164"/>
      <c r="D326" s="140"/>
      <c r="E326" s="164"/>
      <c r="F326" s="164"/>
      <c r="G326" s="164"/>
      <c r="H326" s="164"/>
      <c r="I326" s="164"/>
      <c r="J326" s="126"/>
      <c r="K326" s="127"/>
      <c r="L326" s="165"/>
      <c r="M326" s="57"/>
      <c r="N326" s="166"/>
      <c r="O326" s="57"/>
      <c r="P326" s="57"/>
      <c r="Q326" s="57"/>
      <c r="R326" s="16"/>
      <c r="S326" s="17"/>
      <c r="T326" s="17"/>
      <c r="U326" s="17"/>
      <c r="V326" s="17"/>
      <c r="W326" s="7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</row>
    <row r="327" spans="1:33" ht="14.4">
      <c r="A327" s="17"/>
      <c r="B327" s="163"/>
      <c r="C327" s="164"/>
      <c r="D327" s="140"/>
      <c r="E327" s="164"/>
      <c r="F327" s="164"/>
      <c r="G327" s="164"/>
      <c r="H327" s="164"/>
      <c r="I327" s="164"/>
      <c r="J327" s="126"/>
      <c r="K327" s="127"/>
      <c r="L327" s="165"/>
      <c r="M327" s="57"/>
      <c r="N327" s="166"/>
      <c r="O327" s="57"/>
      <c r="P327" s="57"/>
      <c r="Q327" s="57"/>
      <c r="R327" s="16"/>
      <c r="S327" s="17"/>
      <c r="T327" s="17"/>
      <c r="U327" s="17"/>
      <c r="V327" s="17"/>
      <c r="W327" s="7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</row>
    <row r="328" spans="1:33" ht="14.4">
      <c r="A328" s="17"/>
      <c r="B328" s="163"/>
      <c r="C328" s="164"/>
      <c r="D328" s="140"/>
      <c r="E328" s="164"/>
      <c r="F328" s="164"/>
      <c r="G328" s="164"/>
      <c r="H328" s="164"/>
      <c r="I328" s="164"/>
      <c r="J328" s="126"/>
      <c r="K328" s="127"/>
      <c r="L328" s="165"/>
      <c r="M328" s="57"/>
      <c r="N328" s="166"/>
      <c r="O328" s="57"/>
      <c r="P328" s="57"/>
      <c r="Q328" s="57"/>
      <c r="R328" s="16"/>
      <c r="S328" s="17"/>
      <c r="T328" s="17"/>
      <c r="U328" s="17"/>
      <c r="V328" s="17"/>
      <c r="W328" s="7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</row>
    <row r="329" spans="1:33" ht="14.4">
      <c r="A329" s="17"/>
      <c r="B329" s="163"/>
      <c r="C329" s="164"/>
      <c r="D329" s="140"/>
      <c r="E329" s="164"/>
      <c r="F329" s="164"/>
      <c r="G329" s="164"/>
      <c r="H329" s="164"/>
      <c r="I329" s="164"/>
      <c r="J329" s="126"/>
      <c r="K329" s="127"/>
      <c r="L329" s="165"/>
      <c r="M329" s="57"/>
      <c r="N329" s="166"/>
      <c r="O329" s="57"/>
      <c r="P329" s="57"/>
      <c r="Q329" s="57"/>
      <c r="R329" s="16"/>
      <c r="S329" s="17"/>
      <c r="T329" s="17"/>
      <c r="U329" s="17"/>
      <c r="V329" s="17"/>
      <c r="W329" s="7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</row>
    <row r="330" spans="1:33" ht="14.4">
      <c r="A330" s="17"/>
      <c r="B330" s="163"/>
      <c r="C330" s="164"/>
      <c r="D330" s="140"/>
      <c r="E330" s="164"/>
      <c r="F330" s="164"/>
      <c r="G330" s="164"/>
      <c r="H330" s="164"/>
      <c r="I330" s="164"/>
      <c r="J330" s="126"/>
      <c r="K330" s="127"/>
      <c r="L330" s="165"/>
      <c r="M330" s="57"/>
      <c r="N330" s="166"/>
      <c r="O330" s="57"/>
      <c r="P330" s="57"/>
      <c r="Q330" s="57"/>
      <c r="R330" s="16"/>
      <c r="S330" s="17"/>
      <c r="T330" s="17"/>
      <c r="U330" s="17"/>
      <c r="V330" s="17"/>
      <c r="W330" s="7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</row>
    <row r="331" spans="1:33" ht="14.4">
      <c r="A331" s="17"/>
      <c r="B331" s="163"/>
      <c r="C331" s="164"/>
      <c r="D331" s="140"/>
      <c r="E331" s="164"/>
      <c r="F331" s="164"/>
      <c r="G331" s="164"/>
      <c r="H331" s="164"/>
      <c r="I331" s="164"/>
      <c r="J331" s="126"/>
      <c r="K331" s="127"/>
      <c r="L331" s="165"/>
      <c r="M331" s="57"/>
      <c r="N331" s="166"/>
      <c r="O331" s="57"/>
      <c r="P331" s="57"/>
      <c r="Q331" s="57"/>
      <c r="R331" s="16"/>
      <c r="S331" s="17"/>
      <c r="T331" s="17"/>
      <c r="U331" s="17"/>
      <c r="V331" s="17"/>
      <c r="W331" s="7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</row>
    <row r="332" spans="1:33" ht="14.4">
      <c r="A332" s="17"/>
      <c r="B332" s="163"/>
      <c r="C332" s="164"/>
      <c r="D332" s="140"/>
      <c r="E332" s="164"/>
      <c r="F332" s="164"/>
      <c r="G332" s="164"/>
      <c r="H332" s="164"/>
      <c r="I332" s="164"/>
      <c r="J332" s="126"/>
      <c r="K332" s="127"/>
      <c r="L332" s="165"/>
      <c r="M332" s="57"/>
      <c r="N332" s="166"/>
      <c r="O332" s="57"/>
      <c r="P332" s="57"/>
      <c r="Q332" s="57"/>
      <c r="R332" s="16"/>
      <c r="S332" s="17"/>
      <c r="T332" s="17"/>
      <c r="U332" s="17"/>
      <c r="V332" s="17"/>
      <c r="W332" s="7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</row>
    <row r="333" spans="1:33" ht="14.4">
      <c r="A333" s="17"/>
      <c r="B333" s="163"/>
      <c r="C333" s="164"/>
      <c r="D333" s="140"/>
      <c r="E333" s="164"/>
      <c r="F333" s="164"/>
      <c r="G333" s="164"/>
      <c r="H333" s="164"/>
      <c r="I333" s="164"/>
      <c r="J333" s="126"/>
      <c r="K333" s="127"/>
      <c r="L333" s="165"/>
      <c r="M333" s="57"/>
      <c r="N333" s="166"/>
      <c r="O333" s="57"/>
      <c r="P333" s="57"/>
      <c r="Q333" s="57"/>
      <c r="R333" s="16"/>
      <c r="S333" s="17"/>
      <c r="T333" s="17"/>
      <c r="U333" s="17"/>
      <c r="V333" s="17"/>
      <c r="W333" s="7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</row>
    <row r="334" spans="1:33" ht="14.4">
      <c r="A334" s="17"/>
      <c r="B334" s="163"/>
      <c r="C334" s="164"/>
      <c r="D334" s="140"/>
      <c r="E334" s="164"/>
      <c r="F334" s="164"/>
      <c r="G334" s="164"/>
      <c r="H334" s="164"/>
      <c r="I334" s="164"/>
      <c r="J334" s="126"/>
      <c r="K334" s="127"/>
      <c r="L334" s="165"/>
      <c r="M334" s="57"/>
      <c r="N334" s="166"/>
      <c r="O334" s="57"/>
      <c r="P334" s="57"/>
      <c r="Q334" s="57"/>
      <c r="R334" s="16"/>
      <c r="S334" s="17"/>
      <c r="T334" s="17"/>
      <c r="U334" s="17"/>
      <c r="V334" s="17"/>
      <c r="W334" s="7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</row>
    <row r="335" spans="1:33" ht="14.4">
      <c r="A335" s="17"/>
      <c r="B335" s="163"/>
      <c r="C335" s="164"/>
      <c r="D335" s="140"/>
      <c r="E335" s="164"/>
      <c r="F335" s="164"/>
      <c r="G335" s="164"/>
      <c r="H335" s="164"/>
      <c r="I335" s="164"/>
      <c r="J335" s="126"/>
      <c r="K335" s="127"/>
      <c r="L335" s="165"/>
      <c r="M335" s="57"/>
      <c r="N335" s="166"/>
      <c r="O335" s="57"/>
      <c r="P335" s="57"/>
      <c r="Q335" s="57"/>
      <c r="R335" s="16"/>
      <c r="S335" s="17"/>
      <c r="T335" s="17"/>
      <c r="U335" s="17"/>
      <c r="V335" s="17"/>
      <c r="W335" s="7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</row>
    <row r="336" spans="1:33" ht="14.4">
      <c r="A336" s="17"/>
      <c r="B336" s="163"/>
      <c r="C336" s="164"/>
      <c r="D336" s="140"/>
      <c r="E336" s="164"/>
      <c r="F336" s="164"/>
      <c r="G336" s="164"/>
      <c r="H336" s="164"/>
      <c r="I336" s="164"/>
      <c r="J336" s="126"/>
      <c r="K336" s="127"/>
      <c r="L336" s="165"/>
      <c r="M336" s="57"/>
      <c r="N336" s="166"/>
      <c r="O336" s="57"/>
      <c r="P336" s="57"/>
      <c r="Q336" s="57"/>
      <c r="R336" s="16"/>
      <c r="S336" s="17"/>
      <c r="T336" s="17"/>
      <c r="U336" s="17"/>
      <c r="V336" s="17"/>
      <c r="W336" s="7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</row>
    <row r="337" spans="1:33" ht="14.4">
      <c r="A337" s="17"/>
      <c r="B337" s="163"/>
      <c r="C337" s="164"/>
      <c r="D337" s="140"/>
      <c r="E337" s="164"/>
      <c r="F337" s="164"/>
      <c r="G337" s="164"/>
      <c r="H337" s="164"/>
      <c r="I337" s="164"/>
      <c r="J337" s="126"/>
      <c r="K337" s="127"/>
      <c r="L337" s="165"/>
      <c r="M337" s="57"/>
      <c r="N337" s="166"/>
      <c r="O337" s="57"/>
      <c r="P337" s="57"/>
      <c r="Q337" s="57"/>
      <c r="R337" s="16"/>
      <c r="S337" s="17"/>
      <c r="T337" s="17"/>
      <c r="U337" s="17"/>
      <c r="V337" s="17"/>
      <c r="W337" s="7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</row>
    <row r="338" spans="1:33" ht="14.4">
      <c r="A338" s="17"/>
      <c r="B338" s="163"/>
      <c r="C338" s="164"/>
      <c r="D338" s="140"/>
      <c r="E338" s="164"/>
      <c r="F338" s="164"/>
      <c r="G338" s="164"/>
      <c r="H338" s="164"/>
      <c r="I338" s="164"/>
      <c r="J338" s="126"/>
      <c r="K338" s="127"/>
      <c r="L338" s="165"/>
      <c r="M338" s="57"/>
      <c r="N338" s="166"/>
      <c r="O338" s="57"/>
      <c r="P338" s="57"/>
      <c r="Q338" s="57"/>
      <c r="R338" s="16"/>
      <c r="S338" s="17"/>
      <c r="T338" s="17"/>
      <c r="U338" s="17"/>
      <c r="V338" s="17"/>
      <c r="W338" s="7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</row>
    <row r="339" spans="1:33" ht="14.4">
      <c r="A339" s="17"/>
      <c r="B339" s="163"/>
      <c r="C339" s="164"/>
      <c r="D339" s="140"/>
      <c r="E339" s="164"/>
      <c r="F339" s="164"/>
      <c r="G339" s="164"/>
      <c r="H339" s="164"/>
      <c r="I339" s="164"/>
      <c r="J339" s="126"/>
      <c r="K339" s="127"/>
      <c r="L339" s="165"/>
      <c r="M339" s="57"/>
      <c r="N339" s="166"/>
      <c r="O339" s="57"/>
      <c r="P339" s="57"/>
      <c r="Q339" s="57"/>
      <c r="R339" s="16"/>
      <c r="S339" s="17"/>
      <c r="T339" s="17"/>
      <c r="U339" s="17"/>
      <c r="V339" s="17"/>
      <c r="W339" s="7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</row>
    <row r="340" spans="1:33" ht="14.4">
      <c r="A340" s="17"/>
      <c r="B340" s="163"/>
      <c r="C340" s="164"/>
      <c r="D340" s="140"/>
      <c r="E340" s="164"/>
      <c r="F340" s="164"/>
      <c r="G340" s="164"/>
      <c r="H340" s="164"/>
      <c r="I340" s="164"/>
      <c r="J340" s="126"/>
      <c r="K340" s="127"/>
      <c r="L340" s="165"/>
      <c r="M340" s="57"/>
      <c r="N340" s="166"/>
      <c r="O340" s="57"/>
      <c r="P340" s="57"/>
      <c r="Q340" s="57"/>
      <c r="R340" s="16"/>
      <c r="S340" s="17"/>
      <c r="T340" s="17"/>
      <c r="U340" s="17"/>
      <c r="V340" s="17"/>
      <c r="W340" s="7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</row>
    <row r="341" spans="1:33" ht="14.4">
      <c r="A341" s="17"/>
      <c r="B341" s="163"/>
      <c r="C341" s="164"/>
      <c r="D341" s="140"/>
      <c r="E341" s="164"/>
      <c r="F341" s="164"/>
      <c r="G341" s="164"/>
      <c r="H341" s="164"/>
      <c r="I341" s="164"/>
      <c r="J341" s="126"/>
      <c r="K341" s="127"/>
      <c r="L341" s="165"/>
      <c r="M341" s="57"/>
      <c r="N341" s="166"/>
      <c r="O341" s="57"/>
      <c r="P341" s="57"/>
      <c r="Q341" s="57"/>
      <c r="R341" s="16"/>
      <c r="S341" s="17"/>
      <c r="T341" s="17"/>
      <c r="U341" s="17"/>
      <c r="V341" s="17"/>
      <c r="W341" s="7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</row>
    <row r="342" spans="1:33" ht="14.4">
      <c r="A342" s="17"/>
      <c r="B342" s="163"/>
      <c r="C342" s="164"/>
      <c r="D342" s="140"/>
      <c r="E342" s="164"/>
      <c r="F342" s="164"/>
      <c r="G342" s="164"/>
      <c r="H342" s="164"/>
      <c r="I342" s="164"/>
      <c r="J342" s="126"/>
      <c r="K342" s="127"/>
      <c r="L342" s="165"/>
      <c r="M342" s="57"/>
      <c r="N342" s="166"/>
      <c r="O342" s="57"/>
      <c r="P342" s="57"/>
      <c r="Q342" s="57"/>
      <c r="R342" s="16"/>
      <c r="S342" s="17"/>
      <c r="T342" s="17"/>
      <c r="U342" s="17"/>
      <c r="V342" s="17"/>
      <c r="W342" s="7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</row>
    <row r="343" spans="1:33" ht="14.4">
      <c r="A343" s="17"/>
      <c r="B343" s="163"/>
      <c r="C343" s="164"/>
      <c r="D343" s="140"/>
      <c r="E343" s="164"/>
      <c r="F343" s="164"/>
      <c r="G343" s="164"/>
      <c r="H343" s="164"/>
      <c r="I343" s="164"/>
      <c r="J343" s="126"/>
      <c r="K343" s="127"/>
      <c r="L343" s="165"/>
      <c r="M343" s="57"/>
      <c r="N343" s="166"/>
      <c r="O343" s="57"/>
      <c r="P343" s="57"/>
      <c r="Q343" s="57"/>
      <c r="R343" s="16"/>
      <c r="S343" s="17"/>
      <c r="T343" s="17"/>
      <c r="U343" s="17"/>
      <c r="V343" s="17"/>
      <c r="W343" s="7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</row>
    <row r="344" spans="1:33" ht="14.4">
      <c r="A344" s="17"/>
      <c r="B344" s="163"/>
      <c r="C344" s="164"/>
      <c r="D344" s="140"/>
      <c r="E344" s="164"/>
      <c r="F344" s="164"/>
      <c r="G344" s="164"/>
      <c r="H344" s="164"/>
      <c r="I344" s="164"/>
      <c r="J344" s="126"/>
      <c r="K344" s="127"/>
      <c r="L344" s="165"/>
      <c r="M344" s="57"/>
      <c r="N344" s="166"/>
      <c r="O344" s="57"/>
      <c r="P344" s="57"/>
      <c r="Q344" s="57"/>
      <c r="R344" s="16"/>
      <c r="S344" s="17"/>
      <c r="T344" s="17"/>
      <c r="U344" s="17"/>
      <c r="V344" s="17"/>
      <c r="W344" s="7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</row>
    <row r="345" spans="1:33" ht="14.4">
      <c r="A345" s="17"/>
      <c r="B345" s="163"/>
      <c r="C345" s="164"/>
      <c r="D345" s="140"/>
      <c r="E345" s="164"/>
      <c r="F345" s="164"/>
      <c r="G345" s="164"/>
      <c r="H345" s="164"/>
      <c r="I345" s="164"/>
      <c r="J345" s="126"/>
      <c r="K345" s="127"/>
      <c r="L345" s="165"/>
      <c r="M345" s="57"/>
      <c r="N345" s="166"/>
      <c r="O345" s="57"/>
      <c r="P345" s="57"/>
      <c r="Q345" s="57"/>
      <c r="R345" s="16"/>
      <c r="S345" s="17"/>
      <c r="T345" s="17"/>
      <c r="U345" s="17"/>
      <c r="V345" s="17"/>
      <c r="W345" s="7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</row>
    <row r="346" spans="1:33" ht="14.4">
      <c r="A346" s="17"/>
      <c r="B346" s="163"/>
      <c r="C346" s="164"/>
      <c r="D346" s="140"/>
      <c r="E346" s="164"/>
      <c r="F346" s="164"/>
      <c r="G346" s="164"/>
      <c r="H346" s="164"/>
      <c r="I346" s="164"/>
      <c r="J346" s="126"/>
      <c r="K346" s="127"/>
      <c r="L346" s="165"/>
      <c r="M346" s="57"/>
      <c r="N346" s="166"/>
      <c r="O346" s="57"/>
      <c r="P346" s="57"/>
      <c r="Q346" s="57"/>
      <c r="R346" s="16"/>
      <c r="S346" s="17"/>
      <c r="T346" s="17"/>
      <c r="U346" s="17"/>
      <c r="V346" s="17"/>
      <c r="W346" s="7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</row>
    <row r="347" spans="1:33" ht="14.4">
      <c r="A347" s="17"/>
      <c r="B347" s="163"/>
      <c r="C347" s="164"/>
      <c r="D347" s="140"/>
      <c r="E347" s="164"/>
      <c r="F347" s="164"/>
      <c r="G347" s="164"/>
      <c r="H347" s="164"/>
      <c r="I347" s="164"/>
      <c r="J347" s="126"/>
      <c r="K347" s="127"/>
      <c r="L347" s="165"/>
      <c r="M347" s="57"/>
      <c r="N347" s="166"/>
      <c r="O347" s="57"/>
      <c r="P347" s="57"/>
      <c r="Q347" s="57"/>
      <c r="R347" s="16"/>
      <c r="S347" s="17"/>
      <c r="T347" s="17"/>
      <c r="U347" s="17"/>
      <c r="V347" s="17"/>
      <c r="W347" s="7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</row>
    <row r="348" spans="1:33" ht="14.4">
      <c r="A348" s="17"/>
      <c r="B348" s="163"/>
      <c r="C348" s="164"/>
      <c r="D348" s="140"/>
      <c r="E348" s="164"/>
      <c r="F348" s="164"/>
      <c r="G348" s="164"/>
      <c r="H348" s="164"/>
      <c r="I348" s="164"/>
      <c r="J348" s="126"/>
      <c r="K348" s="127"/>
      <c r="L348" s="165"/>
      <c r="M348" s="57"/>
      <c r="N348" s="166"/>
      <c r="O348" s="57"/>
      <c r="P348" s="57"/>
      <c r="Q348" s="57"/>
      <c r="R348" s="16"/>
      <c r="S348" s="17"/>
      <c r="T348" s="17"/>
      <c r="U348" s="17"/>
      <c r="V348" s="17"/>
      <c r="W348" s="7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</row>
    <row r="349" spans="1:33" ht="14.4">
      <c r="A349" s="17"/>
      <c r="B349" s="163"/>
      <c r="C349" s="164"/>
      <c r="D349" s="140"/>
      <c r="E349" s="164"/>
      <c r="F349" s="164"/>
      <c r="G349" s="164"/>
      <c r="H349" s="164"/>
      <c r="I349" s="164"/>
      <c r="J349" s="126"/>
      <c r="K349" s="127"/>
      <c r="L349" s="165"/>
      <c r="M349" s="57"/>
      <c r="N349" s="166"/>
      <c r="O349" s="57"/>
      <c r="P349" s="57"/>
      <c r="Q349" s="57"/>
      <c r="R349" s="16"/>
      <c r="S349" s="17"/>
      <c r="T349" s="17"/>
      <c r="U349" s="17"/>
      <c r="V349" s="17"/>
      <c r="W349" s="7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</row>
    <row r="350" spans="1:33" ht="14.4">
      <c r="A350" s="17"/>
      <c r="B350" s="163"/>
      <c r="C350" s="164"/>
      <c r="D350" s="140"/>
      <c r="E350" s="164"/>
      <c r="F350" s="164"/>
      <c r="G350" s="164"/>
      <c r="H350" s="164"/>
      <c r="I350" s="164"/>
      <c r="J350" s="126"/>
      <c r="K350" s="127"/>
      <c r="L350" s="165"/>
      <c r="M350" s="57"/>
      <c r="N350" s="166"/>
      <c r="O350" s="57"/>
      <c r="P350" s="57"/>
      <c r="Q350" s="57"/>
      <c r="R350" s="16"/>
      <c r="S350" s="17"/>
      <c r="T350" s="17"/>
      <c r="U350" s="17"/>
      <c r="V350" s="17"/>
      <c r="W350" s="7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</row>
    <row r="351" spans="1:33" ht="14.4">
      <c r="A351" s="17"/>
      <c r="B351" s="163"/>
      <c r="C351" s="164"/>
      <c r="D351" s="140"/>
      <c r="E351" s="164"/>
      <c r="F351" s="164"/>
      <c r="G351" s="164"/>
      <c r="H351" s="164"/>
      <c r="I351" s="164"/>
      <c r="J351" s="126"/>
      <c r="K351" s="127"/>
      <c r="L351" s="165"/>
      <c r="M351" s="57"/>
      <c r="N351" s="166"/>
      <c r="O351" s="57"/>
      <c r="P351" s="57"/>
      <c r="Q351" s="57"/>
      <c r="R351" s="16"/>
      <c r="S351" s="17"/>
      <c r="T351" s="17"/>
      <c r="U351" s="17"/>
      <c r="V351" s="17"/>
      <c r="W351" s="7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</row>
    <row r="352" spans="1:33" ht="14.4">
      <c r="A352" s="17"/>
      <c r="B352" s="163"/>
      <c r="C352" s="164"/>
      <c r="D352" s="140"/>
      <c r="E352" s="164"/>
      <c r="F352" s="164"/>
      <c r="G352" s="164"/>
      <c r="H352" s="164"/>
      <c r="I352" s="164"/>
      <c r="J352" s="126"/>
      <c r="K352" s="127"/>
      <c r="L352" s="165"/>
      <c r="M352" s="57"/>
      <c r="N352" s="166"/>
      <c r="O352" s="57"/>
      <c r="P352" s="57"/>
      <c r="Q352" s="57"/>
      <c r="R352" s="16"/>
      <c r="S352" s="17"/>
      <c r="T352" s="17"/>
      <c r="U352" s="17"/>
      <c r="V352" s="17"/>
      <c r="W352" s="7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</row>
    <row r="353" spans="1:33" ht="14.4">
      <c r="A353" s="17"/>
      <c r="B353" s="163"/>
      <c r="C353" s="164"/>
      <c r="D353" s="140"/>
      <c r="E353" s="164"/>
      <c r="F353" s="164"/>
      <c r="G353" s="164"/>
      <c r="H353" s="164"/>
      <c r="I353" s="164"/>
      <c r="J353" s="126"/>
      <c r="K353" s="127"/>
      <c r="L353" s="165"/>
      <c r="M353" s="57"/>
      <c r="N353" s="166"/>
      <c r="O353" s="57"/>
      <c r="P353" s="57"/>
      <c r="Q353" s="57"/>
      <c r="R353" s="16"/>
      <c r="S353" s="17"/>
      <c r="T353" s="17"/>
      <c r="U353" s="17"/>
      <c r="V353" s="17"/>
      <c r="W353" s="7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</row>
    <row r="354" spans="1:33" ht="14.4">
      <c r="A354" s="17"/>
      <c r="B354" s="163"/>
      <c r="C354" s="164"/>
      <c r="D354" s="140"/>
      <c r="E354" s="164"/>
      <c r="F354" s="164"/>
      <c r="G354" s="164"/>
      <c r="H354" s="164"/>
      <c r="I354" s="164"/>
      <c r="J354" s="126"/>
      <c r="K354" s="127"/>
      <c r="L354" s="165"/>
      <c r="M354" s="57"/>
      <c r="N354" s="166"/>
      <c r="O354" s="57"/>
      <c r="P354" s="57"/>
      <c r="Q354" s="57"/>
      <c r="R354" s="16"/>
      <c r="S354" s="17"/>
      <c r="T354" s="17"/>
      <c r="U354" s="17"/>
      <c r="V354" s="17"/>
      <c r="W354" s="7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</row>
    <row r="355" spans="1:33" ht="14.4">
      <c r="A355" s="17"/>
      <c r="B355" s="163"/>
      <c r="C355" s="164"/>
      <c r="D355" s="140"/>
      <c r="E355" s="164"/>
      <c r="F355" s="164"/>
      <c r="G355" s="164"/>
      <c r="H355" s="164"/>
      <c r="I355" s="164"/>
      <c r="J355" s="126"/>
      <c r="K355" s="127"/>
      <c r="L355" s="165"/>
      <c r="M355" s="57"/>
      <c r="N355" s="166"/>
      <c r="O355" s="57"/>
      <c r="P355" s="57"/>
      <c r="Q355" s="57"/>
      <c r="R355" s="16"/>
      <c r="S355" s="17"/>
      <c r="T355" s="17"/>
      <c r="U355" s="17"/>
      <c r="V355" s="17"/>
      <c r="W355" s="7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</row>
    <row r="356" spans="1:33" ht="14.4">
      <c r="A356" s="17"/>
      <c r="B356" s="163"/>
      <c r="C356" s="164"/>
      <c r="D356" s="140"/>
      <c r="E356" s="164"/>
      <c r="F356" s="164"/>
      <c r="G356" s="164"/>
      <c r="H356" s="164"/>
      <c r="I356" s="164"/>
      <c r="J356" s="126"/>
      <c r="K356" s="127"/>
      <c r="L356" s="165"/>
      <c r="M356" s="57"/>
      <c r="N356" s="166"/>
      <c r="O356" s="57"/>
      <c r="P356" s="57"/>
      <c r="Q356" s="57"/>
      <c r="R356" s="16"/>
      <c r="S356" s="17"/>
      <c r="T356" s="17"/>
      <c r="U356" s="17"/>
      <c r="V356" s="17"/>
      <c r="W356" s="7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</row>
    <row r="357" spans="1:33" ht="14.4">
      <c r="A357" s="17"/>
      <c r="B357" s="163"/>
      <c r="C357" s="164"/>
      <c r="D357" s="140"/>
      <c r="E357" s="164"/>
      <c r="F357" s="164"/>
      <c r="G357" s="164"/>
      <c r="H357" s="164"/>
      <c r="I357" s="164"/>
      <c r="J357" s="126"/>
      <c r="K357" s="127"/>
      <c r="L357" s="165"/>
      <c r="M357" s="57"/>
      <c r="N357" s="166"/>
      <c r="O357" s="57"/>
      <c r="P357" s="57"/>
      <c r="Q357" s="57"/>
      <c r="R357" s="16"/>
      <c r="S357" s="17"/>
      <c r="T357" s="17"/>
      <c r="U357" s="17"/>
      <c r="V357" s="17"/>
      <c r="W357" s="7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</row>
    <row r="358" spans="1:33" ht="14.4">
      <c r="A358" s="17"/>
      <c r="B358" s="163"/>
      <c r="C358" s="164"/>
      <c r="D358" s="140"/>
      <c r="E358" s="164"/>
      <c r="F358" s="164"/>
      <c r="G358" s="164"/>
      <c r="H358" s="164"/>
      <c r="I358" s="164"/>
      <c r="J358" s="126"/>
      <c r="K358" s="127"/>
      <c r="L358" s="165"/>
      <c r="M358" s="57"/>
      <c r="N358" s="166"/>
      <c r="O358" s="57"/>
      <c r="P358" s="57"/>
      <c r="Q358" s="57"/>
      <c r="R358" s="16"/>
      <c r="S358" s="17"/>
      <c r="T358" s="17"/>
      <c r="U358" s="17"/>
      <c r="V358" s="17"/>
      <c r="W358" s="7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</row>
    <row r="359" spans="1:33" ht="14.4">
      <c r="A359" s="17"/>
      <c r="B359" s="163"/>
      <c r="C359" s="164"/>
      <c r="D359" s="140"/>
      <c r="E359" s="164"/>
      <c r="F359" s="164"/>
      <c r="G359" s="164"/>
      <c r="H359" s="164"/>
      <c r="I359" s="164"/>
      <c r="J359" s="126"/>
      <c r="K359" s="127"/>
      <c r="L359" s="165"/>
      <c r="M359" s="57"/>
      <c r="N359" s="166"/>
      <c r="O359" s="57"/>
      <c r="P359" s="57"/>
      <c r="Q359" s="57"/>
      <c r="R359" s="16"/>
      <c r="S359" s="17"/>
      <c r="T359" s="17"/>
      <c r="U359" s="17"/>
      <c r="V359" s="17"/>
      <c r="W359" s="7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</row>
    <row r="360" spans="1:33" ht="14.4">
      <c r="A360" s="17"/>
      <c r="B360" s="163"/>
      <c r="C360" s="164"/>
      <c r="D360" s="140"/>
      <c r="E360" s="164"/>
      <c r="F360" s="164"/>
      <c r="G360" s="164"/>
      <c r="H360" s="164"/>
      <c r="I360" s="164"/>
      <c r="J360" s="126"/>
      <c r="K360" s="127"/>
      <c r="L360" s="165"/>
      <c r="M360" s="57"/>
      <c r="N360" s="166"/>
      <c r="O360" s="57"/>
      <c r="P360" s="57"/>
      <c r="Q360" s="57"/>
      <c r="R360" s="16"/>
      <c r="S360" s="17"/>
      <c r="T360" s="17"/>
      <c r="U360" s="17"/>
      <c r="V360" s="17"/>
      <c r="W360" s="7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</row>
    <row r="361" spans="1:33" ht="14.4">
      <c r="A361" s="17"/>
      <c r="B361" s="163"/>
      <c r="C361" s="164"/>
      <c r="D361" s="140"/>
      <c r="E361" s="164"/>
      <c r="F361" s="164"/>
      <c r="G361" s="164"/>
      <c r="H361" s="164"/>
      <c r="I361" s="164"/>
      <c r="J361" s="126"/>
      <c r="K361" s="127"/>
      <c r="L361" s="165"/>
      <c r="M361" s="57"/>
      <c r="N361" s="166"/>
      <c r="O361" s="57"/>
      <c r="P361" s="57"/>
      <c r="Q361" s="57"/>
      <c r="R361" s="16"/>
      <c r="S361" s="17"/>
      <c r="T361" s="17"/>
      <c r="U361" s="17"/>
      <c r="V361" s="17"/>
      <c r="W361" s="7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</row>
    <row r="362" spans="1:33" ht="14.4">
      <c r="A362" s="17"/>
      <c r="B362" s="163"/>
      <c r="C362" s="164"/>
      <c r="D362" s="140"/>
      <c r="E362" s="164"/>
      <c r="F362" s="164"/>
      <c r="G362" s="164"/>
      <c r="H362" s="164"/>
      <c r="I362" s="164"/>
      <c r="J362" s="126"/>
      <c r="K362" s="127"/>
      <c r="L362" s="165"/>
      <c r="M362" s="57"/>
      <c r="N362" s="166"/>
      <c r="O362" s="57"/>
      <c r="P362" s="57"/>
      <c r="Q362" s="57"/>
      <c r="R362" s="16"/>
      <c r="S362" s="17"/>
      <c r="T362" s="17"/>
      <c r="U362" s="17"/>
      <c r="V362" s="17"/>
      <c r="W362" s="7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</row>
    <row r="363" spans="1:33" ht="14.4">
      <c r="A363" s="17"/>
      <c r="B363" s="163"/>
      <c r="C363" s="164"/>
      <c r="D363" s="140"/>
      <c r="E363" s="164"/>
      <c r="F363" s="164"/>
      <c r="G363" s="164"/>
      <c r="H363" s="164"/>
      <c r="I363" s="164"/>
      <c r="J363" s="126"/>
      <c r="K363" s="127"/>
      <c r="L363" s="165"/>
      <c r="M363" s="57"/>
      <c r="N363" s="166"/>
      <c r="O363" s="57"/>
      <c r="P363" s="57"/>
      <c r="Q363" s="57"/>
      <c r="R363" s="16"/>
      <c r="S363" s="17"/>
      <c r="T363" s="17"/>
      <c r="U363" s="17"/>
      <c r="V363" s="17"/>
      <c r="W363" s="7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</row>
    <row r="364" spans="1:33" ht="14.4">
      <c r="A364" s="17"/>
      <c r="B364" s="163"/>
      <c r="C364" s="164"/>
      <c r="D364" s="140"/>
      <c r="E364" s="164"/>
      <c r="F364" s="164"/>
      <c r="G364" s="164"/>
      <c r="H364" s="164"/>
      <c r="I364" s="164"/>
      <c r="J364" s="126"/>
      <c r="K364" s="127"/>
      <c r="L364" s="165"/>
      <c r="M364" s="57"/>
      <c r="N364" s="166"/>
      <c r="O364" s="57"/>
      <c r="P364" s="57"/>
      <c r="Q364" s="57"/>
      <c r="R364" s="16"/>
      <c r="S364" s="17"/>
      <c r="T364" s="17"/>
      <c r="U364" s="17"/>
      <c r="V364" s="17"/>
      <c r="W364" s="7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</row>
    <row r="365" spans="1:33" ht="14.4">
      <c r="A365" s="17"/>
      <c r="B365" s="163"/>
      <c r="C365" s="164"/>
      <c r="D365" s="140"/>
      <c r="E365" s="164"/>
      <c r="F365" s="164"/>
      <c r="G365" s="164"/>
      <c r="H365" s="164"/>
      <c r="I365" s="164"/>
      <c r="J365" s="126"/>
      <c r="K365" s="127"/>
      <c r="L365" s="165"/>
      <c r="M365" s="57"/>
      <c r="N365" s="166"/>
      <c r="O365" s="57"/>
      <c r="P365" s="57"/>
      <c r="Q365" s="57"/>
      <c r="R365" s="16"/>
      <c r="S365" s="17"/>
      <c r="T365" s="17"/>
      <c r="U365" s="17"/>
      <c r="V365" s="17"/>
      <c r="W365" s="7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</row>
    <row r="366" spans="1:33" ht="14.4">
      <c r="A366" s="17"/>
      <c r="B366" s="163"/>
      <c r="C366" s="164"/>
      <c r="D366" s="140"/>
      <c r="E366" s="164"/>
      <c r="F366" s="164"/>
      <c r="G366" s="164"/>
      <c r="H366" s="164"/>
      <c r="I366" s="164"/>
      <c r="J366" s="126"/>
      <c r="K366" s="127"/>
      <c r="L366" s="165"/>
      <c r="M366" s="57"/>
      <c r="N366" s="166"/>
      <c r="O366" s="57"/>
      <c r="P366" s="57"/>
      <c r="Q366" s="57"/>
      <c r="R366" s="16"/>
      <c r="S366" s="17"/>
      <c r="T366" s="17"/>
      <c r="U366" s="17"/>
      <c r="V366" s="17"/>
      <c r="W366" s="7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</row>
    <row r="367" spans="1:33" ht="14.4">
      <c r="A367" s="17"/>
      <c r="B367" s="163"/>
      <c r="C367" s="164"/>
      <c r="D367" s="140"/>
      <c r="E367" s="164"/>
      <c r="F367" s="164"/>
      <c r="G367" s="164"/>
      <c r="H367" s="164"/>
      <c r="I367" s="164"/>
      <c r="J367" s="126"/>
      <c r="K367" s="127"/>
      <c r="L367" s="165"/>
      <c r="M367" s="57"/>
      <c r="N367" s="166"/>
      <c r="O367" s="57"/>
      <c r="P367" s="57"/>
      <c r="Q367" s="57"/>
      <c r="R367" s="16"/>
      <c r="S367" s="17"/>
      <c r="T367" s="17"/>
      <c r="U367" s="17"/>
      <c r="V367" s="17"/>
      <c r="W367" s="7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</row>
    <row r="368" spans="1:33" ht="14.4">
      <c r="A368" s="17"/>
      <c r="B368" s="163"/>
      <c r="C368" s="164"/>
      <c r="D368" s="140"/>
      <c r="E368" s="164"/>
      <c r="F368" s="164"/>
      <c r="G368" s="164"/>
      <c r="H368" s="164"/>
      <c r="I368" s="164"/>
      <c r="J368" s="126"/>
      <c r="K368" s="127"/>
      <c r="L368" s="165"/>
      <c r="M368" s="57"/>
      <c r="N368" s="166"/>
      <c r="O368" s="57"/>
      <c r="P368" s="57"/>
      <c r="Q368" s="57"/>
      <c r="R368" s="16"/>
      <c r="S368" s="17"/>
      <c r="T368" s="17"/>
      <c r="U368" s="17"/>
      <c r="V368" s="17"/>
      <c r="W368" s="7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</row>
    <row r="369" spans="1:33" ht="14.4">
      <c r="A369" s="17"/>
      <c r="B369" s="163"/>
      <c r="C369" s="164"/>
      <c r="D369" s="140"/>
      <c r="E369" s="164"/>
      <c r="F369" s="164"/>
      <c r="G369" s="164"/>
      <c r="H369" s="164"/>
      <c r="I369" s="164"/>
      <c r="J369" s="126"/>
      <c r="K369" s="127"/>
      <c r="L369" s="165"/>
      <c r="M369" s="57"/>
      <c r="N369" s="166"/>
      <c r="O369" s="57"/>
      <c r="P369" s="57"/>
      <c r="Q369" s="57"/>
      <c r="R369" s="16"/>
      <c r="S369" s="17"/>
      <c r="T369" s="17"/>
      <c r="U369" s="17"/>
      <c r="V369" s="17"/>
      <c r="W369" s="7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</row>
    <row r="370" spans="1:33" ht="14.4">
      <c r="A370" s="17"/>
      <c r="B370" s="163"/>
      <c r="C370" s="164"/>
      <c r="D370" s="140"/>
      <c r="E370" s="164"/>
      <c r="F370" s="164"/>
      <c r="G370" s="164"/>
      <c r="H370" s="164"/>
      <c r="I370" s="164"/>
      <c r="J370" s="126"/>
      <c r="K370" s="127"/>
      <c r="L370" s="165"/>
      <c r="M370" s="57"/>
      <c r="N370" s="166"/>
      <c r="O370" s="57"/>
      <c r="P370" s="57"/>
      <c r="Q370" s="57"/>
      <c r="R370" s="16"/>
      <c r="S370" s="17"/>
      <c r="T370" s="17"/>
      <c r="U370" s="17"/>
      <c r="V370" s="17"/>
      <c r="W370" s="7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</row>
    <row r="371" spans="1:33" ht="14.4">
      <c r="A371" s="17"/>
      <c r="B371" s="163"/>
      <c r="C371" s="164"/>
      <c r="D371" s="140"/>
      <c r="E371" s="164"/>
      <c r="F371" s="164"/>
      <c r="G371" s="164"/>
      <c r="H371" s="164"/>
      <c r="I371" s="164"/>
      <c r="J371" s="126"/>
      <c r="K371" s="127"/>
      <c r="L371" s="165"/>
      <c r="M371" s="57"/>
      <c r="N371" s="166"/>
      <c r="O371" s="57"/>
      <c r="P371" s="57"/>
      <c r="Q371" s="57"/>
      <c r="R371" s="16"/>
      <c r="S371" s="17"/>
      <c r="T371" s="17"/>
      <c r="U371" s="17"/>
      <c r="V371" s="17"/>
      <c r="W371" s="7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</row>
    <row r="372" spans="1:33" ht="14.4">
      <c r="A372" s="17"/>
      <c r="B372" s="163"/>
      <c r="C372" s="164"/>
      <c r="D372" s="140"/>
      <c r="E372" s="164"/>
      <c r="F372" s="164"/>
      <c r="G372" s="164"/>
      <c r="H372" s="164"/>
      <c r="I372" s="164"/>
      <c r="J372" s="126"/>
      <c r="K372" s="127"/>
      <c r="L372" s="165"/>
      <c r="M372" s="57"/>
      <c r="N372" s="166"/>
      <c r="O372" s="57"/>
      <c r="P372" s="57"/>
      <c r="Q372" s="57"/>
      <c r="R372" s="16"/>
      <c r="S372" s="17"/>
      <c r="T372" s="17"/>
      <c r="U372" s="17"/>
      <c r="V372" s="17"/>
      <c r="W372" s="7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</row>
    <row r="373" spans="1:33" ht="14.4">
      <c r="A373" s="17"/>
      <c r="B373" s="163"/>
      <c r="C373" s="164"/>
      <c r="D373" s="140"/>
      <c r="E373" s="164"/>
      <c r="F373" s="164"/>
      <c r="G373" s="164"/>
      <c r="H373" s="164"/>
      <c r="I373" s="164"/>
      <c r="J373" s="126"/>
      <c r="K373" s="127"/>
      <c r="L373" s="165"/>
      <c r="M373" s="57"/>
      <c r="N373" s="166"/>
      <c r="O373" s="57"/>
      <c r="P373" s="57"/>
      <c r="Q373" s="57"/>
      <c r="R373" s="16"/>
      <c r="S373" s="17"/>
      <c r="T373" s="17"/>
      <c r="U373" s="17"/>
      <c r="V373" s="17"/>
      <c r="W373" s="7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</row>
    <row r="374" spans="1:33" ht="14.4">
      <c r="A374" s="17"/>
      <c r="B374" s="163"/>
      <c r="C374" s="164"/>
      <c r="D374" s="140"/>
      <c r="E374" s="164"/>
      <c r="F374" s="164"/>
      <c r="G374" s="164"/>
      <c r="H374" s="164"/>
      <c r="I374" s="164"/>
      <c r="J374" s="126"/>
      <c r="K374" s="127"/>
      <c r="L374" s="165"/>
      <c r="M374" s="57"/>
      <c r="N374" s="166"/>
      <c r="O374" s="57"/>
      <c r="P374" s="57"/>
      <c r="Q374" s="57"/>
      <c r="R374" s="16"/>
      <c r="S374" s="17"/>
      <c r="T374" s="17"/>
      <c r="U374" s="17"/>
      <c r="V374" s="17"/>
      <c r="W374" s="7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</row>
    <row r="375" spans="1:33" ht="14.4">
      <c r="A375" s="17"/>
      <c r="B375" s="163"/>
      <c r="C375" s="164"/>
      <c r="D375" s="140"/>
      <c r="E375" s="164"/>
      <c r="F375" s="164"/>
      <c r="G375" s="164"/>
      <c r="H375" s="164"/>
      <c r="I375" s="164"/>
      <c r="J375" s="126"/>
      <c r="K375" s="127"/>
      <c r="L375" s="165"/>
      <c r="M375" s="57"/>
      <c r="N375" s="166"/>
      <c r="O375" s="57"/>
      <c r="P375" s="57"/>
      <c r="Q375" s="57"/>
      <c r="R375" s="16"/>
      <c r="S375" s="17"/>
      <c r="T375" s="17"/>
      <c r="U375" s="17"/>
      <c r="V375" s="17"/>
      <c r="W375" s="7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</row>
    <row r="376" spans="1:33" ht="14.4">
      <c r="A376" s="17"/>
      <c r="B376" s="163"/>
      <c r="C376" s="164"/>
      <c r="D376" s="140"/>
      <c r="E376" s="164"/>
      <c r="F376" s="164"/>
      <c r="G376" s="164"/>
      <c r="H376" s="164"/>
      <c r="I376" s="164"/>
      <c r="J376" s="126"/>
      <c r="K376" s="127"/>
      <c r="L376" s="165"/>
      <c r="M376" s="57"/>
      <c r="N376" s="166"/>
      <c r="O376" s="57"/>
      <c r="P376" s="57"/>
      <c r="Q376" s="57"/>
      <c r="R376" s="16"/>
      <c r="S376" s="17"/>
      <c r="T376" s="17"/>
      <c r="U376" s="17"/>
      <c r="V376" s="17"/>
      <c r="W376" s="7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</row>
    <row r="377" spans="1:33" ht="14.4">
      <c r="A377" s="17"/>
      <c r="B377" s="163"/>
      <c r="C377" s="164"/>
      <c r="D377" s="140"/>
      <c r="E377" s="164"/>
      <c r="F377" s="164"/>
      <c r="G377" s="164"/>
      <c r="H377" s="164"/>
      <c r="I377" s="164"/>
      <c r="J377" s="126"/>
      <c r="K377" s="127"/>
      <c r="L377" s="165"/>
      <c r="M377" s="57"/>
      <c r="N377" s="166"/>
      <c r="O377" s="57"/>
      <c r="P377" s="57"/>
      <c r="Q377" s="57"/>
      <c r="R377" s="16"/>
      <c r="S377" s="17"/>
      <c r="T377" s="17"/>
      <c r="U377" s="17"/>
      <c r="V377" s="17"/>
      <c r="W377" s="7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</row>
    <row r="378" spans="1:33" ht="14.4">
      <c r="A378" s="17"/>
      <c r="B378" s="163"/>
      <c r="C378" s="164"/>
      <c r="D378" s="140"/>
      <c r="E378" s="164"/>
      <c r="F378" s="164"/>
      <c r="G378" s="164"/>
      <c r="H378" s="164"/>
      <c r="I378" s="164"/>
      <c r="J378" s="126"/>
      <c r="K378" s="127"/>
      <c r="L378" s="165"/>
      <c r="M378" s="57"/>
      <c r="N378" s="166"/>
      <c r="O378" s="57"/>
      <c r="P378" s="57"/>
      <c r="Q378" s="57"/>
      <c r="R378" s="16"/>
      <c r="S378" s="17"/>
      <c r="T378" s="17"/>
      <c r="U378" s="17"/>
      <c r="V378" s="17"/>
      <c r="W378" s="7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</row>
    <row r="379" spans="1:33" ht="14.4">
      <c r="A379" s="17"/>
      <c r="B379" s="163"/>
      <c r="C379" s="164"/>
      <c r="D379" s="140"/>
      <c r="E379" s="164"/>
      <c r="F379" s="164"/>
      <c r="G379" s="164"/>
      <c r="H379" s="164"/>
      <c r="I379" s="164"/>
      <c r="J379" s="126"/>
      <c r="K379" s="127"/>
      <c r="L379" s="165"/>
      <c r="M379" s="57"/>
      <c r="N379" s="166"/>
      <c r="O379" s="57"/>
      <c r="P379" s="57"/>
      <c r="Q379" s="57"/>
      <c r="R379" s="16"/>
      <c r="S379" s="17"/>
      <c r="T379" s="17"/>
      <c r="U379" s="17"/>
      <c r="V379" s="17"/>
      <c r="W379" s="7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</row>
    <row r="380" spans="1:33" ht="14.4">
      <c r="A380" s="17"/>
      <c r="B380" s="163"/>
      <c r="C380" s="164"/>
      <c r="D380" s="140"/>
      <c r="E380" s="164"/>
      <c r="F380" s="164"/>
      <c r="G380" s="164"/>
      <c r="H380" s="164"/>
      <c r="I380" s="164"/>
      <c r="J380" s="126"/>
      <c r="K380" s="127"/>
      <c r="L380" s="165"/>
      <c r="M380" s="57"/>
      <c r="N380" s="166"/>
      <c r="O380" s="57"/>
      <c r="P380" s="57"/>
      <c r="Q380" s="57"/>
      <c r="R380" s="16"/>
      <c r="S380" s="17"/>
      <c r="T380" s="17"/>
      <c r="U380" s="17"/>
      <c r="V380" s="17"/>
      <c r="W380" s="7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</row>
    <row r="381" spans="1:33" ht="14.4">
      <c r="A381" s="17"/>
      <c r="B381" s="163"/>
      <c r="C381" s="164"/>
      <c r="D381" s="140"/>
      <c r="E381" s="164"/>
      <c r="F381" s="164"/>
      <c r="G381" s="164"/>
      <c r="H381" s="164"/>
      <c r="I381" s="164"/>
      <c r="J381" s="126"/>
      <c r="K381" s="127"/>
      <c r="L381" s="165"/>
      <c r="M381" s="57"/>
      <c r="N381" s="166"/>
      <c r="O381" s="57"/>
      <c r="P381" s="57"/>
      <c r="Q381" s="57"/>
      <c r="R381" s="16"/>
      <c r="S381" s="17"/>
      <c r="T381" s="17"/>
      <c r="U381" s="17"/>
      <c r="V381" s="17"/>
      <c r="W381" s="7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</row>
    <row r="382" spans="1:33" ht="14.4">
      <c r="A382" s="17"/>
      <c r="B382" s="163"/>
      <c r="C382" s="164"/>
      <c r="D382" s="140"/>
      <c r="E382" s="164"/>
      <c r="F382" s="164"/>
      <c r="G382" s="164"/>
      <c r="H382" s="164"/>
      <c r="I382" s="164"/>
      <c r="J382" s="126"/>
      <c r="K382" s="127"/>
      <c r="L382" s="165"/>
      <c r="M382" s="57"/>
      <c r="N382" s="166"/>
      <c r="O382" s="57"/>
      <c r="P382" s="57"/>
      <c r="Q382" s="57"/>
      <c r="R382" s="16"/>
      <c r="S382" s="17"/>
      <c r="T382" s="17"/>
      <c r="U382" s="17"/>
      <c r="V382" s="17"/>
      <c r="W382" s="7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</row>
    <row r="383" spans="1:33" ht="14.4">
      <c r="A383" s="17"/>
      <c r="B383" s="163"/>
      <c r="C383" s="164"/>
      <c r="D383" s="140"/>
      <c r="E383" s="164"/>
      <c r="F383" s="164"/>
      <c r="G383" s="164"/>
      <c r="H383" s="164"/>
      <c r="I383" s="164"/>
      <c r="J383" s="126"/>
      <c r="K383" s="127"/>
      <c r="L383" s="165"/>
      <c r="M383" s="57"/>
      <c r="N383" s="166"/>
      <c r="O383" s="57"/>
      <c r="P383" s="57"/>
      <c r="Q383" s="57"/>
      <c r="R383" s="16"/>
      <c r="S383" s="17"/>
      <c r="T383" s="17"/>
      <c r="U383" s="17"/>
      <c r="V383" s="17"/>
      <c r="W383" s="7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</row>
    <row r="384" spans="1:33" ht="14.4">
      <c r="A384" s="17"/>
      <c r="B384" s="163"/>
      <c r="C384" s="164"/>
      <c r="D384" s="140"/>
      <c r="E384" s="164"/>
      <c r="F384" s="164"/>
      <c r="G384" s="164"/>
      <c r="H384" s="164"/>
      <c r="I384" s="37"/>
      <c r="J384" s="126"/>
      <c r="K384" s="38"/>
      <c r="L384" s="165"/>
      <c r="M384" s="57"/>
      <c r="N384" s="166"/>
      <c r="O384" s="57"/>
      <c r="P384" s="57"/>
      <c r="Q384" s="57"/>
      <c r="R384" s="16"/>
      <c r="S384" s="17"/>
      <c r="T384" s="17"/>
      <c r="U384" s="17"/>
      <c r="V384" s="17"/>
      <c r="W384" s="7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</row>
    <row r="385" spans="1:33" ht="14.4">
      <c r="A385" s="17"/>
      <c r="B385" s="163"/>
      <c r="C385" s="164"/>
      <c r="D385" s="140"/>
      <c r="E385" s="164"/>
      <c r="F385" s="164"/>
      <c r="G385" s="164"/>
      <c r="H385" s="164"/>
      <c r="I385" s="37"/>
      <c r="J385" s="126"/>
      <c r="K385" s="38"/>
      <c r="L385" s="165"/>
      <c r="M385" s="57"/>
      <c r="N385" s="166"/>
      <c r="O385" s="57"/>
      <c r="P385" s="57"/>
      <c r="Q385" s="57"/>
      <c r="R385" s="16"/>
      <c r="S385" s="17"/>
      <c r="T385" s="17"/>
      <c r="U385" s="17"/>
      <c r="V385" s="17"/>
      <c r="W385" s="7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</row>
    <row r="386" spans="1:33" ht="14.4">
      <c r="A386" s="17"/>
      <c r="B386" s="163"/>
      <c r="C386" s="164"/>
      <c r="D386" s="140"/>
      <c r="E386" s="164"/>
      <c r="F386" s="164"/>
      <c r="G386" s="164"/>
      <c r="H386" s="164"/>
      <c r="I386" s="37"/>
      <c r="J386" s="126"/>
      <c r="K386" s="38"/>
      <c r="L386" s="165"/>
      <c r="M386" s="57"/>
      <c r="N386" s="166"/>
      <c r="O386" s="57"/>
      <c r="P386" s="57"/>
      <c r="Q386" s="57"/>
      <c r="R386" s="16"/>
      <c r="S386" s="17"/>
      <c r="T386" s="17"/>
      <c r="U386" s="17"/>
      <c r="V386" s="17"/>
      <c r="W386" s="7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</row>
    <row r="387" spans="1:33" ht="14.4">
      <c r="A387" s="17"/>
      <c r="B387" s="163"/>
      <c r="C387" s="164"/>
      <c r="D387" s="140"/>
      <c r="E387" s="164"/>
      <c r="F387" s="164"/>
      <c r="G387" s="164"/>
      <c r="H387" s="164"/>
      <c r="I387" s="37"/>
      <c r="J387" s="126"/>
      <c r="K387" s="38"/>
      <c r="L387" s="165"/>
      <c r="M387" s="57"/>
      <c r="N387" s="166"/>
      <c r="O387" s="57"/>
      <c r="P387" s="57"/>
      <c r="Q387" s="57"/>
      <c r="R387" s="16"/>
      <c r="S387" s="17"/>
      <c r="T387" s="17"/>
      <c r="U387" s="17"/>
      <c r="V387" s="17"/>
      <c r="W387" s="7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</row>
    <row r="388" spans="1:33" ht="14.4">
      <c r="A388" s="17"/>
      <c r="B388" s="163"/>
      <c r="C388" s="164"/>
      <c r="D388" s="140"/>
      <c r="E388" s="164"/>
      <c r="F388" s="164"/>
      <c r="G388" s="164"/>
      <c r="H388" s="164"/>
      <c r="I388" s="37"/>
      <c r="J388" s="126"/>
      <c r="K388" s="38"/>
      <c r="L388" s="165"/>
      <c r="M388" s="57"/>
      <c r="N388" s="166"/>
      <c r="O388" s="57"/>
      <c r="P388" s="57"/>
      <c r="Q388" s="57"/>
      <c r="R388" s="16"/>
      <c r="S388" s="17"/>
      <c r="T388" s="17"/>
      <c r="U388" s="17"/>
      <c r="V388" s="17"/>
      <c r="W388" s="7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</row>
    <row r="389" spans="1:33" ht="14.4">
      <c r="A389" s="17"/>
      <c r="B389" s="163"/>
      <c r="C389" s="164"/>
      <c r="D389" s="140"/>
      <c r="E389" s="164"/>
      <c r="F389" s="164"/>
      <c r="G389" s="164"/>
      <c r="H389" s="164"/>
      <c r="I389" s="37"/>
      <c r="J389" s="126"/>
      <c r="K389" s="38"/>
      <c r="L389" s="165"/>
      <c r="M389" s="57"/>
      <c r="N389" s="166"/>
      <c r="O389" s="57"/>
      <c r="P389" s="57"/>
      <c r="Q389" s="57"/>
      <c r="R389" s="16"/>
      <c r="S389" s="17"/>
      <c r="T389" s="17"/>
      <c r="U389" s="17"/>
      <c r="V389" s="17"/>
      <c r="W389" s="7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</row>
    <row r="390" spans="1:33" ht="14.4">
      <c r="A390" s="17"/>
      <c r="B390" s="163"/>
      <c r="C390" s="164"/>
      <c r="D390" s="140"/>
      <c r="E390" s="164"/>
      <c r="F390" s="164"/>
      <c r="G390" s="164"/>
      <c r="H390" s="164"/>
      <c r="I390" s="37"/>
      <c r="J390" s="126"/>
      <c r="K390" s="38"/>
      <c r="L390" s="165"/>
      <c r="M390" s="57"/>
      <c r="N390" s="166"/>
      <c r="O390" s="57"/>
      <c r="P390" s="57"/>
      <c r="Q390" s="57"/>
      <c r="R390" s="16"/>
      <c r="S390" s="17"/>
      <c r="T390" s="17"/>
      <c r="U390" s="17"/>
      <c r="V390" s="17"/>
      <c r="W390" s="7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</row>
    <row r="391" spans="1:33" ht="14.4">
      <c r="A391" s="17"/>
      <c r="B391" s="163"/>
      <c r="C391" s="164"/>
      <c r="D391" s="140"/>
      <c r="E391" s="164"/>
      <c r="F391" s="164"/>
      <c r="G391" s="164"/>
      <c r="H391" s="164"/>
      <c r="I391" s="37"/>
      <c r="J391" s="126"/>
      <c r="K391" s="38"/>
      <c r="L391" s="165"/>
      <c r="M391" s="57"/>
      <c r="N391" s="166"/>
      <c r="O391" s="57"/>
      <c r="P391" s="57"/>
      <c r="Q391" s="57"/>
      <c r="R391" s="16"/>
      <c r="S391" s="17"/>
      <c r="T391" s="17"/>
      <c r="U391" s="17"/>
      <c r="V391" s="17"/>
      <c r="W391" s="7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</row>
    <row r="392" spans="1:33" ht="14.4">
      <c r="A392" s="17"/>
      <c r="B392" s="163"/>
      <c r="C392" s="164"/>
      <c r="D392" s="140"/>
      <c r="E392" s="164"/>
      <c r="F392" s="164"/>
      <c r="G392" s="164"/>
      <c r="H392" s="164"/>
      <c r="I392" s="37"/>
      <c r="J392" s="126"/>
      <c r="K392" s="38"/>
      <c r="L392" s="165"/>
      <c r="M392" s="57"/>
      <c r="N392" s="166"/>
      <c r="O392" s="57"/>
      <c r="P392" s="57"/>
      <c r="Q392" s="57"/>
      <c r="R392" s="16"/>
      <c r="S392" s="17"/>
      <c r="T392" s="17"/>
      <c r="U392" s="17"/>
      <c r="V392" s="17"/>
      <c r="W392" s="7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</row>
    <row r="393" spans="1:33" ht="14.4">
      <c r="A393" s="17"/>
      <c r="B393" s="163"/>
      <c r="C393" s="164"/>
      <c r="D393" s="140"/>
      <c r="E393" s="164"/>
      <c r="F393" s="164"/>
      <c r="G393" s="164"/>
      <c r="H393" s="164"/>
      <c r="I393" s="37"/>
      <c r="J393" s="126"/>
      <c r="K393" s="38"/>
      <c r="L393" s="165"/>
      <c r="M393" s="57"/>
      <c r="N393" s="166"/>
      <c r="O393" s="57"/>
      <c r="P393" s="57"/>
      <c r="Q393" s="57"/>
      <c r="R393" s="16"/>
      <c r="S393" s="17"/>
      <c r="T393" s="17"/>
      <c r="U393" s="17"/>
      <c r="V393" s="17"/>
      <c r="W393" s="7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</row>
    <row r="394" spans="1:33" ht="14.4">
      <c r="A394" s="17"/>
      <c r="B394" s="163"/>
      <c r="C394" s="164"/>
      <c r="D394" s="140"/>
      <c r="E394" s="164"/>
      <c r="F394" s="164"/>
      <c r="G394" s="164"/>
      <c r="H394" s="164"/>
      <c r="I394" s="37"/>
      <c r="J394" s="126"/>
      <c r="K394" s="38"/>
      <c r="L394" s="165"/>
      <c r="M394" s="57"/>
      <c r="N394" s="166"/>
      <c r="O394" s="57"/>
      <c r="P394" s="57"/>
      <c r="Q394" s="57"/>
      <c r="R394" s="16"/>
      <c r="S394" s="17"/>
      <c r="T394" s="17"/>
      <c r="U394" s="17"/>
      <c r="V394" s="17"/>
      <c r="W394" s="7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</row>
    <row r="395" spans="1:33" ht="14.4">
      <c r="A395" s="17"/>
      <c r="B395" s="163"/>
      <c r="C395" s="164"/>
      <c r="D395" s="140"/>
      <c r="E395" s="164"/>
      <c r="F395" s="164"/>
      <c r="G395" s="164"/>
      <c r="H395" s="164"/>
      <c r="I395" s="37"/>
      <c r="J395" s="126"/>
      <c r="K395" s="38"/>
      <c r="L395" s="165"/>
      <c r="M395" s="57"/>
      <c r="N395" s="166"/>
      <c r="O395" s="57"/>
      <c r="P395" s="57"/>
      <c r="Q395" s="57"/>
      <c r="R395" s="16"/>
      <c r="S395" s="17"/>
      <c r="T395" s="17"/>
      <c r="U395" s="17"/>
      <c r="V395" s="17"/>
      <c r="W395" s="7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</row>
    <row r="396" spans="1:33" ht="14.4">
      <c r="A396" s="17"/>
      <c r="B396" s="163"/>
      <c r="C396" s="164"/>
      <c r="D396" s="140"/>
      <c r="E396" s="164"/>
      <c r="F396" s="164"/>
      <c r="G396" s="164"/>
      <c r="H396" s="164"/>
      <c r="I396" s="37"/>
      <c r="J396" s="126"/>
      <c r="K396" s="38"/>
      <c r="L396" s="165"/>
      <c r="M396" s="57"/>
      <c r="N396" s="166"/>
      <c r="O396" s="57"/>
      <c r="P396" s="57"/>
      <c r="Q396" s="57"/>
      <c r="R396" s="16"/>
      <c r="S396" s="17"/>
      <c r="T396" s="17"/>
      <c r="U396" s="17"/>
      <c r="V396" s="17"/>
      <c r="W396" s="7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</row>
    <row r="397" spans="1:33" ht="14.4">
      <c r="A397" s="17"/>
      <c r="B397" s="163"/>
      <c r="C397" s="164"/>
      <c r="D397" s="140"/>
      <c r="E397" s="164"/>
      <c r="F397" s="164"/>
      <c r="G397" s="164"/>
      <c r="H397" s="164"/>
      <c r="I397" s="37"/>
      <c r="J397" s="126"/>
      <c r="K397" s="38"/>
      <c r="L397" s="165"/>
      <c r="M397" s="57"/>
      <c r="N397" s="166"/>
      <c r="O397" s="57"/>
      <c r="P397" s="57"/>
      <c r="Q397" s="57"/>
      <c r="R397" s="16"/>
      <c r="S397" s="17"/>
      <c r="T397" s="17"/>
      <c r="U397" s="17"/>
      <c r="V397" s="17"/>
      <c r="W397" s="7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</row>
    <row r="398" spans="1:33" ht="14.4">
      <c r="A398" s="17"/>
      <c r="B398" s="163"/>
      <c r="C398" s="164"/>
      <c r="D398" s="140"/>
      <c r="E398" s="164"/>
      <c r="F398" s="164"/>
      <c r="G398" s="164"/>
      <c r="H398" s="164"/>
      <c r="I398" s="37"/>
      <c r="J398" s="126"/>
      <c r="K398" s="38"/>
      <c r="L398" s="165"/>
      <c r="M398" s="57"/>
      <c r="N398" s="166"/>
      <c r="O398" s="57"/>
      <c r="P398" s="57"/>
      <c r="Q398" s="57"/>
      <c r="R398" s="16"/>
      <c r="S398" s="17"/>
      <c r="T398" s="17"/>
      <c r="U398" s="17"/>
      <c r="V398" s="17"/>
      <c r="W398" s="7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</row>
    <row r="399" spans="1:33" ht="14.4">
      <c r="A399" s="17"/>
      <c r="B399" s="163"/>
      <c r="C399" s="164"/>
      <c r="D399" s="140"/>
      <c r="E399" s="164"/>
      <c r="F399" s="164"/>
      <c r="G399" s="164"/>
      <c r="H399" s="164"/>
      <c r="I399" s="37"/>
      <c r="J399" s="126"/>
      <c r="K399" s="38"/>
      <c r="L399" s="165"/>
      <c r="M399" s="57"/>
      <c r="N399" s="166"/>
      <c r="O399" s="57"/>
      <c r="P399" s="57"/>
      <c r="Q399" s="57"/>
      <c r="R399" s="16"/>
      <c r="S399" s="17"/>
      <c r="T399" s="17"/>
      <c r="U399" s="17"/>
      <c r="V399" s="17"/>
      <c r="W399" s="7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</row>
    <row r="400" spans="1:33" ht="14.4">
      <c r="A400" s="17"/>
      <c r="B400" s="163"/>
      <c r="C400" s="164"/>
      <c r="D400" s="140"/>
      <c r="E400" s="164"/>
      <c r="F400" s="164"/>
      <c r="G400" s="164"/>
      <c r="H400" s="164"/>
      <c r="I400" s="37"/>
      <c r="J400" s="126"/>
      <c r="K400" s="38"/>
      <c r="L400" s="165"/>
      <c r="M400" s="57"/>
      <c r="N400" s="166"/>
      <c r="O400" s="57"/>
      <c r="P400" s="57"/>
      <c r="Q400" s="57"/>
      <c r="R400" s="16"/>
      <c r="S400" s="17"/>
      <c r="T400" s="17"/>
      <c r="U400" s="17"/>
      <c r="V400" s="17"/>
      <c r="W400" s="7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</row>
    <row r="401" spans="1:33" ht="14.4">
      <c r="A401" s="17"/>
      <c r="B401" s="163"/>
      <c r="C401" s="164"/>
      <c r="D401" s="140"/>
      <c r="E401" s="164"/>
      <c r="F401" s="164"/>
      <c r="G401" s="164"/>
      <c r="H401" s="164"/>
      <c r="I401" s="37"/>
      <c r="J401" s="126"/>
      <c r="K401" s="38"/>
      <c r="L401" s="165"/>
      <c r="M401" s="57"/>
      <c r="N401" s="166"/>
      <c r="O401" s="57"/>
      <c r="P401" s="57"/>
      <c r="Q401" s="57"/>
      <c r="R401" s="16"/>
      <c r="S401" s="17"/>
      <c r="T401" s="17"/>
      <c r="U401" s="17"/>
      <c r="V401" s="17"/>
      <c r="W401" s="7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</row>
    <row r="402" spans="1:33" ht="14.4">
      <c r="A402" s="17"/>
      <c r="B402" s="163"/>
      <c r="C402" s="164"/>
      <c r="D402" s="140"/>
      <c r="E402" s="164"/>
      <c r="F402" s="164"/>
      <c r="G402" s="164"/>
      <c r="H402" s="164"/>
      <c r="I402" s="37"/>
      <c r="J402" s="126"/>
      <c r="K402" s="38"/>
      <c r="L402" s="165"/>
      <c r="M402" s="57"/>
      <c r="N402" s="166"/>
      <c r="O402" s="57"/>
      <c r="P402" s="57"/>
      <c r="Q402" s="57"/>
      <c r="R402" s="16"/>
      <c r="S402" s="17"/>
      <c r="T402" s="17"/>
      <c r="U402" s="17"/>
      <c r="V402" s="17"/>
      <c r="W402" s="7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</row>
    <row r="403" spans="1:33" ht="14.4">
      <c r="A403" s="17"/>
      <c r="B403" s="163"/>
      <c r="C403" s="164"/>
      <c r="D403" s="140"/>
      <c r="E403" s="164"/>
      <c r="F403" s="164"/>
      <c r="G403" s="164"/>
      <c r="H403" s="164"/>
      <c r="I403" s="37"/>
      <c r="J403" s="126"/>
      <c r="K403" s="38"/>
      <c r="L403" s="165"/>
      <c r="M403" s="57"/>
      <c r="N403" s="166"/>
      <c r="O403" s="57"/>
      <c r="P403" s="57"/>
      <c r="Q403" s="57"/>
      <c r="R403" s="16"/>
      <c r="S403" s="17"/>
      <c r="T403" s="17"/>
      <c r="U403" s="17"/>
      <c r="V403" s="17"/>
      <c r="W403" s="7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</row>
    <row r="404" spans="1:33" ht="14.4">
      <c r="A404" s="17"/>
      <c r="B404" s="163"/>
      <c r="C404" s="164"/>
      <c r="D404" s="140"/>
      <c r="E404" s="164"/>
      <c r="F404" s="164"/>
      <c r="G404" s="164"/>
      <c r="H404" s="164"/>
      <c r="I404" s="37"/>
      <c r="J404" s="126"/>
      <c r="K404" s="38"/>
      <c r="L404" s="165"/>
      <c r="M404" s="57"/>
      <c r="N404" s="166"/>
      <c r="O404" s="57"/>
      <c r="P404" s="57"/>
      <c r="Q404" s="57"/>
      <c r="R404" s="16"/>
      <c r="S404" s="17"/>
      <c r="T404" s="17"/>
      <c r="U404" s="17"/>
      <c r="V404" s="17"/>
      <c r="W404" s="7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</row>
    <row r="405" spans="1:33" ht="14.4">
      <c r="A405" s="17"/>
      <c r="B405" s="163"/>
      <c r="C405" s="164"/>
      <c r="D405" s="140"/>
      <c r="E405" s="164"/>
      <c r="F405" s="164"/>
      <c r="G405" s="164"/>
      <c r="H405" s="164"/>
      <c r="I405" s="37"/>
      <c r="J405" s="126"/>
      <c r="K405" s="38"/>
      <c r="L405" s="165"/>
      <c r="M405" s="57"/>
      <c r="N405" s="166"/>
      <c r="O405" s="57"/>
      <c r="P405" s="57"/>
      <c r="Q405" s="57"/>
      <c r="R405" s="16"/>
      <c r="S405" s="17"/>
      <c r="T405" s="17"/>
      <c r="U405" s="17"/>
      <c r="V405" s="17"/>
      <c r="W405" s="7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</row>
    <row r="406" spans="1:33" ht="14.4">
      <c r="A406" s="17"/>
      <c r="B406" s="163"/>
      <c r="C406" s="164"/>
      <c r="D406" s="140"/>
      <c r="E406" s="164"/>
      <c r="F406" s="164"/>
      <c r="G406" s="164"/>
      <c r="H406" s="164"/>
      <c r="I406" s="37"/>
      <c r="J406" s="126"/>
      <c r="K406" s="38"/>
      <c r="L406" s="165"/>
      <c r="M406" s="57"/>
      <c r="N406" s="166"/>
      <c r="O406" s="57"/>
      <c r="P406" s="57"/>
      <c r="Q406" s="57"/>
      <c r="R406" s="16"/>
      <c r="S406" s="17"/>
      <c r="T406" s="17"/>
      <c r="U406" s="17"/>
      <c r="V406" s="17"/>
      <c r="W406" s="7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</row>
    <row r="407" spans="1:33" ht="14.4">
      <c r="A407" s="17"/>
      <c r="B407" s="163"/>
      <c r="C407" s="164"/>
      <c r="D407" s="140"/>
      <c r="E407" s="164"/>
      <c r="F407" s="164"/>
      <c r="G407" s="164"/>
      <c r="H407" s="164"/>
      <c r="I407" s="37"/>
      <c r="J407" s="126"/>
      <c r="K407" s="38"/>
      <c r="L407" s="165"/>
      <c r="M407" s="57"/>
      <c r="N407" s="166"/>
      <c r="O407" s="57"/>
      <c r="P407" s="57"/>
      <c r="Q407" s="57"/>
      <c r="R407" s="16"/>
      <c r="S407" s="17"/>
      <c r="T407" s="17"/>
      <c r="U407" s="17"/>
      <c r="V407" s="17"/>
      <c r="W407" s="7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</row>
    <row r="408" spans="1:33" ht="14.4">
      <c r="A408" s="17"/>
      <c r="B408" s="163"/>
      <c r="C408" s="164"/>
      <c r="D408" s="140"/>
      <c r="E408" s="164"/>
      <c r="F408" s="164"/>
      <c r="G408" s="164"/>
      <c r="H408" s="164"/>
      <c r="I408" s="37"/>
      <c r="J408" s="126"/>
      <c r="K408" s="38"/>
      <c r="L408" s="165"/>
      <c r="M408" s="57"/>
      <c r="N408" s="166"/>
      <c r="O408" s="57"/>
      <c r="P408" s="57"/>
      <c r="Q408" s="57"/>
      <c r="R408" s="16"/>
      <c r="S408" s="17"/>
      <c r="T408" s="17"/>
      <c r="U408" s="17"/>
      <c r="V408" s="17"/>
      <c r="W408" s="7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</row>
    <row r="409" spans="1:33" ht="14.4">
      <c r="A409" s="17"/>
      <c r="B409" s="163"/>
      <c r="C409" s="164"/>
      <c r="D409" s="140"/>
      <c r="E409" s="164"/>
      <c r="F409" s="164"/>
      <c r="G409" s="164"/>
      <c r="H409" s="164"/>
      <c r="I409" s="37"/>
      <c r="J409" s="126"/>
      <c r="K409" s="38"/>
      <c r="L409" s="165"/>
      <c r="M409" s="57"/>
      <c r="N409" s="166"/>
      <c r="O409" s="57"/>
      <c r="P409" s="57"/>
      <c r="Q409" s="57"/>
      <c r="R409" s="16"/>
      <c r="S409" s="17"/>
      <c r="T409" s="17"/>
      <c r="U409" s="17"/>
      <c r="V409" s="17"/>
      <c r="W409" s="7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</row>
    <row r="410" spans="1:33" ht="14.4">
      <c r="A410" s="17"/>
      <c r="B410" s="163"/>
      <c r="C410" s="164"/>
      <c r="D410" s="140"/>
      <c r="E410" s="164"/>
      <c r="F410" s="164"/>
      <c r="G410" s="164"/>
      <c r="H410" s="164"/>
      <c r="I410" s="37"/>
      <c r="J410" s="126"/>
      <c r="K410" s="38"/>
      <c r="L410" s="165"/>
      <c r="M410" s="57"/>
      <c r="N410" s="166"/>
      <c r="O410" s="57"/>
      <c r="P410" s="57"/>
      <c r="Q410" s="57"/>
      <c r="R410" s="16"/>
      <c r="S410" s="17"/>
      <c r="T410" s="17"/>
      <c r="U410" s="17"/>
      <c r="V410" s="17"/>
      <c r="W410" s="7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</row>
    <row r="411" spans="1:33" ht="14.4">
      <c r="A411" s="17"/>
      <c r="B411" s="163"/>
      <c r="C411" s="164"/>
      <c r="D411" s="140"/>
      <c r="E411" s="164"/>
      <c r="F411" s="164"/>
      <c r="G411" s="164"/>
      <c r="H411" s="164"/>
      <c r="I411" s="37"/>
      <c r="J411" s="126"/>
      <c r="K411" s="38"/>
      <c r="L411" s="165"/>
      <c r="M411" s="57"/>
      <c r="N411" s="166"/>
      <c r="O411" s="57"/>
      <c r="P411" s="57"/>
      <c r="Q411" s="57"/>
      <c r="R411" s="16"/>
      <c r="S411" s="17"/>
      <c r="T411" s="17"/>
      <c r="U411" s="17"/>
      <c r="V411" s="17"/>
      <c r="W411" s="7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</row>
    <row r="412" spans="1:33" ht="14.4">
      <c r="A412" s="17"/>
      <c r="B412" s="163"/>
      <c r="C412" s="164"/>
      <c r="D412" s="140"/>
      <c r="E412" s="164"/>
      <c r="F412" s="164"/>
      <c r="G412" s="164"/>
      <c r="H412" s="164"/>
      <c r="I412" s="37"/>
      <c r="J412" s="126"/>
      <c r="K412" s="38"/>
      <c r="L412" s="165"/>
      <c r="M412" s="57"/>
      <c r="N412" s="166"/>
      <c r="O412" s="57"/>
      <c r="P412" s="57"/>
      <c r="Q412" s="57"/>
      <c r="R412" s="16"/>
      <c r="S412" s="17"/>
      <c r="T412" s="17"/>
      <c r="U412" s="17"/>
      <c r="V412" s="17"/>
      <c r="W412" s="7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</row>
    <row r="413" spans="1:33" ht="14.4">
      <c r="A413" s="17"/>
      <c r="B413" s="163"/>
      <c r="C413" s="164"/>
      <c r="D413" s="140"/>
      <c r="E413" s="164"/>
      <c r="F413" s="164"/>
      <c r="G413" s="164"/>
      <c r="H413" s="164"/>
      <c r="I413" s="37"/>
      <c r="J413" s="126"/>
      <c r="K413" s="38"/>
      <c r="L413" s="165"/>
      <c r="M413" s="57"/>
      <c r="N413" s="166"/>
      <c r="O413" s="57"/>
      <c r="P413" s="57"/>
      <c r="Q413" s="57"/>
      <c r="R413" s="16"/>
      <c r="S413" s="17"/>
      <c r="T413" s="17"/>
      <c r="U413" s="17"/>
      <c r="V413" s="17"/>
      <c r="W413" s="7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</row>
    <row r="414" spans="1:33" ht="14.4">
      <c r="A414" s="17"/>
      <c r="B414" s="163"/>
      <c r="C414" s="164"/>
      <c r="D414" s="140"/>
      <c r="E414" s="164"/>
      <c r="F414" s="164"/>
      <c r="G414" s="164"/>
      <c r="H414" s="164"/>
      <c r="I414" s="37"/>
      <c r="J414" s="126"/>
      <c r="K414" s="38"/>
      <c r="L414" s="165"/>
      <c r="M414" s="57"/>
      <c r="N414" s="166"/>
      <c r="O414" s="57"/>
      <c r="P414" s="57"/>
      <c r="Q414" s="57"/>
      <c r="R414" s="16"/>
      <c r="S414" s="17"/>
      <c r="T414" s="17"/>
      <c r="U414" s="17"/>
      <c r="V414" s="17"/>
      <c r="W414" s="7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</row>
    <row r="415" spans="1:33" ht="14.4">
      <c r="A415" s="17"/>
      <c r="B415" s="163"/>
      <c r="C415" s="164"/>
      <c r="D415" s="140"/>
      <c r="E415" s="164"/>
      <c r="F415" s="164"/>
      <c r="G415" s="164"/>
      <c r="H415" s="164"/>
      <c r="I415" s="37"/>
      <c r="J415" s="126"/>
      <c r="K415" s="38"/>
      <c r="L415" s="165"/>
      <c r="M415" s="57"/>
      <c r="N415" s="166"/>
      <c r="O415" s="57"/>
      <c r="P415" s="57"/>
      <c r="Q415" s="57"/>
      <c r="R415" s="16"/>
      <c r="S415" s="17"/>
      <c r="T415" s="17"/>
      <c r="U415" s="17"/>
      <c r="V415" s="17"/>
      <c r="W415" s="7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</row>
    <row r="416" spans="1:33" ht="14.4">
      <c r="A416" s="17"/>
      <c r="B416" s="163"/>
      <c r="C416" s="164"/>
      <c r="D416" s="140"/>
      <c r="E416" s="164"/>
      <c r="F416" s="164"/>
      <c r="G416" s="164"/>
      <c r="H416" s="164"/>
      <c r="I416" s="37"/>
      <c r="J416" s="126"/>
      <c r="K416" s="38"/>
      <c r="L416" s="165"/>
      <c r="M416" s="57"/>
      <c r="N416" s="166"/>
      <c r="O416" s="57"/>
      <c r="P416" s="57"/>
      <c r="Q416" s="57"/>
      <c r="R416" s="16"/>
      <c r="S416" s="17"/>
      <c r="T416" s="17"/>
      <c r="U416" s="17"/>
      <c r="V416" s="17"/>
      <c r="W416" s="7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</row>
    <row r="417" spans="1:33" ht="14.4">
      <c r="A417" s="17"/>
      <c r="B417" s="163"/>
      <c r="C417" s="164"/>
      <c r="D417" s="140"/>
      <c r="E417" s="164"/>
      <c r="F417" s="164"/>
      <c r="G417" s="164"/>
      <c r="H417" s="164"/>
      <c r="I417" s="37"/>
      <c r="J417" s="126"/>
      <c r="K417" s="38"/>
      <c r="L417" s="165"/>
      <c r="M417" s="57"/>
      <c r="N417" s="166"/>
      <c r="O417" s="57"/>
      <c r="P417" s="57"/>
      <c r="Q417" s="57"/>
      <c r="R417" s="16"/>
      <c r="S417" s="17"/>
      <c r="T417" s="17"/>
      <c r="U417" s="17"/>
      <c r="V417" s="17"/>
      <c r="W417" s="7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</row>
    <row r="418" spans="1:33" ht="14.4">
      <c r="A418" s="17"/>
      <c r="B418" s="163"/>
      <c r="C418" s="164"/>
      <c r="D418" s="140"/>
      <c r="E418" s="164"/>
      <c r="F418" s="164"/>
      <c r="G418" s="164"/>
      <c r="H418" s="164"/>
      <c r="I418" s="37"/>
      <c r="J418" s="126"/>
      <c r="K418" s="38"/>
      <c r="L418" s="165"/>
      <c r="M418" s="57"/>
      <c r="N418" s="166"/>
      <c r="O418" s="57"/>
      <c r="P418" s="57"/>
      <c r="Q418" s="57"/>
      <c r="R418" s="16"/>
      <c r="S418" s="17"/>
      <c r="T418" s="17"/>
      <c r="U418" s="17"/>
      <c r="V418" s="17"/>
      <c r="W418" s="7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</row>
    <row r="419" spans="1:33" ht="14.4">
      <c r="A419" s="17"/>
      <c r="B419" s="163"/>
      <c r="C419" s="164"/>
      <c r="D419" s="140"/>
      <c r="E419" s="164"/>
      <c r="F419" s="164"/>
      <c r="G419" s="164"/>
      <c r="H419" s="164"/>
      <c r="I419" s="37"/>
      <c r="J419" s="126"/>
      <c r="K419" s="38"/>
      <c r="L419" s="165"/>
      <c r="M419" s="57"/>
      <c r="N419" s="166"/>
      <c r="O419" s="57"/>
      <c r="P419" s="57"/>
      <c r="Q419" s="57"/>
      <c r="R419" s="16"/>
      <c r="S419" s="17"/>
      <c r="T419" s="17"/>
      <c r="U419" s="17"/>
      <c r="V419" s="17"/>
      <c r="W419" s="7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</row>
    <row r="420" spans="1:33" ht="14.4">
      <c r="A420" s="17"/>
      <c r="B420" s="163"/>
      <c r="C420" s="164"/>
      <c r="D420" s="140"/>
      <c r="E420" s="164"/>
      <c r="F420" s="164"/>
      <c r="G420" s="164"/>
      <c r="H420" s="164"/>
      <c r="I420" s="37"/>
      <c r="J420" s="126"/>
      <c r="K420" s="38"/>
      <c r="L420" s="165"/>
      <c r="M420" s="57"/>
      <c r="N420" s="166"/>
      <c r="O420" s="57"/>
      <c r="P420" s="57"/>
      <c r="Q420" s="57"/>
      <c r="R420" s="16"/>
      <c r="S420" s="17"/>
      <c r="T420" s="17"/>
      <c r="U420" s="17"/>
      <c r="V420" s="17"/>
      <c r="W420" s="7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</row>
    <row r="421" spans="1:33" ht="14.4">
      <c r="A421" s="17"/>
      <c r="B421" s="163"/>
      <c r="C421" s="164"/>
      <c r="D421" s="140"/>
      <c r="E421" s="164"/>
      <c r="F421" s="164"/>
      <c r="G421" s="164"/>
      <c r="H421" s="164"/>
      <c r="I421" s="37"/>
      <c r="J421" s="126"/>
      <c r="K421" s="38"/>
      <c r="L421" s="165"/>
      <c r="M421" s="57"/>
      <c r="N421" s="166"/>
      <c r="O421" s="57"/>
      <c r="P421" s="57"/>
      <c r="Q421" s="57"/>
      <c r="R421" s="16"/>
      <c r="S421" s="17"/>
      <c r="T421" s="17"/>
      <c r="U421" s="17"/>
      <c r="V421" s="17"/>
      <c r="W421" s="7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</row>
    <row r="422" spans="1:33" ht="14.4">
      <c r="A422" s="17"/>
      <c r="B422" s="163"/>
      <c r="C422" s="164"/>
      <c r="D422" s="140"/>
      <c r="E422" s="164"/>
      <c r="F422" s="164"/>
      <c r="G422" s="164"/>
      <c r="H422" s="164"/>
      <c r="I422" s="37"/>
      <c r="J422" s="126"/>
      <c r="K422" s="38"/>
      <c r="L422" s="165"/>
      <c r="M422" s="57"/>
      <c r="N422" s="166"/>
      <c r="O422" s="57"/>
      <c r="P422" s="57"/>
      <c r="Q422" s="57"/>
      <c r="R422" s="16"/>
      <c r="S422" s="17"/>
      <c r="T422" s="17"/>
      <c r="U422" s="17"/>
      <c r="V422" s="17"/>
      <c r="W422" s="7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</row>
    <row r="423" spans="1:33" ht="14.4">
      <c r="A423" s="17"/>
      <c r="B423" s="163"/>
      <c r="C423" s="164"/>
      <c r="D423" s="140"/>
      <c r="E423" s="164"/>
      <c r="F423" s="164"/>
      <c r="G423" s="164"/>
      <c r="H423" s="164"/>
      <c r="I423" s="37"/>
      <c r="J423" s="126"/>
      <c r="K423" s="38"/>
      <c r="L423" s="165"/>
      <c r="M423" s="57"/>
      <c r="N423" s="166"/>
      <c r="O423" s="57"/>
      <c r="P423" s="57"/>
      <c r="Q423" s="57"/>
      <c r="R423" s="16"/>
      <c r="S423" s="17"/>
      <c r="T423" s="17"/>
      <c r="U423" s="17"/>
      <c r="V423" s="17"/>
      <c r="W423" s="7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</row>
    <row r="424" spans="1:33" ht="14.4">
      <c r="A424" s="17"/>
      <c r="B424" s="163"/>
      <c r="C424" s="164"/>
      <c r="D424" s="140"/>
      <c r="E424" s="164"/>
      <c r="F424" s="164"/>
      <c r="G424" s="164"/>
      <c r="H424" s="164"/>
      <c r="I424" s="37"/>
      <c r="J424" s="126"/>
      <c r="K424" s="38"/>
      <c r="L424" s="165"/>
      <c r="M424" s="57"/>
      <c r="N424" s="166"/>
      <c r="O424" s="57"/>
      <c r="P424" s="57"/>
      <c r="Q424" s="57"/>
      <c r="R424" s="16"/>
      <c r="S424" s="17"/>
      <c r="T424" s="17"/>
      <c r="U424" s="17"/>
      <c r="V424" s="17"/>
      <c r="W424" s="7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</row>
    <row r="425" spans="1:33" ht="14.4">
      <c r="A425" s="17"/>
      <c r="B425" s="163"/>
      <c r="C425" s="164"/>
      <c r="D425" s="140"/>
      <c r="E425" s="164"/>
      <c r="F425" s="164"/>
      <c r="G425" s="164"/>
      <c r="H425" s="164"/>
      <c r="I425" s="37"/>
      <c r="J425" s="126"/>
      <c r="K425" s="38"/>
      <c r="L425" s="165"/>
      <c r="M425" s="57"/>
      <c r="N425" s="166"/>
      <c r="O425" s="57"/>
      <c r="P425" s="57"/>
      <c r="Q425" s="57"/>
      <c r="R425" s="16"/>
      <c r="S425" s="17"/>
      <c r="T425" s="17"/>
      <c r="U425" s="17"/>
      <c r="V425" s="17"/>
      <c r="W425" s="7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</row>
    <row r="426" spans="1:33" ht="14.4">
      <c r="A426" s="17"/>
      <c r="B426" s="163"/>
      <c r="C426" s="164"/>
      <c r="D426" s="140"/>
      <c r="E426" s="164"/>
      <c r="F426" s="164"/>
      <c r="G426" s="164"/>
      <c r="H426" s="164"/>
      <c r="I426" s="37"/>
      <c r="J426" s="126"/>
      <c r="K426" s="38"/>
      <c r="L426" s="165"/>
      <c r="M426" s="57"/>
      <c r="N426" s="166"/>
      <c r="O426" s="57"/>
      <c r="P426" s="57"/>
      <c r="Q426" s="57"/>
      <c r="R426" s="16"/>
      <c r="S426" s="17"/>
      <c r="T426" s="17"/>
      <c r="U426" s="17"/>
      <c r="V426" s="17"/>
      <c r="W426" s="7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</row>
    <row r="427" spans="1:33" ht="14.4">
      <c r="A427" s="17"/>
      <c r="B427" s="163"/>
      <c r="C427" s="164"/>
      <c r="D427" s="140"/>
      <c r="E427" s="164"/>
      <c r="F427" s="164"/>
      <c r="G427" s="164"/>
      <c r="H427" s="164"/>
      <c r="I427" s="37"/>
      <c r="J427" s="126"/>
      <c r="K427" s="38"/>
      <c r="L427" s="165"/>
      <c r="M427" s="57"/>
      <c r="N427" s="166"/>
      <c r="O427" s="57"/>
      <c r="P427" s="57"/>
      <c r="Q427" s="57"/>
      <c r="R427" s="16"/>
      <c r="S427" s="17"/>
      <c r="T427" s="17"/>
      <c r="U427" s="17"/>
      <c r="V427" s="17"/>
      <c r="W427" s="7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</row>
    <row r="428" spans="1:33" ht="14.4">
      <c r="A428" s="17"/>
      <c r="B428" s="163"/>
      <c r="C428" s="164"/>
      <c r="D428" s="140"/>
      <c r="E428" s="164"/>
      <c r="F428" s="164"/>
      <c r="G428" s="164"/>
      <c r="H428" s="164"/>
      <c r="I428" s="37"/>
      <c r="J428" s="126"/>
      <c r="K428" s="38"/>
      <c r="L428" s="165"/>
      <c r="M428" s="57"/>
      <c r="N428" s="166"/>
      <c r="O428" s="57"/>
      <c r="P428" s="57"/>
      <c r="Q428" s="57"/>
      <c r="R428" s="16"/>
      <c r="S428" s="17"/>
      <c r="T428" s="17"/>
      <c r="U428" s="17"/>
      <c r="V428" s="17"/>
      <c r="W428" s="7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</row>
    <row r="429" spans="1:33" ht="14.4">
      <c r="A429" s="17"/>
      <c r="B429" s="163"/>
      <c r="C429" s="164"/>
      <c r="D429" s="140"/>
      <c r="E429" s="164"/>
      <c r="F429" s="164"/>
      <c r="G429" s="164"/>
      <c r="H429" s="164"/>
      <c r="I429" s="37"/>
      <c r="J429" s="126"/>
      <c r="K429" s="38"/>
      <c r="L429" s="165"/>
      <c r="M429" s="57"/>
      <c r="N429" s="166"/>
      <c r="O429" s="57"/>
      <c r="P429" s="57"/>
      <c r="Q429" s="57"/>
      <c r="R429" s="16"/>
      <c r="S429" s="17"/>
      <c r="T429" s="17"/>
      <c r="U429" s="17"/>
      <c r="V429" s="17"/>
      <c r="W429" s="7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</row>
    <row r="430" spans="1:33" ht="14.4">
      <c r="A430" s="17"/>
      <c r="B430" s="163"/>
      <c r="C430" s="164"/>
      <c r="D430" s="140"/>
      <c r="E430" s="164"/>
      <c r="F430" s="164"/>
      <c r="G430" s="164"/>
      <c r="H430" s="164"/>
      <c r="I430" s="37"/>
      <c r="J430" s="126"/>
      <c r="K430" s="38"/>
      <c r="L430" s="165"/>
      <c r="M430" s="57"/>
      <c r="N430" s="166"/>
      <c r="O430" s="57"/>
      <c r="P430" s="57"/>
      <c r="Q430" s="57"/>
      <c r="R430" s="16"/>
      <c r="S430" s="17"/>
      <c r="T430" s="17"/>
      <c r="U430" s="17"/>
      <c r="V430" s="17"/>
      <c r="W430" s="7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</row>
    <row r="431" spans="1:33" ht="14.4">
      <c r="A431" s="17"/>
      <c r="B431" s="163"/>
      <c r="C431" s="164"/>
      <c r="D431" s="140"/>
      <c r="E431" s="164"/>
      <c r="F431" s="164"/>
      <c r="G431" s="164"/>
      <c r="H431" s="164"/>
      <c r="I431" s="37"/>
      <c r="J431" s="126"/>
      <c r="K431" s="38"/>
      <c r="L431" s="165"/>
      <c r="M431" s="57"/>
      <c r="N431" s="166"/>
      <c r="O431" s="57"/>
      <c r="P431" s="57"/>
      <c r="Q431" s="57"/>
      <c r="R431" s="16"/>
      <c r="S431" s="17"/>
      <c r="T431" s="17"/>
      <c r="U431" s="17"/>
      <c r="V431" s="17"/>
      <c r="W431" s="7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</row>
    <row r="432" spans="1:33" ht="14.4">
      <c r="A432" s="17"/>
      <c r="B432" s="163"/>
      <c r="C432" s="164"/>
      <c r="D432" s="140"/>
      <c r="E432" s="164"/>
      <c r="F432" s="164"/>
      <c r="G432" s="164"/>
      <c r="H432" s="164"/>
      <c r="I432" s="37"/>
      <c r="J432" s="126"/>
      <c r="K432" s="38"/>
      <c r="L432" s="165"/>
      <c r="M432" s="57"/>
      <c r="N432" s="166"/>
      <c r="O432" s="57"/>
      <c r="P432" s="57"/>
      <c r="Q432" s="57"/>
      <c r="R432" s="16"/>
      <c r="S432" s="17"/>
      <c r="T432" s="17"/>
      <c r="U432" s="17"/>
      <c r="V432" s="17"/>
      <c r="W432" s="7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</row>
    <row r="433" spans="1:33" ht="14.4">
      <c r="A433" s="17"/>
      <c r="B433" s="163"/>
      <c r="C433" s="164"/>
      <c r="D433" s="140"/>
      <c r="E433" s="164"/>
      <c r="F433" s="164"/>
      <c r="G433" s="164"/>
      <c r="H433" s="164"/>
      <c r="I433" s="37"/>
      <c r="J433" s="126"/>
      <c r="K433" s="38"/>
      <c r="L433" s="165"/>
      <c r="M433" s="57"/>
      <c r="N433" s="166"/>
      <c r="O433" s="57"/>
      <c r="P433" s="57"/>
      <c r="Q433" s="57"/>
      <c r="R433" s="16"/>
      <c r="S433" s="17"/>
      <c r="T433" s="17"/>
      <c r="U433" s="17"/>
      <c r="V433" s="17"/>
      <c r="W433" s="7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</row>
    <row r="434" spans="1:33" ht="14.4">
      <c r="A434" s="17"/>
      <c r="B434" s="163"/>
      <c r="C434" s="164"/>
      <c r="D434" s="140"/>
      <c r="E434" s="164"/>
      <c r="F434" s="164"/>
      <c r="G434" s="164"/>
      <c r="H434" s="164"/>
      <c r="I434" s="37"/>
      <c r="J434" s="126"/>
      <c r="K434" s="38"/>
      <c r="L434" s="165"/>
      <c r="M434" s="57"/>
      <c r="N434" s="166"/>
      <c r="O434" s="57"/>
      <c r="P434" s="57"/>
      <c r="Q434" s="57"/>
      <c r="R434" s="16"/>
      <c r="S434" s="17"/>
      <c r="T434" s="17"/>
      <c r="U434" s="17"/>
      <c r="V434" s="17"/>
      <c r="W434" s="7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</row>
    <row r="435" spans="1:33" ht="14.4">
      <c r="A435" s="17"/>
      <c r="B435" s="163"/>
      <c r="C435" s="164"/>
      <c r="D435" s="140"/>
      <c r="E435" s="164"/>
      <c r="F435" s="164"/>
      <c r="G435" s="164"/>
      <c r="H435" s="164"/>
      <c r="I435" s="37"/>
      <c r="J435" s="126"/>
      <c r="K435" s="38"/>
      <c r="L435" s="165"/>
      <c r="M435" s="57"/>
      <c r="N435" s="166"/>
      <c r="O435" s="57"/>
      <c r="P435" s="57"/>
      <c r="Q435" s="57"/>
      <c r="R435" s="16"/>
      <c r="S435" s="17"/>
      <c r="T435" s="17"/>
      <c r="U435" s="17"/>
      <c r="V435" s="17"/>
      <c r="W435" s="7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</row>
    <row r="436" spans="1:33" ht="14.4">
      <c r="A436" s="17"/>
      <c r="B436" s="163"/>
      <c r="C436" s="164"/>
      <c r="D436" s="140"/>
      <c r="E436" s="164"/>
      <c r="F436" s="164"/>
      <c r="G436" s="164"/>
      <c r="H436" s="164"/>
      <c r="I436" s="37"/>
      <c r="J436" s="126"/>
      <c r="K436" s="38"/>
      <c r="L436" s="165"/>
      <c r="M436" s="57"/>
      <c r="N436" s="166"/>
      <c r="O436" s="57"/>
      <c r="P436" s="57"/>
      <c r="Q436" s="57"/>
      <c r="R436" s="16"/>
      <c r="S436" s="17"/>
      <c r="T436" s="17"/>
      <c r="U436" s="17"/>
      <c r="V436" s="17"/>
      <c r="W436" s="7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</row>
    <row r="437" spans="1:33" ht="14.4">
      <c r="A437" s="17"/>
      <c r="B437" s="163"/>
      <c r="C437" s="164"/>
      <c r="D437" s="140"/>
      <c r="E437" s="164"/>
      <c r="F437" s="164"/>
      <c r="G437" s="164"/>
      <c r="H437" s="164"/>
      <c r="I437" s="37"/>
      <c r="J437" s="126"/>
      <c r="K437" s="38"/>
      <c r="L437" s="165"/>
      <c r="M437" s="57"/>
      <c r="N437" s="166"/>
      <c r="O437" s="57"/>
      <c r="P437" s="57"/>
      <c r="Q437" s="57"/>
      <c r="R437" s="16"/>
      <c r="S437" s="17"/>
      <c r="T437" s="17"/>
      <c r="U437" s="17"/>
      <c r="V437" s="17"/>
      <c r="W437" s="7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</row>
    <row r="438" spans="1:33" ht="14.4">
      <c r="A438" s="17"/>
      <c r="B438" s="163"/>
      <c r="C438" s="164"/>
      <c r="D438" s="140"/>
      <c r="E438" s="164"/>
      <c r="F438" s="164"/>
      <c r="G438" s="164"/>
      <c r="H438" s="164"/>
      <c r="I438" s="37"/>
      <c r="J438" s="126"/>
      <c r="K438" s="38"/>
      <c r="L438" s="165"/>
      <c r="M438" s="57"/>
      <c r="N438" s="166"/>
      <c r="O438" s="57"/>
      <c r="P438" s="57"/>
      <c r="Q438" s="57"/>
      <c r="R438" s="16"/>
      <c r="S438" s="17"/>
      <c r="T438" s="17"/>
      <c r="U438" s="17"/>
      <c r="V438" s="17"/>
      <c r="W438" s="7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</row>
    <row r="439" spans="1:33" ht="14.4">
      <c r="A439" s="17"/>
      <c r="B439" s="163"/>
      <c r="C439" s="164"/>
      <c r="D439" s="140"/>
      <c r="E439" s="164"/>
      <c r="F439" s="164"/>
      <c r="G439" s="164"/>
      <c r="H439" s="164"/>
      <c r="I439" s="37"/>
      <c r="J439" s="126"/>
      <c r="K439" s="38"/>
      <c r="L439" s="165"/>
      <c r="M439" s="57"/>
      <c r="N439" s="166"/>
      <c r="O439" s="57"/>
      <c r="P439" s="57"/>
      <c r="Q439" s="57"/>
      <c r="R439" s="16"/>
      <c r="S439" s="17"/>
      <c r="T439" s="17"/>
      <c r="U439" s="17"/>
      <c r="V439" s="17"/>
      <c r="W439" s="7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</row>
    <row r="440" spans="1:33" ht="14.4">
      <c r="A440" s="17"/>
      <c r="B440" s="163"/>
      <c r="C440" s="164"/>
      <c r="D440" s="140"/>
      <c r="E440" s="164"/>
      <c r="F440" s="164"/>
      <c r="G440" s="164"/>
      <c r="H440" s="164"/>
      <c r="I440" s="37"/>
      <c r="J440" s="126"/>
      <c r="K440" s="38"/>
      <c r="L440" s="165"/>
      <c r="M440" s="57"/>
      <c r="N440" s="166"/>
      <c r="O440" s="57"/>
      <c r="P440" s="57"/>
      <c r="Q440" s="57"/>
      <c r="R440" s="16"/>
      <c r="S440" s="17"/>
      <c r="T440" s="17"/>
      <c r="U440" s="17"/>
      <c r="V440" s="17"/>
      <c r="W440" s="7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</row>
    <row r="441" spans="1:33" ht="14.4">
      <c r="A441" s="17"/>
      <c r="B441" s="163"/>
      <c r="C441" s="164"/>
      <c r="D441" s="140"/>
      <c r="E441" s="164"/>
      <c r="F441" s="164"/>
      <c r="G441" s="164"/>
      <c r="H441" s="164"/>
      <c r="I441" s="37"/>
      <c r="J441" s="126"/>
      <c r="K441" s="38"/>
      <c r="L441" s="165"/>
      <c r="M441" s="57"/>
      <c r="N441" s="166"/>
      <c r="O441" s="57"/>
      <c r="P441" s="57"/>
      <c r="Q441" s="57"/>
      <c r="R441" s="16"/>
      <c r="S441" s="17"/>
      <c r="T441" s="17"/>
      <c r="U441" s="17"/>
      <c r="V441" s="17"/>
      <c r="W441" s="7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</row>
    <row r="442" spans="1:33" ht="14.4">
      <c r="A442" s="17"/>
      <c r="B442" s="163"/>
      <c r="C442" s="164"/>
      <c r="D442" s="140"/>
      <c r="E442" s="164"/>
      <c r="F442" s="164"/>
      <c r="G442" s="164"/>
      <c r="H442" s="164"/>
      <c r="I442" s="37"/>
      <c r="J442" s="126"/>
      <c r="K442" s="38"/>
      <c r="L442" s="165"/>
      <c r="M442" s="57"/>
      <c r="N442" s="166"/>
      <c r="O442" s="57"/>
      <c r="P442" s="57"/>
      <c r="Q442" s="57"/>
      <c r="R442" s="16"/>
      <c r="S442" s="17"/>
      <c r="T442" s="17"/>
      <c r="U442" s="17"/>
      <c r="V442" s="17"/>
      <c r="W442" s="7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</row>
    <row r="443" spans="1:33" ht="14.4">
      <c r="A443" s="17"/>
      <c r="B443" s="163"/>
      <c r="C443" s="164"/>
      <c r="D443" s="140"/>
      <c r="E443" s="164"/>
      <c r="F443" s="164"/>
      <c r="G443" s="164"/>
      <c r="H443" s="164"/>
      <c r="I443" s="37"/>
      <c r="J443" s="126"/>
      <c r="K443" s="38"/>
      <c r="L443" s="165"/>
      <c r="M443" s="57"/>
      <c r="N443" s="166"/>
      <c r="O443" s="57"/>
      <c r="P443" s="57"/>
      <c r="Q443" s="57"/>
      <c r="R443" s="16"/>
      <c r="S443" s="17"/>
      <c r="T443" s="17"/>
      <c r="U443" s="17"/>
      <c r="V443" s="17"/>
      <c r="W443" s="7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</row>
    <row r="444" spans="1:33" ht="14.4">
      <c r="A444" s="17"/>
      <c r="B444" s="163"/>
      <c r="C444" s="164"/>
      <c r="D444" s="140"/>
      <c r="E444" s="164"/>
      <c r="F444" s="164"/>
      <c r="G444" s="164"/>
      <c r="H444" s="164"/>
      <c r="I444" s="37"/>
      <c r="J444" s="126"/>
      <c r="K444" s="38"/>
      <c r="L444" s="165"/>
      <c r="M444" s="57"/>
      <c r="N444" s="166"/>
      <c r="O444" s="57"/>
      <c r="P444" s="57"/>
      <c r="Q444" s="57"/>
      <c r="R444" s="16"/>
      <c r="S444" s="17"/>
      <c r="T444" s="17"/>
      <c r="U444" s="17"/>
      <c r="V444" s="17"/>
      <c r="W444" s="7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</row>
    <row r="445" spans="1:33" ht="14.4">
      <c r="A445" s="17"/>
      <c r="B445" s="163"/>
      <c r="C445" s="164"/>
      <c r="D445" s="140"/>
      <c r="E445" s="164"/>
      <c r="F445" s="164"/>
      <c r="G445" s="164"/>
      <c r="H445" s="164"/>
      <c r="I445" s="37"/>
      <c r="J445" s="126"/>
      <c r="K445" s="38"/>
      <c r="L445" s="165"/>
      <c r="M445" s="57"/>
      <c r="N445" s="166"/>
      <c r="O445" s="57"/>
      <c r="P445" s="57"/>
      <c r="Q445" s="57"/>
      <c r="R445" s="16"/>
      <c r="S445" s="17"/>
      <c r="T445" s="17"/>
      <c r="U445" s="17"/>
      <c r="V445" s="17"/>
      <c r="W445" s="7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</row>
    <row r="446" spans="1:33" ht="14.4">
      <c r="A446" s="17"/>
      <c r="B446" s="163"/>
      <c r="C446" s="164"/>
      <c r="D446" s="140"/>
      <c r="E446" s="164"/>
      <c r="F446" s="164"/>
      <c r="G446" s="164"/>
      <c r="H446" s="164"/>
      <c r="I446" s="37"/>
      <c r="J446" s="126"/>
      <c r="K446" s="38"/>
      <c r="L446" s="165"/>
      <c r="M446" s="57"/>
      <c r="N446" s="166"/>
      <c r="O446" s="57"/>
      <c r="P446" s="57"/>
      <c r="Q446" s="57"/>
      <c r="R446" s="16"/>
      <c r="S446" s="17"/>
      <c r="T446" s="17"/>
      <c r="U446" s="17"/>
      <c r="V446" s="17"/>
      <c r="W446" s="7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</row>
    <row r="447" spans="1:33" ht="14.4">
      <c r="A447" s="17"/>
      <c r="B447" s="163"/>
      <c r="C447" s="164"/>
      <c r="D447" s="140"/>
      <c r="E447" s="164"/>
      <c r="F447" s="164"/>
      <c r="G447" s="164"/>
      <c r="H447" s="164"/>
      <c r="I447" s="37"/>
      <c r="J447" s="126"/>
      <c r="K447" s="38"/>
      <c r="L447" s="165"/>
      <c r="M447" s="57"/>
      <c r="N447" s="166"/>
      <c r="O447" s="57"/>
      <c r="P447" s="57"/>
      <c r="Q447" s="57"/>
      <c r="R447" s="16"/>
      <c r="S447" s="17"/>
      <c r="T447" s="17"/>
      <c r="U447" s="17"/>
      <c r="V447" s="17"/>
      <c r="W447" s="7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</row>
    <row r="448" spans="1:33" ht="14.4">
      <c r="A448" s="17"/>
      <c r="B448" s="163"/>
      <c r="C448" s="164"/>
      <c r="D448" s="140"/>
      <c r="E448" s="164"/>
      <c r="F448" s="164"/>
      <c r="G448" s="164"/>
      <c r="H448" s="164"/>
      <c r="I448" s="37"/>
      <c r="J448" s="126"/>
      <c r="K448" s="38"/>
      <c r="L448" s="165"/>
      <c r="M448" s="57"/>
      <c r="N448" s="166"/>
      <c r="O448" s="57"/>
      <c r="P448" s="57"/>
      <c r="Q448" s="57"/>
      <c r="R448" s="16"/>
      <c r="S448" s="17"/>
      <c r="T448" s="17"/>
      <c r="U448" s="17"/>
      <c r="V448" s="17"/>
      <c r="W448" s="7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</row>
    <row r="449" spans="1:33" ht="14.4">
      <c r="A449" s="17"/>
      <c r="B449" s="163"/>
      <c r="C449" s="164"/>
      <c r="D449" s="140"/>
      <c r="E449" s="164"/>
      <c r="F449" s="164"/>
      <c r="G449" s="164"/>
      <c r="H449" s="164"/>
      <c r="I449" s="37"/>
      <c r="J449" s="126"/>
      <c r="K449" s="38"/>
      <c r="L449" s="165"/>
      <c r="M449" s="57"/>
      <c r="N449" s="166"/>
      <c r="O449" s="57"/>
      <c r="P449" s="57"/>
      <c r="Q449" s="57"/>
      <c r="R449" s="16"/>
      <c r="S449" s="17"/>
      <c r="T449" s="17"/>
      <c r="U449" s="17"/>
      <c r="V449" s="17"/>
      <c r="W449" s="7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</row>
    <row r="450" spans="1:33" ht="14.4">
      <c r="A450" s="17"/>
      <c r="B450" s="163"/>
      <c r="C450" s="164"/>
      <c r="D450" s="140"/>
      <c r="E450" s="164"/>
      <c r="F450" s="164"/>
      <c r="G450" s="164"/>
      <c r="H450" s="164"/>
      <c r="I450" s="37"/>
      <c r="J450" s="126"/>
      <c r="K450" s="38"/>
      <c r="L450" s="165"/>
      <c r="M450" s="57"/>
      <c r="N450" s="166"/>
      <c r="O450" s="57"/>
      <c r="P450" s="57"/>
      <c r="Q450" s="57"/>
      <c r="R450" s="16"/>
      <c r="S450" s="17"/>
      <c r="T450" s="17"/>
      <c r="U450" s="17"/>
      <c r="V450" s="17"/>
      <c r="W450" s="7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</row>
    <row r="451" spans="1:33" ht="14.4">
      <c r="A451" s="17"/>
      <c r="B451" s="163"/>
      <c r="C451" s="164"/>
      <c r="D451" s="140"/>
      <c r="E451" s="164"/>
      <c r="F451" s="164"/>
      <c r="G451" s="164"/>
      <c r="H451" s="164"/>
      <c r="I451" s="37"/>
      <c r="J451" s="126"/>
      <c r="K451" s="38"/>
      <c r="L451" s="165"/>
      <c r="M451" s="57"/>
      <c r="N451" s="166"/>
      <c r="O451" s="57"/>
      <c r="P451" s="57"/>
      <c r="Q451" s="57"/>
      <c r="R451" s="16"/>
      <c r="S451" s="17"/>
      <c r="T451" s="17"/>
      <c r="U451" s="17"/>
      <c r="V451" s="17"/>
      <c r="W451" s="7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</row>
    <row r="452" spans="1:33" ht="14.4">
      <c r="A452" s="17"/>
      <c r="B452" s="163"/>
      <c r="C452" s="164"/>
      <c r="D452" s="140"/>
      <c r="E452" s="164"/>
      <c r="F452" s="164"/>
      <c r="G452" s="164"/>
      <c r="H452" s="164"/>
      <c r="I452" s="37"/>
      <c r="J452" s="126"/>
      <c r="K452" s="38"/>
      <c r="L452" s="165"/>
      <c r="M452" s="57"/>
      <c r="N452" s="166"/>
      <c r="O452" s="57"/>
      <c r="P452" s="57"/>
      <c r="Q452" s="57"/>
      <c r="R452" s="16"/>
      <c r="S452" s="17"/>
      <c r="T452" s="17"/>
      <c r="U452" s="17"/>
      <c r="V452" s="17"/>
      <c r="W452" s="7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</row>
    <row r="453" spans="1:33" ht="14.4">
      <c r="A453" s="17"/>
      <c r="B453" s="163"/>
      <c r="C453" s="164"/>
      <c r="D453" s="140"/>
      <c r="E453" s="164"/>
      <c r="F453" s="164"/>
      <c r="G453" s="164"/>
      <c r="H453" s="164"/>
      <c r="I453" s="37"/>
      <c r="J453" s="126"/>
      <c r="K453" s="38"/>
      <c r="L453" s="165"/>
      <c r="M453" s="57"/>
      <c r="N453" s="166"/>
      <c r="O453" s="57"/>
      <c r="P453" s="57"/>
      <c r="Q453" s="57"/>
      <c r="R453" s="16"/>
      <c r="S453" s="17"/>
      <c r="T453" s="17"/>
      <c r="U453" s="17"/>
      <c r="V453" s="17"/>
      <c r="W453" s="7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</row>
    <row r="454" spans="1:33" ht="14.4">
      <c r="A454" s="17"/>
      <c r="B454" s="163"/>
      <c r="C454" s="164"/>
      <c r="D454" s="140"/>
      <c r="E454" s="164"/>
      <c r="F454" s="164"/>
      <c r="G454" s="164"/>
      <c r="H454" s="164"/>
      <c r="I454" s="37"/>
      <c r="J454" s="126"/>
      <c r="K454" s="38"/>
      <c r="L454" s="165"/>
      <c r="M454" s="57"/>
      <c r="N454" s="166"/>
      <c r="O454" s="57"/>
      <c r="P454" s="57"/>
      <c r="Q454" s="57"/>
      <c r="R454" s="16"/>
      <c r="S454" s="17"/>
      <c r="T454" s="17"/>
      <c r="U454" s="17"/>
      <c r="V454" s="17"/>
      <c r="W454" s="7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</row>
    <row r="455" spans="1:33" ht="14.4">
      <c r="A455" s="17"/>
      <c r="B455" s="163"/>
      <c r="C455" s="164"/>
      <c r="D455" s="140"/>
      <c r="E455" s="164"/>
      <c r="F455" s="164"/>
      <c r="G455" s="164"/>
      <c r="H455" s="164"/>
      <c r="I455" s="37"/>
      <c r="J455" s="126"/>
      <c r="K455" s="38"/>
      <c r="L455" s="165"/>
      <c r="M455" s="57"/>
      <c r="N455" s="166"/>
      <c r="O455" s="57"/>
      <c r="P455" s="57"/>
      <c r="Q455" s="57"/>
      <c r="R455" s="16"/>
      <c r="S455" s="17"/>
      <c r="T455" s="17"/>
      <c r="U455" s="17"/>
      <c r="V455" s="17"/>
      <c r="W455" s="7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</row>
    <row r="456" spans="1:33" ht="14.4">
      <c r="A456" s="17"/>
      <c r="B456" s="163"/>
      <c r="C456" s="164"/>
      <c r="D456" s="140"/>
      <c r="E456" s="164"/>
      <c r="F456" s="164"/>
      <c r="G456" s="164"/>
      <c r="H456" s="164"/>
      <c r="I456" s="37"/>
      <c r="J456" s="126"/>
      <c r="K456" s="38"/>
      <c r="L456" s="165"/>
      <c r="M456" s="57"/>
      <c r="N456" s="166"/>
      <c r="O456" s="57"/>
      <c r="P456" s="57"/>
      <c r="Q456" s="57"/>
      <c r="R456" s="16"/>
      <c r="S456" s="17"/>
      <c r="T456" s="17"/>
      <c r="U456" s="17"/>
      <c r="V456" s="17"/>
      <c r="W456" s="7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</row>
    <row r="457" spans="1:33" ht="14.4">
      <c r="A457" s="17"/>
      <c r="B457" s="163"/>
      <c r="C457" s="164"/>
      <c r="D457" s="140"/>
      <c r="E457" s="164"/>
      <c r="F457" s="164"/>
      <c r="G457" s="164"/>
      <c r="H457" s="164"/>
      <c r="I457" s="37"/>
      <c r="J457" s="126"/>
      <c r="K457" s="38"/>
      <c r="L457" s="165"/>
      <c r="M457" s="57"/>
      <c r="N457" s="166"/>
      <c r="O457" s="57"/>
      <c r="P457" s="57"/>
      <c r="Q457" s="57"/>
      <c r="R457" s="16"/>
      <c r="S457" s="17"/>
      <c r="T457" s="17"/>
      <c r="U457" s="17"/>
      <c r="V457" s="17"/>
      <c r="W457" s="7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</row>
    <row r="458" spans="1:33" ht="14.4">
      <c r="A458" s="17"/>
      <c r="B458" s="163"/>
      <c r="C458" s="164"/>
      <c r="D458" s="140"/>
      <c r="E458" s="164"/>
      <c r="F458" s="164"/>
      <c r="G458" s="164"/>
      <c r="H458" s="164"/>
      <c r="I458" s="37"/>
      <c r="J458" s="126"/>
      <c r="K458" s="38"/>
      <c r="L458" s="165"/>
      <c r="M458" s="57"/>
      <c r="N458" s="166"/>
      <c r="O458" s="57"/>
      <c r="P458" s="57"/>
      <c r="Q458" s="57"/>
      <c r="R458" s="16"/>
      <c r="S458" s="17"/>
      <c r="T458" s="17"/>
      <c r="U458" s="17"/>
      <c r="V458" s="17"/>
      <c r="W458" s="7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</row>
    <row r="459" spans="1:33" ht="14.4">
      <c r="A459" s="17"/>
      <c r="B459" s="163"/>
      <c r="C459" s="164"/>
      <c r="D459" s="140"/>
      <c r="E459" s="164"/>
      <c r="F459" s="164"/>
      <c r="G459" s="164"/>
      <c r="H459" s="164"/>
      <c r="I459" s="37"/>
      <c r="J459" s="126"/>
      <c r="K459" s="38"/>
      <c r="L459" s="165"/>
      <c r="M459" s="57"/>
      <c r="N459" s="166"/>
      <c r="O459" s="57"/>
      <c r="P459" s="57"/>
      <c r="Q459" s="57"/>
      <c r="R459" s="16"/>
      <c r="S459" s="17"/>
      <c r="T459" s="17"/>
      <c r="U459" s="17"/>
      <c r="V459" s="17"/>
      <c r="W459" s="7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</row>
    <row r="460" spans="1:33" ht="14.4">
      <c r="A460" s="17"/>
      <c r="B460" s="163"/>
      <c r="C460" s="164"/>
      <c r="D460" s="140"/>
      <c r="E460" s="164"/>
      <c r="F460" s="164"/>
      <c r="G460" s="164"/>
      <c r="H460" s="164"/>
      <c r="I460" s="37"/>
      <c r="J460" s="126"/>
      <c r="K460" s="38"/>
      <c r="L460" s="165"/>
      <c r="M460" s="57"/>
      <c r="N460" s="166"/>
      <c r="O460" s="57"/>
      <c r="P460" s="57"/>
      <c r="Q460" s="57"/>
      <c r="R460" s="16"/>
      <c r="S460" s="17"/>
      <c r="T460" s="17"/>
      <c r="U460" s="17"/>
      <c r="V460" s="17"/>
      <c r="W460" s="7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</row>
    <row r="461" spans="1:33" ht="14.4">
      <c r="A461" s="17"/>
      <c r="B461" s="163"/>
      <c r="C461" s="164"/>
      <c r="D461" s="140"/>
      <c r="E461" s="164"/>
      <c r="F461" s="164"/>
      <c r="G461" s="164"/>
      <c r="H461" s="164"/>
      <c r="I461" s="37"/>
      <c r="J461" s="126"/>
      <c r="K461" s="38"/>
      <c r="L461" s="165"/>
      <c r="M461" s="57"/>
      <c r="N461" s="166"/>
      <c r="O461" s="57"/>
      <c r="P461" s="57"/>
      <c r="Q461" s="57"/>
      <c r="R461" s="16"/>
      <c r="S461" s="17"/>
      <c r="T461" s="17"/>
      <c r="U461" s="17"/>
      <c r="V461" s="17"/>
      <c r="W461" s="7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</row>
    <row r="462" spans="1:33" ht="14.4">
      <c r="A462" s="17"/>
      <c r="B462" s="163"/>
      <c r="C462" s="164"/>
      <c r="D462" s="140"/>
      <c r="E462" s="164"/>
      <c r="F462" s="164"/>
      <c r="G462" s="164"/>
      <c r="H462" s="164"/>
      <c r="I462" s="37"/>
      <c r="J462" s="126"/>
      <c r="K462" s="38"/>
      <c r="L462" s="165"/>
      <c r="M462" s="57"/>
      <c r="N462" s="166"/>
      <c r="O462" s="57"/>
      <c r="P462" s="57"/>
      <c r="Q462" s="57"/>
      <c r="R462" s="16"/>
      <c r="S462" s="17"/>
      <c r="T462" s="17"/>
      <c r="U462" s="17"/>
      <c r="V462" s="17"/>
      <c r="W462" s="7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</row>
    <row r="463" spans="1:33" ht="14.4">
      <c r="A463" s="17"/>
      <c r="B463" s="163"/>
      <c r="C463" s="164"/>
      <c r="D463" s="140"/>
      <c r="E463" s="164"/>
      <c r="F463" s="164"/>
      <c r="G463" s="164"/>
      <c r="H463" s="164"/>
      <c r="I463" s="37"/>
      <c r="J463" s="126"/>
      <c r="K463" s="38"/>
      <c r="L463" s="165"/>
      <c r="M463" s="57"/>
      <c r="N463" s="166"/>
      <c r="O463" s="57"/>
      <c r="P463" s="57"/>
      <c r="Q463" s="57"/>
      <c r="R463" s="16"/>
      <c r="S463" s="17"/>
      <c r="T463" s="17"/>
      <c r="U463" s="17"/>
      <c r="V463" s="17"/>
      <c r="W463" s="7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</row>
    <row r="464" spans="1:33" ht="14.4">
      <c r="A464" s="17"/>
      <c r="B464" s="163"/>
      <c r="C464" s="164"/>
      <c r="D464" s="140"/>
      <c r="E464" s="164"/>
      <c r="F464" s="164"/>
      <c r="G464" s="164"/>
      <c r="H464" s="164"/>
      <c r="I464" s="37"/>
      <c r="J464" s="126"/>
      <c r="K464" s="38"/>
      <c r="L464" s="165"/>
      <c r="M464" s="57"/>
      <c r="N464" s="166"/>
      <c r="O464" s="57"/>
      <c r="P464" s="57"/>
      <c r="Q464" s="57"/>
      <c r="R464" s="16"/>
      <c r="S464" s="17"/>
      <c r="T464" s="17"/>
      <c r="U464" s="17"/>
      <c r="V464" s="17"/>
      <c r="W464" s="7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</row>
    <row r="465" spans="1:33" ht="14.4">
      <c r="A465" s="17"/>
      <c r="B465" s="163"/>
      <c r="C465" s="164"/>
      <c r="D465" s="140"/>
      <c r="E465" s="164"/>
      <c r="F465" s="164"/>
      <c r="G465" s="164"/>
      <c r="H465" s="164"/>
      <c r="I465" s="37"/>
      <c r="J465" s="126"/>
      <c r="K465" s="38"/>
      <c r="L465" s="165"/>
      <c r="M465" s="57"/>
      <c r="N465" s="166"/>
      <c r="O465" s="57"/>
      <c r="P465" s="57"/>
      <c r="Q465" s="57"/>
      <c r="R465" s="16"/>
      <c r="S465" s="17"/>
      <c r="T465" s="17"/>
      <c r="U465" s="17"/>
      <c r="V465" s="17"/>
      <c r="W465" s="7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</row>
    <row r="466" spans="1:33" ht="14.4">
      <c r="A466" s="17"/>
      <c r="B466" s="163"/>
      <c r="C466" s="164"/>
      <c r="D466" s="140"/>
      <c r="E466" s="164"/>
      <c r="F466" s="164"/>
      <c r="G466" s="164"/>
      <c r="H466" s="164"/>
      <c r="I466" s="37"/>
      <c r="J466" s="126"/>
      <c r="K466" s="38"/>
      <c r="L466" s="165"/>
      <c r="M466" s="57"/>
      <c r="N466" s="166"/>
      <c r="O466" s="57"/>
      <c r="P466" s="57"/>
      <c r="Q466" s="57"/>
      <c r="R466" s="16"/>
      <c r="S466" s="17"/>
      <c r="T466" s="17"/>
      <c r="U466" s="17"/>
      <c r="V466" s="17"/>
      <c r="W466" s="7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</row>
    <row r="467" spans="1:33" ht="14.4">
      <c r="A467" s="17"/>
      <c r="B467" s="163"/>
      <c r="C467" s="164"/>
      <c r="D467" s="140"/>
      <c r="E467" s="164"/>
      <c r="F467" s="164"/>
      <c r="G467" s="164"/>
      <c r="H467" s="164"/>
      <c r="I467" s="37"/>
      <c r="J467" s="126"/>
      <c r="K467" s="38"/>
      <c r="L467" s="165"/>
      <c r="M467" s="57"/>
      <c r="N467" s="166"/>
      <c r="O467" s="57"/>
      <c r="P467" s="57"/>
      <c r="Q467" s="57"/>
      <c r="R467" s="16"/>
      <c r="S467" s="17"/>
      <c r="T467" s="17"/>
      <c r="U467" s="17"/>
      <c r="V467" s="17"/>
      <c r="W467" s="7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</row>
    <row r="468" spans="1:33" ht="14.4">
      <c r="A468" s="17"/>
      <c r="B468" s="163"/>
      <c r="C468" s="164"/>
      <c r="D468" s="140"/>
      <c r="E468" s="164"/>
      <c r="F468" s="164"/>
      <c r="G468" s="164"/>
      <c r="H468" s="164"/>
      <c r="I468" s="37"/>
      <c r="J468" s="126"/>
      <c r="K468" s="38"/>
      <c r="L468" s="165"/>
      <c r="M468" s="57"/>
      <c r="N468" s="166"/>
      <c r="O468" s="57"/>
      <c r="P468" s="57"/>
      <c r="Q468" s="57"/>
      <c r="R468" s="16"/>
      <c r="S468" s="17"/>
      <c r="T468" s="17"/>
      <c r="U468" s="17"/>
      <c r="V468" s="17"/>
      <c r="W468" s="7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</row>
    <row r="469" spans="1:33" ht="14.4">
      <c r="A469" s="17"/>
      <c r="B469" s="163"/>
      <c r="C469" s="164"/>
      <c r="D469" s="140"/>
      <c r="E469" s="164"/>
      <c r="F469" s="164"/>
      <c r="G469" s="164"/>
      <c r="H469" s="164"/>
      <c r="I469" s="37"/>
      <c r="J469" s="126"/>
      <c r="K469" s="38"/>
      <c r="L469" s="165"/>
      <c r="M469" s="57"/>
      <c r="N469" s="166"/>
      <c r="O469" s="57"/>
      <c r="P469" s="57"/>
      <c r="Q469" s="57"/>
      <c r="R469" s="16"/>
      <c r="S469" s="17"/>
      <c r="T469" s="17"/>
      <c r="U469" s="17"/>
      <c r="V469" s="17"/>
      <c r="W469" s="7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</row>
    <row r="470" spans="1:33" ht="14.4">
      <c r="A470" s="17"/>
      <c r="B470" s="163"/>
      <c r="C470" s="164"/>
      <c r="D470" s="140"/>
      <c r="E470" s="164"/>
      <c r="F470" s="164"/>
      <c r="G470" s="164"/>
      <c r="H470" s="164"/>
      <c r="I470" s="37"/>
      <c r="J470" s="126"/>
      <c r="K470" s="38"/>
      <c r="L470" s="165"/>
      <c r="M470" s="57"/>
      <c r="N470" s="166"/>
      <c r="O470" s="57"/>
      <c r="P470" s="57"/>
      <c r="Q470" s="57"/>
      <c r="R470" s="16"/>
      <c r="S470" s="17"/>
      <c r="T470" s="17"/>
      <c r="U470" s="17"/>
      <c r="V470" s="17"/>
      <c r="W470" s="7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</row>
    <row r="471" spans="1:33" ht="14.4">
      <c r="A471" s="17"/>
      <c r="B471" s="163"/>
      <c r="C471" s="164"/>
      <c r="D471" s="140"/>
      <c r="E471" s="164"/>
      <c r="F471" s="164"/>
      <c r="G471" s="164"/>
      <c r="H471" s="164"/>
      <c r="I471" s="37"/>
      <c r="J471" s="126"/>
      <c r="K471" s="38"/>
      <c r="L471" s="165"/>
      <c r="M471" s="57"/>
      <c r="N471" s="166"/>
      <c r="O471" s="57"/>
      <c r="P471" s="57"/>
      <c r="Q471" s="57"/>
      <c r="R471" s="16"/>
      <c r="S471" s="17"/>
      <c r="T471" s="17"/>
      <c r="U471" s="17"/>
      <c r="V471" s="17"/>
      <c r="W471" s="7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</row>
    <row r="472" spans="1:33" ht="14.4">
      <c r="A472" s="17"/>
      <c r="B472" s="163"/>
      <c r="C472" s="164"/>
      <c r="D472" s="140"/>
      <c r="E472" s="164"/>
      <c r="F472" s="164"/>
      <c r="G472" s="164"/>
      <c r="H472" s="164"/>
      <c r="I472" s="37"/>
      <c r="J472" s="126"/>
      <c r="K472" s="38"/>
      <c r="L472" s="165"/>
      <c r="M472" s="57"/>
      <c r="N472" s="166"/>
      <c r="O472" s="57"/>
      <c r="P472" s="57"/>
      <c r="Q472" s="57"/>
      <c r="R472" s="16"/>
      <c r="S472" s="17"/>
      <c r="T472" s="17"/>
      <c r="U472" s="17"/>
      <c r="V472" s="17"/>
      <c r="W472" s="7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</row>
    <row r="473" spans="1:33" ht="14.4">
      <c r="A473" s="17"/>
      <c r="B473" s="163"/>
      <c r="C473" s="164"/>
      <c r="D473" s="140"/>
      <c r="E473" s="164"/>
      <c r="F473" s="164"/>
      <c r="G473" s="164"/>
      <c r="H473" s="164"/>
      <c r="I473" s="37"/>
      <c r="J473" s="126"/>
      <c r="K473" s="38"/>
      <c r="L473" s="165"/>
      <c r="M473" s="57"/>
      <c r="N473" s="166"/>
      <c r="O473" s="57"/>
      <c r="P473" s="57"/>
      <c r="Q473" s="57"/>
      <c r="R473" s="16"/>
      <c r="S473" s="17"/>
      <c r="T473" s="17"/>
      <c r="U473" s="17"/>
      <c r="V473" s="17"/>
      <c r="W473" s="7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</row>
    <row r="474" spans="1:33" ht="14.4">
      <c r="A474" s="17"/>
      <c r="B474" s="163"/>
      <c r="C474" s="164"/>
      <c r="D474" s="140"/>
      <c r="E474" s="164"/>
      <c r="F474" s="164"/>
      <c r="G474" s="164"/>
      <c r="H474" s="164"/>
      <c r="I474" s="37"/>
      <c r="J474" s="126"/>
      <c r="K474" s="38"/>
      <c r="L474" s="165"/>
      <c r="M474" s="57"/>
      <c r="N474" s="166"/>
      <c r="O474" s="57"/>
      <c r="P474" s="57"/>
      <c r="Q474" s="57"/>
      <c r="R474" s="16"/>
      <c r="S474" s="17"/>
      <c r="T474" s="17"/>
      <c r="U474" s="17"/>
      <c r="V474" s="17"/>
      <c r="W474" s="7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</row>
    <row r="475" spans="1:33" ht="14.4">
      <c r="A475" s="17"/>
      <c r="B475" s="163"/>
      <c r="C475" s="164"/>
      <c r="D475" s="140"/>
      <c r="E475" s="164"/>
      <c r="F475" s="164"/>
      <c r="G475" s="164"/>
      <c r="H475" s="164"/>
      <c r="I475" s="37"/>
      <c r="J475" s="126"/>
      <c r="K475" s="38"/>
      <c r="L475" s="165"/>
      <c r="M475" s="57"/>
      <c r="N475" s="166"/>
      <c r="O475" s="57"/>
      <c r="P475" s="57"/>
      <c r="Q475" s="57"/>
      <c r="R475" s="16"/>
      <c r="S475" s="17"/>
      <c r="T475" s="17"/>
      <c r="U475" s="17"/>
      <c r="V475" s="17"/>
      <c r="W475" s="7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</row>
    <row r="476" spans="1:33" ht="14.4">
      <c r="A476" s="17"/>
      <c r="B476" s="163"/>
      <c r="C476" s="164"/>
      <c r="D476" s="140"/>
      <c r="E476" s="164"/>
      <c r="F476" s="164"/>
      <c r="G476" s="164"/>
      <c r="H476" s="164"/>
      <c r="I476" s="37"/>
      <c r="J476" s="126"/>
      <c r="K476" s="38"/>
      <c r="L476" s="165"/>
      <c r="M476" s="57"/>
      <c r="N476" s="166"/>
      <c r="O476" s="57"/>
      <c r="P476" s="57"/>
      <c r="Q476" s="57"/>
      <c r="R476" s="16"/>
      <c r="S476" s="17"/>
      <c r="T476" s="17"/>
      <c r="U476" s="17"/>
      <c r="V476" s="17"/>
      <c r="W476" s="7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</row>
    <row r="477" spans="1:33" ht="14.4">
      <c r="A477" s="17"/>
      <c r="B477" s="163"/>
      <c r="C477" s="164"/>
      <c r="D477" s="140"/>
      <c r="E477" s="164"/>
      <c r="F477" s="164"/>
      <c r="G477" s="164"/>
      <c r="H477" s="164"/>
      <c r="I477" s="37"/>
      <c r="J477" s="126"/>
      <c r="K477" s="38"/>
      <c r="L477" s="165"/>
      <c r="M477" s="57"/>
      <c r="N477" s="166"/>
      <c r="O477" s="57"/>
      <c r="P477" s="57"/>
      <c r="Q477" s="57"/>
      <c r="R477" s="16"/>
      <c r="S477" s="17"/>
      <c r="T477" s="17"/>
      <c r="U477" s="17"/>
      <c r="V477" s="17"/>
      <c r="W477" s="7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</row>
    <row r="478" spans="1:33" ht="14.4">
      <c r="A478" s="17"/>
      <c r="B478" s="163"/>
      <c r="C478" s="164"/>
      <c r="D478" s="140"/>
      <c r="E478" s="164"/>
      <c r="F478" s="164"/>
      <c r="G478" s="164"/>
      <c r="H478" s="164"/>
      <c r="I478" s="37"/>
      <c r="J478" s="126"/>
      <c r="K478" s="38"/>
      <c r="L478" s="165"/>
      <c r="M478" s="57"/>
      <c r="N478" s="166"/>
      <c r="O478" s="57"/>
      <c r="P478" s="57"/>
      <c r="Q478" s="57"/>
      <c r="R478" s="16"/>
      <c r="S478" s="17"/>
      <c r="T478" s="17"/>
      <c r="U478" s="17"/>
      <c r="V478" s="17"/>
      <c r="W478" s="7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</row>
    <row r="479" spans="1:33" ht="14.4">
      <c r="A479" s="17"/>
      <c r="B479" s="163"/>
      <c r="C479" s="164"/>
      <c r="D479" s="140"/>
      <c r="E479" s="164"/>
      <c r="F479" s="164"/>
      <c r="G479" s="164"/>
      <c r="H479" s="164"/>
      <c r="I479" s="37"/>
      <c r="J479" s="126"/>
      <c r="K479" s="38"/>
      <c r="L479" s="165"/>
      <c r="M479" s="57"/>
      <c r="N479" s="166"/>
      <c r="O479" s="57"/>
      <c r="P479" s="57"/>
      <c r="Q479" s="57"/>
      <c r="R479" s="16"/>
      <c r="S479" s="17"/>
      <c r="T479" s="17"/>
      <c r="U479" s="17"/>
      <c r="V479" s="17"/>
      <c r="W479" s="7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</row>
    <row r="480" spans="1:33" ht="14.4">
      <c r="A480" s="17"/>
      <c r="B480" s="163"/>
      <c r="C480" s="164"/>
      <c r="D480" s="140"/>
      <c r="E480" s="164"/>
      <c r="F480" s="164"/>
      <c r="G480" s="164"/>
      <c r="H480" s="164"/>
      <c r="I480" s="37"/>
      <c r="J480" s="126"/>
      <c r="K480" s="38"/>
      <c r="L480" s="165"/>
      <c r="M480" s="57"/>
      <c r="N480" s="166"/>
      <c r="O480" s="57"/>
      <c r="P480" s="57"/>
      <c r="Q480" s="57"/>
      <c r="R480" s="16"/>
      <c r="S480" s="17"/>
      <c r="T480" s="17"/>
      <c r="U480" s="17"/>
      <c r="V480" s="17"/>
      <c r="W480" s="7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</row>
    <row r="481" spans="1:33" ht="14.4">
      <c r="A481" s="17"/>
      <c r="B481" s="163"/>
      <c r="C481" s="164"/>
      <c r="D481" s="140"/>
      <c r="E481" s="164"/>
      <c r="F481" s="164"/>
      <c r="G481" s="164"/>
      <c r="H481" s="164"/>
      <c r="I481" s="37"/>
      <c r="J481" s="126"/>
      <c r="K481" s="38"/>
      <c r="L481" s="165"/>
      <c r="M481" s="57"/>
      <c r="N481" s="166"/>
      <c r="O481" s="57"/>
      <c r="P481" s="57"/>
      <c r="Q481" s="57"/>
      <c r="R481" s="16"/>
      <c r="S481" s="17"/>
      <c r="T481" s="17"/>
      <c r="U481" s="17"/>
      <c r="V481" s="17"/>
      <c r="W481" s="7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</row>
    <row r="482" spans="1:33" ht="14.4">
      <c r="A482" s="17"/>
      <c r="B482" s="163"/>
      <c r="C482" s="164"/>
      <c r="D482" s="140"/>
      <c r="E482" s="164"/>
      <c r="F482" s="164"/>
      <c r="G482" s="164"/>
      <c r="H482" s="164"/>
      <c r="I482" s="37"/>
      <c r="J482" s="126"/>
      <c r="K482" s="38"/>
      <c r="L482" s="165"/>
      <c r="M482" s="57"/>
      <c r="N482" s="166"/>
      <c r="O482" s="57"/>
      <c r="P482" s="57"/>
      <c r="Q482" s="57"/>
      <c r="R482" s="16"/>
      <c r="S482" s="17"/>
      <c r="T482" s="17"/>
      <c r="U482" s="17"/>
      <c r="V482" s="17"/>
      <c r="W482" s="7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</row>
    <row r="483" spans="1:33" ht="14.4">
      <c r="A483" s="17"/>
      <c r="B483" s="163"/>
      <c r="C483" s="164"/>
      <c r="D483" s="140"/>
      <c r="E483" s="164"/>
      <c r="F483" s="164"/>
      <c r="G483" s="164"/>
      <c r="H483" s="164"/>
      <c r="I483" s="37"/>
      <c r="J483" s="126"/>
      <c r="K483" s="38"/>
      <c r="L483" s="165"/>
      <c r="M483" s="57"/>
      <c r="N483" s="166"/>
      <c r="O483" s="57"/>
      <c r="P483" s="57"/>
      <c r="Q483" s="57"/>
      <c r="R483" s="16"/>
      <c r="S483" s="17"/>
      <c r="T483" s="17"/>
      <c r="U483" s="17"/>
      <c r="V483" s="17"/>
      <c r="W483" s="7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</row>
    <row r="484" spans="1:33" ht="14.4">
      <c r="A484" s="17"/>
      <c r="B484" s="163"/>
      <c r="C484" s="164"/>
      <c r="D484" s="140"/>
      <c r="E484" s="164"/>
      <c r="F484" s="164"/>
      <c r="G484" s="164"/>
      <c r="H484" s="164"/>
      <c r="I484" s="37"/>
      <c r="J484" s="126"/>
      <c r="K484" s="38"/>
      <c r="L484" s="165"/>
      <c r="M484" s="57"/>
      <c r="N484" s="166"/>
      <c r="O484" s="57"/>
      <c r="P484" s="57"/>
      <c r="Q484" s="57"/>
      <c r="R484" s="16"/>
      <c r="S484" s="17"/>
      <c r="T484" s="17"/>
      <c r="U484" s="17"/>
      <c r="V484" s="17"/>
      <c r="W484" s="7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</row>
    <row r="485" spans="1:33" ht="14.4">
      <c r="A485" s="17"/>
      <c r="B485" s="163"/>
      <c r="C485" s="164"/>
      <c r="D485" s="140"/>
      <c r="E485" s="164"/>
      <c r="F485" s="164"/>
      <c r="G485" s="164"/>
      <c r="H485" s="164"/>
      <c r="I485" s="37"/>
      <c r="J485" s="126"/>
      <c r="K485" s="38"/>
      <c r="L485" s="165"/>
      <c r="M485" s="57"/>
      <c r="N485" s="166"/>
      <c r="O485" s="57"/>
      <c r="P485" s="57"/>
      <c r="Q485" s="57"/>
      <c r="R485" s="16"/>
      <c r="S485" s="17"/>
      <c r="T485" s="17"/>
      <c r="U485" s="17"/>
      <c r="V485" s="17"/>
      <c r="W485" s="7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</row>
    <row r="486" spans="1:33" ht="14.4">
      <c r="A486" s="17"/>
      <c r="B486" s="163"/>
      <c r="C486" s="164"/>
      <c r="D486" s="140"/>
      <c r="E486" s="164"/>
      <c r="F486" s="164"/>
      <c r="G486" s="164"/>
      <c r="H486" s="164"/>
      <c r="I486" s="37"/>
      <c r="J486" s="126"/>
      <c r="K486" s="38"/>
      <c r="L486" s="165"/>
      <c r="M486" s="57"/>
      <c r="N486" s="166"/>
      <c r="O486" s="57"/>
      <c r="P486" s="57"/>
      <c r="Q486" s="57"/>
      <c r="R486" s="16"/>
      <c r="S486" s="17"/>
      <c r="T486" s="17"/>
      <c r="U486" s="17"/>
      <c r="V486" s="17"/>
      <c r="W486" s="7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</row>
    <row r="487" spans="1:33" ht="14.4">
      <c r="A487" s="17"/>
      <c r="B487" s="163"/>
      <c r="C487" s="164"/>
      <c r="D487" s="140"/>
      <c r="E487" s="164"/>
      <c r="F487" s="164"/>
      <c r="G487" s="164"/>
      <c r="H487" s="164"/>
      <c r="I487" s="37"/>
      <c r="J487" s="126"/>
      <c r="K487" s="38"/>
      <c r="L487" s="165"/>
      <c r="M487" s="57"/>
      <c r="N487" s="166"/>
      <c r="O487" s="57"/>
      <c r="P487" s="57"/>
      <c r="Q487" s="57"/>
      <c r="R487" s="16"/>
      <c r="S487" s="17"/>
      <c r="T487" s="17"/>
      <c r="U487" s="17"/>
      <c r="V487" s="17"/>
      <c r="W487" s="7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</row>
    <row r="488" spans="1:33" ht="14.4">
      <c r="A488" s="17"/>
      <c r="B488" s="163"/>
      <c r="C488" s="164"/>
      <c r="D488" s="140"/>
      <c r="E488" s="164"/>
      <c r="F488" s="164"/>
      <c r="G488" s="164"/>
      <c r="H488" s="164"/>
      <c r="I488" s="37"/>
      <c r="J488" s="126"/>
      <c r="K488" s="38"/>
      <c r="L488" s="165"/>
      <c r="M488" s="57"/>
      <c r="N488" s="166"/>
      <c r="O488" s="57"/>
      <c r="P488" s="57"/>
      <c r="Q488" s="57"/>
      <c r="R488" s="16"/>
      <c r="S488" s="17"/>
      <c r="T488" s="17"/>
      <c r="U488" s="17"/>
      <c r="V488" s="17"/>
      <c r="W488" s="7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</row>
    <row r="489" spans="1:33" ht="14.4">
      <c r="A489" s="17"/>
      <c r="B489" s="163"/>
      <c r="C489" s="164"/>
      <c r="D489" s="140"/>
      <c r="E489" s="164"/>
      <c r="F489" s="164"/>
      <c r="G489" s="164"/>
      <c r="H489" s="164"/>
      <c r="I489" s="37"/>
      <c r="J489" s="126"/>
      <c r="K489" s="38"/>
      <c r="L489" s="165"/>
      <c r="M489" s="57"/>
      <c r="N489" s="166"/>
      <c r="O489" s="57"/>
      <c r="P489" s="57"/>
      <c r="Q489" s="57"/>
      <c r="R489" s="16"/>
      <c r="S489" s="17"/>
      <c r="T489" s="17"/>
      <c r="U489" s="17"/>
      <c r="V489" s="17"/>
      <c r="W489" s="7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</row>
    <row r="490" spans="1:33" ht="14.4">
      <c r="A490" s="17"/>
      <c r="B490" s="163"/>
      <c r="C490" s="164"/>
      <c r="D490" s="140"/>
      <c r="E490" s="164"/>
      <c r="F490" s="164"/>
      <c r="G490" s="164"/>
      <c r="H490" s="164"/>
      <c r="I490" s="37"/>
      <c r="J490" s="126"/>
      <c r="K490" s="38"/>
      <c r="L490" s="165"/>
      <c r="M490" s="57"/>
      <c r="N490" s="166"/>
      <c r="O490" s="57"/>
      <c r="P490" s="57"/>
      <c r="Q490" s="57"/>
      <c r="R490" s="16"/>
      <c r="S490" s="17"/>
      <c r="T490" s="17"/>
      <c r="U490" s="17"/>
      <c r="V490" s="17"/>
      <c r="W490" s="7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</row>
    <row r="491" spans="1:33" ht="14.4">
      <c r="A491" s="17"/>
      <c r="B491" s="163"/>
      <c r="C491" s="164"/>
      <c r="D491" s="140"/>
      <c r="E491" s="164"/>
      <c r="F491" s="164"/>
      <c r="G491" s="164"/>
      <c r="H491" s="164"/>
      <c r="I491" s="37"/>
      <c r="J491" s="126"/>
      <c r="K491" s="38"/>
      <c r="L491" s="165"/>
      <c r="M491" s="57"/>
      <c r="N491" s="166"/>
      <c r="O491" s="57"/>
      <c r="P491" s="57"/>
      <c r="Q491" s="57"/>
      <c r="R491" s="16"/>
      <c r="S491" s="17"/>
      <c r="T491" s="17"/>
      <c r="U491" s="17"/>
      <c r="V491" s="17"/>
      <c r="W491" s="7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</row>
    <row r="492" spans="1:33" ht="14.4">
      <c r="A492" s="17"/>
      <c r="B492" s="163"/>
      <c r="C492" s="164"/>
      <c r="D492" s="140"/>
      <c r="E492" s="164"/>
      <c r="F492" s="164"/>
      <c r="G492" s="164"/>
      <c r="H492" s="164"/>
      <c r="I492" s="37"/>
      <c r="J492" s="126"/>
      <c r="K492" s="38"/>
      <c r="L492" s="165"/>
      <c r="M492" s="57"/>
      <c r="N492" s="166"/>
      <c r="O492" s="57"/>
      <c r="P492" s="57"/>
      <c r="Q492" s="57"/>
      <c r="R492" s="16"/>
      <c r="S492" s="17"/>
      <c r="T492" s="17"/>
      <c r="U492" s="17"/>
      <c r="V492" s="17"/>
      <c r="W492" s="7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</row>
    <row r="493" spans="1:33" ht="14.4">
      <c r="A493" s="17"/>
      <c r="B493" s="163"/>
      <c r="C493" s="164"/>
      <c r="D493" s="140"/>
      <c r="E493" s="164"/>
      <c r="F493" s="164"/>
      <c r="G493" s="164"/>
      <c r="H493" s="164"/>
      <c r="I493" s="37"/>
      <c r="J493" s="126"/>
      <c r="K493" s="38"/>
      <c r="L493" s="165"/>
      <c r="M493" s="57"/>
      <c r="N493" s="166"/>
      <c r="O493" s="57"/>
      <c r="P493" s="57"/>
      <c r="Q493" s="57"/>
      <c r="R493" s="16"/>
      <c r="S493" s="17"/>
      <c r="T493" s="17"/>
      <c r="U493" s="17"/>
      <c r="V493" s="17"/>
      <c r="W493" s="7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</row>
    <row r="494" spans="1:33" ht="14.4">
      <c r="A494" s="17"/>
      <c r="B494" s="163"/>
      <c r="C494" s="164"/>
      <c r="D494" s="140"/>
      <c r="E494" s="164"/>
      <c r="F494" s="164"/>
      <c r="G494" s="164"/>
      <c r="H494" s="164"/>
      <c r="I494" s="37"/>
      <c r="J494" s="126"/>
      <c r="K494" s="38"/>
      <c r="L494" s="165"/>
      <c r="M494" s="57"/>
      <c r="N494" s="166"/>
      <c r="O494" s="57"/>
      <c r="P494" s="57"/>
      <c r="Q494" s="57"/>
      <c r="R494" s="16"/>
      <c r="S494" s="17"/>
      <c r="T494" s="17"/>
      <c r="U494" s="17"/>
      <c r="V494" s="17"/>
      <c r="W494" s="7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</row>
    <row r="495" spans="1:33" ht="14.4">
      <c r="A495" s="17"/>
      <c r="B495" s="163"/>
      <c r="C495" s="164"/>
      <c r="D495" s="140"/>
      <c r="E495" s="164"/>
      <c r="F495" s="164"/>
      <c r="G495" s="164"/>
      <c r="H495" s="164"/>
      <c r="I495" s="37"/>
      <c r="J495" s="126"/>
      <c r="K495" s="38"/>
      <c r="L495" s="165"/>
      <c r="M495" s="57"/>
      <c r="N495" s="166"/>
      <c r="O495" s="57"/>
      <c r="P495" s="57"/>
      <c r="Q495" s="57"/>
      <c r="R495" s="16"/>
      <c r="S495" s="17"/>
      <c r="T495" s="17"/>
      <c r="U495" s="17"/>
      <c r="V495" s="17"/>
      <c r="W495" s="7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</row>
    <row r="496" spans="1:33" ht="14.4">
      <c r="A496" s="17"/>
      <c r="B496" s="163"/>
      <c r="C496" s="164"/>
      <c r="D496" s="140"/>
      <c r="E496" s="164"/>
      <c r="F496" s="164"/>
      <c r="G496" s="164"/>
      <c r="H496" s="164"/>
      <c r="I496" s="37"/>
      <c r="J496" s="126"/>
      <c r="K496" s="38"/>
      <c r="L496" s="165"/>
      <c r="M496" s="57"/>
      <c r="N496" s="166"/>
      <c r="O496" s="57"/>
      <c r="P496" s="57"/>
      <c r="Q496" s="57"/>
      <c r="R496" s="16"/>
      <c r="S496" s="17"/>
      <c r="T496" s="17"/>
      <c r="U496" s="17"/>
      <c r="V496" s="17"/>
      <c r="W496" s="7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</row>
    <row r="497" spans="1:33" ht="14.4">
      <c r="A497" s="17"/>
      <c r="B497" s="163"/>
      <c r="C497" s="164"/>
      <c r="D497" s="140"/>
      <c r="E497" s="164"/>
      <c r="F497" s="164"/>
      <c r="G497" s="164"/>
      <c r="H497" s="164"/>
      <c r="I497" s="37"/>
      <c r="J497" s="126"/>
      <c r="K497" s="38"/>
      <c r="L497" s="165"/>
      <c r="M497" s="57"/>
      <c r="N497" s="166"/>
      <c r="O497" s="57"/>
      <c r="P497" s="57"/>
      <c r="Q497" s="57"/>
      <c r="R497" s="16"/>
      <c r="S497" s="17"/>
      <c r="T497" s="17"/>
      <c r="U497" s="17"/>
      <c r="V497" s="17"/>
      <c r="W497" s="7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</row>
    <row r="498" spans="1:33" ht="14.4">
      <c r="A498" s="17"/>
      <c r="B498" s="163"/>
      <c r="C498" s="164"/>
      <c r="D498" s="140"/>
      <c r="E498" s="164"/>
      <c r="F498" s="164"/>
      <c r="G498" s="164"/>
      <c r="H498" s="164"/>
      <c r="I498" s="37"/>
      <c r="J498" s="126"/>
      <c r="K498" s="38"/>
      <c r="L498" s="165"/>
      <c r="M498" s="57"/>
      <c r="N498" s="166"/>
      <c r="O498" s="57"/>
      <c r="P498" s="57"/>
      <c r="Q498" s="57"/>
      <c r="R498" s="16"/>
      <c r="S498" s="17"/>
      <c r="T498" s="17"/>
      <c r="U498" s="17"/>
      <c r="V498" s="17"/>
      <c r="W498" s="7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</row>
    <row r="499" spans="1:33" ht="14.4">
      <c r="A499" s="17"/>
      <c r="B499" s="163"/>
      <c r="C499" s="164"/>
      <c r="D499" s="140"/>
      <c r="E499" s="164"/>
      <c r="F499" s="164"/>
      <c r="G499" s="164"/>
      <c r="H499" s="164"/>
      <c r="I499" s="37"/>
      <c r="J499" s="126"/>
      <c r="K499" s="38"/>
      <c r="L499" s="165"/>
      <c r="M499" s="57"/>
      <c r="N499" s="166"/>
      <c r="O499" s="57"/>
      <c r="P499" s="57"/>
      <c r="Q499" s="57"/>
      <c r="R499" s="16"/>
      <c r="S499" s="17"/>
      <c r="T499" s="17"/>
      <c r="U499" s="17"/>
      <c r="V499" s="17"/>
      <c r="W499" s="7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</row>
    <row r="500" spans="1:33" ht="14.4">
      <c r="A500" s="17"/>
      <c r="B500" s="163"/>
      <c r="C500" s="164"/>
      <c r="D500" s="140"/>
      <c r="E500" s="164"/>
      <c r="F500" s="164"/>
      <c r="G500" s="164"/>
      <c r="H500" s="164"/>
      <c r="I500" s="37"/>
      <c r="J500" s="126"/>
      <c r="K500" s="38"/>
      <c r="L500" s="165"/>
      <c r="M500" s="57"/>
      <c r="N500" s="166"/>
      <c r="O500" s="57"/>
      <c r="P500" s="57"/>
      <c r="Q500" s="57"/>
      <c r="R500" s="16"/>
      <c r="S500" s="17"/>
      <c r="T500" s="17"/>
      <c r="U500" s="17"/>
      <c r="V500" s="17"/>
      <c r="W500" s="7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</row>
    <row r="501" spans="1:33" ht="14.4">
      <c r="A501" s="17"/>
      <c r="B501" s="163"/>
      <c r="C501" s="164"/>
      <c r="D501" s="140"/>
      <c r="E501" s="164"/>
      <c r="F501" s="164"/>
      <c r="G501" s="164"/>
      <c r="H501" s="164"/>
      <c r="I501" s="37"/>
      <c r="J501" s="126"/>
      <c r="K501" s="38"/>
      <c r="L501" s="165"/>
      <c r="M501" s="57"/>
      <c r="N501" s="166"/>
      <c r="O501" s="57"/>
      <c r="P501" s="57"/>
      <c r="Q501" s="57"/>
      <c r="R501" s="16"/>
      <c r="S501" s="17"/>
      <c r="T501" s="17"/>
      <c r="U501" s="17"/>
      <c r="V501" s="17"/>
      <c r="W501" s="7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</row>
    <row r="502" spans="1:33" ht="14.4">
      <c r="A502" s="17"/>
      <c r="B502" s="163"/>
      <c r="C502" s="164"/>
      <c r="D502" s="140"/>
      <c r="E502" s="164"/>
      <c r="F502" s="164"/>
      <c r="G502" s="164"/>
      <c r="H502" s="164"/>
      <c r="I502" s="37"/>
      <c r="J502" s="126"/>
      <c r="K502" s="38"/>
      <c r="L502" s="165"/>
      <c r="M502" s="57"/>
      <c r="N502" s="166"/>
      <c r="O502" s="57"/>
      <c r="P502" s="57"/>
      <c r="Q502" s="57"/>
      <c r="R502" s="16"/>
      <c r="S502" s="17"/>
      <c r="T502" s="17"/>
      <c r="U502" s="17"/>
      <c r="V502" s="17"/>
      <c r="W502" s="7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</row>
    <row r="503" spans="1:33" ht="14.4">
      <c r="A503" s="17"/>
      <c r="B503" s="163"/>
      <c r="C503" s="164"/>
      <c r="D503" s="140"/>
      <c r="E503" s="164"/>
      <c r="F503" s="164"/>
      <c r="G503" s="164"/>
      <c r="H503" s="164"/>
      <c r="I503" s="37"/>
      <c r="J503" s="126"/>
      <c r="K503" s="38"/>
      <c r="L503" s="165"/>
      <c r="M503" s="57"/>
      <c r="N503" s="166"/>
      <c r="O503" s="57"/>
      <c r="P503" s="57"/>
      <c r="Q503" s="57"/>
      <c r="R503" s="16"/>
      <c r="S503" s="17"/>
      <c r="T503" s="17"/>
      <c r="U503" s="17"/>
      <c r="V503" s="17"/>
      <c r="W503" s="7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</row>
    <row r="504" spans="1:33" ht="14.4">
      <c r="A504" s="17"/>
      <c r="B504" s="163"/>
      <c r="C504" s="164"/>
      <c r="D504" s="140"/>
      <c r="E504" s="164"/>
      <c r="F504" s="164"/>
      <c r="G504" s="164"/>
      <c r="H504" s="164"/>
      <c r="I504" s="37"/>
      <c r="J504" s="126"/>
      <c r="K504" s="38"/>
      <c r="L504" s="165"/>
      <c r="M504" s="57"/>
      <c r="N504" s="166"/>
      <c r="O504" s="57"/>
      <c r="P504" s="57"/>
      <c r="Q504" s="57"/>
      <c r="R504" s="16"/>
      <c r="S504" s="17"/>
      <c r="T504" s="17"/>
      <c r="U504" s="17"/>
      <c r="V504" s="17"/>
      <c r="W504" s="7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</row>
    <row r="505" spans="1:33" ht="14.4">
      <c r="A505" s="17"/>
      <c r="B505" s="163"/>
      <c r="C505" s="164"/>
      <c r="D505" s="140"/>
      <c r="E505" s="164"/>
      <c r="F505" s="164"/>
      <c r="G505" s="164"/>
      <c r="H505" s="164"/>
      <c r="I505" s="37"/>
      <c r="J505" s="126"/>
      <c r="K505" s="38"/>
      <c r="L505" s="165"/>
      <c r="M505" s="57"/>
      <c r="N505" s="166"/>
      <c r="O505" s="57"/>
      <c r="P505" s="57"/>
      <c r="Q505" s="57"/>
      <c r="R505" s="16"/>
      <c r="S505" s="17"/>
      <c r="T505" s="17"/>
      <c r="U505" s="17"/>
      <c r="V505" s="17"/>
      <c r="W505" s="7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</row>
    <row r="506" spans="1:33" ht="14.4">
      <c r="A506" s="17"/>
      <c r="B506" s="163"/>
      <c r="C506" s="164"/>
      <c r="D506" s="140"/>
      <c r="E506" s="164"/>
      <c r="F506" s="164"/>
      <c r="G506" s="164"/>
      <c r="H506" s="164"/>
      <c r="I506" s="37"/>
      <c r="J506" s="126"/>
      <c r="K506" s="38"/>
      <c r="L506" s="165"/>
      <c r="M506" s="57"/>
      <c r="N506" s="166"/>
      <c r="O506" s="57"/>
      <c r="P506" s="57"/>
      <c r="Q506" s="57"/>
      <c r="R506" s="16"/>
      <c r="S506" s="17"/>
      <c r="T506" s="17"/>
      <c r="U506" s="17"/>
      <c r="V506" s="17"/>
      <c r="W506" s="7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</row>
    <row r="507" spans="1:33" ht="14.4">
      <c r="A507" s="17"/>
      <c r="B507" s="163"/>
      <c r="C507" s="164"/>
      <c r="D507" s="140"/>
      <c r="E507" s="164"/>
      <c r="F507" s="164"/>
      <c r="G507" s="164"/>
      <c r="H507" s="164"/>
      <c r="I507" s="37"/>
      <c r="J507" s="126"/>
      <c r="K507" s="38"/>
      <c r="L507" s="165"/>
      <c r="M507" s="57"/>
      <c r="N507" s="166"/>
      <c r="O507" s="57"/>
      <c r="P507" s="57"/>
      <c r="Q507" s="57"/>
      <c r="R507" s="16"/>
      <c r="S507" s="17"/>
      <c r="T507" s="17"/>
      <c r="U507" s="17"/>
      <c r="V507" s="17"/>
      <c r="W507" s="7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</row>
    <row r="508" spans="1:33" ht="14.4">
      <c r="A508" s="17"/>
      <c r="B508" s="163"/>
      <c r="C508" s="164"/>
      <c r="D508" s="140"/>
      <c r="E508" s="164"/>
      <c r="F508" s="164"/>
      <c r="G508" s="164"/>
      <c r="H508" s="164"/>
      <c r="I508" s="37"/>
      <c r="J508" s="126"/>
      <c r="K508" s="38"/>
      <c r="L508" s="165"/>
      <c r="M508" s="57"/>
      <c r="N508" s="166"/>
      <c r="O508" s="57"/>
      <c r="P508" s="57"/>
      <c r="Q508" s="57"/>
      <c r="R508" s="16"/>
      <c r="S508" s="17"/>
      <c r="T508" s="17"/>
      <c r="U508" s="17"/>
      <c r="V508" s="17"/>
      <c r="W508" s="7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</row>
    <row r="509" spans="1:33" ht="14.4">
      <c r="A509" s="17"/>
      <c r="B509" s="163"/>
      <c r="C509" s="164"/>
      <c r="D509" s="140"/>
      <c r="E509" s="164"/>
      <c r="F509" s="164"/>
      <c r="G509" s="164"/>
      <c r="H509" s="164"/>
      <c r="I509" s="37"/>
      <c r="J509" s="126"/>
      <c r="K509" s="38"/>
      <c r="L509" s="165"/>
      <c r="M509" s="57"/>
      <c r="N509" s="166"/>
      <c r="O509" s="57"/>
      <c r="P509" s="57"/>
      <c r="Q509" s="57"/>
      <c r="R509" s="16"/>
      <c r="S509" s="17"/>
      <c r="T509" s="17"/>
      <c r="U509" s="17"/>
      <c r="V509" s="17"/>
      <c r="W509" s="7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</row>
    <row r="510" spans="1:33" ht="14.4">
      <c r="A510" s="17"/>
      <c r="B510" s="163"/>
      <c r="C510" s="164"/>
      <c r="D510" s="140"/>
      <c r="E510" s="164"/>
      <c r="F510" s="164"/>
      <c r="G510" s="164"/>
      <c r="H510" s="164"/>
      <c r="I510" s="37"/>
      <c r="J510" s="126"/>
      <c r="K510" s="38"/>
      <c r="L510" s="165"/>
      <c r="M510" s="57"/>
      <c r="N510" s="166"/>
      <c r="O510" s="57"/>
      <c r="P510" s="57"/>
      <c r="Q510" s="57"/>
      <c r="R510" s="16"/>
      <c r="S510" s="17"/>
      <c r="T510" s="17"/>
      <c r="U510" s="17"/>
      <c r="V510" s="17"/>
      <c r="W510" s="7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</row>
    <row r="511" spans="1:33" ht="14.4">
      <c r="A511" s="17"/>
      <c r="B511" s="163"/>
      <c r="C511" s="164"/>
      <c r="D511" s="140"/>
      <c r="E511" s="164"/>
      <c r="F511" s="164"/>
      <c r="G511" s="164"/>
      <c r="H511" s="164"/>
      <c r="I511" s="37"/>
      <c r="J511" s="126"/>
      <c r="K511" s="38"/>
      <c r="L511" s="165"/>
      <c r="M511" s="57"/>
      <c r="N511" s="166"/>
      <c r="O511" s="57"/>
      <c r="P511" s="57"/>
      <c r="Q511" s="57"/>
      <c r="R511" s="16"/>
      <c r="S511" s="17"/>
      <c r="T511" s="17"/>
      <c r="U511" s="17"/>
      <c r="V511" s="17"/>
      <c r="W511" s="7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</row>
    <row r="512" spans="1:33" ht="14.4">
      <c r="A512" s="17"/>
      <c r="B512" s="163"/>
      <c r="C512" s="164"/>
      <c r="D512" s="140"/>
      <c r="E512" s="164"/>
      <c r="F512" s="164"/>
      <c r="G512" s="164"/>
      <c r="H512" s="164"/>
      <c r="I512" s="37"/>
      <c r="J512" s="126"/>
      <c r="K512" s="38"/>
      <c r="L512" s="165"/>
      <c r="M512" s="57"/>
      <c r="N512" s="166"/>
      <c r="O512" s="57"/>
      <c r="P512" s="57"/>
      <c r="Q512" s="57"/>
      <c r="R512" s="16"/>
      <c r="S512" s="17"/>
      <c r="T512" s="17"/>
      <c r="U512" s="17"/>
      <c r="V512" s="17"/>
      <c r="W512" s="7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</row>
    <row r="513" spans="1:33" ht="14.4">
      <c r="A513" s="17"/>
      <c r="B513" s="163"/>
      <c r="C513" s="164"/>
      <c r="D513" s="140"/>
      <c r="E513" s="164"/>
      <c r="F513" s="164"/>
      <c r="G513" s="164"/>
      <c r="H513" s="164"/>
      <c r="I513" s="37"/>
      <c r="J513" s="126"/>
      <c r="K513" s="38"/>
      <c r="L513" s="165"/>
      <c r="M513" s="57"/>
      <c r="N513" s="166"/>
      <c r="O513" s="57"/>
      <c r="P513" s="57"/>
      <c r="Q513" s="57"/>
      <c r="R513" s="16"/>
      <c r="S513" s="17"/>
      <c r="T513" s="17"/>
      <c r="U513" s="17"/>
      <c r="V513" s="17"/>
      <c r="W513" s="7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</row>
    <row r="514" spans="1:33" ht="14.4">
      <c r="A514" s="17"/>
      <c r="B514" s="163"/>
      <c r="C514" s="164"/>
      <c r="D514" s="140"/>
      <c r="E514" s="164"/>
      <c r="F514" s="164"/>
      <c r="G514" s="164"/>
      <c r="H514" s="164"/>
      <c r="I514" s="37"/>
      <c r="J514" s="126"/>
      <c r="K514" s="38"/>
      <c r="L514" s="165"/>
      <c r="M514" s="57"/>
      <c r="N514" s="166"/>
      <c r="O514" s="57"/>
      <c r="P514" s="57"/>
      <c r="Q514" s="57"/>
      <c r="R514" s="16"/>
      <c r="S514" s="17"/>
      <c r="T514" s="17"/>
      <c r="U514" s="17"/>
      <c r="V514" s="17"/>
      <c r="W514" s="7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</row>
    <row r="515" spans="1:33" ht="14.4">
      <c r="A515" s="17"/>
      <c r="B515" s="163"/>
      <c r="C515" s="164"/>
      <c r="D515" s="140"/>
      <c r="E515" s="164"/>
      <c r="F515" s="164"/>
      <c r="G515" s="164"/>
      <c r="H515" s="164"/>
      <c r="I515" s="37"/>
      <c r="J515" s="126"/>
      <c r="K515" s="38"/>
      <c r="L515" s="165"/>
      <c r="M515" s="57"/>
      <c r="N515" s="166"/>
      <c r="O515" s="57"/>
      <c r="P515" s="57"/>
      <c r="Q515" s="57"/>
      <c r="R515" s="16"/>
      <c r="S515" s="17"/>
      <c r="T515" s="17"/>
      <c r="U515" s="17"/>
      <c r="V515" s="17"/>
      <c r="W515" s="7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</row>
    <row r="516" spans="1:33" ht="14.4">
      <c r="A516" s="17"/>
      <c r="B516" s="163"/>
      <c r="C516" s="164"/>
      <c r="D516" s="140"/>
      <c r="E516" s="164"/>
      <c r="F516" s="164"/>
      <c r="G516" s="164"/>
      <c r="H516" s="164"/>
      <c r="I516" s="37"/>
      <c r="J516" s="126"/>
      <c r="K516" s="38"/>
      <c r="L516" s="165"/>
      <c r="M516" s="57"/>
      <c r="N516" s="166"/>
      <c r="O516" s="57"/>
      <c r="P516" s="57"/>
      <c r="Q516" s="57"/>
      <c r="R516" s="16"/>
      <c r="S516" s="17"/>
      <c r="T516" s="17"/>
      <c r="U516" s="17"/>
      <c r="V516" s="17"/>
      <c r="W516" s="7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</row>
    <row r="517" spans="1:33" ht="14.4">
      <c r="A517" s="17"/>
      <c r="B517" s="163"/>
      <c r="C517" s="164"/>
      <c r="D517" s="140"/>
      <c r="E517" s="164"/>
      <c r="F517" s="164"/>
      <c r="G517" s="164"/>
      <c r="H517" s="164"/>
      <c r="I517" s="37"/>
      <c r="J517" s="126"/>
      <c r="K517" s="38"/>
      <c r="L517" s="165"/>
      <c r="M517" s="57"/>
      <c r="N517" s="166"/>
      <c r="O517" s="57"/>
      <c r="P517" s="57"/>
      <c r="Q517" s="57"/>
      <c r="R517" s="16"/>
      <c r="S517" s="17"/>
      <c r="T517" s="17"/>
      <c r="U517" s="17"/>
      <c r="V517" s="17"/>
      <c r="W517" s="7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</row>
    <row r="518" spans="1:33" ht="14.4">
      <c r="A518" s="17"/>
      <c r="B518" s="163"/>
      <c r="C518" s="164"/>
      <c r="D518" s="140"/>
      <c r="E518" s="164"/>
      <c r="F518" s="164"/>
      <c r="G518" s="164"/>
      <c r="H518" s="164"/>
      <c r="I518" s="37"/>
      <c r="J518" s="126"/>
      <c r="K518" s="38"/>
      <c r="L518" s="165"/>
      <c r="M518" s="57"/>
      <c r="N518" s="166"/>
      <c r="O518" s="57"/>
      <c r="P518" s="57"/>
      <c r="Q518" s="57"/>
      <c r="R518" s="16"/>
      <c r="S518" s="17"/>
      <c r="T518" s="17"/>
      <c r="U518" s="17"/>
      <c r="V518" s="17"/>
      <c r="W518" s="7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</row>
    <row r="519" spans="1:33" ht="14.4">
      <c r="A519" s="17"/>
      <c r="B519" s="163"/>
      <c r="C519" s="164"/>
      <c r="D519" s="140"/>
      <c r="E519" s="164"/>
      <c r="F519" s="164"/>
      <c r="G519" s="164"/>
      <c r="H519" s="164"/>
      <c r="I519" s="37"/>
      <c r="J519" s="126"/>
      <c r="K519" s="38"/>
      <c r="L519" s="165"/>
      <c r="M519" s="57"/>
      <c r="N519" s="166"/>
      <c r="O519" s="57"/>
      <c r="P519" s="57"/>
      <c r="Q519" s="57"/>
      <c r="R519" s="16"/>
      <c r="S519" s="17"/>
      <c r="T519" s="17"/>
      <c r="U519" s="17"/>
      <c r="V519" s="17"/>
      <c r="W519" s="7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</row>
    <row r="520" spans="1:33" ht="14.4">
      <c r="A520" s="17"/>
      <c r="B520" s="163"/>
      <c r="C520" s="164"/>
      <c r="D520" s="140"/>
      <c r="E520" s="164"/>
      <c r="F520" s="164"/>
      <c r="G520" s="164"/>
      <c r="H520" s="164"/>
      <c r="I520" s="37"/>
      <c r="J520" s="126"/>
      <c r="K520" s="38"/>
      <c r="L520" s="165"/>
      <c r="M520" s="57"/>
      <c r="N520" s="166"/>
      <c r="O520" s="57"/>
      <c r="P520" s="57"/>
      <c r="Q520" s="57"/>
      <c r="R520" s="16"/>
      <c r="S520" s="17"/>
      <c r="T520" s="17"/>
      <c r="U520" s="17"/>
      <c r="V520" s="17"/>
      <c r="W520" s="7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</row>
    <row r="521" spans="1:33" ht="14.4">
      <c r="A521" s="17"/>
      <c r="B521" s="163"/>
      <c r="C521" s="164"/>
      <c r="D521" s="140"/>
      <c r="E521" s="164"/>
      <c r="F521" s="164"/>
      <c r="G521" s="164"/>
      <c r="H521" s="164"/>
      <c r="I521" s="37"/>
      <c r="J521" s="126"/>
      <c r="K521" s="38"/>
      <c r="L521" s="165"/>
      <c r="M521" s="57"/>
      <c r="N521" s="166"/>
      <c r="O521" s="57"/>
      <c r="P521" s="57"/>
      <c r="Q521" s="57"/>
      <c r="R521" s="16"/>
      <c r="S521" s="17"/>
      <c r="T521" s="17"/>
      <c r="U521" s="17"/>
      <c r="V521" s="17"/>
      <c r="W521" s="7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</row>
    <row r="522" spans="1:33" ht="14.4">
      <c r="A522" s="17"/>
      <c r="B522" s="163"/>
      <c r="C522" s="164"/>
      <c r="D522" s="140"/>
      <c r="E522" s="164"/>
      <c r="F522" s="164"/>
      <c r="G522" s="164"/>
      <c r="H522" s="164"/>
      <c r="I522" s="37"/>
      <c r="J522" s="126"/>
      <c r="K522" s="38"/>
      <c r="L522" s="165"/>
      <c r="M522" s="57"/>
      <c r="N522" s="166"/>
      <c r="O522" s="57"/>
      <c r="P522" s="57"/>
      <c r="Q522" s="57"/>
      <c r="R522" s="16"/>
      <c r="S522" s="17"/>
      <c r="T522" s="17"/>
      <c r="U522" s="17"/>
      <c r="V522" s="17"/>
      <c r="W522" s="7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</row>
    <row r="523" spans="1:33" ht="14.4">
      <c r="A523" s="17"/>
      <c r="B523" s="163"/>
      <c r="C523" s="164"/>
      <c r="D523" s="140"/>
      <c r="E523" s="164"/>
      <c r="F523" s="164"/>
      <c r="G523" s="164"/>
      <c r="H523" s="164"/>
      <c r="I523" s="37"/>
      <c r="J523" s="126"/>
      <c r="K523" s="38"/>
      <c r="L523" s="165"/>
      <c r="M523" s="57"/>
      <c r="N523" s="166"/>
      <c r="O523" s="57"/>
      <c r="P523" s="57"/>
      <c r="Q523" s="57"/>
      <c r="R523" s="16"/>
      <c r="S523" s="17"/>
      <c r="T523" s="17"/>
      <c r="U523" s="17"/>
      <c r="V523" s="17"/>
      <c r="W523" s="7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</row>
    <row r="524" spans="1:33" ht="14.4">
      <c r="A524" s="17"/>
      <c r="B524" s="163"/>
      <c r="C524" s="164"/>
      <c r="D524" s="140"/>
      <c r="E524" s="164"/>
      <c r="F524" s="164"/>
      <c r="G524" s="164"/>
      <c r="H524" s="164"/>
      <c r="I524" s="37"/>
      <c r="J524" s="126"/>
      <c r="K524" s="38"/>
      <c r="L524" s="165"/>
      <c r="M524" s="57"/>
      <c r="N524" s="166"/>
      <c r="O524" s="57"/>
      <c r="P524" s="57"/>
      <c r="Q524" s="57"/>
      <c r="R524" s="16"/>
      <c r="S524" s="17"/>
      <c r="T524" s="17"/>
      <c r="U524" s="17"/>
      <c r="V524" s="17"/>
      <c r="W524" s="7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</row>
    <row r="525" spans="1:33" ht="14.4">
      <c r="A525" s="17"/>
      <c r="B525" s="163"/>
      <c r="C525" s="164"/>
      <c r="D525" s="140"/>
      <c r="E525" s="164"/>
      <c r="F525" s="164"/>
      <c r="G525" s="164"/>
      <c r="H525" s="164"/>
      <c r="I525" s="37"/>
      <c r="J525" s="126"/>
      <c r="K525" s="38"/>
      <c r="L525" s="165"/>
      <c r="M525" s="57"/>
      <c r="N525" s="166"/>
      <c r="O525" s="57"/>
      <c r="P525" s="57"/>
      <c r="Q525" s="57"/>
      <c r="R525" s="16"/>
      <c r="S525" s="17"/>
      <c r="T525" s="17"/>
      <c r="U525" s="17"/>
      <c r="V525" s="17"/>
      <c r="W525" s="7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</row>
    <row r="526" spans="1:33" ht="14.4">
      <c r="A526" s="17"/>
      <c r="B526" s="163"/>
      <c r="C526" s="164"/>
      <c r="D526" s="140"/>
      <c r="E526" s="164"/>
      <c r="F526" s="164"/>
      <c r="G526" s="164"/>
      <c r="H526" s="164"/>
      <c r="I526" s="37"/>
      <c r="J526" s="126"/>
      <c r="K526" s="38"/>
      <c r="L526" s="165"/>
      <c r="M526" s="57"/>
      <c r="N526" s="166"/>
      <c r="O526" s="57"/>
      <c r="P526" s="57"/>
      <c r="Q526" s="57"/>
      <c r="R526" s="16"/>
      <c r="S526" s="17"/>
      <c r="T526" s="17"/>
      <c r="U526" s="17"/>
      <c r="V526" s="17"/>
      <c r="W526" s="7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</row>
    <row r="527" spans="1:33" ht="14.4">
      <c r="A527" s="17"/>
      <c r="B527" s="163"/>
      <c r="C527" s="164"/>
      <c r="D527" s="140"/>
      <c r="E527" s="164"/>
      <c r="F527" s="164"/>
      <c r="G527" s="164"/>
      <c r="H527" s="164"/>
      <c r="I527" s="37"/>
      <c r="J527" s="126"/>
      <c r="K527" s="38"/>
      <c r="L527" s="165"/>
      <c r="M527" s="57"/>
      <c r="N527" s="166"/>
      <c r="O527" s="57"/>
      <c r="P527" s="57"/>
      <c r="Q527" s="57"/>
      <c r="R527" s="16"/>
      <c r="S527" s="17"/>
      <c r="T527" s="17"/>
      <c r="U527" s="17"/>
      <c r="V527" s="17"/>
      <c r="W527" s="7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</row>
    <row r="528" spans="1:33" ht="14.4">
      <c r="A528" s="17"/>
      <c r="B528" s="163"/>
      <c r="C528" s="164"/>
      <c r="D528" s="140"/>
      <c r="E528" s="164"/>
      <c r="F528" s="164"/>
      <c r="G528" s="164"/>
      <c r="H528" s="164"/>
      <c r="I528" s="37"/>
      <c r="J528" s="126"/>
      <c r="K528" s="38"/>
      <c r="L528" s="165"/>
      <c r="M528" s="57"/>
      <c r="N528" s="166"/>
      <c r="O528" s="57"/>
      <c r="P528" s="57"/>
      <c r="Q528" s="57"/>
      <c r="R528" s="16"/>
      <c r="S528" s="17"/>
      <c r="T528" s="17"/>
      <c r="U528" s="17"/>
      <c r="V528" s="17"/>
      <c r="W528" s="7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</row>
    <row r="529" spans="1:33" ht="14.4">
      <c r="A529" s="17"/>
      <c r="B529" s="163"/>
      <c r="C529" s="164"/>
      <c r="D529" s="140"/>
      <c r="E529" s="164"/>
      <c r="F529" s="164"/>
      <c r="G529" s="164"/>
      <c r="H529" s="164"/>
      <c r="I529" s="37"/>
      <c r="J529" s="126"/>
      <c r="K529" s="38"/>
      <c r="L529" s="165"/>
      <c r="M529" s="57"/>
      <c r="N529" s="166"/>
      <c r="O529" s="57"/>
      <c r="P529" s="57"/>
      <c r="Q529" s="57"/>
      <c r="R529" s="16"/>
      <c r="S529" s="17"/>
      <c r="T529" s="17"/>
      <c r="U529" s="17"/>
      <c r="V529" s="17"/>
      <c r="W529" s="7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</row>
    <row r="530" spans="1:33" ht="14.4">
      <c r="A530" s="17"/>
      <c r="B530" s="163"/>
      <c r="C530" s="164"/>
      <c r="D530" s="140"/>
      <c r="E530" s="164"/>
      <c r="F530" s="164"/>
      <c r="G530" s="164"/>
      <c r="H530" s="164"/>
      <c r="I530" s="37"/>
      <c r="J530" s="126"/>
      <c r="K530" s="38"/>
      <c r="L530" s="165"/>
      <c r="M530" s="57"/>
      <c r="N530" s="166"/>
      <c r="O530" s="57"/>
      <c r="P530" s="57"/>
      <c r="Q530" s="57"/>
      <c r="R530" s="16"/>
      <c r="S530" s="17"/>
      <c r="T530" s="17"/>
      <c r="U530" s="17"/>
      <c r="V530" s="17"/>
      <c r="W530" s="7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</row>
    <row r="531" spans="1:33" ht="14.4">
      <c r="A531" s="17"/>
      <c r="B531" s="163"/>
      <c r="C531" s="164"/>
      <c r="D531" s="140"/>
      <c r="E531" s="164"/>
      <c r="F531" s="164"/>
      <c r="G531" s="164"/>
      <c r="H531" s="164"/>
      <c r="I531" s="37"/>
      <c r="J531" s="126"/>
      <c r="K531" s="38"/>
      <c r="L531" s="165"/>
      <c r="M531" s="57"/>
      <c r="N531" s="166"/>
      <c r="O531" s="57"/>
      <c r="P531" s="57"/>
      <c r="Q531" s="57"/>
      <c r="R531" s="16"/>
      <c r="S531" s="17"/>
      <c r="T531" s="17"/>
      <c r="U531" s="17"/>
      <c r="V531" s="17"/>
      <c r="W531" s="7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</row>
    <row r="532" spans="1:33" ht="14.4">
      <c r="A532" s="17"/>
      <c r="B532" s="163"/>
      <c r="C532" s="164"/>
      <c r="D532" s="140"/>
      <c r="E532" s="164"/>
      <c r="F532" s="164"/>
      <c r="G532" s="164"/>
      <c r="H532" s="164"/>
      <c r="I532" s="37"/>
      <c r="J532" s="126"/>
      <c r="K532" s="38"/>
      <c r="L532" s="165"/>
      <c r="M532" s="57"/>
      <c r="N532" s="166"/>
      <c r="O532" s="57"/>
      <c r="P532" s="57"/>
      <c r="Q532" s="57"/>
      <c r="R532" s="16"/>
      <c r="S532" s="17"/>
      <c r="T532" s="17"/>
      <c r="U532" s="17"/>
      <c r="V532" s="17"/>
      <c r="W532" s="7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</row>
    <row r="533" spans="1:33" ht="14.4">
      <c r="A533" s="17"/>
      <c r="B533" s="163"/>
      <c r="C533" s="164"/>
      <c r="D533" s="140"/>
      <c r="E533" s="164"/>
      <c r="F533" s="164"/>
      <c r="G533" s="164"/>
      <c r="H533" s="164"/>
      <c r="I533" s="37"/>
      <c r="J533" s="126"/>
      <c r="K533" s="38"/>
      <c r="L533" s="165"/>
      <c r="M533" s="57"/>
      <c r="N533" s="166"/>
      <c r="O533" s="57"/>
      <c r="P533" s="57"/>
      <c r="Q533" s="57"/>
      <c r="R533" s="16"/>
      <c r="S533" s="17"/>
      <c r="T533" s="17"/>
      <c r="U533" s="17"/>
      <c r="V533" s="17"/>
      <c r="W533" s="7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</row>
    <row r="534" spans="1:33" ht="14.4">
      <c r="A534" s="17"/>
      <c r="B534" s="163"/>
      <c r="C534" s="164"/>
      <c r="D534" s="140"/>
      <c r="E534" s="164"/>
      <c r="F534" s="164"/>
      <c r="G534" s="164"/>
      <c r="H534" s="164"/>
      <c r="I534" s="37"/>
      <c r="J534" s="126"/>
      <c r="K534" s="38"/>
      <c r="L534" s="165"/>
      <c r="M534" s="57"/>
      <c r="N534" s="166"/>
      <c r="O534" s="57"/>
      <c r="P534" s="57"/>
      <c r="Q534" s="57"/>
      <c r="R534" s="16"/>
      <c r="S534" s="17"/>
      <c r="T534" s="17"/>
      <c r="U534" s="17"/>
      <c r="V534" s="17"/>
      <c r="W534" s="7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</row>
    <row r="535" spans="1:33" ht="14.4">
      <c r="A535" s="17"/>
      <c r="B535" s="163"/>
      <c r="C535" s="164"/>
      <c r="D535" s="140"/>
      <c r="E535" s="164"/>
      <c r="F535" s="164"/>
      <c r="G535" s="164"/>
      <c r="H535" s="164"/>
      <c r="I535" s="37"/>
      <c r="J535" s="126"/>
      <c r="K535" s="38"/>
      <c r="L535" s="165"/>
      <c r="M535" s="57"/>
      <c r="N535" s="166"/>
      <c r="O535" s="57"/>
      <c r="P535" s="57"/>
      <c r="Q535" s="57"/>
      <c r="R535" s="16"/>
      <c r="S535" s="17"/>
      <c r="T535" s="17"/>
      <c r="U535" s="17"/>
      <c r="V535" s="17"/>
      <c r="W535" s="7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</row>
    <row r="536" spans="1:33" ht="14.4">
      <c r="A536" s="17"/>
      <c r="B536" s="163"/>
      <c r="C536" s="164"/>
      <c r="D536" s="140"/>
      <c r="E536" s="164"/>
      <c r="F536" s="164"/>
      <c r="G536" s="164"/>
      <c r="H536" s="164"/>
      <c r="I536" s="37"/>
      <c r="J536" s="126"/>
      <c r="K536" s="38"/>
      <c r="L536" s="165"/>
      <c r="M536" s="57"/>
      <c r="N536" s="166"/>
      <c r="O536" s="57"/>
      <c r="P536" s="57"/>
      <c r="Q536" s="57"/>
      <c r="R536" s="16"/>
      <c r="S536" s="17"/>
      <c r="T536" s="17"/>
      <c r="U536" s="17"/>
      <c r="V536" s="17"/>
      <c r="W536" s="7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</row>
    <row r="537" spans="1:33" ht="14.4">
      <c r="A537" s="17"/>
      <c r="B537" s="163"/>
      <c r="C537" s="164"/>
      <c r="D537" s="140"/>
      <c r="E537" s="164"/>
      <c r="F537" s="164"/>
      <c r="G537" s="164"/>
      <c r="H537" s="164"/>
      <c r="I537" s="37"/>
      <c r="J537" s="126"/>
      <c r="K537" s="38"/>
      <c r="L537" s="165"/>
      <c r="M537" s="57"/>
      <c r="N537" s="166"/>
      <c r="O537" s="57"/>
      <c r="P537" s="57"/>
      <c r="Q537" s="57"/>
      <c r="R537" s="16"/>
      <c r="S537" s="17"/>
      <c r="T537" s="17"/>
      <c r="U537" s="17"/>
      <c r="V537" s="17"/>
      <c r="W537" s="7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</row>
    <row r="538" spans="1:33" ht="14.4">
      <c r="A538" s="17"/>
      <c r="B538" s="163"/>
      <c r="C538" s="164"/>
      <c r="D538" s="140"/>
      <c r="E538" s="164"/>
      <c r="F538" s="164"/>
      <c r="G538" s="164"/>
      <c r="H538" s="164"/>
      <c r="I538" s="37"/>
      <c r="J538" s="126"/>
      <c r="K538" s="38"/>
      <c r="L538" s="165"/>
      <c r="M538" s="57"/>
      <c r="N538" s="166"/>
      <c r="O538" s="57"/>
      <c r="P538" s="57"/>
      <c r="Q538" s="57"/>
      <c r="R538" s="16"/>
      <c r="S538" s="17"/>
      <c r="T538" s="17"/>
      <c r="U538" s="17"/>
      <c r="V538" s="17"/>
      <c r="W538" s="7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</row>
    <row r="539" spans="1:33" ht="14.4">
      <c r="A539" s="17"/>
      <c r="B539" s="163"/>
      <c r="C539" s="164"/>
      <c r="D539" s="140"/>
      <c r="E539" s="164"/>
      <c r="F539" s="164"/>
      <c r="G539" s="164"/>
      <c r="H539" s="164"/>
      <c r="I539" s="37"/>
      <c r="J539" s="126"/>
      <c r="K539" s="38"/>
      <c r="L539" s="165"/>
      <c r="M539" s="57"/>
      <c r="N539" s="166"/>
      <c r="O539" s="57"/>
      <c r="P539" s="57"/>
      <c r="Q539" s="57"/>
      <c r="R539" s="16"/>
      <c r="S539" s="17"/>
      <c r="T539" s="17"/>
      <c r="U539" s="17"/>
      <c r="V539" s="17"/>
      <c r="W539" s="7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</row>
    <row r="540" spans="1:33" ht="14.4">
      <c r="A540" s="17"/>
      <c r="B540" s="163"/>
      <c r="C540" s="164"/>
      <c r="D540" s="140"/>
      <c r="E540" s="164"/>
      <c r="F540" s="164"/>
      <c r="G540" s="164"/>
      <c r="H540" s="164"/>
      <c r="I540" s="37"/>
      <c r="J540" s="126"/>
      <c r="K540" s="38"/>
      <c r="L540" s="165"/>
      <c r="M540" s="57"/>
      <c r="N540" s="166"/>
      <c r="O540" s="57"/>
      <c r="P540" s="57"/>
      <c r="Q540" s="57"/>
      <c r="R540" s="16"/>
      <c r="S540" s="17"/>
      <c r="T540" s="17"/>
      <c r="U540" s="17"/>
      <c r="V540" s="17"/>
      <c r="W540" s="7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</row>
    <row r="541" spans="1:33" ht="14.4">
      <c r="A541" s="17"/>
      <c r="B541" s="163"/>
      <c r="C541" s="164"/>
      <c r="D541" s="140"/>
      <c r="E541" s="164"/>
      <c r="F541" s="164"/>
      <c r="G541" s="164"/>
      <c r="H541" s="164"/>
      <c r="I541" s="37"/>
      <c r="J541" s="126"/>
      <c r="K541" s="38"/>
      <c r="L541" s="165"/>
      <c r="M541" s="57"/>
      <c r="N541" s="166"/>
      <c r="O541" s="57"/>
      <c r="P541" s="57"/>
      <c r="Q541" s="57"/>
      <c r="R541" s="16"/>
      <c r="S541" s="17"/>
      <c r="T541" s="17"/>
      <c r="U541" s="17"/>
      <c r="V541" s="17"/>
      <c r="W541" s="7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</row>
    <row r="542" spans="1:33" ht="14.4">
      <c r="A542" s="17"/>
      <c r="B542" s="163"/>
      <c r="C542" s="164"/>
      <c r="D542" s="140"/>
      <c r="E542" s="164"/>
      <c r="F542" s="164"/>
      <c r="G542" s="164"/>
      <c r="H542" s="164"/>
      <c r="I542" s="37"/>
      <c r="J542" s="126"/>
      <c r="K542" s="38"/>
      <c r="L542" s="165"/>
      <c r="M542" s="57"/>
      <c r="N542" s="166"/>
      <c r="O542" s="57"/>
      <c r="P542" s="57"/>
      <c r="Q542" s="57"/>
      <c r="R542" s="16"/>
      <c r="S542" s="17"/>
      <c r="T542" s="17"/>
      <c r="U542" s="17"/>
      <c r="V542" s="17"/>
      <c r="W542" s="7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</row>
    <row r="543" spans="1:33" ht="14.4">
      <c r="A543" s="17"/>
      <c r="B543" s="163"/>
      <c r="C543" s="164"/>
      <c r="D543" s="140"/>
      <c r="E543" s="164"/>
      <c r="F543" s="164"/>
      <c r="G543" s="164"/>
      <c r="H543" s="164"/>
      <c r="I543" s="37"/>
      <c r="J543" s="126"/>
      <c r="K543" s="38"/>
      <c r="L543" s="165"/>
      <c r="M543" s="57"/>
      <c r="N543" s="166"/>
      <c r="O543" s="57"/>
      <c r="P543" s="57"/>
      <c r="Q543" s="57"/>
      <c r="R543" s="16"/>
      <c r="S543" s="17"/>
      <c r="T543" s="17"/>
      <c r="U543" s="17"/>
      <c r="V543" s="17"/>
      <c r="W543" s="7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</row>
    <row r="544" spans="1:33" ht="14.4">
      <c r="A544" s="17"/>
      <c r="B544" s="163"/>
      <c r="C544" s="164"/>
      <c r="D544" s="140"/>
      <c r="E544" s="164"/>
      <c r="F544" s="164"/>
      <c r="G544" s="164"/>
      <c r="H544" s="164"/>
      <c r="I544" s="37"/>
      <c r="J544" s="126"/>
      <c r="K544" s="38"/>
      <c r="L544" s="165"/>
      <c r="M544" s="57"/>
      <c r="N544" s="166"/>
      <c r="O544" s="57"/>
      <c r="P544" s="57"/>
      <c r="Q544" s="57"/>
      <c r="R544" s="16"/>
      <c r="S544" s="17"/>
      <c r="T544" s="17"/>
      <c r="U544" s="17"/>
      <c r="V544" s="17"/>
      <c r="W544" s="7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</row>
    <row r="545" spans="1:33" ht="14.4">
      <c r="A545" s="17"/>
      <c r="B545" s="163"/>
      <c r="C545" s="164"/>
      <c r="D545" s="140"/>
      <c r="E545" s="164"/>
      <c r="F545" s="164"/>
      <c r="G545" s="164"/>
      <c r="H545" s="164"/>
      <c r="I545" s="37"/>
      <c r="J545" s="126"/>
      <c r="K545" s="38"/>
      <c r="L545" s="165"/>
      <c r="M545" s="57"/>
      <c r="N545" s="166"/>
      <c r="O545" s="57"/>
      <c r="P545" s="57"/>
      <c r="Q545" s="57"/>
      <c r="R545" s="16"/>
      <c r="S545" s="17"/>
      <c r="T545" s="17"/>
      <c r="U545" s="17"/>
      <c r="V545" s="17"/>
      <c r="W545" s="7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</row>
    <row r="546" spans="1:33" ht="14.4">
      <c r="A546" s="17"/>
      <c r="B546" s="163"/>
      <c r="C546" s="164"/>
      <c r="D546" s="140"/>
      <c r="E546" s="164"/>
      <c r="F546" s="164"/>
      <c r="G546" s="164"/>
      <c r="H546" s="164"/>
      <c r="I546" s="37"/>
      <c r="J546" s="126"/>
      <c r="K546" s="38"/>
      <c r="L546" s="165"/>
      <c r="M546" s="57"/>
      <c r="N546" s="166"/>
      <c r="O546" s="57"/>
      <c r="P546" s="57"/>
      <c r="Q546" s="57"/>
      <c r="R546" s="16"/>
      <c r="S546" s="17"/>
      <c r="T546" s="17"/>
      <c r="U546" s="17"/>
      <c r="V546" s="17"/>
      <c r="W546" s="7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</row>
    <row r="547" spans="1:33" ht="14.4">
      <c r="A547" s="17"/>
      <c r="B547" s="163"/>
      <c r="C547" s="164"/>
      <c r="D547" s="140"/>
      <c r="E547" s="164"/>
      <c r="F547" s="164"/>
      <c r="G547" s="164"/>
      <c r="H547" s="164"/>
      <c r="I547" s="37"/>
      <c r="J547" s="126"/>
      <c r="K547" s="38"/>
      <c r="L547" s="165"/>
      <c r="M547" s="57"/>
      <c r="N547" s="166"/>
      <c r="O547" s="57"/>
      <c r="P547" s="57"/>
      <c r="Q547" s="57"/>
      <c r="R547" s="16"/>
      <c r="S547" s="17"/>
      <c r="T547" s="17"/>
      <c r="U547" s="17"/>
      <c r="V547" s="17"/>
      <c r="W547" s="7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</row>
    <row r="548" spans="1:33" ht="14.4">
      <c r="A548" s="17"/>
      <c r="B548" s="163"/>
      <c r="C548" s="164"/>
      <c r="D548" s="140"/>
      <c r="E548" s="164"/>
      <c r="F548" s="164"/>
      <c r="G548" s="164"/>
      <c r="H548" s="164"/>
      <c r="I548" s="37"/>
      <c r="J548" s="126"/>
      <c r="K548" s="38"/>
      <c r="L548" s="165"/>
      <c r="M548" s="57"/>
      <c r="N548" s="166"/>
      <c r="O548" s="57"/>
      <c r="P548" s="57"/>
      <c r="Q548" s="57"/>
      <c r="R548" s="16"/>
      <c r="S548" s="17"/>
      <c r="T548" s="17"/>
      <c r="U548" s="17"/>
      <c r="V548" s="17"/>
      <c r="W548" s="7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</row>
    <row r="549" spans="1:33" ht="14.4">
      <c r="A549" s="17"/>
      <c r="B549" s="163"/>
      <c r="C549" s="164"/>
      <c r="D549" s="140"/>
      <c r="E549" s="164"/>
      <c r="F549" s="164"/>
      <c r="G549" s="164"/>
      <c r="H549" s="164"/>
      <c r="I549" s="37"/>
      <c r="J549" s="126"/>
      <c r="K549" s="38"/>
      <c r="L549" s="165"/>
      <c r="M549" s="57"/>
      <c r="N549" s="166"/>
      <c r="O549" s="57"/>
      <c r="P549" s="57"/>
      <c r="Q549" s="57"/>
      <c r="R549" s="16"/>
      <c r="S549" s="17"/>
      <c r="T549" s="17"/>
      <c r="U549" s="17"/>
      <c r="V549" s="17"/>
      <c r="W549" s="7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</row>
    <row r="550" spans="1:33" ht="14.4">
      <c r="A550" s="17"/>
      <c r="B550" s="163"/>
      <c r="C550" s="164"/>
      <c r="D550" s="140"/>
      <c r="E550" s="164"/>
      <c r="F550" s="164"/>
      <c r="G550" s="164"/>
      <c r="H550" s="164"/>
      <c r="I550" s="37"/>
      <c r="J550" s="126"/>
      <c r="K550" s="38"/>
      <c r="L550" s="165"/>
      <c r="M550" s="57"/>
      <c r="N550" s="166"/>
      <c r="O550" s="57"/>
      <c r="P550" s="57"/>
      <c r="Q550" s="57"/>
      <c r="R550" s="16"/>
      <c r="S550" s="17"/>
      <c r="T550" s="17"/>
      <c r="U550" s="17"/>
      <c r="V550" s="17"/>
      <c r="W550" s="7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</row>
    <row r="551" spans="1:33" ht="14.4">
      <c r="A551" s="17"/>
      <c r="B551" s="163"/>
      <c r="C551" s="164"/>
      <c r="D551" s="140"/>
      <c r="E551" s="164"/>
      <c r="F551" s="164"/>
      <c r="G551" s="164"/>
      <c r="H551" s="164"/>
      <c r="I551" s="37"/>
      <c r="J551" s="126"/>
      <c r="K551" s="38"/>
      <c r="L551" s="165"/>
      <c r="M551" s="57"/>
      <c r="N551" s="166"/>
      <c r="O551" s="57"/>
      <c r="P551" s="57"/>
      <c r="Q551" s="57"/>
      <c r="R551" s="16"/>
      <c r="S551" s="17"/>
      <c r="T551" s="17"/>
      <c r="U551" s="17"/>
      <c r="V551" s="17"/>
      <c r="W551" s="7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</row>
    <row r="552" spans="1:33" ht="14.4">
      <c r="A552" s="17"/>
      <c r="B552" s="163"/>
      <c r="C552" s="164"/>
      <c r="D552" s="140"/>
      <c r="E552" s="164"/>
      <c r="F552" s="164"/>
      <c r="G552" s="164"/>
      <c r="H552" s="164"/>
      <c r="I552" s="37"/>
      <c r="J552" s="126"/>
      <c r="K552" s="38"/>
      <c r="L552" s="165"/>
      <c r="M552" s="57"/>
      <c r="N552" s="166"/>
      <c r="O552" s="57"/>
      <c r="P552" s="57"/>
      <c r="Q552" s="57"/>
      <c r="R552" s="16"/>
      <c r="S552" s="17"/>
      <c r="T552" s="17"/>
      <c r="U552" s="17"/>
      <c r="V552" s="17"/>
      <c r="W552" s="7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</row>
    <row r="553" spans="1:33" ht="14.4">
      <c r="A553" s="17"/>
      <c r="B553" s="163"/>
      <c r="C553" s="164"/>
      <c r="D553" s="140"/>
      <c r="E553" s="164"/>
      <c r="F553" s="164"/>
      <c r="G553" s="164"/>
      <c r="H553" s="164"/>
      <c r="I553" s="37"/>
      <c r="J553" s="126"/>
      <c r="K553" s="38"/>
      <c r="L553" s="165"/>
      <c r="M553" s="57"/>
      <c r="N553" s="166"/>
      <c r="O553" s="57"/>
      <c r="P553" s="57"/>
      <c r="Q553" s="57"/>
      <c r="R553" s="16"/>
      <c r="S553" s="17"/>
      <c r="T553" s="17"/>
      <c r="U553" s="17"/>
      <c r="V553" s="17"/>
      <c r="W553" s="7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</row>
    <row r="554" spans="1:33" ht="14.4">
      <c r="A554" s="17"/>
      <c r="B554" s="163"/>
      <c r="C554" s="164"/>
      <c r="D554" s="140"/>
      <c r="E554" s="164"/>
      <c r="F554" s="164"/>
      <c r="G554" s="164"/>
      <c r="H554" s="164"/>
      <c r="I554" s="37"/>
      <c r="J554" s="126"/>
      <c r="K554" s="38"/>
      <c r="L554" s="165"/>
      <c r="M554" s="57"/>
      <c r="N554" s="166"/>
      <c r="O554" s="57"/>
      <c r="P554" s="57"/>
      <c r="Q554" s="57"/>
      <c r="R554" s="16"/>
      <c r="S554" s="17"/>
      <c r="T554" s="17"/>
      <c r="U554" s="17"/>
      <c r="V554" s="17"/>
      <c r="W554" s="7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</row>
    <row r="555" spans="1:33" ht="14.4">
      <c r="A555" s="17"/>
      <c r="B555" s="163"/>
      <c r="C555" s="164"/>
      <c r="D555" s="140"/>
      <c r="E555" s="164"/>
      <c r="F555" s="164"/>
      <c r="G555" s="164"/>
      <c r="H555" s="164"/>
      <c r="I555" s="37"/>
      <c r="J555" s="126"/>
      <c r="K555" s="38"/>
      <c r="L555" s="165"/>
      <c r="M555" s="57"/>
      <c r="N555" s="166"/>
      <c r="O555" s="57"/>
      <c r="P555" s="57"/>
      <c r="Q555" s="57"/>
      <c r="R555" s="16"/>
      <c r="S555" s="17"/>
      <c r="T555" s="17"/>
      <c r="U555" s="17"/>
      <c r="V555" s="17"/>
      <c r="W555" s="7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</row>
    <row r="556" spans="1:33" ht="14.4">
      <c r="A556" s="17"/>
      <c r="B556" s="163"/>
      <c r="C556" s="164"/>
      <c r="D556" s="140"/>
      <c r="E556" s="164"/>
      <c r="F556" s="164"/>
      <c r="G556" s="164"/>
      <c r="H556" s="164"/>
      <c r="I556" s="37"/>
      <c r="J556" s="126"/>
      <c r="K556" s="38"/>
      <c r="L556" s="165"/>
      <c r="M556" s="57"/>
      <c r="N556" s="166"/>
      <c r="O556" s="57"/>
      <c r="P556" s="57"/>
      <c r="Q556" s="57"/>
      <c r="R556" s="16"/>
      <c r="S556" s="17"/>
      <c r="T556" s="17"/>
      <c r="U556" s="17"/>
      <c r="V556" s="17"/>
      <c r="W556" s="7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</row>
    <row r="557" spans="1:33" ht="14.4">
      <c r="A557" s="17"/>
      <c r="B557" s="163"/>
      <c r="C557" s="164"/>
      <c r="D557" s="140"/>
      <c r="E557" s="164"/>
      <c r="F557" s="164"/>
      <c r="G557" s="164"/>
      <c r="H557" s="164"/>
      <c r="I557" s="37"/>
      <c r="J557" s="126"/>
      <c r="K557" s="38"/>
      <c r="L557" s="165"/>
      <c r="M557" s="57"/>
      <c r="N557" s="166"/>
      <c r="O557" s="57"/>
      <c r="P557" s="57"/>
      <c r="Q557" s="57"/>
      <c r="R557" s="16"/>
      <c r="S557" s="17"/>
      <c r="T557" s="17"/>
      <c r="U557" s="17"/>
      <c r="V557" s="17"/>
      <c r="W557" s="7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</row>
    <row r="558" spans="1:33" ht="14.4">
      <c r="A558" s="17"/>
      <c r="B558" s="163"/>
      <c r="C558" s="164"/>
      <c r="D558" s="140"/>
      <c r="E558" s="164"/>
      <c r="F558" s="164"/>
      <c r="G558" s="164"/>
      <c r="H558" s="164"/>
      <c r="I558" s="37"/>
      <c r="J558" s="126"/>
      <c r="K558" s="38"/>
      <c r="L558" s="165"/>
      <c r="M558" s="57"/>
      <c r="N558" s="166"/>
      <c r="O558" s="57"/>
      <c r="P558" s="57"/>
      <c r="Q558" s="57"/>
      <c r="R558" s="16"/>
      <c r="S558" s="17"/>
      <c r="T558" s="17"/>
      <c r="U558" s="17"/>
      <c r="V558" s="17"/>
      <c r="W558" s="7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</row>
    <row r="559" spans="1:33" ht="14.4">
      <c r="A559" s="17"/>
      <c r="B559" s="163"/>
      <c r="C559" s="164"/>
      <c r="D559" s="140"/>
      <c r="E559" s="164"/>
      <c r="F559" s="164"/>
      <c r="G559" s="164"/>
      <c r="H559" s="164"/>
      <c r="I559" s="37"/>
      <c r="J559" s="126"/>
      <c r="K559" s="38"/>
      <c r="L559" s="165"/>
      <c r="M559" s="57"/>
      <c r="N559" s="166"/>
      <c r="O559" s="57"/>
      <c r="P559" s="57"/>
      <c r="Q559" s="57"/>
      <c r="R559" s="16"/>
      <c r="S559" s="17"/>
      <c r="T559" s="17"/>
      <c r="U559" s="17"/>
      <c r="V559" s="17"/>
      <c r="W559" s="7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</row>
    <row r="560" spans="1:33" ht="14.4">
      <c r="A560" s="17"/>
      <c r="B560" s="163"/>
      <c r="C560" s="164"/>
      <c r="D560" s="140"/>
      <c r="E560" s="164"/>
      <c r="F560" s="164"/>
      <c r="G560" s="164"/>
      <c r="H560" s="164"/>
      <c r="I560" s="37"/>
      <c r="J560" s="126"/>
      <c r="K560" s="38"/>
      <c r="L560" s="165"/>
      <c r="M560" s="57"/>
      <c r="N560" s="166"/>
      <c r="O560" s="57"/>
      <c r="P560" s="57"/>
      <c r="Q560" s="57"/>
      <c r="R560" s="16"/>
      <c r="S560" s="17"/>
      <c r="T560" s="17"/>
      <c r="U560" s="17"/>
      <c r="V560" s="17"/>
      <c r="W560" s="7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</row>
    <row r="561" spans="1:33" ht="14.4">
      <c r="A561" s="17"/>
      <c r="B561" s="163"/>
      <c r="C561" s="164"/>
      <c r="D561" s="140"/>
      <c r="E561" s="164"/>
      <c r="F561" s="164"/>
      <c r="G561" s="164"/>
      <c r="H561" s="164"/>
      <c r="I561" s="37"/>
      <c r="J561" s="126"/>
      <c r="K561" s="38"/>
      <c r="L561" s="165"/>
      <c r="M561" s="57"/>
      <c r="N561" s="166"/>
      <c r="O561" s="57"/>
      <c r="P561" s="57"/>
      <c r="Q561" s="57"/>
      <c r="R561" s="16"/>
      <c r="S561" s="17"/>
      <c r="T561" s="17"/>
      <c r="U561" s="17"/>
      <c r="V561" s="17"/>
      <c r="W561" s="7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</row>
    <row r="562" spans="1:33" ht="14.4">
      <c r="A562" s="17"/>
      <c r="B562" s="163"/>
      <c r="C562" s="164"/>
      <c r="D562" s="140"/>
      <c r="E562" s="164"/>
      <c r="F562" s="164"/>
      <c r="G562" s="164"/>
      <c r="H562" s="164"/>
      <c r="I562" s="37"/>
      <c r="J562" s="126"/>
      <c r="K562" s="38"/>
      <c r="L562" s="165"/>
      <c r="M562" s="57"/>
      <c r="N562" s="166"/>
      <c r="O562" s="57"/>
      <c r="P562" s="57"/>
      <c r="Q562" s="57"/>
      <c r="R562" s="16"/>
      <c r="S562" s="17"/>
      <c r="T562" s="17"/>
      <c r="U562" s="17"/>
      <c r="V562" s="17"/>
      <c r="W562" s="7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</row>
    <row r="563" spans="1:33" ht="14.4">
      <c r="A563" s="17"/>
      <c r="B563" s="163"/>
      <c r="C563" s="164"/>
      <c r="D563" s="140"/>
      <c r="E563" s="164"/>
      <c r="F563" s="164"/>
      <c r="G563" s="164"/>
      <c r="H563" s="164"/>
      <c r="I563" s="37"/>
      <c r="J563" s="126"/>
      <c r="K563" s="38"/>
      <c r="L563" s="165"/>
      <c r="M563" s="57"/>
      <c r="N563" s="166"/>
      <c r="O563" s="57"/>
      <c r="P563" s="57"/>
      <c r="Q563" s="57"/>
      <c r="R563" s="16"/>
      <c r="S563" s="17"/>
      <c r="T563" s="17"/>
      <c r="U563" s="17"/>
      <c r="V563" s="17"/>
      <c r="W563" s="7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</row>
    <row r="564" spans="1:33" ht="14.4">
      <c r="A564" s="17"/>
      <c r="B564" s="163"/>
      <c r="C564" s="164"/>
      <c r="D564" s="140"/>
      <c r="E564" s="164"/>
      <c r="F564" s="164"/>
      <c r="G564" s="164"/>
      <c r="H564" s="164"/>
      <c r="I564" s="37"/>
      <c r="J564" s="126"/>
      <c r="K564" s="38"/>
      <c r="L564" s="165"/>
      <c r="M564" s="57"/>
      <c r="N564" s="166"/>
      <c r="O564" s="57"/>
      <c r="P564" s="57"/>
      <c r="Q564" s="57"/>
      <c r="R564" s="16"/>
      <c r="S564" s="17"/>
      <c r="T564" s="17"/>
      <c r="U564" s="17"/>
      <c r="V564" s="17"/>
      <c r="W564" s="7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</row>
    <row r="565" spans="1:33" ht="14.4">
      <c r="A565" s="17"/>
      <c r="B565" s="163"/>
      <c r="C565" s="164"/>
      <c r="D565" s="140"/>
      <c r="E565" s="164"/>
      <c r="F565" s="164"/>
      <c r="G565" s="164"/>
      <c r="H565" s="164"/>
      <c r="I565" s="37"/>
      <c r="J565" s="126"/>
      <c r="K565" s="38"/>
      <c r="L565" s="165"/>
      <c r="M565" s="57"/>
      <c r="N565" s="166"/>
      <c r="O565" s="57"/>
      <c r="P565" s="57"/>
      <c r="Q565" s="57"/>
      <c r="R565" s="16"/>
      <c r="S565" s="17"/>
      <c r="T565" s="17"/>
      <c r="U565" s="17"/>
      <c r="V565" s="17"/>
      <c r="W565" s="7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</row>
    <row r="566" spans="1:33" ht="14.4">
      <c r="A566" s="17"/>
      <c r="B566" s="163"/>
      <c r="C566" s="164"/>
      <c r="D566" s="140"/>
      <c r="E566" s="164"/>
      <c r="F566" s="164"/>
      <c r="G566" s="164"/>
      <c r="H566" s="164"/>
      <c r="I566" s="37"/>
      <c r="J566" s="126"/>
      <c r="K566" s="38"/>
      <c r="L566" s="165"/>
      <c r="M566" s="57"/>
      <c r="N566" s="166"/>
      <c r="O566" s="57"/>
      <c r="P566" s="57"/>
      <c r="Q566" s="57"/>
      <c r="R566" s="16"/>
      <c r="S566" s="17"/>
      <c r="T566" s="17"/>
      <c r="U566" s="17"/>
      <c r="V566" s="17"/>
      <c r="W566" s="7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</row>
    <row r="567" spans="1:33" ht="14.4">
      <c r="A567" s="17"/>
      <c r="B567" s="163"/>
      <c r="C567" s="164"/>
      <c r="D567" s="140"/>
      <c r="E567" s="164"/>
      <c r="F567" s="164"/>
      <c r="G567" s="164"/>
      <c r="H567" s="164"/>
      <c r="I567" s="37"/>
      <c r="J567" s="126"/>
      <c r="K567" s="38"/>
      <c r="L567" s="165"/>
      <c r="M567" s="57"/>
      <c r="N567" s="166"/>
      <c r="O567" s="57"/>
      <c r="P567" s="57"/>
      <c r="Q567" s="57"/>
      <c r="R567" s="16"/>
      <c r="S567" s="17"/>
      <c r="T567" s="17"/>
      <c r="U567" s="17"/>
      <c r="V567" s="17"/>
      <c r="W567" s="7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</row>
    <row r="568" spans="1:33" ht="14.4">
      <c r="A568" s="17"/>
      <c r="B568" s="163"/>
      <c r="C568" s="164"/>
      <c r="D568" s="140"/>
      <c r="E568" s="164"/>
      <c r="F568" s="164"/>
      <c r="G568" s="164"/>
      <c r="H568" s="164"/>
      <c r="I568" s="37"/>
      <c r="J568" s="126"/>
      <c r="K568" s="38"/>
      <c r="L568" s="165"/>
      <c r="M568" s="57"/>
      <c r="N568" s="166"/>
      <c r="O568" s="57"/>
      <c r="P568" s="57"/>
      <c r="Q568" s="57"/>
      <c r="R568" s="16"/>
      <c r="S568" s="17"/>
      <c r="T568" s="17"/>
      <c r="U568" s="17"/>
      <c r="V568" s="17"/>
      <c r="W568" s="7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</row>
    <row r="569" spans="1:33" ht="14.4">
      <c r="A569" s="17"/>
      <c r="B569" s="163"/>
      <c r="C569" s="164"/>
      <c r="D569" s="140"/>
      <c r="E569" s="164"/>
      <c r="F569" s="164"/>
      <c r="G569" s="164"/>
      <c r="H569" s="164"/>
      <c r="I569" s="37"/>
      <c r="J569" s="126"/>
      <c r="K569" s="38"/>
      <c r="L569" s="165"/>
      <c r="M569" s="57"/>
      <c r="N569" s="166"/>
      <c r="O569" s="57"/>
      <c r="P569" s="57"/>
      <c r="Q569" s="57"/>
      <c r="R569" s="16"/>
      <c r="S569" s="17"/>
      <c r="T569" s="17"/>
      <c r="U569" s="17"/>
      <c r="V569" s="17"/>
      <c r="W569" s="7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</row>
    <row r="570" spans="1:33" ht="14.4">
      <c r="A570" s="17"/>
      <c r="B570" s="163"/>
      <c r="C570" s="164"/>
      <c r="D570" s="140"/>
      <c r="E570" s="164"/>
      <c r="F570" s="164"/>
      <c r="G570" s="164"/>
      <c r="H570" s="164"/>
      <c r="I570" s="37"/>
      <c r="J570" s="126"/>
      <c r="K570" s="38"/>
      <c r="L570" s="165"/>
      <c r="M570" s="57"/>
      <c r="N570" s="166"/>
      <c r="O570" s="57"/>
      <c r="P570" s="57"/>
      <c r="Q570" s="57"/>
      <c r="R570" s="16"/>
      <c r="S570" s="17"/>
      <c r="T570" s="17"/>
      <c r="U570" s="17"/>
      <c r="V570" s="17"/>
      <c r="W570" s="7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</row>
    <row r="571" spans="1:33" ht="14.4">
      <c r="A571" s="17"/>
      <c r="B571" s="163"/>
      <c r="C571" s="164"/>
      <c r="D571" s="140"/>
      <c r="E571" s="164"/>
      <c r="F571" s="164"/>
      <c r="G571" s="164"/>
      <c r="H571" s="164"/>
      <c r="I571" s="37"/>
      <c r="J571" s="126"/>
      <c r="K571" s="38"/>
      <c r="L571" s="165"/>
      <c r="M571" s="57"/>
      <c r="N571" s="166"/>
      <c r="O571" s="57"/>
      <c r="P571" s="57"/>
      <c r="Q571" s="57"/>
      <c r="R571" s="16"/>
      <c r="S571" s="17"/>
      <c r="T571" s="17"/>
      <c r="U571" s="17"/>
      <c r="V571" s="17"/>
      <c r="W571" s="7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</row>
    <row r="572" spans="1:33" ht="14.4">
      <c r="A572" s="17"/>
      <c r="B572" s="163"/>
      <c r="C572" s="164"/>
      <c r="D572" s="140"/>
      <c r="E572" s="164"/>
      <c r="F572" s="164"/>
      <c r="G572" s="164"/>
      <c r="H572" s="164"/>
      <c r="I572" s="37"/>
      <c r="J572" s="126"/>
      <c r="K572" s="38"/>
      <c r="L572" s="165"/>
      <c r="M572" s="57"/>
      <c r="N572" s="166"/>
      <c r="O572" s="57"/>
      <c r="P572" s="57"/>
      <c r="Q572" s="57"/>
      <c r="R572" s="16"/>
      <c r="S572" s="17"/>
      <c r="T572" s="17"/>
      <c r="U572" s="17"/>
      <c r="V572" s="17"/>
      <c r="W572" s="7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</row>
    <row r="573" spans="1:33" ht="14.4">
      <c r="A573" s="17"/>
      <c r="B573" s="163"/>
      <c r="C573" s="164"/>
      <c r="D573" s="140"/>
      <c r="E573" s="164"/>
      <c r="F573" s="164"/>
      <c r="G573" s="164"/>
      <c r="H573" s="164"/>
      <c r="I573" s="37"/>
      <c r="J573" s="126"/>
      <c r="K573" s="38"/>
      <c r="L573" s="165"/>
      <c r="M573" s="57"/>
      <c r="N573" s="166"/>
      <c r="O573" s="57"/>
      <c r="P573" s="57"/>
      <c r="Q573" s="57"/>
      <c r="R573" s="16"/>
      <c r="S573" s="17"/>
      <c r="T573" s="17"/>
      <c r="U573" s="17"/>
      <c r="V573" s="17"/>
      <c r="W573" s="7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</row>
    <row r="574" spans="1:33" ht="14.4">
      <c r="A574" s="17"/>
      <c r="B574" s="163"/>
      <c r="C574" s="164"/>
      <c r="D574" s="140"/>
      <c r="E574" s="164"/>
      <c r="F574" s="164"/>
      <c r="G574" s="164"/>
      <c r="H574" s="164"/>
      <c r="I574" s="37"/>
      <c r="J574" s="126"/>
      <c r="K574" s="38"/>
      <c r="L574" s="165"/>
      <c r="M574" s="57"/>
      <c r="N574" s="166"/>
      <c r="O574" s="57"/>
      <c r="P574" s="57"/>
      <c r="Q574" s="57"/>
      <c r="R574" s="16"/>
      <c r="S574" s="17"/>
      <c r="T574" s="17"/>
      <c r="U574" s="17"/>
      <c r="V574" s="17"/>
      <c r="W574" s="7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</row>
    <row r="575" spans="1:33" ht="14.4">
      <c r="A575" s="17"/>
      <c r="B575" s="163"/>
      <c r="C575" s="164"/>
      <c r="D575" s="140"/>
      <c r="E575" s="164"/>
      <c r="F575" s="164"/>
      <c r="G575" s="164"/>
      <c r="H575" s="164"/>
      <c r="I575" s="37"/>
      <c r="J575" s="126"/>
      <c r="K575" s="38"/>
      <c r="L575" s="165"/>
      <c r="M575" s="57"/>
      <c r="N575" s="166"/>
      <c r="O575" s="57"/>
      <c r="P575" s="57"/>
      <c r="Q575" s="57"/>
      <c r="R575" s="16"/>
      <c r="S575" s="17"/>
      <c r="T575" s="17"/>
      <c r="U575" s="17"/>
      <c r="V575" s="17"/>
      <c r="W575" s="7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</row>
    <row r="576" spans="1:33" ht="14.4">
      <c r="A576" s="17"/>
      <c r="B576" s="163"/>
      <c r="C576" s="164"/>
      <c r="D576" s="140"/>
      <c r="E576" s="164"/>
      <c r="F576" s="164"/>
      <c r="G576" s="164"/>
      <c r="H576" s="164"/>
      <c r="I576" s="37"/>
      <c r="J576" s="126"/>
      <c r="K576" s="38"/>
      <c r="L576" s="165"/>
      <c r="M576" s="57"/>
      <c r="N576" s="166"/>
      <c r="O576" s="57"/>
      <c r="P576" s="57"/>
      <c r="Q576" s="57"/>
      <c r="R576" s="16"/>
      <c r="S576" s="17"/>
      <c r="T576" s="17"/>
      <c r="U576" s="17"/>
      <c r="V576" s="17"/>
      <c r="W576" s="7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</row>
    <row r="577" spans="1:33" ht="14.4">
      <c r="A577" s="17"/>
      <c r="B577" s="163"/>
      <c r="C577" s="164"/>
      <c r="D577" s="140"/>
      <c r="E577" s="164"/>
      <c r="F577" s="164"/>
      <c r="G577" s="164"/>
      <c r="H577" s="164"/>
      <c r="I577" s="37"/>
      <c r="J577" s="126"/>
      <c r="K577" s="38"/>
      <c r="L577" s="165"/>
      <c r="M577" s="57"/>
      <c r="N577" s="166"/>
      <c r="O577" s="57"/>
      <c r="P577" s="57"/>
      <c r="Q577" s="57"/>
      <c r="R577" s="16"/>
      <c r="S577" s="17"/>
      <c r="T577" s="17"/>
      <c r="U577" s="17"/>
      <c r="V577" s="17"/>
      <c r="W577" s="7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</row>
    <row r="578" spans="1:33" ht="14.4">
      <c r="A578" s="17"/>
      <c r="B578" s="163"/>
      <c r="C578" s="164"/>
      <c r="D578" s="140"/>
      <c r="E578" s="164"/>
      <c r="F578" s="164"/>
      <c r="G578" s="164"/>
      <c r="H578" s="164"/>
      <c r="I578" s="37"/>
      <c r="J578" s="126"/>
      <c r="K578" s="38"/>
      <c r="L578" s="165"/>
      <c r="M578" s="57"/>
      <c r="N578" s="166"/>
      <c r="O578" s="57"/>
      <c r="P578" s="57"/>
      <c r="Q578" s="57"/>
      <c r="R578" s="16"/>
      <c r="S578" s="17"/>
      <c r="T578" s="17"/>
      <c r="U578" s="17"/>
      <c r="V578" s="17"/>
      <c r="W578" s="7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</row>
    <row r="579" spans="1:33" ht="14.4">
      <c r="A579" s="17"/>
      <c r="B579" s="163"/>
      <c r="C579" s="164"/>
      <c r="D579" s="140"/>
      <c r="E579" s="164"/>
      <c r="F579" s="164"/>
      <c r="G579" s="164"/>
      <c r="H579" s="164"/>
      <c r="I579" s="37"/>
      <c r="J579" s="126"/>
      <c r="K579" s="38"/>
      <c r="L579" s="165"/>
      <c r="M579" s="57"/>
      <c r="N579" s="166"/>
      <c r="O579" s="57"/>
      <c r="P579" s="57"/>
      <c r="Q579" s="57"/>
      <c r="R579" s="16"/>
      <c r="S579" s="17"/>
      <c r="T579" s="17"/>
      <c r="U579" s="17"/>
      <c r="V579" s="17"/>
      <c r="W579" s="7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</row>
    <row r="580" spans="1:33" ht="14.4">
      <c r="A580" s="17"/>
      <c r="B580" s="163"/>
      <c r="C580" s="164"/>
      <c r="D580" s="140"/>
      <c r="E580" s="164"/>
      <c r="F580" s="164"/>
      <c r="G580" s="164"/>
      <c r="H580" s="164"/>
      <c r="I580" s="37"/>
      <c r="J580" s="126"/>
      <c r="K580" s="38"/>
      <c r="L580" s="165"/>
      <c r="M580" s="57"/>
      <c r="N580" s="166"/>
      <c r="O580" s="57"/>
      <c r="P580" s="57"/>
      <c r="Q580" s="57"/>
      <c r="R580" s="16"/>
      <c r="S580" s="17"/>
      <c r="T580" s="17"/>
      <c r="U580" s="17"/>
      <c r="V580" s="17"/>
      <c r="W580" s="7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</row>
    <row r="581" spans="1:33" ht="14.4">
      <c r="A581" s="17"/>
      <c r="B581" s="163"/>
      <c r="C581" s="164"/>
      <c r="D581" s="140"/>
      <c r="E581" s="164"/>
      <c r="F581" s="164"/>
      <c r="G581" s="164"/>
      <c r="H581" s="164"/>
      <c r="I581" s="37"/>
      <c r="J581" s="126"/>
      <c r="K581" s="38"/>
      <c r="L581" s="165"/>
      <c r="M581" s="57"/>
      <c r="N581" s="166"/>
      <c r="O581" s="57"/>
      <c r="P581" s="57"/>
      <c r="Q581" s="57"/>
      <c r="R581" s="16"/>
      <c r="S581" s="17"/>
      <c r="T581" s="17"/>
      <c r="U581" s="17"/>
      <c r="V581" s="17"/>
      <c r="W581" s="7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</row>
    <row r="582" spans="1:33" ht="14.4">
      <c r="A582" s="17"/>
      <c r="B582" s="163"/>
      <c r="C582" s="164"/>
      <c r="D582" s="140"/>
      <c r="E582" s="164"/>
      <c r="F582" s="164"/>
      <c r="G582" s="164"/>
      <c r="H582" s="164"/>
      <c r="I582" s="37"/>
      <c r="J582" s="126"/>
      <c r="K582" s="38"/>
      <c r="L582" s="165"/>
      <c r="M582" s="57"/>
      <c r="N582" s="166"/>
      <c r="O582" s="57"/>
      <c r="P582" s="57"/>
      <c r="Q582" s="57"/>
      <c r="R582" s="16"/>
      <c r="S582" s="17"/>
      <c r="T582" s="17"/>
      <c r="U582" s="17"/>
      <c r="V582" s="17"/>
      <c r="W582" s="7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</row>
    <row r="583" spans="1:33" ht="14.4">
      <c r="A583" s="17"/>
      <c r="B583" s="163"/>
      <c r="C583" s="164"/>
      <c r="D583" s="140"/>
      <c r="E583" s="164"/>
      <c r="F583" s="164"/>
      <c r="G583" s="164"/>
      <c r="H583" s="164"/>
      <c r="I583" s="37"/>
      <c r="J583" s="126"/>
      <c r="K583" s="38"/>
      <c r="L583" s="165"/>
      <c r="M583" s="57"/>
      <c r="N583" s="166"/>
      <c r="O583" s="57"/>
      <c r="P583" s="57"/>
      <c r="Q583" s="57"/>
      <c r="R583" s="16"/>
      <c r="S583" s="17"/>
      <c r="T583" s="17"/>
      <c r="U583" s="17"/>
      <c r="V583" s="17"/>
      <c r="W583" s="7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</row>
    <row r="584" spans="1:33" ht="14.4">
      <c r="A584" s="17"/>
      <c r="B584" s="163"/>
      <c r="C584" s="164"/>
      <c r="D584" s="140"/>
      <c r="E584" s="164"/>
      <c r="F584" s="164"/>
      <c r="G584" s="164"/>
      <c r="H584" s="164"/>
      <c r="I584" s="37"/>
      <c r="J584" s="126"/>
      <c r="K584" s="38"/>
      <c r="L584" s="165"/>
      <c r="M584" s="57"/>
      <c r="N584" s="166"/>
      <c r="O584" s="57"/>
      <c r="P584" s="57"/>
      <c r="Q584" s="57"/>
      <c r="R584" s="16"/>
      <c r="S584" s="17"/>
      <c r="T584" s="17"/>
      <c r="U584" s="17"/>
      <c r="V584" s="17"/>
      <c r="W584" s="7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</row>
    <row r="585" spans="1:33" ht="14.4">
      <c r="A585" s="17"/>
      <c r="B585" s="163"/>
      <c r="C585" s="164"/>
      <c r="D585" s="140"/>
      <c r="E585" s="164"/>
      <c r="F585" s="164"/>
      <c r="G585" s="164"/>
      <c r="H585" s="164"/>
      <c r="I585" s="37"/>
      <c r="J585" s="126"/>
      <c r="K585" s="38"/>
      <c r="L585" s="165"/>
      <c r="M585" s="57"/>
      <c r="N585" s="166"/>
      <c r="O585" s="57"/>
      <c r="P585" s="57"/>
      <c r="Q585" s="57"/>
      <c r="R585" s="16"/>
      <c r="S585" s="17"/>
      <c r="T585" s="17"/>
      <c r="U585" s="17"/>
      <c r="V585" s="17"/>
      <c r="W585" s="7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</row>
    <row r="586" spans="1:33" ht="14.4">
      <c r="A586" s="17"/>
      <c r="B586" s="163"/>
      <c r="C586" s="164"/>
      <c r="D586" s="140"/>
      <c r="E586" s="164"/>
      <c r="F586" s="164"/>
      <c r="G586" s="164"/>
      <c r="H586" s="164"/>
      <c r="I586" s="37"/>
      <c r="J586" s="126"/>
      <c r="K586" s="38"/>
      <c r="L586" s="165"/>
      <c r="M586" s="57"/>
      <c r="N586" s="166"/>
      <c r="O586" s="57"/>
      <c r="P586" s="57"/>
      <c r="Q586" s="57"/>
      <c r="R586" s="16"/>
      <c r="S586" s="17"/>
      <c r="T586" s="17"/>
      <c r="U586" s="17"/>
      <c r="V586" s="17"/>
      <c r="W586" s="7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</row>
    <row r="587" spans="1:33" ht="14.4">
      <c r="A587" s="17"/>
      <c r="B587" s="163"/>
      <c r="C587" s="164"/>
      <c r="D587" s="140"/>
      <c r="E587" s="164"/>
      <c r="F587" s="164"/>
      <c r="G587" s="164"/>
      <c r="H587" s="164"/>
      <c r="I587" s="37"/>
      <c r="J587" s="126"/>
      <c r="K587" s="38"/>
      <c r="L587" s="165"/>
      <c r="M587" s="57"/>
      <c r="N587" s="166"/>
      <c r="O587" s="57"/>
      <c r="P587" s="57"/>
      <c r="Q587" s="57"/>
      <c r="R587" s="16"/>
      <c r="S587" s="17"/>
      <c r="T587" s="17"/>
      <c r="U587" s="17"/>
      <c r="V587" s="17"/>
      <c r="W587" s="7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</row>
    <row r="588" spans="1:33" ht="14.4">
      <c r="A588" s="17"/>
      <c r="B588" s="163"/>
      <c r="C588" s="164"/>
      <c r="D588" s="140"/>
      <c r="E588" s="164"/>
      <c r="F588" s="164"/>
      <c r="G588" s="164"/>
      <c r="H588" s="164"/>
      <c r="I588" s="37"/>
      <c r="J588" s="126"/>
      <c r="K588" s="38"/>
      <c r="L588" s="165"/>
      <c r="M588" s="57"/>
      <c r="N588" s="166"/>
      <c r="O588" s="57"/>
      <c r="P588" s="57"/>
      <c r="Q588" s="57"/>
      <c r="R588" s="16"/>
      <c r="S588" s="17"/>
      <c r="T588" s="17"/>
      <c r="U588" s="17"/>
      <c r="V588" s="17"/>
      <c r="W588" s="7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</row>
    <row r="589" spans="1:33" ht="14.4">
      <c r="A589" s="17"/>
      <c r="B589" s="163"/>
      <c r="C589" s="164"/>
      <c r="D589" s="140"/>
      <c r="E589" s="164"/>
      <c r="F589" s="164"/>
      <c r="G589" s="164"/>
      <c r="H589" s="164"/>
      <c r="I589" s="37"/>
      <c r="J589" s="126"/>
      <c r="K589" s="38"/>
      <c r="L589" s="165"/>
      <c r="M589" s="57"/>
      <c r="N589" s="166"/>
      <c r="O589" s="57"/>
      <c r="P589" s="57"/>
      <c r="Q589" s="57"/>
      <c r="R589" s="16"/>
      <c r="S589" s="17"/>
      <c r="T589" s="17"/>
      <c r="U589" s="17"/>
      <c r="V589" s="17"/>
      <c r="W589" s="7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</row>
    <row r="590" spans="1:33" ht="14.4">
      <c r="A590" s="17"/>
      <c r="B590" s="163"/>
      <c r="C590" s="164"/>
      <c r="D590" s="140"/>
      <c r="E590" s="164"/>
      <c r="F590" s="164"/>
      <c r="G590" s="164"/>
      <c r="H590" s="164"/>
      <c r="I590" s="37"/>
      <c r="J590" s="126"/>
      <c r="K590" s="38"/>
      <c r="L590" s="165"/>
      <c r="M590" s="57"/>
      <c r="N590" s="166"/>
      <c r="O590" s="57"/>
      <c r="P590" s="57"/>
      <c r="Q590" s="57"/>
      <c r="R590" s="16"/>
      <c r="S590" s="17"/>
      <c r="T590" s="17"/>
      <c r="U590" s="17"/>
      <c r="V590" s="17"/>
      <c r="W590" s="7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</row>
    <row r="591" spans="1:33" ht="14.4">
      <c r="A591" s="17"/>
      <c r="B591" s="163"/>
      <c r="C591" s="164"/>
      <c r="D591" s="140"/>
      <c r="E591" s="164"/>
      <c r="F591" s="164"/>
      <c r="G591" s="164"/>
      <c r="H591" s="164"/>
      <c r="I591" s="37"/>
      <c r="J591" s="126"/>
      <c r="K591" s="38"/>
      <c r="L591" s="165"/>
      <c r="M591" s="57"/>
      <c r="N591" s="166"/>
      <c r="O591" s="57"/>
      <c r="P591" s="57"/>
      <c r="Q591" s="57"/>
      <c r="R591" s="16"/>
      <c r="S591" s="17"/>
      <c r="T591" s="17"/>
      <c r="U591" s="17"/>
      <c r="V591" s="17"/>
      <c r="W591" s="7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</row>
    <row r="592" spans="1:33" ht="14.4">
      <c r="A592" s="17"/>
      <c r="B592" s="163"/>
      <c r="C592" s="164"/>
      <c r="D592" s="140"/>
      <c r="E592" s="164"/>
      <c r="F592" s="164"/>
      <c r="G592" s="164"/>
      <c r="H592" s="164"/>
      <c r="I592" s="37"/>
      <c r="J592" s="126"/>
      <c r="K592" s="38"/>
      <c r="L592" s="165"/>
      <c r="M592" s="57"/>
      <c r="N592" s="166"/>
      <c r="O592" s="57"/>
      <c r="P592" s="57"/>
      <c r="Q592" s="57"/>
      <c r="R592" s="16"/>
      <c r="S592" s="17"/>
      <c r="T592" s="17"/>
      <c r="U592" s="17"/>
      <c r="V592" s="17"/>
      <c r="W592" s="7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</row>
    <row r="593" spans="1:33" ht="14.4">
      <c r="A593" s="17"/>
      <c r="B593" s="163"/>
      <c r="C593" s="164"/>
      <c r="D593" s="140"/>
      <c r="E593" s="164"/>
      <c r="F593" s="164"/>
      <c r="G593" s="164"/>
      <c r="H593" s="164"/>
      <c r="I593" s="37"/>
      <c r="J593" s="126"/>
      <c r="K593" s="38"/>
      <c r="L593" s="165"/>
      <c r="M593" s="57"/>
      <c r="N593" s="166"/>
      <c r="O593" s="57"/>
      <c r="P593" s="57"/>
      <c r="Q593" s="57"/>
      <c r="R593" s="16"/>
      <c r="S593" s="17"/>
      <c r="T593" s="17"/>
      <c r="U593" s="17"/>
      <c r="V593" s="17"/>
      <c r="W593" s="7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</row>
    <row r="594" spans="1:33" ht="14.4">
      <c r="A594" s="17"/>
      <c r="B594" s="163"/>
      <c r="C594" s="164"/>
      <c r="D594" s="140"/>
      <c r="E594" s="164"/>
      <c r="F594" s="164"/>
      <c r="G594" s="164"/>
      <c r="H594" s="164"/>
      <c r="I594" s="37"/>
      <c r="J594" s="126"/>
      <c r="K594" s="38"/>
      <c r="L594" s="165"/>
      <c r="M594" s="57"/>
      <c r="N594" s="166"/>
      <c r="O594" s="57"/>
      <c r="P594" s="57"/>
      <c r="Q594" s="57"/>
      <c r="R594" s="16"/>
      <c r="S594" s="17"/>
      <c r="T594" s="17"/>
      <c r="U594" s="17"/>
      <c r="V594" s="17"/>
      <c r="W594" s="7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</row>
    <row r="595" spans="1:33" ht="14.4">
      <c r="A595" s="17"/>
      <c r="B595" s="163"/>
      <c r="C595" s="164"/>
      <c r="D595" s="140"/>
      <c r="E595" s="164"/>
      <c r="F595" s="164"/>
      <c r="G595" s="164"/>
      <c r="H595" s="164"/>
      <c r="I595" s="37"/>
      <c r="J595" s="126"/>
      <c r="K595" s="38"/>
      <c r="L595" s="165"/>
      <c r="M595" s="57"/>
      <c r="N595" s="166"/>
      <c r="O595" s="57"/>
      <c r="P595" s="57"/>
      <c r="Q595" s="57"/>
      <c r="R595" s="16"/>
      <c r="S595" s="17"/>
      <c r="T595" s="17"/>
      <c r="U595" s="17"/>
      <c r="V595" s="17"/>
      <c r="W595" s="7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</row>
    <row r="596" spans="1:33" ht="14.4">
      <c r="A596" s="17"/>
      <c r="B596" s="163"/>
      <c r="C596" s="164"/>
      <c r="D596" s="140"/>
      <c r="E596" s="164"/>
      <c r="F596" s="164"/>
      <c r="G596" s="164"/>
      <c r="H596" s="164"/>
      <c r="I596" s="37"/>
      <c r="J596" s="126"/>
      <c r="K596" s="38"/>
      <c r="L596" s="165"/>
      <c r="M596" s="57"/>
      <c r="N596" s="166"/>
      <c r="O596" s="57"/>
      <c r="P596" s="57"/>
      <c r="Q596" s="57"/>
      <c r="R596" s="16"/>
      <c r="S596" s="17"/>
      <c r="T596" s="17"/>
      <c r="U596" s="17"/>
      <c r="V596" s="17"/>
      <c r="W596" s="7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</row>
    <row r="597" spans="1:33" ht="14.4">
      <c r="A597" s="17"/>
      <c r="B597" s="163"/>
      <c r="C597" s="164"/>
      <c r="D597" s="140"/>
      <c r="E597" s="164"/>
      <c r="F597" s="164"/>
      <c r="G597" s="164"/>
      <c r="H597" s="164"/>
      <c r="I597" s="37"/>
      <c r="J597" s="126"/>
      <c r="K597" s="38"/>
      <c r="L597" s="165"/>
      <c r="M597" s="57"/>
      <c r="N597" s="166"/>
      <c r="O597" s="57"/>
      <c r="P597" s="57"/>
      <c r="Q597" s="57"/>
      <c r="R597" s="16"/>
      <c r="S597" s="17"/>
      <c r="T597" s="17"/>
      <c r="U597" s="17"/>
      <c r="V597" s="17"/>
      <c r="W597" s="7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</row>
    <row r="598" spans="1:33" ht="14.4">
      <c r="A598" s="17"/>
      <c r="B598" s="163"/>
      <c r="C598" s="164"/>
      <c r="D598" s="140"/>
      <c r="E598" s="164"/>
      <c r="F598" s="164"/>
      <c r="G598" s="164"/>
      <c r="H598" s="164"/>
      <c r="I598" s="37"/>
      <c r="J598" s="126"/>
      <c r="K598" s="38"/>
      <c r="L598" s="165"/>
      <c r="M598" s="57"/>
      <c r="N598" s="166"/>
      <c r="O598" s="57"/>
      <c r="P598" s="57"/>
      <c r="Q598" s="57"/>
      <c r="R598" s="16"/>
      <c r="S598" s="17"/>
      <c r="T598" s="17"/>
      <c r="U598" s="17"/>
      <c r="V598" s="17"/>
      <c r="W598" s="7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</row>
    <row r="599" spans="1:33" ht="14.4">
      <c r="A599" s="17"/>
      <c r="B599" s="163"/>
      <c r="C599" s="164"/>
      <c r="D599" s="140"/>
      <c r="E599" s="164"/>
      <c r="F599" s="164"/>
      <c r="G599" s="164"/>
      <c r="H599" s="164"/>
      <c r="I599" s="37"/>
      <c r="J599" s="126"/>
      <c r="K599" s="38"/>
      <c r="L599" s="165"/>
      <c r="M599" s="57"/>
      <c r="N599" s="166"/>
      <c r="O599" s="57"/>
      <c r="P599" s="57"/>
      <c r="Q599" s="57"/>
      <c r="R599" s="16"/>
      <c r="S599" s="17"/>
      <c r="T599" s="17"/>
      <c r="U599" s="17"/>
      <c r="V599" s="17"/>
      <c r="W599" s="7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</row>
    <row r="600" spans="1:33" ht="14.4">
      <c r="A600" s="17"/>
      <c r="B600" s="163"/>
      <c r="C600" s="164"/>
      <c r="D600" s="140"/>
      <c r="E600" s="164"/>
      <c r="F600" s="164"/>
      <c r="G600" s="164"/>
      <c r="H600" s="164"/>
      <c r="I600" s="37"/>
      <c r="J600" s="126"/>
      <c r="K600" s="38"/>
      <c r="L600" s="165"/>
      <c r="M600" s="57"/>
      <c r="N600" s="166"/>
      <c r="O600" s="57"/>
      <c r="P600" s="57"/>
      <c r="Q600" s="57"/>
      <c r="R600" s="16"/>
      <c r="S600" s="17"/>
      <c r="T600" s="17"/>
      <c r="U600" s="17"/>
      <c r="V600" s="17"/>
      <c r="W600" s="7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</row>
    <row r="601" spans="1:33" ht="14.4">
      <c r="A601" s="17"/>
      <c r="B601" s="163"/>
      <c r="C601" s="164"/>
      <c r="D601" s="140"/>
      <c r="E601" s="164"/>
      <c r="F601" s="164"/>
      <c r="G601" s="164"/>
      <c r="H601" s="164"/>
      <c r="I601" s="37"/>
      <c r="J601" s="126"/>
      <c r="K601" s="38"/>
      <c r="L601" s="165"/>
      <c r="M601" s="57"/>
      <c r="N601" s="166"/>
      <c r="O601" s="57"/>
      <c r="P601" s="57"/>
      <c r="Q601" s="57"/>
      <c r="R601" s="16"/>
      <c r="S601" s="17"/>
      <c r="T601" s="17"/>
      <c r="U601" s="17"/>
      <c r="V601" s="17"/>
      <c r="W601" s="7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</row>
    <row r="602" spans="1:33" ht="14.4">
      <c r="A602" s="17"/>
      <c r="B602" s="163"/>
      <c r="C602" s="164"/>
      <c r="D602" s="140"/>
      <c r="E602" s="164"/>
      <c r="F602" s="164"/>
      <c r="G602" s="164"/>
      <c r="H602" s="164"/>
      <c r="I602" s="37"/>
      <c r="J602" s="126"/>
      <c r="K602" s="38"/>
      <c r="L602" s="165"/>
      <c r="M602" s="57"/>
      <c r="N602" s="166"/>
      <c r="O602" s="57"/>
      <c r="P602" s="57"/>
      <c r="Q602" s="57"/>
      <c r="R602" s="16"/>
      <c r="S602" s="17"/>
      <c r="T602" s="17"/>
      <c r="U602" s="17"/>
      <c r="V602" s="17"/>
      <c r="W602" s="7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</row>
    <row r="603" spans="1:33" ht="14.4">
      <c r="A603" s="17"/>
      <c r="B603" s="163"/>
      <c r="C603" s="164"/>
      <c r="D603" s="140"/>
      <c r="E603" s="164"/>
      <c r="F603" s="164"/>
      <c r="G603" s="164"/>
      <c r="H603" s="164"/>
      <c r="I603" s="37"/>
      <c r="J603" s="126"/>
      <c r="K603" s="38"/>
      <c r="L603" s="165"/>
      <c r="M603" s="57"/>
      <c r="N603" s="166"/>
      <c r="O603" s="57"/>
      <c r="P603" s="57"/>
      <c r="Q603" s="57"/>
      <c r="R603" s="16"/>
      <c r="S603" s="17"/>
      <c r="T603" s="17"/>
      <c r="U603" s="17"/>
      <c r="V603" s="17"/>
      <c r="W603" s="7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</row>
    <row r="604" spans="1:33" ht="14.4">
      <c r="A604" s="17"/>
      <c r="B604" s="163"/>
      <c r="C604" s="164"/>
      <c r="D604" s="140"/>
      <c r="E604" s="164"/>
      <c r="F604" s="164"/>
      <c r="G604" s="164"/>
      <c r="H604" s="164"/>
      <c r="I604" s="37"/>
      <c r="J604" s="126"/>
      <c r="K604" s="38"/>
      <c r="L604" s="165"/>
      <c r="M604" s="57"/>
      <c r="N604" s="166"/>
      <c r="O604" s="57"/>
      <c r="P604" s="57"/>
      <c r="Q604" s="57"/>
      <c r="R604" s="16"/>
      <c r="S604" s="17"/>
      <c r="T604" s="17"/>
      <c r="U604" s="17"/>
      <c r="V604" s="17"/>
      <c r="W604" s="7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</row>
    <row r="605" spans="1:33" ht="14.4">
      <c r="A605" s="17"/>
      <c r="B605" s="163"/>
      <c r="C605" s="164"/>
      <c r="D605" s="140"/>
      <c r="E605" s="164"/>
      <c r="F605" s="164"/>
      <c r="G605" s="164"/>
      <c r="H605" s="164"/>
      <c r="I605" s="37"/>
      <c r="J605" s="126"/>
      <c r="K605" s="38"/>
      <c r="L605" s="165"/>
      <c r="M605" s="57"/>
      <c r="N605" s="166"/>
      <c r="O605" s="57"/>
      <c r="P605" s="57"/>
      <c r="Q605" s="57"/>
      <c r="R605" s="16"/>
      <c r="S605" s="17"/>
      <c r="T605" s="17"/>
      <c r="U605" s="17"/>
      <c r="V605" s="17"/>
      <c r="W605" s="7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</row>
    <row r="606" spans="1:33" ht="14.4">
      <c r="A606" s="17"/>
      <c r="B606" s="163"/>
      <c r="C606" s="164"/>
      <c r="D606" s="140"/>
      <c r="E606" s="164"/>
      <c r="F606" s="164"/>
      <c r="G606" s="164"/>
      <c r="H606" s="164"/>
      <c r="I606" s="37"/>
      <c r="J606" s="126"/>
      <c r="K606" s="38"/>
      <c r="L606" s="165"/>
      <c r="M606" s="57"/>
      <c r="N606" s="166"/>
      <c r="O606" s="57"/>
      <c r="P606" s="57"/>
      <c r="Q606" s="57"/>
      <c r="R606" s="16"/>
      <c r="S606" s="17"/>
      <c r="T606" s="17"/>
      <c r="U606" s="17"/>
      <c r="V606" s="17"/>
      <c r="W606" s="7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</row>
    <row r="607" spans="1:33" ht="14.4">
      <c r="A607" s="17"/>
      <c r="B607" s="163"/>
      <c r="C607" s="164"/>
      <c r="D607" s="140"/>
      <c r="E607" s="164"/>
      <c r="F607" s="164"/>
      <c r="G607" s="164"/>
      <c r="H607" s="164"/>
      <c r="I607" s="37"/>
      <c r="J607" s="126"/>
      <c r="K607" s="38"/>
      <c r="L607" s="165"/>
      <c r="M607" s="57"/>
      <c r="N607" s="166"/>
      <c r="O607" s="57"/>
      <c r="P607" s="57"/>
      <c r="Q607" s="57"/>
      <c r="R607" s="16"/>
      <c r="S607" s="17"/>
      <c r="T607" s="17"/>
      <c r="U607" s="17"/>
      <c r="V607" s="17"/>
      <c r="W607" s="7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</row>
    <row r="608" spans="1:33" ht="14.4">
      <c r="A608" s="17"/>
      <c r="B608" s="163"/>
      <c r="C608" s="164"/>
      <c r="D608" s="140"/>
      <c r="E608" s="164"/>
      <c r="F608" s="164"/>
      <c r="G608" s="164"/>
      <c r="H608" s="164"/>
      <c r="I608" s="37"/>
      <c r="J608" s="126"/>
      <c r="K608" s="38"/>
      <c r="L608" s="165"/>
      <c r="M608" s="57"/>
      <c r="N608" s="166"/>
      <c r="O608" s="57"/>
      <c r="P608" s="57"/>
      <c r="Q608" s="57"/>
      <c r="R608" s="16"/>
      <c r="S608" s="17"/>
      <c r="T608" s="17"/>
      <c r="U608" s="17"/>
      <c r="V608" s="17"/>
      <c r="W608" s="7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</row>
    <row r="609" spans="1:33" ht="14.4">
      <c r="A609" s="17"/>
      <c r="B609" s="163"/>
      <c r="C609" s="164"/>
      <c r="D609" s="140"/>
      <c r="E609" s="164"/>
      <c r="F609" s="164"/>
      <c r="G609" s="164"/>
      <c r="H609" s="164"/>
      <c r="I609" s="37"/>
      <c r="J609" s="126"/>
      <c r="K609" s="38"/>
      <c r="L609" s="165"/>
      <c r="M609" s="57"/>
      <c r="N609" s="166"/>
      <c r="O609" s="57"/>
      <c r="P609" s="57"/>
      <c r="Q609" s="57"/>
      <c r="R609" s="16"/>
      <c r="S609" s="17"/>
      <c r="T609" s="17"/>
      <c r="U609" s="17"/>
      <c r="V609" s="17"/>
      <c r="W609" s="7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</row>
    <row r="610" spans="1:33" ht="14.4">
      <c r="A610" s="17"/>
      <c r="B610" s="163"/>
      <c r="C610" s="164"/>
      <c r="D610" s="140"/>
      <c r="E610" s="164"/>
      <c r="F610" s="164"/>
      <c r="G610" s="164"/>
      <c r="H610" s="164"/>
      <c r="I610" s="37"/>
      <c r="J610" s="126"/>
      <c r="K610" s="38"/>
      <c r="L610" s="165"/>
      <c r="M610" s="57"/>
      <c r="N610" s="166"/>
      <c r="O610" s="57"/>
      <c r="P610" s="57"/>
      <c r="Q610" s="57"/>
      <c r="R610" s="16"/>
      <c r="S610" s="17"/>
      <c r="T610" s="17"/>
      <c r="U610" s="17"/>
      <c r="V610" s="17"/>
      <c r="W610" s="7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</row>
    <row r="611" spans="1:33" ht="14.4">
      <c r="A611" s="17"/>
      <c r="B611" s="163"/>
      <c r="C611" s="164"/>
      <c r="D611" s="140"/>
      <c r="E611" s="164"/>
      <c r="F611" s="164"/>
      <c r="G611" s="164"/>
      <c r="H611" s="164"/>
      <c r="I611" s="37"/>
      <c r="J611" s="126"/>
      <c r="K611" s="38"/>
      <c r="L611" s="165"/>
      <c r="M611" s="57"/>
      <c r="N611" s="166"/>
      <c r="O611" s="57"/>
      <c r="P611" s="57"/>
      <c r="Q611" s="57"/>
      <c r="R611" s="16"/>
      <c r="S611" s="17"/>
      <c r="T611" s="17"/>
      <c r="U611" s="17"/>
      <c r="V611" s="17"/>
      <c r="W611" s="7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</row>
    <row r="612" spans="1:33" ht="14.4">
      <c r="A612" s="17"/>
      <c r="B612" s="163"/>
      <c r="C612" s="164"/>
      <c r="D612" s="140"/>
      <c r="E612" s="164"/>
      <c r="F612" s="164"/>
      <c r="G612" s="164"/>
      <c r="H612" s="164"/>
      <c r="I612" s="37"/>
      <c r="J612" s="126"/>
      <c r="K612" s="38"/>
      <c r="L612" s="165"/>
      <c r="M612" s="57"/>
      <c r="N612" s="166"/>
      <c r="O612" s="57"/>
      <c r="P612" s="57"/>
      <c r="Q612" s="57"/>
      <c r="R612" s="16"/>
      <c r="S612" s="17"/>
      <c r="T612" s="17"/>
      <c r="U612" s="17"/>
      <c r="V612" s="17"/>
      <c r="W612" s="7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</row>
    <row r="613" spans="1:33" ht="14.4">
      <c r="A613" s="17"/>
      <c r="B613" s="163"/>
      <c r="C613" s="164"/>
      <c r="D613" s="140"/>
      <c r="E613" s="164"/>
      <c r="F613" s="164"/>
      <c r="G613" s="164"/>
      <c r="H613" s="164"/>
      <c r="I613" s="37"/>
      <c r="J613" s="126"/>
      <c r="K613" s="38"/>
      <c r="L613" s="165"/>
      <c r="M613" s="57"/>
      <c r="N613" s="166"/>
      <c r="O613" s="57"/>
      <c r="P613" s="57"/>
      <c r="Q613" s="57"/>
      <c r="R613" s="16"/>
      <c r="S613" s="17"/>
      <c r="T613" s="17"/>
      <c r="U613" s="17"/>
      <c r="V613" s="17"/>
      <c r="W613" s="7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</row>
    <row r="614" spans="1:33" ht="14.4">
      <c r="A614" s="17"/>
      <c r="B614" s="163"/>
      <c r="C614" s="164"/>
      <c r="D614" s="140"/>
      <c r="E614" s="164"/>
      <c r="F614" s="164"/>
      <c r="G614" s="164"/>
      <c r="H614" s="164"/>
      <c r="I614" s="37"/>
      <c r="J614" s="126"/>
      <c r="K614" s="38"/>
      <c r="L614" s="165"/>
      <c r="M614" s="57"/>
      <c r="N614" s="166"/>
      <c r="O614" s="57"/>
      <c r="P614" s="57"/>
      <c r="Q614" s="57"/>
      <c r="R614" s="16"/>
      <c r="S614" s="17"/>
      <c r="T614" s="17"/>
      <c r="U614" s="17"/>
      <c r="V614" s="17"/>
      <c r="W614" s="7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</row>
    <row r="615" spans="1:33" ht="14.4">
      <c r="A615" s="17"/>
      <c r="B615" s="163"/>
      <c r="C615" s="164"/>
      <c r="D615" s="140"/>
      <c r="E615" s="164"/>
      <c r="F615" s="164"/>
      <c r="G615" s="164"/>
      <c r="H615" s="164"/>
      <c r="I615" s="37"/>
      <c r="J615" s="126"/>
      <c r="K615" s="38"/>
      <c r="L615" s="165"/>
      <c r="M615" s="57"/>
      <c r="N615" s="166"/>
      <c r="O615" s="57"/>
      <c r="P615" s="57"/>
      <c r="Q615" s="57"/>
      <c r="R615" s="16"/>
      <c r="S615" s="17"/>
      <c r="T615" s="17"/>
      <c r="U615" s="17"/>
      <c r="V615" s="17"/>
      <c r="W615" s="7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</row>
    <row r="616" spans="1:33" ht="14.4">
      <c r="A616" s="17"/>
      <c r="B616" s="163"/>
      <c r="C616" s="164"/>
      <c r="D616" s="140"/>
      <c r="E616" s="164"/>
      <c r="F616" s="164"/>
      <c r="G616" s="164"/>
      <c r="H616" s="164"/>
      <c r="I616" s="37"/>
      <c r="J616" s="126"/>
      <c r="K616" s="38"/>
      <c r="L616" s="165"/>
      <c r="M616" s="57"/>
      <c r="N616" s="166"/>
      <c r="O616" s="57"/>
      <c r="P616" s="57"/>
      <c r="Q616" s="57"/>
      <c r="R616" s="16"/>
      <c r="S616" s="17"/>
      <c r="T616" s="17"/>
      <c r="U616" s="17"/>
      <c r="V616" s="17"/>
      <c r="W616" s="7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</row>
    <row r="617" spans="1:33" ht="14.4">
      <c r="A617" s="17"/>
      <c r="B617" s="163"/>
      <c r="C617" s="164"/>
      <c r="D617" s="140"/>
      <c r="E617" s="164"/>
      <c r="F617" s="164"/>
      <c r="G617" s="164"/>
      <c r="H617" s="164"/>
      <c r="I617" s="37"/>
      <c r="J617" s="126"/>
      <c r="K617" s="38"/>
      <c r="L617" s="165"/>
      <c r="M617" s="57"/>
      <c r="N617" s="166"/>
      <c r="O617" s="57"/>
      <c r="P617" s="57"/>
      <c r="Q617" s="57"/>
      <c r="R617" s="16"/>
      <c r="S617" s="17"/>
      <c r="T617" s="17"/>
      <c r="U617" s="17"/>
      <c r="V617" s="17"/>
      <c r="W617" s="7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</row>
    <row r="618" spans="1:33" ht="14.4">
      <c r="A618" s="17"/>
      <c r="B618" s="163"/>
      <c r="C618" s="164"/>
      <c r="D618" s="140"/>
      <c r="E618" s="164"/>
      <c r="F618" s="164"/>
      <c r="G618" s="164"/>
      <c r="H618" s="164"/>
      <c r="I618" s="37"/>
      <c r="J618" s="126"/>
      <c r="K618" s="38"/>
      <c r="L618" s="165"/>
      <c r="M618" s="57"/>
      <c r="N618" s="166"/>
      <c r="O618" s="57"/>
      <c r="P618" s="57"/>
      <c r="Q618" s="57"/>
      <c r="R618" s="16"/>
      <c r="S618" s="17"/>
      <c r="T618" s="17"/>
      <c r="U618" s="17"/>
      <c r="V618" s="17"/>
      <c r="W618" s="7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</row>
    <row r="619" spans="1:33" ht="14.4">
      <c r="A619" s="17"/>
      <c r="B619" s="163"/>
      <c r="C619" s="164"/>
      <c r="D619" s="140"/>
      <c r="E619" s="164"/>
      <c r="F619" s="164"/>
      <c r="G619" s="164"/>
      <c r="H619" s="164"/>
      <c r="I619" s="37"/>
      <c r="J619" s="126"/>
      <c r="K619" s="38"/>
      <c r="L619" s="165"/>
      <c r="M619" s="57"/>
      <c r="N619" s="166"/>
      <c r="O619" s="57"/>
      <c r="P619" s="57"/>
      <c r="Q619" s="57"/>
      <c r="R619" s="16"/>
      <c r="S619" s="17"/>
      <c r="T619" s="17"/>
      <c r="U619" s="17"/>
      <c r="V619" s="17"/>
      <c r="W619" s="7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</row>
    <row r="620" spans="1:33" ht="14.4">
      <c r="A620" s="17"/>
      <c r="B620" s="163"/>
      <c r="C620" s="164"/>
      <c r="D620" s="140"/>
      <c r="E620" s="164"/>
      <c r="F620" s="164"/>
      <c r="G620" s="164"/>
      <c r="H620" s="164"/>
      <c r="I620" s="37"/>
      <c r="J620" s="126"/>
      <c r="K620" s="38"/>
      <c r="L620" s="165"/>
      <c r="M620" s="57"/>
      <c r="N620" s="166"/>
      <c r="O620" s="57"/>
      <c r="P620" s="57"/>
      <c r="Q620" s="57"/>
      <c r="R620" s="16"/>
      <c r="S620" s="17"/>
      <c r="T620" s="17"/>
      <c r="U620" s="17"/>
      <c r="V620" s="17"/>
      <c r="W620" s="7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</row>
    <row r="621" spans="1:33" ht="14.4">
      <c r="A621" s="17"/>
      <c r="B621" s="163"/>
      <c r="C621" s="164"/>
      <c r="D621" s="140"/>
      <c r="E621" s="164"/>
      <c r="F621" s="164"/>
      <c r="G621" s="164"/>
      <c r="H621" s="164"/>
      <c r="I621" s="37"/>
      <c r="J621" s="126"/>
      <c r="K621" s="38"/>
      <c r="L621" s="165"/>
      <c r="M621" s="57"/>
      <c r="N621" s="166"/>
      <c r="O621" s="57"/>
      <c r="P621" s="57"/>
      <c r="Q621" s="57"/>
      <c r="R621" s="16"/>
      <c r="S621" s="17"/>
      <c r="T621" s="17"/>
      <c r="U621" s="17"/>
      <c r="V621" s="17"/>
      <c r="W621" s="7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</row>
    <row r="622" spans="1:33" ht="14.4">
      <c r="A622" s="17"/>
      <c r="B622" s="163"/>
      <c r="C622" s="164"/>
      <c r="D622" s="140"/>
      <c r="E622" s="164"/>
      <c r="F622" s="164"/>
      <c r="G622" s="164"/>
      <c r="H622" s="164"/>
      <c r="I622" s="37"/>
      <c r="J622" s="126"/>
      <c r="K622" s="38"/>
      <c r="L622" s="165"/>
      <c r="M622" s="57"/>
      <c r="N622" s="166"/>
      <c r="O622" s="57"/>
      <c r="P622" s="57"/>
      <c r="Q622" s="57"/>
      <c r="R622" s="16"/>
      <c r="S622" s="17"/>
      <c r="T622" s="17"/>
      <c r="U622" s="17"/>
      <c r="V622" s="17"/>
      <c r="W622" s="7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</row>
    <row r="623" spans="1:33" ht="14.4">
      <c r="A623" s="17"/>
      <c r="B623" s="163"/>
      <c r="C623" s="164"/>
      <c r="D623" s="140"/>
      <c r="E623" s="164"/>
      <c r="F623" s="164"/>
      <c r="G623" s="164"/>
      <c r="H623" s="164"/>
      <c r="I623" s="37"/>
      <c r="J623" s="126"/>
      <c r="K623" s="38"/>
      <c r="L623" s="165"/>
      <c r="M623" s="57"/>
      <c r="N623" s="166"/>
      <c r="O623" s="57"/>
      <c r="P623" s="57"/>
      <c r="Q623" s="57"/>
      <c r="R623" s="16"/>
      <c r="S623" s="17"/>
      <c r="T623" s="17"/>
      <c r="U623" s="17"/>
      <c r="V623" s="17"/>
      <c r="W623" s="7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</row>
    <row r="624" spans="1:33" ht="14.4">
      <c r="A624" s="17"/>
      <c r="B624" s="163"/>
      <c r="C624" s="164"/>
      <c r="D624" s="140"/>
      <c r="E624" s="164"/>
      <c r="F624" s="164"/>
      <c r="G624" s="164"/>
      <c r="H624" s="164"/>
      <c r="I624" s="37"/>
      <c r="J624" s="126"/>
      <c r="K624" s="38"/>
      <c r="L624" s="165"/>
      <c r="M624" s="57"/>
      <c r="N624" s="166"/>
      <c r="O624" s="57"/>
      <c r="P624" s="57"/>
      <c r="Q624" s="57"/>
      <c r="R624" s="16"/>
      <c r="S624" s="17"/>
      <c r="T624" s="17"/>
      <c r="U624" s="17"/>
      <c r="V624" s="17"/>
      <c r="W624" s="7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</row>
    <row r="625" spans="1:33" ht="14.4">
      <c r="A625" s="17"/>
      <c r="B625" s="163"/>
      <c r="C625" s="164"/>
      <c r="D625" s="140"/>
      <c r="E625" s="164"/>
      <c r="F625" s="164"/>
      <c r="G625" s="164"/>
      <c r="H625" s="164"/>
      <c r="I625" s="37"/>
      <c r="J625" s="126"/>
      <c r="K625" s="38"/>
      <c r="L625" s="165"/>
      <c r="M625" s="57"/>
      <c r="N625" s="166"/>
      <c r="O625" s="57"/>
      <c r="P625" s="57"/>
      <c r="Q625" s="57"/>
      <c r="R625" s="16"/>
      <c r="S625" s="17"/>
      <c r="T625" s="17"/>
      <c r="U625" s="17"/>
      <c r="V625" s="17"/>
      <c r="W625" s="7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</row>
    <row r="626" spans="1:33" ht="14.4">
      <c r="A626" s="17"/>
      <c r="B626" s="163"/>
      <c r="C626" s="164"/>
      <c r="D626" s="140"/>
      <c r="E626" s="164"/>
      <c r="F626" s="164"/>
      <c r="G626" s="164"/>
      <c r="H626" s="164"/>
      <c r="I626" s="37"/>
      <c r="J626" s="126"/>
      <c r="K626" s="38"/>
      <c r="L626" s="165"/>
      <c r="M626" s="57"/>
      <c r="N626" s="166"/>
      <c r="O626" s="57"/>
      <c r="P626" s="57"/>
      <c r="Q626" s="57"/>
      <c r="R626" s="16"/>
      <c r="S626" s="17"/>
      <c r="T626" s="17"/>
      <c r="U626" s="17"/>
      <c r="V626" s="17"/>
      <c r="W626" s="7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</row>
    <row r="627" spans="1:33" ht="14.4">
      <c r="A627" s="17"/>
      <c r="B627" s="163"/>
      <c r="C627" s="164"/>
      <c r="D627" s="140"/>
      <c r="E627" s="164"/>
      <c r="F627" s="164"/>
      <c r="G627" s="164"/>
      <c r="H627" s="164"/>
      <c r="I627" s="37"/>
      <c r="J627" s="126"/>
      <c r="K627" s="38"/>
      <c r="L627" s="165"/>
      <c r="M627" s="57"/>
      <c r="N627" s="166"/>
      <c r="O627" s="57"/>
      <c r="P627" s="57"/>
      <c r="Q627" s="57"/>
      <c r="R627" s="16"/>
      <c r="S627" s="17"/>
      <c r="T627" s="17"/>
      <c r="U627" s="17"/>
      <c r="V627" s="17"/>
      <c r="W627" s="7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</row>
    <row r="628" spans="1:33" ht="14.4">
      <c r="A628" s="17"/>
      <c r="B628" s="163"/>
      <c r="C628" s="164"/>
      <c r="D628" s="140"/>
      <c r="E628" s="164"/>
      <c r="F628" s="164"/>
      <c r="G628" s="164"/>
      <c r="H628" s="164"/>
      <c r="I628" s="37"/>
      <c r="J628" s="126"/>
      <c r="K628" s="38"/>
      <c r="L628" s="165"/>
      <c r="M628" s="57"/>
      <c r="N628" s="166"/>
      <c r="O628" s="57"/>
      <c r="P628" s="57"/>
      <c r="Q628" s="57"/>
      <c r="R628" s="16"/>
      <c r="S628" s="17"/>
      <c r="T628" s="17"/>
      <c r="U628" s="17"/>
      <c r="V628" s="17"/>
      <c r="W628" s="7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</row>
    <row r="629" spans="1:33" ht="14.4">
      <c r="A629" s="17"/>
      <c r="B629" s="163"/>
      <c r="C629" s="164"/>
      <c r="D629" s="140"/>
      <c r="E629" s="164"/>
      <c r="F629" s="164"/>
      <c r="G629" s="164"/>
      <c r="H629" s="164"/>
      <c r="I629" s="37"/>
      <c r="J629" s="126"/>
      <c r="K629" s="38"/>
      <c r="L629" s="165"/>
      <c r="M629" s="57"/>
      <c r="N629" s="166"/>
      <c r="O629" s="57"/>
      <c r="P629" s="57"/>
      <c r="Q629" s="57"/>
      <c r="R629" s="16"/>
      <c r="S629" s="17"/>
      <c r="T629" s="17"/>
      <c r="U629" s="17"/>
      <c r="V629" s="17"/>
      <c r="W629" s="7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</row>
    <row r="630" spans="1:33" ht="14.4">
      <c r="A630" s="17"/>
      <c r="B630" s="163"/>
      <c r="C630" s="164"/>
      <c r="D630" s="140"/>
      <c r="E630" s="164"/>
      <c r="F630" s="164"/>
      <c r="G630" s="164"/>
      <c r="H630" s="164"/>
      <c r="I630" s="37"/>
      <c r="J630" s="126"/>
      <c r="K630" s="38"/>
      <c r="L630" s="165"/>
      <c r="M630" s="57"/>
      <c r="N630" s="166"/>
      <c r="O630" s="57"/>
      <c r="P630" s="57"/>
      <c r="Q630" s="57"/>
      <c r="R630" s="16"/>
      <c r="S630" s="17"/>
      <c r="T630" s="17"/>
      <c r="U630" s="17"/>
      <c r="V630" s="17"/>
      <c r="W630" s="7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</row>
    <row r="631" spans="1:33" ht="14.4">
      <c r="A631" s="17"/>
      <c r="B631" s="163"/>
      <c r="C631" s="164"/>
      <c r="D631" s="140"/>
      <c r="E631" s="164"/>
      <c r="F631" s="164"/>
      <c r="G631" s="164"/>
      <c r="H631" s="164"/>
      <c r="I631" s="37"/>
      <c r="J631" s="126"/>
      <c r="K631" s="38"/>
      <c r="L631" s="165"/>
      <c r="M631" s="57"/>
      <c r="N631" s="166"/>
      <c r="O631" s="57"/>
      <c r="P631" s="57"/>
      <c r="Q631" s="57"/>
      <c r="R631" s="16"/>
      <c r="S631" s="17"/>
      <c r="T631" s="17"/>
      <c r="U631" s="17"/>
      <c r="V631" s="17"/>
      <c r="W631" s="7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</row>
    <row r="632" spans="1:33" ht="14.4">
      <c r="A632" s="17"/>
      <c r="B632" s="163"/>
      <c r="C632" s="164"/>
      <c r="D632" s="140"/>
      <c r="E632" s="164"/>
      <c r="F632" s="164"/>
      <c r="G632" s="164"/>
      <c r="H632" s="164"/>
      <c r="I632" s="37"/>
      <c r="J632" s="126"/>
      <c r="K632" s="38"/>
      <c r="L632" s="165"/>
      <c r="M632" s="57"/>
      <c r="N632" s="166"/>
      <c r="O632" s="57"/>
      <c r="P632" s="57"/>
      <c r="Q632" s="57"/>
      <c r="R632" s="16"/>
      <c r="S632" s="17"/>
      <c r="T632" s="17"/>
      <c r="U632" s="17"/>
      <c r="V632" s="17"/>
      <c r="W632" s="7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</row>
    <row r="633" spans="1:33" ht="14.4">
      <c r="A633" s="17"/>
      <c r="B633" s="163"/>
      <c r="C633" s="164"/>
      <c r="D633" s="140"/>
      <c r="E633" s="164"/>
      <c r="F633" s="164"/>
      <c r="G633" s="164"/>
      <c r="H633" s="164"/>
      <c r="I633" s="37"/>
      <c r="J633" s="126"/>
      <c r="K633" s="38"/>
      <c r="L633" s="165"/>
      <c r="M633" s="57"/>
      <c r="N633" s="166"/>
      <c r="O633" s="57"/>
      <c r="P633" s="57"/>
      <c r="Q633" s="57"/>
      <c r="R633" s="16"/>
      <c r="S633" s="17"/>
      <c r="T633" s="17"/>
      <c r="U633" s="17"/>
      <c r="V633" s="17"/>
      <c r="W633" s="7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</row>
    <row r="634" spans="1:33" ht="14.4">
      <c r="A634" s="17"/>
      <c r="B634" s="163"/>
      <c r="C634" s="164"/>
      <c r="D634" s="140"/>
      <c r="E634" s="164"/>
      <c r="F634" s="164"/>
      <c r="G634" s="164"/>
      <c r="H634" s="164"/>
      <c r="I634" s="37"/>
      <c r="J634" s="126"/>
      <c r="K634" s="38"/>
      <c r="L634" s="165"/>
      <c r="M634" s="57"/>
      <c r="N634" s="166"/>
      <c r="O634" s="57"/>
      <c r="P634" s="57"/>
      <c r="Q634" s="57"/>
      <c r="R634" s="16"/>
      <c r="S634" s="17"/>
      <c r="T634" s="17"/>
      <c r="U634" s="17"/>
      <c r="V634" s="17"/>
      <c r="W634" s="7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</row>
    <row r="635" spans="1:33" ht="14.4">
      <c r="A635" s="17"/>
      <c r="B635" s="163"/>
      <c r="C635" s="164"/>
      <c r="D635" s="140"/>
      <c r="E635" s="164"/>
      <c r="F635" s="164"/>
      <c r="G635" s="164"/>
      <c r="H635" s="164"/>
      <c r="I635" s="37"/>
      <c r="J635" s="126"/>
      <c r="K635" s="38"/>
      <c r="L635" s="165"/>
      <c r="M635" s="57"/>
      <c r="N635" s="166"/>
      <c r="O635" s="57"/>
      <c r="P635" s="57"/>
      <c r="Q635" s="57"/>
      <c r="R635" s="16"/>
      <c r="S635" s="17"/>
      <c r="T635" s="17"/>
      <c r="U635" s="17"/>
      <c r="V635" s="17"/>
      <c r="W635" s="7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</row>
    <row r="636" spans="1:33" ht="14.4">
      <c r="A636" s="17"/>
      <c r="B636" s="163"/>
      <c r="C636" s="164"/>
      <c r="D636" s="140"/>
      <c r="E636" s="164"/>
      <c r="F636" s="164"/>
      <c r="G636" s="164"/>
      <c r="H636" s="164"/>
      <c r="I636" s="37"/>
      <c r="J636" s="126"/>
      <c r="K636" s="38"/>
      <c r="L636" s="165"/>
      <c r="M636" s="57"/>
      <c r="N636" s="166"/>
      <c r="O636" s="57"/>
      <c r="P636" s="57"/>
      <c r="Q636" s="57"/>
      <c r="R636" s="16"/>
      <c r="S636" s="17"/>
      <c r="T636" s="17"/>
      <c r="U636" s="17"/>
      <c r="V636" s="17"/>
      <c r="W636" s="7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</row>
    <row r="637" spans="1:33" ht="14.4">
      <c r="A637" s="17"/>
      <c r="B637" s="163"/>
      <c r="C637" s="164"/>
      <c r="D637" s="140"/>
      <c r="E637" s="164"/>
      <c r="F637" s="164"/>
      <c r="G637" s="164"/>
      <c r="H637" s="164"/>
      <c r="I637" s="37"/>
      <c r="J637" s="126"/>
      <c r="K637" s="38"/>
      <c r="L637" s="165"/>
      <c r="M637" s="57"/>
      <c r="N637" s="166"/>
      <c r="O637" s="57"/>
      <c r="P637" s="57"/>
      <c r="Q637" s="57"/>
      <c r="R637" s="16"/>
      <c r="S637" s="17"/>
      <c r="T637" s="17"/>
      <c r="U637" s="17"/>
      <c r="V637" s="17"/>
      <c r="W637" s="7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</row>
    <row r="638" spans="1:33" ht="14.4">
      <c r="A638" s="17"/>
      <c r="B638" s="163"/>
      <c r="C638" s="164"/>
      <c r="D638" s="140"/>
      <c r="E638" s="164"/>
      <c r="F638" s="164"/>
      <c r="G638" s="164"/>
      <c r="H638" s="164"/>
      <c r="I638" s="37"/>
      <c r="J638" s="126"/>
      <c r="K638" s="38"/>
      <c r="L638" s="165"/>
      <c r="M638" s="57"/>
      <c r="N638" s="166"/>
      <c r="O638" s="57"/>
      <c r="P638" s="57"/>
      <c r="Q638" s="57"/>
      <c r="R638" s="16"/>
      <c r="S638" s="17"/>
      <c r="T638" s="17"/>
      <c r="U638" s="17"/>
      <c r="V638" s="17"/>
      <c r="W638" s="7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</row>
    <row r="639" spans="1:33" ht="14.4">
      <c r="A639" s="17"/>
      <c r="B639" s="163"/>
      <c r="C639" s="164"/>
      <c r="D639" s="140"/>
      <c r="E639" s="164"/>
      <c r="F639" s="164"/>
      <c r="G639" s="164"/>
      <c r="H639" s="164"/>
      <c r="I639" s="37"/>
      <c r="J639" s="126"/>
      <c r="K639" s="38"/>
      <c r="L639" s="165"/>
      <c r="M639" s="57"/>
      <c r="N639" s="166"/>
      <c r="O639" s="57"/>
      <c r="P639" s="57"/>
      <c r="Q639" s="57"/>
      <c r="R639" s="16"/>
      <c r="S639" s="17"/>
      <c r="T639" s="17"/>
      <c r="U639" s="17"/>
      <c r="V639" s="17"/>
      <c r="W639" s="7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</row>
    <row r="640" spans="1:33" ht="14.4">
      <c r="A640" s="17"/>
      <c r="B640" s="163"/>
      <c r="C640" s="164"/>
      <c r="D640" s="140"/>
      <c r="E640" s="164"/>
      <c r="F640" s="164"/>
      <c r="G640" s="164"/>
      <c r="H640" s="164"/>
      <c r="I640" s="37"/>
      <c r="J640" s="126"/>
      <c r="K640" s="38"/>
      <c r="L640" s="165"/>
      <c r="M640" s="57"/>
      <c r="N640" s="166"/>
      <c r="O640" s="57"/>
      <c r="P640" s="57"/>
      <c r="Q640" s="57"/>
      <c r="R640" s="16"/>
      <c r="S640" s="17"/>
      <c r="T640" s="17"/>
      <c r="U640" s="17"/>
      <c r="V640" s="17"/>
      <c r="W640" s="7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</row>
    <row r="641" spans="1:33" ht="14.4">
      <c r="A641" s="17"/>
      <c r="B641" s="163"/>
      <c r="C641" s="164"/>
      <c r="D641" s="140"/>
      <c r="E641" s="164"/>
      <c r="F641" s="164"/>
      <c r="G641" s="164"/>
      <c r="H641" s="164"/>
      <c r="I641" s="37"/>
      <c r="J641" s="126"/>
      <c r="K641" s="38"/>
      <c r="L641" s="165"/>
      <c r="M641" s="57"/>
      <c r="N641" s="166"/>
      <c r="O641" s="57"/>
      <c r="P641" s="57"/>
      <c r="Q641" s="57"/>
      <c r="R641" s="16"/>
      <c r="S641" s="17"/>
      <c r="T641" s="17"/>
      <c r="U641" s="17"/>
      <c r="V641" s="17"/>
      <c r="W641" s="7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</row>
    <row r="642" spans="1:33" ht="14.4">
      <c r="A642" s="17"/>
      <c r="B642" s="163"/>
      <c r="C642" s="164"/>
      <c r="D642" s="140"/>
      <c r="E642" s="164"/>
      <c r="F642" s="164"/>
      <c r="G642" s="164"/>
      <c r="H642" s="164"/>
      <c r="I642" s="37"/>
      <c r="J642" s="126"/>
      <c r="K642" s="38"/>
      <c r="L642" s="165"/>
      <c r="M642" s="57"/>
      <c r="N642" s="166"/>
      <c r="O642" s="57"/>
      <c r="P642" s="57"/>
      <c r="Q642" s="57"/>
      <c r="R642" s="16"/>
      <c r="S642" s="17"/>
      <c r="T642" s="17"/>
      <c r="U642" s="17"/>
      <c r="V642" s="17"/>
      <c r="W642" s="7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</row>
    <row r="643" spans="1:33" ht="14.4">
      <c r="A643" s="17"/>
      <c r="B643" s="163"/>
      <c r="C643" s="164"/>
      <c r="D643" s="140"/>
      <c r="E643" s="164"/>
      <c r="F643" s="164"/>
      <c r="G643" s="164"/>
      <c r="H643" s="164"/>
      <c r="I643" s="37"/>
      <c r="J643" s="126"/>
      <c r="K643" s="38"/>
      <c r="L643" s="165"/>
      <c r="M643" s="57"/>
      <c r="N643" s="166"/>
      <c r="O643" s="57"/>
      <c r="P643" s="57"/>
      <c r="Q643" s="57"/>
      <c r="R643" s="16"/>
      <c r="S643" s="17"/>
      <c r="T643" s="17"/>
      <c r="U643" s="17"/>
      <c r="V643" s="17"/>
      <c r="W643" s="7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</row>
    <row r="644" spans="1:33" ht="14.4">
      <c r="A644" s="17"/>
      <c r="B644" s="163"/>
      <c r="C644" s="164"/>
      <c r="D644" s="140"/>
      <c r="E644" s="164"/>
      <c r="F644" s="164"/>
      <c r="G644" s="164"/>
      <c r="H644" s="164"/>
      <c r="I644" s="37"/>
      <c r="J644" s="126"/>
      <c r="K644" s="38"/>
      <c r="L644" s="165"/>
      <c r="M644" s="57"/>
      <c r="N644" s="166"/>
      <c r="O644" s="57"/>
      <c r="P644" s="57"/>
      <c r="Q644" s="57"/>
      <c r="R644" s="16"/>
      <c r="S644" s="17"/>
      <c r="T644" s="17"/>
      <c r="U644" s="17"/>
      <c r="V644" s="17"/>
      <c r="W644" s="7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</row>
    <row r="645" spans="1:33" ht="14.4">
      <c r="A645" s="17"/>
      <c r="B645" s="163"/>
      <c r="C645" s="164"/>
      <c r="D645" s="140"/>
      <c r="E645" s="164"/>
      <c r="F645" s="164"/>
      <c r="G645" s="164"/>
      <c r="H645" s="164"/>
      <c r="I645" s="37"/>
      <c r="J645" s="126"/>
      <c r="K645" s="38"/>
      <c r="L645" s="165"/>
      <c r="M645" s="57"/>
      <c r="N645" s="166"/>
      <c r="O645" s="57"/>
      <c r="P645" s="57"/>
      <c r="Q645" s="57"/>
      <c r="R645" s="16"/>
      <c r="S645" s="17"/>
      <c r="T645" s="17"/>
      <c r="U645" s="17"/>
      <c r="V645" s="17"/>
      <c r="W645" s="7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</row>
    <row r="646" spans="1:33" ht="14.4">
      <c r="A646" s="17"/>
      <c r="B646" s="163"/>
      <c r="C646" s="164"/>
      <c r="D646" s="140"/>
      <c r="E646" s="164"/>
      <c r="F646" s="164"/>
      <c r="G646" s="164"/>
      <c r="H646" s="164"/>
      <c r="I646" s="37"/>
      <c r="J646" s="126"/>
      <c r="K646" s="38"/>
      <c r="L646" s="165"/>
      <c r="M646" s="57"/>
      <c r="N646" s="166"/>
      <c r="O646" s="57"/>
      <c r="P646" s="57"/>
      <c r="Q646" s="57"/>
      <c r="R646" s="16"/>
      <c r="S646" s="17"/>
      <c r="T646" s="17"/>
      <c r="U646" s="17"/>
      <c r="V646" s="17"/>
      <c r="W646" s="7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</row>
    <row r="647" spans="1:33" ht="14.4">
      <c r="A647" s="17"/>
      <c r="B647" s="163"/>
      <c r="C647" s="164"/>
      <c r="D647" s="140"/>
      <c r="E647" s="164"/>
      <c r="F647" s="164"/>
      <c r="G647" s="164"/>
      <c r="H647" s="164"/>
      <c r="I647" s="37"/>
      <c r="J647" s="126"/>
      <c r="K647" s="38"/>
      <c r="L647" s="165"/>
      <c r="M647" s="57"/>
      <c r="N647" s="166"/>
      <c r="O647" s="57"/>
      <c r="P647" s="57"/>
      <c r="Q647" s="57"/>
      <c r="R647" s="16"/>
      <c r="S647" s="17"/>
      <c r="T647" s="17"/>
      <c r="U647" s="17"/>
      <c r="V647" s="17"/>
      <c r="W647" s="7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</row>
    <row r="648" spans="1:33" ht="14.4">
      <c r="A648" s="17"/>
      <c r="B648" s="163"/>
      <c r="C648" s="164"/>
      <c r="D648" s="140"/>
      <c r="E648" s="164"/>
      <c r="F648" s="164"/>
      <c r="G648" s="164"/>
      <c r="H648" s="164"/>
      <c r="I648" s="37"/>
      <c r="J648" s="126"/>
      <c r="K648" s="38"/>
      <c r="L648" s="165"/>
      <c r="M648" s="57"/>
      <c r="N648" s="166"/>
      <c r="O648" s="57"/>
      <c r="P648" s="57"/>
      <c r="Q648" s="57"/>
      <c r="R648" s="16"/>
      <c r="S648" s="17"/>
      <c r="T648" s="17"/>
      <c r="U648" s="17"/>
      <c r="V648" s="17"/>
      <c r="W648" s="7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</row>
    <row r="649" spans="1:33" ht="14.4">
      <c r="A649" s="17"/>
      <c r="B649" s="163"/>
      <c r="C649" s="164"/>
      <c r="D649" s="140"/>
      <c r="E649" s="164"/>
      <c r="F649" s="164"/>
      <c r="G649" s="164"/>
      <c r="H649" s="164"/>
      <c r="I649" s="37"/>
      <c r="J649" s="126"/>
      <c r="K649" s="38"/>
      <c r="L649" s="165"/>
      <c r="M649" s="57"/>
      <c r="N649" s="166"/>
      <c r="O649" s="57"/>
      <c r="P649" s="57"/>
      <c r="Q649" s="57"/>
      <c r="R649" s="16"/>
      <c r="S649" s="17"/>
      <c r="T649" s="17"/>
      <c r="U649" s="17"/>
      <c r="V649" s="17"/>
      <c r="W649" s="7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</row>
    <row r="650" spans="1:33" ht="14.4">
      <c r="A650" s="17"/>
      <c r="B650" s="163"/>
      <c r="C650" s="164"/>
      <c r="D650" s="140"/>
      <c r="E650" s="164"/>
      <c r="F650" s="164"/>
      <c r="G650" s="164"/>
      <c r="H650" s="164"/>
      <c r="I650" s="37"/>
      <c r="J650" s="126"/>
      <c r="K650" s="38"/>
      <c r="L650" s="165"/>
      <c r="M650" s="57"/>
      <c r="N650" s="166"/>
      <c r="O650" s="57"/>
      <c r="P650" s="57"/>
      <c r="Q650" s="57"/>
      <c r="R650" s="16"/>
      <c r="S650" s="17"/>
      <c r="T650" s="17"/>
      <c r="U650" s="17"/>
      <c r="V650" s="17"/>
      <c r="W650" s="7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</row>
    <row r="651" spans="1:33" ht="14.4">
      <c r="A651" s="17"/>
      <c r="B651" s="163"/>
      <c r="C651" s="164"/>
      <c r="D651" s="140"/>
      <c r="E651" s="164"/>
      <c r="F651" s="164"/>
      <c r="G651" s="164"/>
      <c r="H651" s="164"/>
      <c r="I651" s="37"/>
      <c r="J651" s="126"/>
      <c r="K651" s="38"/>
      <c r="L651" s="165"/>
      <c r="M651" s="57"/>
      <c r="N651" s="166"/>
      <c r="O651" s="57"/>
      <c r="P651" s="57"/>
      <c r="Q651" s="57"/>
      <c r="R651" s="16"/>
      <c r="S651" s="17"/>
      <c r="T651" s="17"/>
      <c r="U651" s="17"/>
      <c r="V651" s="17"/>
      <c r="W651" s="7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</row>
    <row r="652" spans="1:33" ht="14.4">
      <c r="A652" s="17"/>
      <c r="B652" s="163"/>
      <c r="C652" s="164"/>
      <c r="D652" s="140"/>
      <c r="E652" s="164"/>
      <c r="F652" s="164"/>
      <c r="G652" s="164"/>
      <c r="H652" s="164"/>
      <c r="I652" s="37"/>
      <c r="J652" s="126"/>
      <c r="K652" s="38"/>
      <c r="L652" s="165"/>
      <c r="M652" s="57"/>
      <c r="N652" s="166"/>
      <c r="O652" s="57"/>
      <c r="P652" s="57"/>
      <c r="Q652" s="57"/>
      <c r="R652" s="16"/>
      <c r="S652" s="17"/>
      <c r="T652" s="17"/>
      <c r="U652" s="17"/>
      <c r="V652" s="17"/>
      <c r="W652" s="7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</row>
    <row r="653" spans="1:33" ht="14.4">
      <c r="A653" s="17"/>
      <c r="B653" s="163"/>
      <c r="C653" s="164"/>
      <c r="D653" s="140"/>
      <c r="E653" s="164"/>
      <c r="F653" s="164"/>
      <c r="G653" s="164"/>
      <c r="H653" s="164"/>
      <c r="I653" s="37"/>
      <c r="J653" s="126"/>
      <c r="K653" s="38"/>
      <c r="L653" s="165"/>
      <c r="M653" s="57"/>
      <c r="N653" s="166"/>
      <c r="O653" s="57"/>
      <c r="P653" s="57"/>
      <c r="Q653" s="57"/>
      <c r="R653" s="16"/>
      <c r="S653" s="17"/>
      <c r="T653" s="17"/>
      <c r="U653" s="17"/>
      <c r="V653" s="17"/>
      <c r="W653" s="7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</row>
    <row r="654" spans="1:33" ht="14.4">
      <c r="A654" s="17"/>
      <c r="B654" s="163"/>
      <c r="C654" s="164"/>
      <c r="D654" s="140"/>
      <c r="E654" s="164"/>
      <c r="F654" s="164"/>
      <c r="G654" s="164"/>
      <c r="H654" s="164"/>
      <c r="I654" s="37"/>
      <c r="J654" s="126"/>
      <c r="K654" s="38"/>
      <c r="L654" s="165"/>
      <c r="M654" s="57"/>
      <c r="N654" s="166"/>
      <c r="O654" s="57"/>
      <c r="P654" s="57"/>
      <c r="Q654" s="57"/>
      <c r="R654" s="16"/>
      <c r="S654" s="17"/>
      <c r="T654" s="17"/>
      <c r="U654" s="17"/>
      <c r="V654" s="17"/>
      <c r="W654" s="7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</row>
    <row r="655" spans="1:33" ht="14.4">
      <c r="A655" s="17"/>
      <c r="B655" s="163"/>
      <c r="C655" s="164"/>
      <c r="D655" s="140"/>
      <c r="E655" s="164"/>
      <c r="F655" s="164"/>
      <c r="G655" s="164"/>
      <c r="H655" s="164"/>
      <c r="I655" s="37"/>
      <c r="J655" s="126"/>
      <c r="K655" s="38"/>
      <c r="L655" s="165"/>
      <c r="M655" s="57"/>
      <c r="N655" s="166"/>
      <c r="O655" s="57"/>
      <c r="P655" s="57"/>
      <c r="Q655" s="57"/>
      <c r="R655" s="16"/>
      <c r="S655" s="17"/>
      <c r="T655" s="17"/>
      <c r="U655" s="17"/>
      <c r="V655" s="17"/>
      <c r="W655" s="7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</row>
    <row r="656" spans="1:33" ht="14.4">
      <c r="A656" s="17"/>
      <c r="B656" s="163"/>
      <c r="C656" s="164"/>
      <c r="D656" s="140"/>
      <c r="E656" s="164"/>
      <c r="F656" s="164"/>
      <c r="G656" s="164"/>
      <c r="H656" s="164"/>
      <c r="I656" s="37"/>
      <c r="J656" s="126"/>
      <c r="K656" s="38"/>
      <c r="L656" s="165"/>
      <c r="M656" s="57"/>
      <c r="N656" s="166"/>
      <c r="O656" s="57"/>
      <c r="P656" s="57"/>
      <c r="Q656" s="57"/>
      <c r="R656" s="16"/>
      <c r="S656" s="17"/>
      <c r="T656" s="17"/>
      <c r="U656" s="17"/>
      <c r="V656" s="17"/>
      <c r="W656" s="7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</row>
    <row r="657" spans="1:33" ht="14.4">
      <c r="A657" s="17"/>
      <c r="B657" s="163"/>
      <c r="C657" s="164"/>
      <c r="D657" s="140"/>
      <c r="E657" s="164"/>
      <c r="F657" s="164"/>
      <c r="G657" s="164"/>
      <c r="H657" s="164"/>
      <c r="I657" s="37"/>
      <c r="J657" s="126"/>
      <c r="K657" s="38"/>
      <c r="L657" s="165"/>
      <c r="M657" s="57"/>
      <c r="N657" s="166"/>
      <c r="O657" s="57"/>
      <c r="P657" s="57"/>
      <c r="Q657" s="57"/>
      <c r="R657" s="16"/>
      <c r="S657" s="17"/>
      <c r="T657" s="17"/>
      <c r="U657" s="17"/>
      <c r="V657" s="17"/>
      <c r="W657" s="7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</row>
    <row r="658" spans="1:33" ht="14.4">
      <c r="A658" s="17"/>
      <c r="B658" s="163"/>
      <c r="C658" s="164"/>
      <c r="D658" s="140"/>
      <c r="E658" s="164"/>
      <c r="F658" s="164"/>
      <c r="G658" s="164"/>
      <c r="H658" s="164"/>
      <c r="I658" s="37"/>
      <c r="J658" s="126"/>
      <c r="K658" s="38"/>
      <c r="L658" s="165"/>
      <c r="M658" s="57"/>
      <c r="N658" s="166"/>
      <c r="O658" s="57"/>
      <c r="P658" s="57"/>
      <c r="Q658" s="57"/>
      <c r="R658" s="16"/>
      <c r="S658" s="17"/>
      <c r="T658" s="17"/>
      <c r="U658" s="17"/>
      <c r="V658" s="17"/>
      <c r="W658" s="7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</row>
    <row r="659" spans="1:33" ht="14.4">
      <c r="A659" s="17"/>
      <c r="B659" s="163"/>
      <c r="C659" s="164"/>
      <c r="D659" s="140"/>
      <c r="E659" s="164"/>
      <c r="F659" s="164"/>
      <c r="G659" s="164"/>
      <c r="H659" s="164"/>
      <c r="I659" s="37"/>
      <c r="J659" s="126"/>
      <c r="K659" s="38"/>
      <c r="L659" s="165"/>
      <c r="M659" s="57"/>
      <c r="N659" s="166"/>
      <c r="O659" s="57"/>
      <c r="P659" s="57"/>
      <c r="Q659" s="57"/>
      <c r="R659" s="16"/>
      <c r="S659" s="17"/>
      <c r="T659" s="17"/>
      <c r="U659" s="17"/>
      <c r="V659" s="17"/>
      <c r="W659" s="7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</row>
    <row r="660" spans="1:33" ht="14.4">
      <c r="A660" s="17"/>
      <c r="B660" s="163"/>
      <c r="C660" s="164"/>
      <c r="D660" s="140"/>
      <c r="E660" s="164"/>
      <c r="F660" s="164"/>
      <c r="G660" s="164"/>
      <c r="H660" s="164"/>
      <c r="I660" s="37"/>
      <c r="J660" s="126"/>
      <c r="K660" s="38"/>
      <c r="L660" s="165"/>
      <c r="M660" s="57"/>
      <c r="N660" s="166"/>
      <c r="O660" s="57"/>
      <c r="P660" s="57"/>
      <c r="Q660" s="57"/>
      <c r="R660" s="16"/>
      <c r="S660" s="17"/>
      <c r="T660" s="17"/>
      <c r="U660" s="17"/>
      <c r="V660" s="17"/>
      <c r="W660" s="7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</row>
    <row r="661" spans="1:33" ht="14.4">
      <c r="A661" s="17"/>
      <c r="B661" s="163"/>
      <c r="C661" s="164"/>
      <c r="D661" s="140"/>
      <c r="E661" s="164"/>
      <c r="F661" s="164"/>
      <c r="G661" s="164"/>
      <c r="H661" s="164"/>
      <c r="I661" s="37"/>
      <c r="J661" s="126"/>
      <c r="K661" s="38"/>
      <c r="L661" s="165"/>
      <c r="M661" s="57"/>
      <c r="N661" s="166"/>
      <c r="O661" s="57"/>
      <c r="P661" s="57"/>
      <c r="Q661" s="57"/>
      <c r="R661" s="16"/>
      <c r="S661" s="17"/>
      <c r="T661" s="17"/>
      <c r="U661" s="17"/>
      <c r="V661" s="17"/>
      <c r="W661" s="7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</row>
    <row r="662" spans="1:33" ht="14.4">
      <c r="A662" s="17"/>
      <c r="B662" s="163"/>
      <c r="C662" s="164"/>
      <c r="D662" s="140"/>
      <c r="E662" s="164"/>
      <c r="F662" s="164"/>
      <c r="G662" s="164"/>
      <c r="H662" s="164"/>
      <c r="I662" s="37"/>
      <c r="J662" s="126"/>
      <c r="K662" s="38"/>
      <c r="L662" s="165"/>
      <c r="M662" s="57"/>
      <c r="N662" s="166"/>
      <c r="O662" s="57"/>
      <c r="P662" s="57"/>
      <c r="Q662" s="57"/>
      <c r="R662" s="16"/>
      <c r="S662" s="17"/>
      <c r="T662" s="17"/>
      <c r="U662" s="17"/>
      <c r="V662" s="17"/>
      <c r="W662" s="7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</row>
    <row r="663" spans="1:33" ht="14.4">
      <c r="A663" s="17"/>
      <c r="B663" s="163"/>
      <c r="C663" s="164"/>
      <c r="D663" s="140"/>
      <c r="E663" s="164"/>
      <c r="F663" s="164"/>
      <c r="G663" s="164"/>
      <c r="H663" s="164"/>
      <c r="I663" s="37"/>
      <c r="J663" s="126"/>
      <c r="K663" s="38"/>
      <c r="L663" s="165"/>
      <c r="M663" s="57"/>
      <c r="N663" s="166"/>
      <c r="O663" s="57"/>
      <c r="P663" s="57"/>
      <c r="Q663" s="57"/>
      <c r="R663" s="16"/>
      <c r="S663" s="17"/>
      <c r="T663" s="17"/>
      <c r="U663" s="17"/>
      <c r="V663" s="17"/>
      <c r="W663" s="7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</row>
    <row r="664" spans="1:33" ht="14.4">
      <c r="A664" s="17"/>
      <c r="B664" s="163"/>
      <c r="C664" s="164"/>
      <c r="D664" s="140"/>
      <c r="E664" s="164"/>
      <c r="F664" s="164"/>
      <c r="G664" s="164"/>
      <c r="H664" s="164"/>
      <c r="I664" s="37"/>
      <c r="J664" s="126"/>
      <c r="K664" s="38"/>
      <c r="L664" s="165"/>
      <c r="M664" s="57"/>
      <c r="N664" s="166"/>
      <c r="O664" s="57"/>
      <c r="P664" s="57"/>
      <c r="Q664" s="57"/>
      <c r="R664" s="16"/>
      <c r="S664" s="17"/>
      <c r="T664" s="17"/>
      <c r="U664" s="17"/>
      <c r="V664" s="17"/>
      <c r="W664" s="7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</row>
    <row r="665" spans="1:33" ht="14.4">
      <c r="A665" s="17"/>
      <c r="B665" s="163"/>
      <c r="C665" s="164"/>
      <c r="D665" s="140"/>
      <c r="E665" s="164"/>
      <c r="F665" s="164"/>
      <c r="G665" s="164"/>
      <c r="H665" s="164"/>
      <c r="I665" s="37"/>
      <c r="J665" s="126"/>
      <c r="K665" s="38"/>
      <c r="L665" s="165"/>
      <c r="M665" s="57"/>
      <c r="N665" s="166"/>
      <c r="O665" s="57"/>
      <c r="P665" s="57"/>
      <c r="Q665" s="57"/>
      <c r="R665" s="16"/>
      <c r="S665" s="17"/>
      <c r="T665" s="17"/>
      <c r="U665" s="17"/>
      <c r="V665" s="17"/>
      <c r="W665" s="7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</row>
    <row r="666" spans="1:33" ht="14.4">
      <c r="A666" s="17"/>
      <c r="B666" s="163"/>
      <c r="C666" s="164"/>
      <c r="D666" s="140"/>
      <c r="E666" s="164"/>
      <c r="F666" s="164"/>
      <c r="G666" s="164"/>
      <c r="H666" s="164"/>
      <c r="I666" s="37"/>
      <c r="J666" s="126"/>
      <c r="K666" s="38"/>
      <c r="L666" s="165"/>
      <c r="M666" s="57"/>
      <c r="N666" s="166"/>
      <c r="O666" s="57"/>
      <c r="P666" s="57"/>
      <c r="Q666" s="57"/>
      <c r="R666" s="16"/>
      <c r="S666" s="17"/>
      <c r="T666" s="17"/>
      <c r="U666" s="17"/>
      <c r="V666" s="17"/>
      <c r="W666" s="7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</row>
    <row r="667" spans="1:33" ht="14.4">
      <c r="A667" s="17"/>
      <c r="B667" s="163"/>
      <c r="C667" s="164"/>
      <c r="D667" s="140"/>
      <c r="E667" s="164"/>
      <c r="F667" s="164"/>
      <c r="G667" s="164"/>
      <c r="H667" s="164"/>
      <c r="I667" s="37"/>
      <c r="J667" s="126"/>
      <c r="K667" s="38"/>
      <c r="L667" s="165"/>
      <c r="M667" s="57"/>
      <c r="N667" s="166"/>
      <c r="O667" s="57"/>
      <c r="P667" s="57"/>
      <c r="Q667" s="57"/>
      <c r="R667" s="16"/>
      <c r="S667" s="17"/>
      <c r="T667" s="17"/>
      <c r="U667" s="17"/>
      <c r="V667" s="17"/>
      <c r="W667" s="7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</row>
    <row r="668" spans="1:33" ht="14.4">
      <c r="A668" s="17"/>
      <c r="B668" s="163"/>
      <c r="C668" s="164"/>
      <c r="D668" s="140"/>
      <c r="E668" s="164"/>
      <c r="F668" s="164"/>
      <c r="G668" s="164"/>
      <c r="H668" s="164"/>
      <c r="I668" s="37"/>
      <c r="J668" s="126"/>
      <c r="K668" s="38"/>
      <c r="L668" s="165"/>
      <c r="M668" s="57"/>
      <c r="N668" s="166"/>
      <c r="O668" s="57"/>
      <c r="P668" s="57"/>
      <c r="Q668" s="57"/>
      <c r="R668" s="16"/>
      <c r="S668" s="17"/>
      <c r="T668" s="17"/>
      <c r="U668" s="17"/>
      <c r="V668" s="17"/>
      <c r="W668" s="7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</row>
    <row r="669" spans="1:33" ht="14.4">
      <c r="A669" s="17"/>
      <c r="B669" s="163"/>
      <c r="C669" s="164"/>
      <c r="D669" s="140"/>
      <c r="E669" s="164"/>
      <c r="F669" s="164"/>
      <c r="G669" s="164"/>
      <c r="H669" s="164"/>
      <c r="I669" s="37"/>
      <c r="J669" s="126"/>
      <c r="K669" s="38"/>
      <c r="L669" s="165"/>
      <c r="M669" s="57"/>
      <c r="N669" s="166"/>
      <c r="O669" s="57"/>
      <c r="P669" s="57"/>
      <c r="Q669" s="57"/>
      <c r="R669" s="16"/>
      <c r="S669" s="17"/>
      <c r="T669" s="17"/>
      <c r="U669" s="17"/>
      <c r="V669" s="17"/>
      <c r="W669" s="7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</row>
    <row r="670" spans="1:33" ht="14.4">
      <c r="A670" s="17"/>
      <c r="B670" s="163"/>
      <c r="C670" s="164"/>
      <c r="D670" s="140"/>
      <c r="E670" s="164"/>
      <c r="F670" s="164"/>
      <c r="G670" s="164"/>
      <c r="H670" s="164"/>
      <c r="I670" s="37"/>
      <c r="J670" s="126"/>
      <c r="K670" s="38"/>
      <c r="L670" s="165"/>
      <c r="M670" s="57"/>
      <c r="N670" s="166"/>
      <c r="O670" s="57"/>
      <c r="P670" s="57"/>
      <c r="Q670" s="57"/>
      <c r="R670" s="16"/>
      <c r="S670" s="17"/>
      <c r="T670" s="17"/>
      <c r="U670" s="17"/>
      <c r="V670" s="17"/>
      <c r="W670" s="7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</row>
    <row r="671" spans="1:33" ht="14.4">
      <c r="A671" s="17"/>
      <c r="B671" s="163"/>
      <c r="C671" s="164"/>
      <c r="D671" s="140"/>
      <c r="E671" s="164"/>
      <c r="F671" s="164"/>
      <c r="G671" s="164"/>
      <c r="H671" s="164"/>
      <c r="I671" s="37"/>
      <c r="J671" s="126"/>
      <c r="K671" s="38"/>
      <c r="L671" s="165"/>
      <c r="M671" s="57"/>
      <c r="N671" s="166"/>
      <c r="O671" s="57"/>
      <c r="P671" s="57"/>
      <c r="Q671" s="57"/>
      <c r="R671" s="16"/>
      <c r="S671" s="17"/>
      <c r="T671" s="17"/>
      <c r="U671" s="17"/>
      <c r="V671" s="17"/>
      <c r="W671" s="7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</row>
    <row r="672" spans="1:33" ht="14.4">
      <c r="A672" s="17"/>
      <c r="B672" s="163"/>
      <c r="C672" s="164"/>
      <c r="D672" s="140"/>
      <c r="E672" s="164"/>
      <c r="F672" s="164"/>
      <c r="G672" s="164"/>
      <c r="H672" s="164"/>
      <c r="I672" s="37"/>
      <c r="J672" s="126"/>
      <c r="K672" s="38"/>
      <c r="L672" s="165"/>
      <c r="M672" s="57"/>
      <c r="N672" s="166"/>
      <c r="O672" s="57"/>
      <c r="P672" s="57"/>
      <c r="Q672" s="57"/>
      <c r="R672" s="16"/>
      <c r="S672" s="17"/>
      <c r="T672" s="17"/>
      <c r="U672" s="17"/>
      <c r="V672" s="17"/>
      <c r="W672" s="7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</row>
    <row r="673" spans="1:33" ht="14.4">
      <c r="A673" s="17"/>
      <c r="B673" s="163"/>
      <c r="C673" s="164"/>
      <c r="D673" s="140"/>
      <c r="E673" s="164"/>
      <c r="F673" s="164"/>
      <c r="G673" s="164"/>
      <c r="H673" s="164"/>
      <c r="I673" s="37"/>
      <c r="J673" s="126"/>
      <c r="K673" s="38"/>
      <c r="L673" s="165"/>
      <c r="M673" s="57"/>
      <c r="N673" s="166"/>
      <c r="O673" s="57"/>
      <c r="P673" s="57"/>
      <c r="Q673" s="57"/>
      <c r="R673" s="16"/>
      <c r="S673" s="17"/>
      <c r="T673" s="17"/>
      <c r="U673" s="17"/>
      <c r="V673" s="17"/>
      <c r="W673" s="7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</row>
    <row r="674" spans="1:33" ht="14.4">
      <c r="A674" s="17"/>
      <c r="B674" s="163"/>
      <c r="C674" s="164"/>
      <c r="D674" s="140"/>
      <c r="E674" s="164"/>
      <c r="F674" s="164"/>
      <c r="G674" s="164"/>
      <c r="H674" s="164"/>
      <c r="I674" s="37"/>
      <c r="J674" s="126"/>
      <c r="K674" s="38"/>
      <c r="L674" s="165"/>
      <c r="M674" s="57"/>
      <c r="N674" s="166"/>
      <c r="O674" s="57"/>
      <c r="P674" s="57"/>
      <c r="Q674" s="57"/>
      <c r="R674" s="16"/>
      <c r="S674" s="17"/>
      <c r="T674" s="17"/>
      <c r="U674" s="17"/>
      <c r="V674" s="17"/>
      <c r="W674" s="7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</row>
    <row r="675" spans="1:33" ht="14.4">
      <c r="A675" s="17"/>
      <c r="B675" s="163"/>
      <c r="C675" s="164"/>
      <c r="D675" s="140"/>
      <c r="E675" s="164"/>
      <c r="F675" s="164"/>
      <c r="G675" s="164"/>
      <c r="H675" s="164"/>
      <c r="I675" s="37"/>
      <c r="J675" s="126"/>
      <c r="K675" s="38"/>
      <c r="L675" s="165"/>
      <c r="M675" s="57"/>
      <c r="N675" s="166"/>
      <c r="O675" s="57"/>
      <c r="P675" s="57"/>
      <c r="Q675" s="57"/>
      <c r="R675" s="16"/>
      <c r="S675" s="17"/>
      <c r="T675" s="17"/>
      <c r="U675" s="17"/>
      <c r="V675" s="17"/>
      <c r="W675" s="7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</row>
    <row r="676" spans="1:33" ht="14.4">
      <c r="A676" s="17"/>
      <c r="B676" s="163"/>
      <c r="C676" s="164"/>
      <c r="D676" s="140"/>
      <c r="E676" s="164"/>
      <c r="F676" s="164"/>
      <c r="G676" s="164"/>
      <c r="H676" s="164"/>
      <c r="I676" s="37"/>
      <c r="J676" s="126"/>
      <c r="K676" s="38"/>
      <c r="L676" s="165"/>
      <c r="M676" s="57"/>
      <c r="N676" s="166"/>
      <c r="O676" s="57"/>
      <c r="P676" s="57"/>
      <c r="Q676" s="57"/>
      <c r="R676" s="16"/>
      <c r="S676" s="17"/>
      <c r="T676" s="17"/>
      <c r="U676" s="17"/>
      <c r="V676" s="17"/>
      <c r="W676" s="7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</row>
    <row r="677" spans="1:33" ht="14.4">
      <c r="A677" s="17"/>
      <c r="B677" s="163"/>
      <c r="C677" s="164"/>
      <c r="D677" s="140"/>
      <c r="E677" s="164"/>
      <c r="F677" s="164"/>
      <c r="G677" s="164"/>
      <c r="H677" s="164"/>
      <c r="I677" s="37"/>
      <c r="J677" s="126"/>
      <c r="K677" s="38"/>
      <c r="L677" s="165"/>
      <c r="M677" s="57"/>
      <c r="N677" s="166"/>
      <c r="O677" s="57"/>
      <c r="P677" s="57"/>
      <c r="Q677" s="57"/>
      <c r="R677" s="16"/>
      <c r="S677" s="17"/>
      <c r="T677" s="17"/>
      <c r="U677" s="17"/>
      <c r="V677" s="17"/>
      <c r="W677" s="7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</row>
    <row r="678" spans="1:33" ht="14.4">
      <c r="A678" s="17"/>
      <c r="B678" s="163"/>
      <c r="C678" s="164"/>
      <c r="D678" s="140"/>
      <c r="E678" s="164"/>
      <c r="F678" s="164"/>
      <c r="G678" s="164"/>
      <c r="H678" s="164"/>
      <c r="I678" s="37"/>
      <c r="J678" s="126"/>
      <c r="K678" s="38"/>
      <c r="L678" s="165"/>
      <c r="M678" s="57"/>
      <c r="N678" s="166"/>
      <c r="O678" s="57"/>
      <c r="P678" s="57"/>
      <c r="Q678" s="57"/>
      <c r="R678" s="16"/>
      <c r="S678" s="17"/>
      <c r="T678" s="17"/>
      <c r="U678" s="17"/>
      <c r="V678" s="17"/>
      <c r="W678" s="7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</row>
    <row r="679" spans="1:33" ht="14.4">
      <c r="A679" s="17"/>
      <c r="B679" s="163"/>
      <c r="C679" s="164"/>
      <c r="D679" s="140"/>
      <c r="E679" s="164"/>
      <c r="F679" s="164"/>
      <c r="G679" s="164"/>
      <c r="H679" s="164"/>
      <c r="I679" s="37"/>
      <c r="J679" s="126"/>
      <c r="K679" s="38"/>
      <c r="L679" s="165"/>
      <c r="M679" s="57"/>
      <c r="N679" s="166"/>
      <c r="O679" s="57"/>
      <c r="P679" s="57"/>
      <c r="Q679" s="57"/>
      <c r="R679" s="16"/>
      <c r="S679" s="17"/>
      <c r="T679" s="17"/>
      <c r="U679" s="17"/>
      <c r="V679" s="17"/>
      <c r="W679" s="7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</row>
    <row r="680" spans="1:33" ht="14.4">
      <c r="A680" s="17"/>
      <c r="B680" s="163"/>
      <c r="C680" s="164"/>
      <c r="D680" s="140"/>
      <c r="E680" s="164"/>
      <c r="F680" s="164"/>
      <c r="G680" s="164"/>
      <c r="H680" s="164"/>
      <c r="I680" s="37"/>
      <c r="J680" s="126"/>
      <c r="K680" s="38"/>
      <c r="L680" s="165"/>
      <c r="M680" s="57"/>
      <c r="N680" s="166"/>
      <c r="O680" s="57"/>
      <c r="P680" s="57"/>
      <c r="Q680" s="57"/>
      <c r="R680" s="16"/>
      <c r="S680" s="17"/>
      <c r="T680" s="17"/>
      <c r="U680" s="17"/>
      <c r="V680" s="17"/>
      <c r="W680" s="7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</row>
    <row r="681" spans="1:33" ht="14.4">
      <c r="A681" s="17"/>
      <c r="B681" s="163"/>
      <c r="C681" s="164"/>
      <c r="D681" s="140"/>
      <c r="E681" s="164"/>
      <c r="F681" s="164"/>
      <c r="G681" s="164"/>
      <c r="H681" s="164"/>
      <c r="I681" s="37"/>
      <c r="J681" s="126"/>
      <c r="K681" s="38"/>
      <c r="L681" s="165"/>
      <c r="M681" s="57"/>
      <c r="N681" s="166"/>
      <c r="O681" s="57"/>
      <c r="P681" s="57"/>
      <c r="Q681" s="57"/>
      <c r="R681" s="16"/>
      <c r="S681" s="17"/>
      <c r="T681" s="17"/>
      <c r="U681" s="17"/>
      <c r="V681" s="17"/>
      <c r="W681" s="7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</row>
    <row r="682" spans="1:33" ht="14.4">
      <c r="A682" s="17"/>
      <c r="B682" s="163"/>
      <c r="C682" s="164"/>
      <c r="D682" s="140"/>
      <c r="E682" s="164"/>
      <c r="F682" s="164"/>
      <c r="G682" s="164"/>
      <c r="H682" s="164"/>
      <c r="I682" s="37"/>
      <c r="J682" s="126"/>
      <c r="K682" s="38"/>
      <c r="L682" s="165"/>
      <c r="M682" s="57"/>
      <c r="N682" s="166"/>
      <c r="O682" s="57"/>
      <c r="P682" s="57"/>
      <c r="Q682" s="57"/>
      <c r="R682" s="16"/>
      <c r="S682" s="17"/>
      <c r="T682" s="17"/>
      <c r="U682" s="17"/>
      <c r="V682" s="17"/>
      <c r="W682" s="7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</row>
    <row r="683" spans="1:33" ht="14.4">
      <c r="A683" s="17"/>
      <c r="B683" s="163"/>
      <c r="C683" s="164"/>
      <c r="D683" s="140"/>
      <c r="E683" s="164"/>
      <c r="F683" s="164"/>
      <c r="G683" s="164"/>
      <c r="H683" s="164"/>
      <c r="I683" s="37"/>
      <c r="J683" s="126"/>
      <c r="K683" s="38"/>
      <c r="L683" s="165"/>
      <c r="M683" s="57"/>
      <c r="N683" s="166"/>
      <c r="O683" s="57"/>
      <c r="P683" s="57"/>
      <c r="Q683" s="57"/>
      <c r="R683" s="16"/>
      <c r="S683" s="17"/>
      <c r="T683" s="17"/>
      <c r="U683" s="17"/>
      <c r="V683" s="17"/>
      <c r="W683" s="7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</row>
    <row r="684" spans="1:33" ht="14.4">
      <c r="A684" s="17"/>
      <c r="B684" s="163"/>
      <c r="C684" s="164"/>
      <c r="D684" s="140"/>
      <c r="E684" s="164"/>
      <c r="F684" s="164"/>
      <c r="G684" s="164"/>
      <c r="H684" s="164"/>
      <c r="I684" s="37"/>
      <c r="J684" s="126"/>
      <c r="K684" s="38"/>
      <c r="L684" s="165"/>
      <c r="M684" s="57"/>
      <c r="N684" s="166"/>
      <c r="O684" s="57"/>
      <c r="P684" s="57"/>
      <c r="Q684" s="57"/>
      <c r="R684" s="16"/>
      <c r="S684" s="17"/>
      <c r="T684" s="17"/>
      <c r="U684" s="17"/>
      <c r="V684" s="17"/>
      <c r="W684" s="7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</row>
    <row r="685" spans="1:33" ht="14.4">
      <c r="A685" s="17"/>
      <c r="B685" s="163"/>
      <c r="C685" s="164"/>
      <c r="D685" s="140"/>
      <c r="E685" s="164"/>
      <c r="F685" s="164"/>
      <c r="G685" s="164"/>
      <c r="H685" s="164"/>
      <c r="I685" s="37"/>
      <c r="J685" s="126"/>
      <c r="K685" s="38"/>
      <c r="L685" s="165"/>
      <c r="M685" s="57"/>
      <c r="N685" s="166"/>
      <c r="O685" s="57"/>
      <c r="P685" s="57"/>
      <c r="Q685" s="57"/>
      <c r="R685" s="16"/>
      <c r="S685" s="17"/>
      <c r="T685" s="17"/>
      <c r="U685" s="17"/>
      <c r="V685" s="17"/>
      <c r="W685" s="7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</row>
    <row r="686" spans="1:33" ht="14.4">
      <c r="A686" s="17"/>
      <c r="B686" s="163"/>
      <c r="C686" s="164"/>
      <c r="D686" s="140"/>
      <c r="E686" s="164"/>
      <c r="F686" s="164"/>
      <c r="G686" s="164"/>
      <c r="H686" s="164"/>
      <c r="I686" s="37"/>
      <c r="J686" s="126"/>
      <c r="K686" s="38"/>
      <c r="L686" s="165"/>
      <c r="M686" s="57"/>
      <c r="N686" s="166"/>
      <c r="O686" s="57"/>
      <c r="P686" s="57"/>
      <c r="Q686" s="57"/>
      <c r="R686" s="16"/>
      <c r="S686" s="17"/>
      <c r="T686" s="17"/>
      <c r="U686" s="17"/>
      <c r="V686" s="17"/>
      <c r="W686" s="7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</row>
    <row r="687" spans="1:33" ht="14.4">
      <c r="A687" s="17"/>
      <c r="B687" s="163"/>
      <c r="C687" s="164"/>
      <c r="D687" s="140"/>
      <c r="E687" s="164"/>
      <c r="F687" s="164"/>
      <c r="G687" s="164"/>
      <c r="H687" s="164"/>
      <c r="I687" s="37"/>
      <c r="J687" s="126"/>
      <c r="K687" s="38"/>
      <c r="L687" s="165"/>
      <c r="M687" s="57"/>
      <c r="N687" s="166"/>
      <c r="O687" s="57"/>
      <c r="P687" s="57"/>
      <c r="Q687" s="57"/>
      <c r="R687" s="16"/>
      <c r="S687" s="17"/>
      <c r="T687" s="17"/>
      <c r="U687" s="17"/>
      <c r="V687" s="17"/>
      <c r="W687" s="7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</row>
    <row r="688" spans="1:33" ht="14.4">
      <c r="A688" s="17"/>
      <c r="B688" s="163"/>
      <c r="C688" s="164"/>
      <c r="D688" s="140"/>
      <c r="E688" s="164"/>
      <c r="F688" s="164"/>
      <c r="G688" s="164"/>
      <c r="H688" s="164"/>
      <c r="I688" s="37"/>
      <c r="J688" s="126"/>
      <c r="K688" s="38"/>
      <c r="L688" s="165"/>
      <c r="M688" s="57"/>
      <c r="N688" s="166"/>
      <c r="O688" s="57"/>
      <c r="P688" s="57"/>
      <c r="Q688" s="57"/>
      <c r="R688" s="16"/>
      <c r="S688" s="17"/>
      <c r="T688" s="17"/>
      <c r="U688" s="17"/>
      <c r="V688" s="17"/>
      <c r="W688" s="7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</row>
    <row r="689" spans="1:33" ht="14.4">
      <c r="A689" s="17"/>
      <c r="B689" s="163"/>
      <c r="C689" s="164"/>
      <c r="D689" s="140"/>
      <c r="E689" s="164"/>
      <c r="F689" s="164"/>
      <c r="G689" s="164"/>
      <c r="H689" s="164"/>
      <c r="I689" s="37"/>
      <c r="J689" s="126"/>
      <c r="K689" s="38"/>
      <c r="L689" s="165"/>
      <c r="M689" s="57"/>
      <c r="N689" s="166"/>
      <c r="O689" s="57"/>
      <c r="P689" s="57"/>
      <c r="Q689" s="57"/>
      <c r="R689" s="16"/>
      <c r="S689" s="17"/>
      <c r="T689" s="17"/>
      <c r="U689" s="17"/>
      <c r="V689" s="17"/>
      <c r="W689" s="7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</row>
    <row r="690" spans="1:33" ht="14.4">
      <c r="A690" s="17"/>
      <c r="B690" s="163"/>
      <c r="C690" s="164"/>
      <c r="D690" s="140"/>
      <c r="E690" s="164"/>
      <c r="F690" s="164"/>
      <c r="G690" s="164"/>
      <c r="H690" s="164"/>
      <c r="I690" s="37"/>
      <c r="J690" s="126"/>
      <c r="K690" s="38"/>
      <c r="L690" s="165"/>
      <c r="M690" s="57"/>
      <c r="N690" s="166"/>
      <c r="O690" s="57"/>
      <c r="P690" s="57"/>
      <c r="Q690" s="57"/>
      <c r="R690" s="16"/>
      <c r="S690" s="17"/>
      <c r="T690" s="17"/>
      <c r="U690" s="17"/>
      <c r="V690" s="17"/>
      <c r="W690" s="7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</row>
    <row r="691" spans="1:33" ht="14.4">
      <c r="A691" s="17"/>
      <c r="B691" s="163"/>
      <c r="C691" s="164"/>
      <c r="D691" s="140"/>
      <c r="E691" s="164"/>
      <c r="F691" s="164"/>
      <c r="G691" s="164"/>
      <c r="H691" s="164"/>
      <c r="I691" s="37"/>
      <c r="J691" s="126"/>
      <c r="K691" s="38"/>
      <c r="L691" s="165"/>
      <c r="M691" s="57"/>
      <c r="N691" s="166"/>
      <c r="O691" s="57"/>
      <c r="P691" s="57"/>
      <c r="Q691" s="57"/>
      <c r="R691" s="16"/>
      <c r="S691" s="17"/>
      <c r="T691" s="17"/>
      <c r="U691" s="17"/>
      <c r="V691" s="17"/>
      <c r="W691" s="7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</row>
    <row r="692" spans="1:33" ht="14.4">
      <c r="A692" s="17"/>
      <c r="B692" s="163"/>
      <c r="C692" s="164"/>
      <c r="D692" s="140"/>
      <c r="E692" s="164"/>
      <c r="F692" s="164"/>
      <c r="G692" s="164"/>
      <c r="H692" s="164"/>
      <c r="I692" s="37"/>
      <c r="J692" s="126"/>
      <c r="K692" s="38"/>
      <c r="L692" s="165"/>
      <c r="M692" s="57"/>
      <c r="N692" s="166"/>
      <c r="O692" s="57"/>
      <c r="P692" s="57"/>
      <c r="Q692" s="57"/>
      <c r="R692" s="16"/>
      <c r="S692" s="17"/>
      <c r="T692" s="17"/>
      <c r="U692" s="17"/>
      <c r="V692" s="17"/>
      <c r="W692" s="7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</row>
    <row r="693" spans="1:33" ht="14.4">
      <c r="A693" s="17"/>
      <c r="B693" s="163"/>
      <c r="C693" s="164"/>
      <c r="D693" s="140"/>
      <c r="E693" s="164"/>
      <c r="F693" s="164"/>
      <c r="G693" s="164"/>
      <c r="H693" s="164"/>
      <c r="I693" s="37"/>
      <c r="J693" s="126"/>
      <c r="K693" s="38"/>
      <c r="L693" s="165"/>
      <c r="M693" s="57"/>
      <c r="N693" s="166"/>
      <c r="O693" s="57"/>
      <c r="P693" s="57"/>
      <c r="Q693" s="57"/>
      <c r="R693" s="16"/>
      <c r="S693" s="17"/>
      <c r="T693" s="17"/>
      <c r="U693" s="17"/>
      <c r="V693" s="17"/>
      <c r="W693" s="7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</row>
    <row r="694" spans="1:33" ht="14.4">
      <c r="A694" s="17"/>
      <c r="B694" s="163"/>
      <c r="C694" s="164"/>
      <c r="D694" s="140"/>
      <c r="E694" s="164"/>
      <c r="F694" s="164"/>
      <c r="G694" s="164"/>
      <c r="H694" s="164"/>
      <c r="I694" s="37"/>
      <c r="J694" s="126"/>
      <c r="K694" s="38"/>
      <c r="L694" s="165"/>
      <c r="M694" s="57"/>
      <c r="N694" s="166"/>
      <c r="O694" s="57"/>
      <c r="P694" s="57"/>
      <c r="Q694" s="57"/>
      <c r="R694" s="16"/>
      <c r="S694" s="17"/>
      <c r="T694" s="17"/>
      <c r="U694" s="17"/>
      <c r="V694" s="17"/>
      <c r="W694" s="7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</row>
    <row r="695" spans="1:33" ht="14.4">
      <c r="A695" s="17"/>
      <c r="B695" s="163"/>
      <c r="C695" s="164"/>
      <c r="D695" s="140"/>
      <c r="E695" s="164"/>
      <c r="F695" s="164"/>
      <c r="G695" s="164"/>
      <c r="H695" s="164"/>
      <c r="I695" s="37"/>
      <c r="J695" s="126"/>
      <c r="K695" s="38"/>
      <c r="L695" s="165"/>
      <c r="M695" s="57"/>
      <c r="N695" s="166"/>
      <c r="O695" s="57"/>
      <c r="P695" s="57"/>
      <c r="Q695" s="57"/>
      <c r="R695" s="16"/>
      <c r="S695" s="17"/>
      <c r="T695" s="17"/>
      <c r="U695" s="17"/>
      <c r="V695" s="17"/>
      <c r="W695" s="7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</row>
    <row r="696" spans="1:33" ht="14.4">
      <c r="A696" s="17"/>
      <c r="B696" s="163"/>
      <c r="C696" s="164"/>
      <c r="D696" s="140"/>
      <c r="E696" s="164"/>
      <c r="F696" s="164"/>
      <c r="G696" s="164"/>
      <c r="H696" s="164"/>
      <c r="I696" s="37"/>
      <c r="J696" s="126"/>
      <c r="K696" s="38"/>
      <c r="L696" s="165"/>
      <c r="M696" s="57"/>
      <c r="N696" s="166"/>
      <c r="O696" s="57"/>
      <c r="P696" s="57"/>
      <c r="Q696" s="57"/>
      <c r="R696" s="16"/>
      <c r="S696" s="17"/>
      <c r="T696" s="17"/>
      <c r="U696" s="17"/>
      <c r="V696" s="17"/>
      <c r="W696" s="7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</row>
    <row r="697" spans="1:33" ht="14.4">
      <c r="A697" s="17"/>
      <c r="B697" s="163"/>
      <c r="C697" s="164"/>
      <c r="D697" s="140"/>
      <c r="E697" s="164"/>
      <c r="F697" s="164"/>
      <c r="G697" s="164"/>
      <c r="H697" s="164"/>
      <c r="I697" s="37"/>
      <c r="J697" s="126"/>
      <c r="K697" s="38"/>
      <c r="L697" s="165"/>
      <c r="M697" s="57"/>
      <c r="N697" s="166"/>
      <c r="O697" s="57"/>
      <c r="P697" s="57"/>
      <c r="Q697" s="57"/>
      <c r="R697" s="16"/>
      <c r="S697" s="17"/>
      <c r="T697" s="17"/>
      <c r="U697" s="17"/>
      <c r="V697" s="17"/>
      <c r="W697" s="7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</row>
    <row r="698" spans="1:33" ht="14.4">
      <c r="A698" s="17"/>
      <c r="B698" s="163"/>
      <c r="C698" s="164"/>
      <c r="D698" s="140"/>
      <c r="E698" s="164"/>
      <c r="F698" s="164"/>
      <c r="G698" s="164"/>
      <c r="H698" s="164"/>
      <c r="I698" s="37"/>
      <c r="J698" s="126"/>
      <c r="K698" s="38"/>
      <c r="L698" s="165"/>
      <c r="M698" s="57"/>
      <c r="N698" s="166"/>
      <c r="O698" s="57"/>
      <c r="P698" s="57"/>
      <c r="Q698" s="57"/>
      <c r="R698" s="16"/>
      <c r="S698" s="17"/>
      <c r="T698" s="17"/>
      <c r="U698" s="17"/>
      <c r="V698" s="17"/>
      <c r="W698" s="7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</row>
    <row r="699" spans="1:33" ht="14.4">
      <c r="A699" s="17"/>
      <c r="B699" s="163"/>
      <c r="C699" s="164"/>
      <c r="D699" s="140"/>
      <c r="E699" s="164"/>
      <c r="F699" s="164"/>
      <c r="G699" s="164"/>
      <c r="H699" s="164"/>
      <c r="I699" s="37"/>
      <c r="J699" s="126"/>
      <c r="K699" s="38"/>
      <c r="L699" s="165"/>
      <c r="M699" s="57"/>
      <c r="N699" s="166"/>
      <c r="O699" s="57"/>
      <c r="P699" s="57"/>
      <c r="Q699" s="57"/>
      <c r="R699" s="16"/>
      <c r="S699" s="17"/>
      <c r="T699" s="17"/>
      <c r="U699" s="17"/>
      <c r="V699" s="17"/>
      <c r="W699" s="7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</row>
    <row r="700" spans="1:33" ht="14.4">
      <c r="A700" s="17"/>
      <c r="B700" s="163"/>
      <c r="C700" s="164"/>
      <c r="D700" s="140"/>
      <c r="E700" s="164"/>
      <c r="F700" s="164"/>
      <c r="G700" s="164"/>
      <c r="H700" s="164"/>
      <c r="I700" s="37"/>
      <c r="J700" s="126"/>
      <c r="K700" s="38"/>
      <c r="L700" s="165"/>
      <c r="M700" s="57"/>
      <c r="N700" s="166"/>
      <c r="O700" s="57"/>
      <c r="P700" s="57"/>
      <c r="Q700" s="57"/>
      <c r="R700" s="16"/>
      <c r="S700" s="17"/>
      <c r="T700" s="17"/>
      <c r="U700" s="17"/>
      <c r="V700" s="17"/>
      <c r="W700" s="7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</row>
    <row r="701" spans="1:33" ht="14.4">
      <c r="A701" s="17"/>
      <c r="B701" s="163"/>
      <c r="C701" s="164"/>
      <c r="D701" s="140"/>
      <c r="E701" s="164"/>
      <c r="F701" s="164"/>
      <c r="G701" s="164"/>
      <c r="H701" s="164"/>
      <c r="I701" s="37"/>
      <c r="J701" s="126"/>
      <c r="K701" s="38"/>
      <c r="L701" s="165"/>
      <c r="M701" s="57"/>
      <c r="N701" s="166"/>
      <c r="O701" s="57"/>
      <c r="P701" s="57"/>
      <c r="Q701" s="57"/>
      <c r="R701" s="16"/>
      <c r="S701" s="17"/>
      <c r="T701" s="17"/>
      <c r="U701" s="17"/>
      <c r="V701" s="17"/>
      <c r="W701" s="7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</row>
    <row r="702" spans="1:33" ht="14.4">
      <c r="A702" s="17"/>
      <c r="B702" s="163"/>
      <c r="C702" s="164"/>
      <c r="D702" s="140"/>
      <c r="E702" s="164"/>
      <c r="F702" s="164"/>
      <c r="G702" s="164"/>
      <c r="H702" s="164"/>
      <c r="I702" s="37"/>
      <c r="J702" s="126"/>
      <c r="K702" s="38"/>
      <c r="L702" s="165"/>
      <c r="M702" s="57"/>
      <c r="N702" s="166"/>
      <c r="O702" s="57"/>
      <c r="P702" s="57"/>
      <c r="Q702" s="57"/>
      <c r="R702" s="16"/>
      <c r="S702" s="17"/>
      <c r="T702" s="17"/>
      <c r="U702" s="17"/>
      <c r="V702" s="17"/>
      <c r="W702" s="7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</row>
    <row r="703" spans="1:33" ht="14.4">
      <c r="A703" s="17"/>
      <c r="B703" s="163"/>
      <c r="C703" s="164"/>
      <c r="D703" s="140"/>
      <c r="E703" s="164"/>
      <c r="F703" s="164"/>
      <c r="G703" s="164"/>
      <c r="H703" s="164"/>
      <c r="I703" s="37"/>
      <c r="J703" s="126"/>
      <c r="K703" s="38"/>
      <c r="L703" s="165"/>
      <c r="M703" s="57"/>
      <c r="N703" s="166"/>
      <c r="O703" s="57"/>
      <c r="P703" s="57"/>
      <c r="Q703" s="57"/>
      <c r="R703" s="16"/>
      <c r="S703" s="17"/>
      <c r="T703" s="17"/>
      <c r="U703" s="17"/>
      <c r="V703" s="17"/>
      <c r="W703" s="7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</row>
    <row r="704" spans="1:33" ht="14.4">
      <c r="A704" s="17"/>
      <c r="B704" s="163"/>
      <c r="C704" s="164"/>
      <c r="D704" s="140"/>
      <c r="E704" s="164"/>
      <c r="F704" s="164"/>
      <c r="G704" s="164"/>
      <c r="H704" s="164"/>
      <c r="I704" s="37"/>
      <c r="J704" s="126"/>
      <c r="K704" s="38"/>
      <c r="L704" s="165"/>
      <c r="M704" s="57"/>
      <c r="N704" s="166"/>
      <c r="O704" s="57"/>
      <c r="P704" s="57"/>
      <c r="Q704" s="57"/>
      <c r="R704" s="16"/>
      <c r="S704" s="17"/>
      <c r="T704" s="17"/>
      <c r="U704" s="17"/>
      <c r="V704" s="17"/>
      <c r="W704" s="7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</row>
    <row r="705" spans="1:33" ht="14.4">
      <c r="A705" s="17"/>
      <c r="B705" s="163"/>
      <c r="C705" s="164"/>
      <c r="D705" s="140"/>
      <c r="E705" s="164"/>
      <c r="F705" s="164"/>
      <c r="G705" s="164"/>
      <c r="H705" s="164"/>
      <c r="I705" s="37"/>
      <c r="J705" s="126"/>
      <c r="K705" s="38"/>
      <c r="L705" s="165"/>
      <c r="M705" s="57"/>
      <c r="N705" s="166"/>
      <c r="O705" s="57"/>
      <c r="P705" s="57"/>
      <c r="Q705" s="57"/>
      <c r="R705" s="16"/>
      <c r="S705" s="17"/>
      <c r="T705" s="17"/>
      <c r="U705" s="17"/>
      <c r="V705" s="17"/>
      <c r="W705" s="7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</row>
    <row r="706" spans="1:33" ht="14.4">
      <c r="A706" s="17"/>
      <c r="B706" s="163"/>
      <c r="C706" s="164"/>
      <c r="D706" s="140"/>
      <c r="E706" s="164"/>
      <c r="F706" s="164"/>
      <c r="G706" s="164"/>
      <c r="H706" s="164"/>
      <c r="I706" s="37"/>
      <c r="J706" s="126"/>
      <c r="K706" s="38"/>
      <c r="L706" s="165"/>
      <c r="M706" s="57"/>
      <c r="N706" s="166"/>
      <c r="O706" s="57"/>
      <c r="P706" s="57"/>
      <c r="Q706" s="57"/>
      <c r="R706" s="16"/>
      <c r="S706" s="17"/>
      <c r="T706" s="17"/>
      <c r="U706" s="17"/>
      <c r="V706" s="17"/>
      <c r="W706" s="7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</row>
    <row r="707" spans="1:33" ht="14.4">
      <c r="A707" s="17"/>
      <c r="B707" s="163"/>
      <c r="C707" s="164"/>
      <c r="D707" s="140"/>
      <c r="E707" s="164"/>
      <c r="F707" s="164"/>
      <c r="G707" s="164"/>
      <c r="H707" s="164"/>
      <c r="I707" s="37"/>
      <c r="J707" s="126"/>
      <c r="K707" s="38"/>
      <c r="L707" s="165"/>
      <c r="M707" s="57"/>
      <c r="N707" s="166"/>
      <c r="O707" s="57"/>
      <c r="P707" s="57"/>
      <c r="Q707" s="57"/>
      <c r="R707" s="16"/>
      <c r="S707" s="17"/>
      <c r="T707" s="17"/>
      <c r="U707" s="17"/>
      <c r="V707" s="17"/>
      <c r="W707" s="7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</row>
    <row r="708" spans="1:33" ht="14.4">
      <c r="A708" s="17"/>
      <c r="B708" s="163"/>
      <c r="C708" s="164"/>
      <c r="D708" s="140"/>
      <c r="E708" s="164"/>
      <c r="F708" s="164"/>
      <c r="G708" s="164"/>
      <c r="H708" s="164"/>
      <c r="I708" s="37"/>
      <c r="J708" s="126"/>
      <c r="K708" s="38"/>
      <c r="L708" s="165"/>
      <c r="M708" s="57"/>
      <c r="N708" s="166"/>
      <c r="O708" s="57"/>
      <c r="P708" s="57"/>
      <c r="Q708" s="57"/>
      <c r="R708" s="16"/>
      <c r="S708" s="17"/>
      <c r="T708" s="17"/>
      <c r="U708" s="17"/>
      <c r="V708" s="17"/>
      <c r="W708" s="7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</row>
    <row r="709" spans="1:33" ht="14.4">
      <c r="A709" s="17"/>
      <c r="B709" s="163"/>
      <c r="C709" s="164"/>
      <c r="D709" s="140"/>
      <c r="E709" s="164"/>
      <c r="F709" s="164"/>
      <c r="G709" s="164"/>
      <c r="H709" s="164"/>
      <c r="I709" s="37"/>
      <c r="J709" s="126"/>
      <c r="K709" s="38"/>
      <c r="L709" s="165"/>
      <c r="M709" s="57"/>
      <c r="N709" s="166"/>
      <c r="O709" s="57"/>
      <c r="P709" s="57"/>
      <c r="Q709" s="57"/>
      <c r="R709" s="16"/>
      <c r="S709" s="17"/>
      <c r="T709" s="17"/>
      <c r="U709" s="17"/>
      <c r="V709" s="17"/>
      <c r="W709" s="7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</row>
    <row r="710" spans="1:33" ht="14.4">
      <c r="A710" s="17"/>
      <c r="B710" s="163"/>
      <c r="C710" s="164"/>
      <c r="D710" s="140"/>
      <c r="E710" s="164"/>
      <c r="F710" s="164"/>
      <c r="G710" s="164"/>
      <c r="H710" s="164"/>
      <c r="I710" s="37"/>
      <c r="J710" s="126"/>
      <c r="K710" s="38"/>
      <c r="L710" s="165"/>
      <c r="M710" s="57"/>
      <c r="N710" s="166"/>
      <c r="O710" s="57"/>
      <c r="P710" s="57"/>
      <c r="Q710" s="57"/>
      <c r="R710" s="16"/>
      <c r="S710" s="17"/>
      <c r="T710" s="17"/>
      <c r="U710" s="17"/>
      <c r="V710" s="17"/>
      <c r="W710" s="7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</row>
    <row r="711" spans="1:33" ht="14.4">
      <c r="A711" s="17"/>
      <c r="B711" s="163"/>
      <c r="C711" s="164"/>
      <c r="D711" s="140"/>
      <c r="E711" s="164"/>
      <c r="F711" s="164"/>
      <c r="G711" s="164"/>
      <c r="H711" s="164"/>
      <c r="I711" s="37"/>
      <c r="J711" s="126"/>
      <c r="K711" s="38"/>
      <c r="L711" s="165"/>
      <c r="M711" s="57"/>
      <c r="N711" s="166"/>
      <c r="O711" s="57"/>
      <c r="P711" s="57"/>
      <c r="Q711" s="57"/>
      <c r="R711" s="16"/>
      <c r="S711" s="17"/>
      <c r="T711" s="17"/>
      <c r="U711" s="17"/>
      <c r="V711" s="17"/>
      <c r="W711" s="7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</row>
    <row r="712" spans="1:33" ht="14.4">
      <c r="A712" s="17"/>
      <c r="B712" s="163"/>
      <c r="C712" s="164"/>
      <c r="D712" s="140"/>
      <c r="E712" s="164"/>
      <c r="F712" s="164"/>
      <c r="G712" s="164"/>
      <c r="H712" s="164"/>
      <c r="I712" s="37"/>
      <c r="J712" s="126"/>
      <c r="K712" s="38"/>
      <c r="L712" s="165"/>
      <c r="M712" s="57"/>
      <c r="N712" s="166"/>
      <c r="O712" s="57"/>
      <c r="P712" s="57"/>
      <c r="Q712" s="57"/>
      <c r="R712" s="16"/>
      <c r="S712" s="17"/>
      <c r="T712" s="17"/>
      <c r="U712" s="17"/>
      <c r="V712" s="17"/>
      <c r="W712" s="7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</row>
    <row r="713" spans="1:33" ht="14.4">
      <c r="A713" s="17"/>
      <c r="B713" s="163"/>
      <c r="C713" s="164"/>
      <c r="D713" s="140"/>
      <c r="E713" s="164"/>
      <c r="F713" s="164"/>
      <c r="G713" s="164"/>
      <c r="H713" s="164"/>
      <c r="I713" s="37"/>
      <c r="J713" s="126"/>
      <c r="K713" s="38"/>
      <c r="L713" s="165"/>
      <c r="M713" s="57"/>
      <c r="N713" s="166"/>
      <c r="O713" s="57"/>
      <c r="P713" s="57"/>
      <c r="Q713" s="57"/>
      <c r="R713" s="16"/>
      <c r="S713" s="17"/>
      <c r="T713" s="17"/>
      <c r="U713" s="17"/>
      <c r="V713" s="17"/>
      <c r="W713" s="7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</row>
    <row r="714" spans="1:33" ht="14.4">
      <c r="A714" s="17"/>
      <c r="B714" s="163"/>
      <c r="C714" s="164"/>
      <c r="D714" s="140"/>
      <c r="E714" s="164"/>
      <c r="F714" s="164"/>
      <c r="G714" s="164"/>
      <c r="H714" s="164"/>
      <c r="I714" s="37"/>
      <c r="J714" s="126"/>
      <c r="K714" s="38"/>
      <c r="L714" s="165"/>
      <c r="M714" s="57"/>
      <c r="N714" s="166"/>
      <c r="O714" s="57"/>
      <c r="P714" s="57"/>
      <c r="Q714" s="57"/>
      <c r="R714" s="16"/>
      <c r="S714" s="17"/>
      <c r="T714" s="17"/>
      <c r="U714" s="17"/>
      <c r="V714" s="17"/>
      <c r="W714" s="7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</row>
    <row r="715" spans="1:33" ht="14.4">
      <c r="A715" s="17"/>
      <c r="B715" s="163"/>
      <c r="C715" s="164"/>
      <c r="D715" s="140"/>
      <c r="E715" s="164"/>
      <c r="F715" s="164"/>
      <c r="G715" s="164"/>
      <c r="H715" s="164"/>
      <c r="I715" s="37"/>
      <c r="J715" s="126"/>
      <c r="K715" s="38"/>
      <c r="L715" s="165"/>
      <c r="M715" s="57"/>
      <c r="N715" s="166"/>
      <c r="O715" s="57"/>
      <c r="P715" s="57"/>
      <c r="Q715" s="57"/>
      <c r="R715" s="16"/>
      <c r="S715" s="17"/>
      <c r="T715" s="17"/>
      <c r="U715" s="17"/>
      <c r="V715" s="17"/>
      <c r="W715" s="7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</row>
    <row r="716" spans="1:33" ht="14.4">
      <c r="A716" s="17"/>
      <c r="B716" s="163"/>
      <c r="C716" s="164"/>
      <c r="D716" s="140"/>
      <c r="E716" s="164"/>
      <c r="F716" s="164"/>
      <c r="G716" s="164"/>
      <c r="H716" s="164"/>
      <c r="I716" s="37"/>
      <c r="J716" s="126"/>
      <c r="K716" s="38"/>
      <c r="L716" s="165"/>
      <c r="M716" s="57"/>
      <c r="N716" s="166"/>
      <c r="O716" s="57"/>
      <c r="P716" s="57"/>
      <c r="Q716" s="57"/>
      <c r="R716" s="16"/>
      <c r="S716" s="17"/>
      <c r="T716" s="17"/>
      <c r="U716" s="17"/>
      <c r="V716" s="17"/>
      <c r="W716" s="7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</row>
    <row r="717" spans="1:33" ht="14.4">
      <c r="A717" s="17"/>
      <c r="B717" s="163"/>
      <c r="C717" s="164"/>
      <c r="D717" s="140"/>
      <c r="E717" s="164"/>
      <c r="F717" s="164"/>
      <c r="G717" s="164"/>
      <c r="H717" s="164"/>
      <c r="I717" s="37"/>
      <c r="J717" s="126"/>
      <c r="K717" s="38"/>
      <c r="L717" s="165"/>
      <c r="M717" s="57"/>
      <c r="N717" s="166"/>
      <c r="O717" s="57"/>
      <c r="P717" s="57"/>
      <c r="Q717" s="57"/>
      <c r="R717" s="16"/>
      <c r="S717" s="17"/>
      <c r="T717" s="17"/>
      <c r="U717" s="17"/>
      <c r="V717" s="17"/>
      <c r="W717" s="7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</row>
    <row r="718" spans="1:33" ht="14.4">
      <c r="A718" s="17"/>
      <c r="B718" s="163"/>
      <c r="C718" s="164"/>
      <c r="D718" s="140"/>
      <c r="E718" s="164"/>
      <c r="F718" s="164"/>
      <c r="G718" s="164"/>
      <c r="H718" s="164"/>
      <c r="I718" s="37"/>
      <c r="J718" s="126"/>
      <c r="K718" s="38"/>
      <c r="L718" s="165"/>
      <c r="M718" s="57"/>
      <c r="N718" s="166"/>
      <c r="O718" s="57"/>
      <c r="P718" s="57"/>
      <c r="Q718" s="57"/>
      <c r="R718" s="16"/>
      <c r="S718" s="17"/>
      <c r="T718" s="17"/>
      <c r="U718" s="17"/>
      <c r="V718" s="17"/>
      <c r="W718" s="7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</row>
    <row r="719" spans="1:33" ht="14.4">
      <c r="A719" s="17"/>
      <c r="B719" s="163"/>
      <c r="C719" s="164"/>
      <c r="D719" s="140"/>
      <c r="E719" s="164"/>
      <c r="F719" s="164"/>
      <c r="G719" s="164"/>
      <c r="H719" s="164"/>
      <c r="I719" s="37"/>
      <c r="J719" s="126"/>
      <c r="K719" s="38"/>
      <c r="L719" s="165"/>
      <c r="M719" s="57"/>
      <c r="N719" s="166"/>
      <c r="O719" s="57"/>
      <c r="P719" s="57"/>
      <c r="Q719" s="57"/>
      <c r="R719" s="16"/>
      <c r="S719" s="17"/>
      <c r="T719" s="17"/>
      <c r="U719" s="17"/>
      <c r="V719" s="17"/>
      <c r="W719" s="7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</row>
    <row r="720" spans="1:33" ht="14.4">
      <c r="A720" s="17"/>
      <c r="B720" s="163"/>
      <c r="C720" s="164"/>
      <c r="D720" s="140"/>
      <c r="E720" s="164"/>
      <c r="F720" s="164"/>
      <c r="G720" s="164"/>
      <c r="H720" s="164"/>
      <c r="I720" s="37"/>
      <c r="J720" s="126"/>
      <c r="K720" s="38"/>
      <c r="L720" s="165"/>
      <c r="M720" s="57"/>
      <c r="N720" s="166"/>
      <c r="O720" s="57"/>
      <c r="P720" s="57"/>
      <c r="Q720" s="57"/>
      <c r="R720" s="16"/>
      <c r="S720" s="17"/>
      <c r="T720" s="17"/>
      <c r="U720" s="17"/>
      <c r="V720" s="17"/>
      <c r="W720" s="7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</row>
    <row r="721" spans="1:33" ht="14.4">
      <c r="A721" s="17"/>
      <c r="B721" s="163"/>
      <c r="C721" s="164"/>
      <c r="D721" s="140"/>
      <c r="E721" s="164"/>
      <c r="F721" s="164"/>
      <c r="G721" s="164"/>
      <c r="H721" s="164"/>
      <c r="I721" s="37"/>
      <c r="J721" s="126"/>
      <c r="K721" s="38"/>
      <c r="L721" s="165"/>
      <c r="M721" s="57"/>
      <c r="N721" s="166"/>
      <c r="O721" s="57"/>
      <c r="P721" s="57"/>
      <c r="Q721" s="57"/>
      <c r="R721" s="16"/>
      <c r="S721" s="17"/>
      <c r="T721" s="17"/>
      <c r="U721" s="17"/>
      <c r="V721" s="17"/>
      <c r="W721" s="7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</row>
    <row r="722" spans="1:33" ht="14.4">
      <c r="A722" s="17"/>
      <c r="B722" s="163"/>
      <c r="C722" s="164"/>
      <c r="D722" s="140"/>
      <c r="E722" s="164"/>
      <c r="F722" s="164"/>
      <c r="G722" s="164"/>
      <c r="H722" s="164"/>
      <c r="I722" s="37"/>
      <c r="J722" s="126"/>
      <c r="K722" s="38"/>
      <c r="L722" s="165"/>
      <c r="M722" s="57"/>
      <c r="N722" s="166"/>
      <c r="O722" s="57"/>
      <c r="P722" s="57"/>
      <c r="Q722" s="57"/>
      <c r="R722" s="16"/>
      <c r="S722" s="17"/>
      <c r="T722" s="17"/>
      <c r="U722" s="17"/>
      <c r="V722" s="17"/>
      <c r="W722" s="7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</row>
    <row r="723" spans="1:33" ht="14.4">
      <c r="A723" s="17"/>
      <c r="B723" s="163"/>
      <c r="C723" s="164"/>
      <c r="D723" s="140"/>
      <c r="E723" s="164"/>
      <c r="F723" s="164"/>
      <c r="G723" s="164"/>
      <c r="H723" s="164"/>
      <c r="I723" s="37"/>
      <c r="J723" s="126"/>
      <c r="K723" s="38"/>
      <c r="L723" s="165"/>
      <c r="M723" s="57"/>
      <c r="N723" s="166"/>
      <c r="O723" s="57"/>
      <c r="P723" s="57"/>
      <c r="Q723" s="57"/>
      <c r="R723" s="16"/>
      <c r="S723" s="17"/>
      <c r="T723" s="17"/>
      <c r="U723" s="17"/>
      <c r="V723" s="17"/>
      <c r="W723" s="7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</row>
    <row r="724" spans="1:33" ht="14.4">
      <c r="A724" s="17"/>
      <c r="B724" s="163"/>
      <c r="C724" s="164"/>
      <c r="D724" s="140"/>
      <c r="E724" s="164"/>
      <c r="F724" s="164"/>
      <c r="G724" s="164"/>
      <c r="H724" s="164"/>
      <c r="I724" s="37"/>
      <c r="J724" s="126"/>
      <c r="K724" s="38"/>
      <c r="L724" s="165"/>
      <c r="M724" s="57"/>
      <c r="N724" s="166"/>
      <c r="O724" s="57"/>
      <c r="P724" s="57"/>
      <c r="Q724" s="57"/>
      <c r="R724" s="16"/>
      <c r="S724" s="17"/>
      <c r="T724" s="17"/>
      <c r="U724" s="17"/>
      <c r="V724" s="17"/>
      <c r="W724" s="7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</row>
    <row r="725" spans="1:33" ht="14.4">
      <c r="A725" s="17"/>
      <c r="B725" s="163"/>
      <c r="C725" s="164"/>
      <c r="D725" s="140"/>
      <c r="E725" s="164"/>
      <c r="F725" s="164"/>
      <c r="G725" s="164"/>
      <c r="H725" s="164"/>
      <c r="I725" s="37"/>
      <c r="J725" s="126"/>
      <c r="K725" s="38"/>
      <c r="L725" s="165"/>
      <c r="M725" s="57"/>
      <c r="N725" s="166"/>
      <c r="O725" s="57"/>
      <c r="P725" s="57"/>
      <c r="Q725" s="57"/>
      <c r="R725" s="16"/>
      <c r="S725" s="17"/>
      <c r="T725" s="17"/>
      <c r="U725" s="17"/>
      <c r="V725" s="17"/>
      <c r="W725" s="7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</row>
    <row r="726" spans="1:33" ht="14.4">
      <c r="A726" s="17"/>
      <c r="B726" s="163"/>
      <c r="C726" s="164"/>
      <c r="D726" s="140"/>
      <c r="E726" s="164"/>
      <c r="F726" s="164"/>
      <c r="G726" s="164"/>
      <c r="H726" s="164"/>
      <c r="I726" s="37"/>
      <c r="J726" s="126"/>
      <c r="K726" s="38"/>
      <c r="L726" s="165"/>
      <c r="M726" s="57"/>
      <c r="N726" s="166"/>
      <c r="O726" s="57"/>
      <c r="P726" s="57"/>
      <c r="Q726" s="57"/>
      <c r="R726" s="16"/>
      <c r="S726" s="17"/>
      <c r="T726" s="17"/>
      <c r="U726" s="17"/>
      <c r="V726" s="17"/>
      <c r="W726" s="7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</row>
    <row r="727" spans="1:33" ht="14.4">
      <c r="A727" s="17"/>
      <c r="B727" s="163"/>
      <c r="C727" s="164"/>
      <c r="D727" s="140"/>
      <c r="E727" s="164"/>
      <c r="F727" s="164"/>
      <c r="G727" s="164"/>
      <c r="H727" s="164"/>
      <c r="I727" s="37"/>
      <c r="J727" s="126"/>
      <c r="K727" s="38"/>
      <c r="L727" s="165"/>
      <c r="M727" s="57"/>
      <c r="N727" s="166"/>
      <c r="O727" s="57"/>
      <c r="P727" s="57"/>
      <c r="Q727" s="57"/>
      <c r="R727" s="16"/>
      <c r="S727" s="17"/>
      <c r="T727" s="17"/>
      <c r="U727" s="17"/>
      <c r="V727" s="17"/>
      <c r="W727" s="7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</row>
    <row r="728" spans="1:33" ht="14.4">
      <c r="A728" s="17"/>
      <c r="B728" s="163"/>
      <c r="C728" s="164"/>
      <c r="D728" s="140"/>
      <c r="E728" s="164"/>
      <c r="F728" s="164"/>
      <c r="G728" s="164"/>
      <c r="H728" s="164"/>
      <c r="I728" s="37"/>
      <c r="J728" s="126"/>
      <c r="K728" s="38"/>
      <c r="L728" s="165"/>
      <c r="M728" s="57"/>
      <c r="N728" s="166"/>
      <c r="O728" s="57"/>
      <c r="P728" s="57"/>
      <c r="Q728" s="57"/>
      <c r="R728" s="16"/>
      <c r="S728" s="17"/>
      <c r="T728" s="17"/>
      <c r="U728" s="17"/>
      <c r="V728" s="17"/>
      <c r="W728" s="7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</row>
    <row r="729" spans="1:33" ht="14.4">
      <c r="A729" s="17"/>
      <c r="B729" s="163"/>
      <c r="C729" s="164"/>
      <c r="D729" s="140"/>
      <c r="E729" s="164"/>
      <c r="F729" s="164"/>
      <c r="G729" s="164"/>
      <c r="H729" s="164"/>
      <c r="I729" s="37"/>
      <c r="J729" s="126"/>
      <c r="K729" s="38"/>
      <c r="L729" s="165"/>
      <c r="M729" s="57"/>
      <c r="N729" s="166"/>
      <c r="O729" s="57"/>
      <c r="P729" s="57"/>
      <c r="Q729" s="57"/>
      <c r="R729" s="16"/>
      <c r="S729" s="17"/>
      <c r="T729" s="17"/>
      <c r="U729" s="17"/>
      <c r="V729" s="17"/>
      <c r="W729" s="7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</row>
    <row r="730" spans="1:33" ht="14.4">
      <c r="A730" s="17"/>
      <c r="B730" s="163"/>
      <c r="C730" s="164"/>
      <c r="D730" s="140"/>
      <c r="E730" s="164"/>
      <c r="F730" s="164"/>
      <c r="G730" s="164"/>
      <c r="H730" s="164"/>
      <c r="I730" s="37"/>
      <c r="J730" s="126"/>
      <c r="K730" s="38"/>
      <c r="L730" s="165"/>
      <c r="M730" s="57"/>
      <c r="N730" s="166"/>
      <c r="O730" s="57"/>
      <c r="P730" s="57"/>
      <c r="Q730" s="57"/>
      <c r="R730" s="16"/>
      <c r="S730" s="17"/>
      <c r="T730" s="17"/>
      <c r="U730" s="17"/>
      <c r="V730" s="17"/>
      <c r="W730" s="7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</row>
    <row r="731" spans="1:33" ht="14.4">
      <c r="A731" s="17"/>
      <c r="B731" s="163"/>
      <c r="C731" s="164"/>
      <c r="D731" s="140"/>
      <c r="E731" s="164"/>
      <c r="F731" s="164"/>
      <c r="G731" s="164"/>
      <c r="H731" s="164"/>
      <c r="I731" s="37"/>
      <c r="J731" s="126"/>
      <c r="K731" s="38"/>
      <c r="L731" s="165"/>
      <c r="M731" s="57"/>
      <c r="N731" s="166"/>
      <c r="O731" s="57"/>
      <c r="P731" s="57"/>
      <c r="Q731" s="57"/>
      <c r="R731" s="16"/>
      <c r="S731" s="17"/>
      <c r="T731" s="17"/>
      <c r="U731" s="17"/>
      <c r="V731" s="17"/>
      <c r="W731" s="7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</row>
    <row r="732" spans="1:33" ht="14.4">
      <c r="A732" s="17"/>
      <c r="B732" s="163"/>
      <c r="C732" s="164"/>
      <c r="D732" s="140"/>
      <c r="E732" s="164"/>
      <c r="F732" s="164"/>
      <c r="G732" s="164"/>
      <c r="H732" s="164"/>
      <c r="I732" s="37"/>
      <c r="J732" s="126"/>
      <c r="K732" s="38"/>
      <c r="L732" s="165"/>
      <c r="M732" s="57"/>
      <c r="N732" s="166"/>
      <c r="O732" s="57"/>
      <c r="P732" s="57"/>
      <c r="Q732" s="57"/>
      <c r="R732" s="16"/>
      <c r="S732" s="17"/>
      <c r="T732" s="17"/>
      <c r="U732" s="17"/>
      <c r="V732" s="17"/>
      <c r="W732" s="7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</row>
    <row r="733" spans="1:33" ht="14.4">
      <c r="A733" s="17"/>
      <c r="B733" s="163"/>
      <c r="C733" s="164"/>
      <c r="D733" s="140"/>
      <c r="E733" s="164"/>
      <c r="F733" s="164"/>
      <c r="G733" s="164"/>
      <c r="H733" s="164"/>
      <c r="I733" s="37"/>
      <c r="J733" s="126"/>
      <c r="K733" s="38"/>
      <c r="L733" s="165"/>
      <c r="M733" s="57"/>
      <c r="N733" s="166"/>
      <c r="O733" s="57"/>
      <c r="P733" s="57"/>
      <c r="Q733" s="57"/>
      <c r="R733" s="16"/>
      <c r="S733" s="17"/>
      <c r="T733" s="17"/>
      <c r="U733" s="17"/>
      <c r="V733" s="17"/>
      <c r="W733" s="7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</row>
    <row r="734" spans="1:33" ht="14.4">
      <c r="A734" s="17"/>
      <c r="B734" s="163"/>
      <c r="C734" s="164"/>
      <c r="D734" s="140"/>
      <c r="E734" s="164"/>
      <c r="F734" s="164"/>
      <c r="G734" s="164"/>
      <c r="H734" s="164"/>
      <c r="I734" s="37"/>
      <c r="J734" s="126"/>
      <c r="K734" s="38"/>
      <c r="L734" s="165"/>
      <c r="M734" s="57"/>
      <c r="N734" s="166"/>
      <c r="O734" s="57"/>
      <c r="P734" s="57"/>
      <c r="Q734" s="57"/>
      <c r="R734" s="16"/>
      <c r="S734" s="17"/>
      <c r="T734" s="17"/>
      <c r="U734" s="17"/>
      <c r="V734" s="17"/>
      <c r="W734" s="7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</row>
    <row r="735" spans="1:33" ht="14.4">
      <c r="A735" s="17"/>
      <c r="B735" s="163"/>
      <c r="C735" s="164"/>
      <c r="D735" s="140"/>
      <c r="E735" s="164"/>
      <c r="F735" s="164"/>
      <c r="G735" s="164"/>
      <c r="H735" s="164"/>
      <c r="I735" s="37"/>
      <c r="J735" s="126"/>
      <c r="K735" s="38"/>
      <c r="L735" s="165"/>
      <c r="M735" s="57"/>
      <c r="N735" s="166"/>
      <c r="O735" s="57"/>
      <c r="P735" s="57"/>
      <c r="Q735" s="57"/>
      <c r="R735" s="16"/>
      <c r="S735" s="17"/>
      <c r="T735" s="17"/>
      <c r="U735" s="17"/>
      <c r="V735" s="17"/>
      <c r="W735" s="7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</row>
    <row r="736" spans="1:33" ht="14.4">
      <c r="A736" s="17"/>
      <c r="B736" s="163"/>
      <c r="C736" s="164"/>
      <c r="D736" s="140"/>
      <c r="E736" s="164"/>
      <c r="F736" s="164"/>
      <c r="G736" s="164"/>
      <c r="H736" s="164"/>
      <c r="I736" s="37"/>
      <c r="J736" s="126"/>
      <c r="K736" s="38"/>
      <c r="L736" s="165"/>
      <c r="M736" s="57"/>
      <c r="N736" s="166"/>
      <c r="O736" s="57"/>
      <c r="P736" s="57"/>
      <c r="Q736" s="57"/>
      <c r="R736" s="16"/>
      <c r="S736" s="17"/>
      <c r="T736" s="17"/>
      <c r="U736" s="17"/>
      <c r="V736" s="17"/>
      <c r="W736" s="7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</row>
    <row r="737" spans="1:33" ht="14.4">
      <c r="A737" s="17"/>
      <c r="B737" s="163"/>
      <c r="C737" s="164"/>
      <c r="D737" s="140"/>
      <c r="E737" s="164"/>
      <c r="F737" s="164"/>
      <c r="G737" s="164"/>
      <c r="H737" s="164"/>
      <c r="I737" s="37"/>
      <c r="J737" s="126"/>
      <c r="K737" s="38"/>
      <c r="L737" s="165"/>
      <c r="M737" s="57"/>
      <c r="N737" s="166"/>
      <c r="O737" s="57"/>
      <c r="P737" s="57"/>
      <c r="Q737" s="57"/>
      <c r="R737" s="16"/>
      <c r="S737" s="17"/>
      <c r="T737" s="17"/>
      <c r="U737" s="17"/>
      <c r="V737" s="17"/>
      <c r="W737" s="7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</row>
    <row r="738" spans="1:33" ht="14.4">
      <c r="A738" s="17"/>
      <c r="B738" s="163"/>
      <c r="C738" s="164"/>
      <c r="D738" s="140"/>
      <c r="E738" s="164"/>
      <c r="F738" s="164"/>
      <c r="G738" s="164"/>
      <c r="H738" s="164"/>
      <c r="I738" s="37"/>
      <c r="J738" s="126"/>
      <c r="K738" s="38"/>
      <c r="L738" s="165"/>
      <c r="M738" s="57"/>
      <c r="N738" s="166"/>
      <c r="O738" s="57"/>
      <c r="P738" s="57"/>
      <c r="Q738" s="57"/>
      <c r="R738" s="16"/>
      <c r="S738" s="17"/>
      <c r="T738" s="17"/>
      <c r="U738" s="17"/>
      <c r="V738" s="17"/>
      <c r="W738" s="7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</row>
    <row r="739" spans="1:33" ht="14.4">
      <c r="A739" s="17"/>
      <c r="B739" s="163"/>
      <c r="C739" s="164"/>
      <c r="D739" s="140"/>
      <c r="E739" s="164"/>
      <c r="F739" s="164"/>
      <c r="G739" s="164"/>
      <c r="H739" s="164"/>
      <c r="I739" s="37"/>
      <c r="J739" s="126"/>
      <c r="K739" s="38"/>
      <c r="L739" s="165"/>
      <c r="M739" s="57"/>
      <c r="N739" s="166"/>
      <c r="O739" s="57"/>
      <c r="P739" s="57"/>
      <c r="Q739" s="57"/>
      <c r="R739" s="16"/>
      <c r="S739" s="17"/>
      <c r="T739" s="17"/>
      <c r="U739" s="17"/>
      <c r="V739" s="17"/>
      <c r="W739" s="7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</row>
    <row r="740" spans="1:33" ht="14.4">
      <c r="A740" s="17"/>
      <c r="B740" s="163"/>
      <c r="C740" s="164"/>
      <c r="D740" s="140"/>
      <c r="E740" s="164"/>
      <c r="F740" s="164"/>
      <c r="G740" s="164"/>
      <c r="H740" s="164"/>
      <c r="I740" s="37"/>
      <c r="J740" s="126"/>
      <c r="K740" s="38"/>
      <c r="L740" s="165"/>
      <c r="M740" s="57"/>
      <c r="N740" s="166"/>
      <c r="O740" s="57"/>
      <c r="P740" s="57"/>
      <c r="Q740" s="57"/>
      <c r="R740" s="16"/>
      <c r="S740" s="17"/>
      <c r="T740" s="17"/>
      <c r="U740" s="17"/>
      <c r="V740" s="17"/>
      <c r="W740" s="7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</row>
    <row r="741" spans="1:33" ht="14.4">
      <c r="A741" s="17"/>
      <c r="B741" s="163"/>
      <c r="C741" s="164"/>
      <c r="D741" s="140"/>
      <c r="E741" s="164"/>
      <c r="F741" s="164"/>
      <c r="G741" s="164"/>
      <c r="H741" s="164"/>
      <c r="I741" s="37"/>
      <c r="J741" s="126"/>
      <c r="K741" s="38"/>
      <c r="L741" s="165"/>
      <c r="M741" s="57"/>
      <c r="N741" s="166"/>
      <c r="O741" s="57"/>
      <c r="P741" s="57"/>
      <c r="Q741" s="57"/>
      <c r="R741" s="16"/>
      <c r="S741" s="17"/>
      <c r="T741" s="17"/>
      <c r="U741" s="17"/>
      <c r="V741" s="17"/>
      <c r="W741" s="7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</row>
    <row r="742" spans="1:33" ht="14.4">
      <c r="A742" s="17"/>
      <c r="B742" s="163"/>
      <c r="C742" s="164"/>
      <c r="D742" s="140"/>
      <c r="E742" s="164"/>
      <c r="F742" s="164"/>
      <c r="G742" s="164"/>
      <c r="H742" s="164"/>
      <c r="I742" s="37"/>
      <c r="J742" s="126"/>
      <c r="K742" s="38"/>
      <c r="L742" s="165"/>
      <c r="M742" s="57"/>
      <c r="N742" s="166"/>
      <c r="O742" s="57"/>
      <c r="P742" s="57"/>
      <c r="Q742" s="57"/>
      <c r="R742" s="16"/>
      <c r="S742" s="17"/>
      <c r="T742" s="17"/>
      <c r="U742" s="17"/>
      <c r="V742" s="17"/>
      <c r="W742" s="7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</row>
    <row r="743" spans="1:33" ht="14.4">
      <c r="A743" s="17"/>
      <c r="B743" s="163"/>
      <c r="C743" s="164"/>
      <c r="D743" s="140"/>
      <c r="E743" s="164"/>
      <c r="F743" s="164"/>
      <c r="G743" s="164"/>
      <c r="H743" s="164"/>
      <c r="I743" s="37"/>
      <c r="J743" s="126"/>
      <c r="K743" s="38"/>
      <c r="L743" s="165"/>
      <c r="M743" s="57"/>
      <c r="N743" s="166"/>
      <c r="O743" s="57"/>
      <c r="P743" s="57"/>
      <c r="Q743" s="57"/>
      <c r="R743" s="16"/>
      <c r="S743" s="17"/>
      <c r="T743" s="17"/>
      <c r="U743" s="17"/>
      <c r="V743" s="17"/>
      <c r="W743" s="7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</row>
    <row r="744" spans="1:33" ht="14.4">
      <c r="A744" s="17"/>
      <c r="B744" s="163"/>
      <c r="C744" s="164"/>
      <c r="D744" s="140"/>
      <c r="E744" s="164"/>
      <c r="F744" s="164"/>
      <c r="G744" s="164"/>
      <c r="H744" s="164"/>
      <c r="I744" s="37"/>
      <c r="J744" s="126"/>
      <c r="K744" s="38"/>
      <c r="L744" s="165"/>
      <c r="M744" s="57"/>
      <c r="N744" s="166"/>
      <c r="O744" s="57"/>
      <c r="P744" s="57"/>
      <c r="Q744" s="57"/>
      <c r="R744" s="16"/>
      <c r="S744" s="17"/>
      <c r="T744" s="17"/>
      <c r="U744" s="17"/>
      <c r="V744" s="17"/>
      <c r="W744" s="7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</row>
    <row r="745" spans="1:33" ht="14.4">
      <c r="A745" s="17"/>
      <c r="B745" s="163"/>
      <c r="C745" s="164"/>
      <c r="D745" s="140"/>
      <c r="E745" s="164"/>
      <c r="F745" s="164"/>
      <c r="G745" s="164"/>
      <c r="H745" s="164"/>
      <c r="I745" s="37"/>
      <c r="J745" s="126"/>
      <c r="K745" s="38"/>
      <c r="L745" s="165"/>
      <c r="M745" s="57"/>
      <c r="N745" s="166"/>
      <c r="O745" s="57"/>
      <c r="P745" s="57"/>
      <c r="Q745" s="57"/>
      <c r="R745" s="16"/>
      <c r="S745" s="17"/>
      <c r="T745" s="17"/>
      <c r="U745" s="17"/>
      <c r="V745" s="17"/>
      <c r="W745" s="7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</row>
    <row r="746" spans="1:33" ht="14.4">
      <c r="A746" s="17"/>
      <c r="B746" s="163"/>
      <c r="C746" s="164"/>
      <c r="D746" s="140"/>
      <c r="E746" s="164"/>
      <c r="F746" s="164"/>
      <c r="G746" s="164"/>
      <c r="H746" s="164"/>
      <c r="I746" s="37"/>
      <c r="J746" s="126"/>
      <c r="K746" s="38"/>
      <c r="L746" s="165"/>
      <c r="M746" s="57"/>
      <c r="N746" s="166"/>
      <c r="O746" s="57"/>
      <c r="P746" s="57"/>
      <c r="Q746" s="57"/>
      <c r="R746" s="16"/>
      <c r="S746" s="17"/>
      <c r="T746" s="17"/>
      <c r="U746" s="17"/>
      <c r="V746" s="17"/>
      <c r="W746" s="7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</row>
    <row r="747" spans="1:33" ht="14.4">
      <c r="A747" s="17"/>
      <c r="B747" s="163"/>
      <c r="C747" s="164"/>
      <c r="D747" s="140"/>
      <c r="E747" s="164"/>
      <c r="F747" s="164"/>
      <c r="G747" s="164"/>
      <c r="H747" s="164"/>
      <c r="I747" s="37"/>
      <c r="J747" s="126"/>
      <c r="K747" s="38"/>
      <c r="L747" s="165"/>
      <c r="M747" s="57"/>
      <c r="N747" s="166"/>
      <c r="O747" s="57"/>
      <c r="P747" s="57"/>
      <c r="Q747" s="57"/>
      <c r="R747" s="16"/>
      <c r="S747" s="17"/>
      <c r="T747" s="17"/>
      <c r="U747" s="17"/>
      <c r="V747" s="17"/>
      <c r="W747" s="7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</row>
    <row r="748" spans="1:33" ht="14.4">
      <c r="A748" s="17"/>
      <c r="B748" s="163"/>
      <c r="C748" s="164"/>
      <c r="D748" s="140"/>
      <c r="E748" s="164"/>
      <c r="F748" s="164"/>
      <c r="G748" s="164"/>
      <c r="H748" s="164"/>
      <c r="I748" s="37"/>
      <c r="J748" s="126"/>
      <c r="K748" s="38"/>
      <c r="L748" s="165"/>
      <c r="M748" s="57"/>
      <c r="N748" s="166"/>
      <c r="O748" s="57"/>
      <c r="P748" s="57"/>
      <c r="Q748" s="57"/>
      <c r="R748" s="16"/>
      <c r="S748" s="17"/>
      <c r="T748" s="17"/>
      <c r="U748" s="17"/>
      <c r="V748" s="17"/>
      <c r="W748" s="7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</row>
    <row r="749" spans="1:33" ht="14.4">
      <c r="A749" s="17"/>
      <c r="B749" s="163"/>
      <c r="C749" s="164"/>
      <c r="D749" s="140"/>
      <c r="E749" s="164"/>
      <c r="F749" s="164"/>
      <c r="G749" s="164"/>
      <c r="H749" s="164"/>
      <c r="I749" s="37"/>
      <c r="J749" s="126"/>
      <c r="K749" s="38"/>
      <c r="L749" s="165"/>
      <c r="M749" s="57"/>
      <c r="N749" s="166"/>
      <c r="O749" s="57"/>
      <c r="P749" s="57"/>
      <c r="Q749" s="57"/>
      <c r="R749" s="16"/>
      <c r="S749" s="17"/>
      <c r="T749" s="17"/>
      <c r="U749" s="17"/>
      <c r="V749" s="17"/>
      <c r="W749" s="7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</row>
    <row r="750" spans="1:33" ht="14.4">
      <c r="A750" s="17"/>
      <c r="B750" s="163"/>
      <c r="C750" s="164"/>
      <c r="D750" s="140"/>
      <c r="E750" s="164"/>
      <c r="F750" s="164"/>
      <c r="G750" s="164"/>
      <c r="H750" s="164"/>
      <c r="I750" s="37"/>
      <c r="J750" s="126"/>
      <c r="K750" s="38"/>
      <c r="L750" s="165"/>
      <c r="M750" s="57"/>
      <c r="N750" s="166"/>
      <c r="O750" s="57"/>
      <c r="P750" s="57"/>
      <c r="Q750" s="57"/>
      <c r="R750" s="16"/>
      <c r="S750" s="17"/>
      <c r="T750" s="17"/>
      <c r="U750" s="17"/>
      <c r="V750" s="17"/>
      <c r="W750" s="7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</row>
    <row r="751" spans="1:33" ht="14.4">
      <c r="A751" s="17"/>
      <c r="B751" s="163"/>
      <c r="C751" s="164"/>
      <c r="D751" s="140"/>
      <c r="E751" s="164"/>
      <c r="F751" s="164"/>
      <c r="G751" s="164"/>
      <c r="H751" s="164"/>
      <c r="I751" s="37"/>
      <c r="J751" s="126"/>
      <c r="K751" s="38"/>
      <c r="L751" s="165"/>
      <c r="M751" s="57"/>
      <c r="N751" s="166"/>
      <c r="O751" s="57"/>
      <c r="P751" s="57"/>
      <c r="Q751" s="57"/>
      <c r="R751" s="16"/>
      <c r="S751" s="17"/>
      <c r="T751" s="17"/>
      <c r="U751" s="17"/>
      <c r="V751" s="17"/>
      <c r="W751" s="7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</row>
    <row r="752" spans="1:33" ht="14.4">
      <c r="A752" s="17"/>
      <c r="B752" s="163"/>
      <c r="C752" s="164"/>
      <c r="D752" s="140"/>
      <c r="E752" s="164"/>
      <c r="F752" s="164"/>
      <c r="G752" s="164"/>
      <c r="H752" s="164"/>
      <c r="I752" s="37"/>
      <c r="J752" s="126"/>
      <c r="K752" s="38"/>
      <c r="L752" s="165"/>
      <c r="M752" s="57"/>
      <c r="N752" s="166"/>
      <c r="O752" s="57"/>
      <c r="P752" s="57"/>
      <c r="Q752" s="57"/>
      <c r="R752" s="16"/>
      <c r="S752" s="17"/>
      <c r="T752" s="17"/>
      <c r="U752" s="17"/>
      <c r="V752" s="17"/>
      <c r="W752" s="7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</row>
    <row r="753" spans="1:33" ht="14.4">
      <c r="A753" s="17"/>
      <c r="B753" s="163"/>
      <c r="C753" s="164"/>
      <c r="D753" s="140"/>
      <c r="E753" s="164"/>
      <c r="F753" s="164"/>
      <c r="G753" s="164"/>
      <c r="H753" s="164"/>
      <c r="I753" s="37"/>
      <c r="J753" s="126"/>
      <c r="K753" s="38"/>
      <c r="L753" s="165"/>
      <c r="M753" s="57"/>
      <c r="N753" s="166"/>
      <c r="O753" s="57"/>
      <c r="P753" s="57"/>
      <c r="Q753" s="57"/>
      <c r="R753" s="16"/>
      <c r="S753" s="17"/>
      <c r="T753" s="17"/>
      <c r="U753" s="17"/>
      <c r="V753" s="17"/>
      <c r="W753" s="7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</row>
    <row r="754" spans="1:33" ht="14.4">
      <c r="A754" s="17"/>
      <c r="B754" s="163"/>
      <c r="C754" s="164"/>
      <c r="D754" s="140"/>
      <c r="E754" s="164"/>
      <c r="F754" s="164"/>
      <c r="G754" s="164"/>
      <c r="H754" s="164"/>
      <c r="I754" s="37"/>
      <c r="J754" s="126"/>
      <c r="K754" s="38"/>
      <c r="L754" s="165"/>
      <c r="M754" s="57"/>
      <c r="N754" s="166"/>
      <c r="O754" s="57"/>
      <c r="P754" s="57"/>
      <c r="Q754" s="57"/>
      <c r="R754" s="16"/>
      <c r="S754" s="17"/>
      <c r="T754" s="17"/>
      <c r="U754" s="17"/>
      <c r="V754" s="17"/>
      <c r="W754" s="7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</row>
    <row r="755" spans="1:33" ht="14.4">
      <c r="A755" s="17"/>
      <c r="B755" s="163"/>
      <c r="C755" s="164"/>
      <c r="D755" s="140"/>
      <c r="E755" s="164"/>
      <c r="F755" s="164"/>
      <c r="G755" s="164"/>
      <c r="H755" s="164"/>
      <c r="I755" s="37"/>
      <c r="J755" s="126"/>
      <c r="K755" s="38"/>
      <c r="L755" s="165"/>
      <c r="M755" s="57"/>
      <c r="N755" s="166"/>
      <c r="O755" s="57"/>
      <c r="P755" s="57"/>
      <c r="Q755" s="57"/>
      <c r="R755" s="16"/>
      <c r="S755" s="17"/>
      <c r="T755" s="17"/>
      <c r="U755" s="17"/>
      <c r="V755" s="17"/>
      <c r="W755" s="7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</row>
    <row r="756" spans="1:33" ht="14.4">
      <c r="A756" s="17"/>
      <c r="B756" s="163"/>
      <c r="C756" s="164"/>
      <c r="D756" s="140"/>
      <c r="E756" s="164"/>
      <c r="F756" s="164"/>
      <c r="G756" s="164"/>
      <c r="H756" s="164"/>
      <c r="I756" s="37"/>
      <c r="J756" s="126"/>
      <c r="K756" s="38"/>
      <c r="L756" s="165"/>
      <c r="M756" s="57"/>
      <c r="N756" s="166"/>
      <c r="O756" s="57"/>
      <c r="P756" s="57"/>
      <c r="Q756" s="57"/>
      <c r="R756" s="16"/>
      <c r="S756" s="17"/>
      <c r="T756" s="17"/>
      <c r="U756" s="17"/>
      <c r="V756" s="17"/>
      <c r="W756" s="7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</row>
    <row r="757" spans="1:33" ht="14.4">
      <c r="A757" s="17"/>
      <c r="B757" s="163"/>
      <c r="C757" s="164"/>
      <c r="D757" s="140"/>
      <c r="E757" s="164"/>
      <c r="F757" s="164"/>
      <c r="G757" s="164"/>
      <c r="H757" s="164"/>
      <c r="I757" s="37"/>
      <c r="J757" s="126"/>
      <c r="K757" s="38"/>
      <c r="L757" s="165"/>
      <c r="M757" s="57"/>
      <c r="N757" s="166"/>
      <c r="O757" s="57"/>
      <c r="P757" s="57"/>
      <c r="Q757" s="57"/>
      <c r="R757" s="16"/>
      <c r="S757" s="17"/>
      <c r="T757" s="17"/>
      <c r="U757" s="17"/>
      <c r="V757" s="17"/>
      <c r="W757" s="7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</row>
    <row r="758" spans="1:33" ht="14.4">
      <c r="A758" s="17"/>
      <c r="B758" s="163"/>
      <c r="C758" s="164"/>
      <c r="D758" s="140"/>
      <c r="E758" s="164"/>
      <c r="F758" s="164"/>
      <c r="G758" s="164"/>
      <c r="H758" s="164"/>
      <c r="I758" s="37"/>
      <c r="J758" s="126"/>
      <c r="K758" s="38"/>
      <c r="L758" s="165"/>
      <c r="M758" s="57"/>
      <c r="N758" s="166"/>
      <c r="O758" s="57"/>
      <c r="P758" s="57"/>
      <c r="Q758" s="57"/>
      <c r="R758" s="16"/>
      <c r="S758" s="17"/>
      <c r="T758" s="17"/>
      <c r="U758" s="17"/>
      <c r="V758" s="17"/>
      <c r="W758" s="7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</row>
    <row r="759" spans="1:33" ht="14.4">
      <c r="A759" s="17"/>
      <c r="B759" s="163"/>
      <c r="C759" s="164"/>
      <c r="D759" s="140"/>
      <c r="E759" s="164"/>
      <c r="F759" s="164"/>
      <c r="G759" s="164"/>
      <c r="H759" s="164"/>
      <c r="I759" s="37"/>
      <c r="J759" s="126"/>
      <c r="K759" s="38"/>
      <c r="L759" s="165"/>
      <c r="M759" s="57"/>
      <c r="N759" s="166"/>
      <c r="O759" s="57"/>
      <c r="P759" s="57"/>
      <c r="Q759" s="57"/>
      <c r="R759" s="16"/>
      <c r="S759" s="17"/>
      <c r="T759" s="17"/>
      <c r="U759" s="17"/>
      <c r="V759" s="17"/>
      <c r="W759" s="7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</row>
    <row r="760" spans="1:33" ht="14.4">
      <c r="A760" s="17"/>
      <c r="B760" s="163"/>
      <c r="C760" s="164"/>
      <c r="D760" s="140"/>
      <c r="E760" s="164"/>
      <c r="F760" s="164"/>
      <c r="G760" s="164"/>
      <c r="H760" s="164"/>
      <c r="I760" s="37"/>
      <c r="J760" s="126"/>
      <c r="K760" s="38"/>
      <c r="L760" s="165"/>
      <c r="M760" s="57"/>
      <c r="N760" s="166"/>
      <c r="O760" s="57"/>
      <c r="P760" s="57"/>
      <c r="Q760" s="57"/>
      <c r="R760" s="16"/>
      <c r="S760" s="17"/>
      <c r="T760" s="17"/>
      <c r="U760" s="17"/>
      <c r="V760" s="17"/>
      <c r="W760" s="7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</row>
    <row r="761" spans="1:33" ht="14.4">
      <c r="A761" s="17"/>
      <c r="B761" s="163"/>
      <c r="C761" s="164"/>
      <c r="D761" s="140"/>
      <c r="E761" s="164"/>
      <c r="F761" s="164"/>
      <c r="G761" s="164"/>
      <c r="H761" s="164"/>
      <c r="I761" s="37"/>
      <c r="J761" s="126"/>
      <c r="K761" s="38"/>
      <c r="L761" s="165"/>
      <c r="M761" s="57"/>
      <c r="N761" s="166"/>
      <c r="O761" s="57"/>
      <c r="P761" s="57"/>
      <c r="Q761" s="57"/>
      <c r="R761" s="16"/>
      <c r="S761" s="17"/>
      <c r="T761" s="17"/>
      <c r="U761" s="17"/>
      <c r="V761" s="17"/>
      <c r="W761" s="7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</row>
    <row r="762" spans="1:33" ht="14.4">
      <c r="A762" s="17"/>
      <c r="B762" s="163"/>
      <c r="C762" s="164"/>
      <c r="D762" s="140"/>
      <c r="E762" s="164"/>
      <c r="F762" s="164"/>
      <c r="G762" s="164"/>
      <c r="H762" s="164"/>
      <c r="I762" s="37"/>
      <c r="J762" s="126"/>
      <c r="K762" s="38"/>
      <c r="L762" s="165"/>
      <c r="M762" s="57"/>
      <c r="N762" s="166"/>
      <c r="O762" s="57"/>
      <c r="P762" s="57"/>
      <c r="Q762" s="57"/>
      <c r="R762" s="16"/>
      <c r="S762" s="17"/>
      <c r="T762" s="17"/>
      <c r="U762" s="17"/>
      <c r="V762" s="17"/>
      <c r="W762" s="7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</row>
    <row r="763" spans="1:33" ht="14.4">
      <c r="A763" s="17"/>
      <c r="B763" s="163"/>
      <c r="C763" s="164"/>
      <c r="D763" s="140"/>
      <c r="E763" s="164"/>
      <c r="F763" s="164"/>
      <c r="G763" s="164"/>
      <c r="H763" s="164"/>
      <c r="I763" s="37"/>
      <c r="J763" s="126"/>
      <c r="K763" s="38"/>
      <c r="L763" s="165"/>
      <c r="M763" s="57"/>
      <c r="N763" s="166"/>
      <c r="O763" s="57"/>
      <c r="P763" s="57"/>
      <c r="Q763" s="57"/>
      <c r="R763" s="16"/>
      <c r="S763" s="17"/>
      <c r="T763" s="17"/>
      <c r="U763" s="17"/>
      <c r="V763" s="17"/>
      <c r="W763" s="7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</row>
    <row r="764" spans="1:33" ht="14.4">
      <c r="A764" s="17"/>
      <c r="B764" s="163"/>
      <c r="C764" s="164"/>
      <c r="D764" s="140"/>
      <c r="E764" s="164"/>
      <c r="F764" s="164"/>
      <c r="G764" s="164"/>
      <c r="H764" s="164"/>
      <c r="I764" s="37"/>
      <c r="J764" s="126"/>
      <c r="K764" s="38"/>
      <c r="L764" s="165"/>
      <c r="M764" s="57"/>
      <c r="N764" s="166"/>
      <c r="O764" s="57"/>
      <c r="P764" s="57"/>
      <c r="Q764" s="57"/>
      <c r="R764" s="16"/>
      <c r="S764" s="17"/>
      <c r="T764" s="17"/>
      <c r="U764" s="17"/>
      <c r="V764" s="17"/>
      <c r="W764" s="7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</row>
    <row r="765" spans="1:33" ht="14.4">
      <c r="A765" s="17"/>
      <c r="B765" s="163"/>
      <c r="C765" s="164"/>
      <c r="D765" s="140"/>
      <c r="E765" s="164"/>
      <c r="F765" s="164"/>
      <c r="G765" s="164"/>
      <c r="H765" s="164"/>
      <c r="I765" s="37"/>
      <c r="J765" s="126"/>
      <c r="K765" s="38"/>
      <c r="L765" s="165"/>
      <c r="M765" s="57"/>
      <c r="N765" s="166"/>
      <c r="O765" s="57"/>
      <c r="P765" s="57"/>
      <c r="Q765" s="57"/>
      <c r="R765" s="16"/>
      <c r="S765" s="17"/>
      <c r="T765" s="17"/>
      <c r="U765" s="17"/>
      <c r="V765" s="17"/>
      <c r="W765" s="7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</row>
    <row r="766" spans="1:33" ht="14.4">
      <c r="A766" s="17"/>
      <c r="B766" s="163"/>
      <c r="C766" s="164"/>
      <c r="D766" s="140"/>
      <c r="E766" s="164"/>
      <c r="F766" s="164"/>
      <c r="G766" s="164"/>
      <c r="H766" s="164"/>
      <c r="I766" s="37"/>
      <c r="J766" s="126"/>
      <c r="K766" s="38"/>
      <c r="L766" s="165"/>
      <c r="M766" s="57"/>
      <c r="N766" s="166"/>
      <c r="O766" s="57"/>
      <c r="P766" s="57"/>
      <c r="Q766" s="57"/>
      <c r="R766" s="16"/>
      <c r="S766" s="17"/>
      <c r="T766" s="17"/>
      <c r="U766" s="17"/>
      <c r="V766" s="17"/>
      <c r="W766" s="7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</row>
    <row r="767" spans="1:33" ht="14.4">
      <c r="A767" s="17"/>
      <c r="B767" s="163"/>
      <c r="C767" s="164"/>
      <c r="D767" s="140"/>
      <c r="E767" s="164"/>
      <c r="F767" s="164"/>
      <c r="G767" s="164"/>
      <c r="H767" s="164"/>
      <c r="I767" s="37"/>
      <c r="J767" s="126"/>
      <c r="K767" s="38"/>
      <c r="L767" s="165"/>
      <c r="M767" s="57"/>
      <c r="N767" s="166"/>
      <c r="O767" s="57"/>
      <c r="P767" s="57"/>
      <c r="Q767" s="57"/>
      <c r="R767" s="16"/>
      <c r="S767" s="17"/>
      <c r="T767" s="17"/>
      <c r="U767" s="17"/>
      <c r="V767" s="17"/>
      <c r="W767" s="7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</row>
    <row r="768" spans="1:33" ht="14.4">
      <c r="A768" s="17"/>
      <c r="B768" s="163"/>
      <c r="C768" s="164"/>
      <c r="D768" s="140"/>
      <c r="E768" s="164"/>
      <c r="F768" s="164"/>
      <c r="G768" s="164"/>
      <c r="H768" s="164"/>
      <c r="I768" s="37"/>
      <c r="J768" s="126"/>
      <c r="K768" s="38"/>
      <c r="L768" s="165"/>
      <c r="M768" s="57"/>
      <c r="N768" s="166"/>
      <c r="O768" s="57"/>
      <c r="P768" s="57"/>
      <c r="Q768" s="57"/>
      <c r="R768" s="16"/>
      <c r="S768" s="17"/>
      <c r="T768" s="17"/>
      <c r="U768" s="17"/>
      <c r="V768" s="17"/>
      <c r="W768" s="7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</row>
    <row r="769" spans="1:33" ht="14.4">
      <c r="A769" s="17"/>
      <c r="B769" s="163"/>
      <c r="C769" s="164"/>
      <c r="D769" s="140"/>
      <c r="E769" s="164"/>
      <c r="F769" s="164"/>
      <c r="G769" s="164"/>
      <c r="H769" s="164"/>
      <c r="I769" s="37"/>
      <c r="J769" s="126"/>
      <c r="K769" s="38"/>
      <c r="L769" s="165"/>
      <c r="M769" s="57"/>
      <c r="N769" s="166"/>
      <c r="O769" s="57"/>
      <c r="P769" s="57"/>
      <c r="Q769" s="57"/>
      <c r="R769" s="16"/>
      <c r="S769" s="17"/>
      <c r="T769" s="17"/>
      <c r="U769" s="17"/>
      <c r="V769" s="17"/>
      <c r="W769" s="7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</row>
    <row r="770" spans="1:33" ht="14.4">
      <c r="A770" s="17"/>
      <c r="B770" s="163"/>
      <c r="C770" s="164"/>
      <c r="D770" s="140"/>
      <c r="E770" s="164"/>
      <c r="F770" s="164"/>
      <c r="G770" s="164"/>
      <c r="H770" s="164"/>
      <c r="I770" s="37"/>
      <c r="J770" s="126"/>
      <c r="K770" s="38"/>
      <c r="L770" s="165"/>
      <c r="M770" s="57"/>
      <c r="N770" s="166"/>
      <c r="O770" s="57"/>
      <c r="P770" s="57"/>
      <c r="Q770" s="57"/>
      <c r="R770" s="16"/>
      <c r="S770" s="17"/>
      <c r="T770" s="17"/>
      <c r="U770" s="17"/>
      <c r="V770" s="17"/>
      <c r="W770" s="7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</row>
    <row r="771" spans="1:33" ht="14.4">
      <c r="A771" s="17"/>
      <c r="B771" s="163"/>
      <c r="C771" s="164"/>
      <c r="D771" s="140"/>
      <c r="E771" s="164"/>
      <c r="F771" s="164"/>
      <c r="G771" s="164"/>
      <c r="H771" s="164"/>
      <c r="I771" s="37"/>
      <c r="J771" s="126"/>
      <c r="K771" s="38"/>
      <c r="L771" s="165"/>
      <c r="M771" s="57"/>
      <c r="N771" s="166"/>
      <c r="O771" s="57"/>
      <c r="P771" s="57"/>
      <c r="Q771" s="57"/>
      <c r="R771" s="16"/>
      <c r="S771" s="17"/>
      <c r="T771" s="17"/>
      <c r="U771" s="17"/>
      <c r="V771" s="17"/>
      <c r="W771" s="7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</row>
    <row r="772" spans="1:33" ht="14.4">
      <c r="A772" s="17"/>
      <c r="B772" s="163"/>
      <c r="C772" s="164"/>
      <c r="D772" s="140"/>
      <c r="E772" s="164"/>
      <c r="F772" s="164"/>
      <c r="G772" s="164"/>
      <c r="H772" s="164"/>
      <c r="I772" s="37"/>
      <c r="J772" s="126"/>
      <c r="K772" s="38"/>
      <c r="L772" s="165"/>
      <c r="M772" s="57"/>
      <c r="N772" s="166"/>
      <c r="O772" s="57"/>
      <c r="P772" s="57"/>
      <c r="Q772" s="57"/>
      <c r="R772" s="16"/>
      <c r="S772" s="17"/>
      <c r="T772" s="17"/>
      <c r="U772" s="17"/>
      <c r="V772" s="17"/>
      <c r="W772" s="7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</row>
    <row r="773" spans="1:33" ht="14.4">
      <c r="A773" s="17"/>
      <c r="B773" s="163"/>
      <c r="C773" s="164"/>
      <c r="D773" s="140"/>
      <c r="E773" s="164"/>
      <c r="F773" s="164"/>
      <c r="G773" s="164"/>
      <c r="H773" s="164"/>
      <c r="I773" s="37"/>
      <c r="J773" s="126"/>
      <c r="K773" s="38"/>
      <c r="L773" s="165"/>
      <c r="M773" s="57"/>
      <c r="N773" s="166"/>
      <c r="O773" s="57"/>
      <c r="P773" s="57"/>
      <c r="Q773" s="57"/>
      <c r="R773" s="16"/>
      <c r="S773" s="17"/>
      <c r="T773" s="17"/>
      <c r="U773" s="17"/>
      <c r="V773" s="17"/>
      <c r="W773" s="7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</row>
    <row r="774" spans="1:33" ht="14.4">
      <c r="A774" s="17"/>
      <c r="B774" s="163"/>
      <c r="C774" s="164"/>
      <c r="D774" s="140"/>
      <c r="E774" s="164"/>
      <c r="F774" s="164"/>
      <c r="G774" s="164"/>
      <c r="H774" s="164"/>
      <c r="I774" s="37"/>
      <c r="J774" s="126"/>
      <c r="K774" s="38"/>
      <c r="L774" s="165"/>
      <c r="M774" s="57"/>
      <c r="N774" s="166"/>
      <c r="O774" s="57"/>
      <c r="P774" s="57"/>
      <c r="Q774" s="57"/>
      <c r="R774" s="16"/>
      <c r="S774" s="17"/>
      <c r="T774" s="17"/>
      <c r="U774" s="17"/>
      <c r="V774" s="17"/>
      <c r="W774" s="7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</row>
    <row r="775" spans="1:33" ht="14.4">
      <c r="A775" s="17"/>
      <c r="B775" s="163"/>
      <c r="C775" s="164"/>
      <c r="D775" s="140"/>
      <c r="E775" s="164"/>
      <c r="F775" s="164"/>
      <c r="G775" s="164"/>
      <c r="H775" s="164"/>
      <c r="I775" s="37"/>
      <c r="J775" s="126"/>
      <c r="K775" s="38"/>
      <c r="L775" s="165"/>
      <c r="M775" s="57"/>
      <c r="N775" s="166"/>
      <c r="O775" s="57"/>
      <c r="P775" s="57"/>
      <c r="Q775" s="57"/>
      <c r="R775" s="16"/>
      <c r="S775" s="17"/>
      <c r="T775" s="17"/>
      <c r="U775" s="17"/>
      <c r="V775" s="17"/>
      <c r="W775" s="7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</row>
    <row r="776" spans="1:33" ht="14.4">
      <c r="A776" s="17"/>
      <c r="B776" s="163"/>
      <c r="C776" s="164"/>
      <c r="D776" s="140"/>
      <c r="E776" s="164"/>
      <c r="F776" s="164"/>
      <c r="G776" s="164"/>
      <c r="H776" s="164"/>
      <c r="I776" s="37"/>
      <c r="J776" s="126"/>
      <c r="K776" s="38"/>
      <c r="L776" s="165"/>
      <c r="M776" s="57"/>
      <c r="N776" s="166"/>
      <c r="O776" s="57"/>
      <c r="P776" s="57"/>
      <c r="Q776" s="57"/>
      <c r="R776" s="16"/>
      <c r="S776" s="17"/>
      <c r="T776" s="17"/>
      <c r="U776" s="17"/>
      <c r="V776" s="17"/>
      <c r="W776" s="7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</row>
    <row r="777" spans="1:33" ht="14.4">
      <c r="A777" s="17"/>
      <c r="B777" s="163"/>
      <c r="C777" s="164"/>
      <c r="D777" s="140"/>
      <c r="E777" s="164"/>
      <c r="F777" s="164"/>
      <c r="G777" s="164"/>
      <c r="H777" s="164"/>
      <c r="I777" s="37"/>
      <c r="J777" s="126"/>
      <c r="K777" s="38"/>
      <c r="L777" s="165"/>
      <c r="M777" s="57"/>
      <c r="N777" s="166"/>
      <c r="O777" s="57"/>
      <c r="P777" s="57"/>
      <c r="Q777" s="57"/>
      <c r="R777" s="16"/>
      <c r="S777" s="17"/>
      <c r="T777" s="17"/>
      <c r="U777" s="17"/>
      <c r="V777" s="17"/>
      <c r="W777" s="7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</row>
    <row r="778" spans="1:33" ht="14.4">
      <c r="A778" s="17"/>
      <c r="B778" s="163"/>
      <c r="C778" s="164"/>
      <c r="D778" s="140"/>
      <c r="E778" s="164"/>
      <c r="F778" s="164"/>
      <c r="G778" s="164"/>
      <c r="H778" s="164"/>
      <c r="I778" s="37"/>
      <c r="J778" s="126"/>
      <c r="K778" s="38"/>
      <c r="L778" s="165"/>
      <c r="M778" s="57"/>
      <c r="N778" s="166"/>
      <c r="O778" s="57"/>
      <c r="P778" s="57"/>
      <c r="Q778" s="57"/>
      <c r="R778" s="16"/>
      <c r="S778" s="17"/>
      <c r="T778" s="17"/>
      <c r="U778" s="17"/>
      <c r="V778" s="17"/>
      <c r="W778" s="7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</row>
    <row r="779" spans="1:33" ht="14.4">
      <c r="A779" s="17"/>
      <c r="B779" s="163"/>
      <c r="C779" s="164"/>
      <c r="D779" s="140"/>
      <c r="E779" s="164"/>
      <c r="F779" s="164"/>
      <c r="G779" s="164"/>
      <c r="H779" s="164"/>
      <c r="I779" s="37"/>
      <c r="J779" s="126"/>
      <c r="K779" s="38"/>
      <c r="L779" s="165"/>
      <c r="M779" s="57"/>
      <c r="N779" s="166"/>
      <c r="O779" s="57"/>
      <c r="P779" s="57"/>
      <c r="Q779" s="57"/>
      <c r="R779" s="16"/>
      <c r="S779" s="17"/>
      <c r="T779" s="17"/>
      <c r="U779" s="17"/>
      <c r="V779" s="17"/>
      <c r="W779" s="7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</row>
    <row r="780" spans="1:33" ht="14.4">
      <c r="A780" s="17"/>
      <c r="B780" s="163"/>
      <c r="C780" s="164"/>
      <c r="D780" s="140"/>
      <c r="E780" s="164"/>
      <c r="F780" s="164"/>
      <c r="G780" s="164"/>
      <c r="H780" s="164"/>
      <c r="I780" s="37"/>
      <c r="J780" s="126"/>
      <c r="K780" s="38"/>
      <c r="L780" s="165"/>
      <c r="M780" s="57"/>
      <c r="N780" s="166"/>
      <c r="O780" s="57"/>
      <c r="P780" s="57"/>
      <c r="Q780" s="57"/>
      <c r="R780" s="16"/>
      <c r="S780" s="17"/>
      <c r="T780" s="17"/>
      <c r="U780" s="17"/>
      <c r="V780" s="17"/>
      <c r="W780" s="7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</row>
    <row r="781" spans="1:33" ht="14.4">
      <c r="A781" s="17"/>
      <c r="B781" s="163"/>
      <c r="C781" s="164"/>
      <c r="D781" s="140"/>
      <c r="E781" s="164"/>
      <c r="F781" s="164"/>
      <c r="G781" s="164"/>
      <c r="H781" s="164"/>
      <c r="I781" s="37"/>
      <c r="J781" s="126"/>
      <c r="K781" s="38"/>
      <c r="L781" s="165"/>
      <c r="M781" s="57"/>
      <c r="N781" s="166"/>
      <c r="O781" s="57"/>
      <c r="P781" s="57"/>
      <c r="Q781" s="57"/>
      <c r="R781" s="16"/>
      <c r="S781" s="17"/>
      <c r="T781" s="17"/>
      <c r="U781" s="17"/>
      <c r="V781" s="17"/>
      <c r="W781" s="7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</row>
    <row r="782" spans="1:33" ht="14.4">
      <c r="A782" s="17"/>
      <c r="B782" s="163"/>
      <c r="C782" s="164"/>
      <c r="D782" s="140"/>
      <c r="E782" s="164"/>
      <c r="F782" s="164"/>
      <c r="G782" s="164"/>
      <c r="H782" s="164"/>
      <c r="I782" s="37"/>
      <c r="J782" s="126"/>
      <c r="K782" s="38"/>
      <c r="L782" s="165"/>
      <c r="M782" s="57"/>
      <c r="N782" s="166"/>
      <c r="O782" s="57"/>
      <c r="P782" s="57"/>
      <c r="Q782" s="57"/>
      <c r="R782" s="16"/>
      <c r="S782" s="17"/>
      <c r="T782" s="17"/>
      <c r="U782" s="17"/>
      <c r="V782" s="17"/>
      <c r="W782" s="7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</row>
    <row r="783" spans="1:33" ht="14.4">
      <c r="A783" s="17"/>
      <c r="B783" s="163"/>
      <c r="C783" s="164"/>
      <c r="D783" s="140"/>
      <c r="E783" s="164"/>
      <c r="F783" s="164"/>
      <c r="G783" s="164"/>
      <c r="H783" s="164"/>
      <c r="I783" s="37"/>
      <c r="J783" s="126"/>
      <c r="K783" s="38"/>
      <c r="L783" s="165"/>
      <c r="M783" s="57"/>
      <c r="N783" s="166"/>
      <c r="O783" s="57"/>
      <c r="P783" s="57"/>
      <c r="Q783" s="57"/>
      <c r="R783" s="16"/>
      <c r="S783" s="17"/>
      <c r="T783" s="17"/>
      <c r="U783" s="17"/>
      <c r="V783" s="17"/>
      <c r="W783" s="7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</row>
    <row r="784" spans="1:33" ht="14.4">
      <c r="A784" s="17"/>
      <c r="B784" s="163"/>
      <c r="C784" s="164"/>
      <c r="D784" s="140"/>
      <c r="E784" s="164"/>
      <c r="F784" s="164"/>
      <c r="G784" s="164"/>
      <c r="H784" s="164"/>
      <c r="I784" s="37"/>
      <c r="J784" s="126"/>
      <c r="K784" s="38"/>
      <c r="L784" s="165"/>
      <c r="M784" s="57"/>
      <c r="N784" s="166"/>
      <c r="O784" s="57"/>
      <c r="P784" s="57"/>
      <c r="Q784" s="57"/>
      <c r="R784" s="16"/>
      <c r="S784" s="17"/>
      <c r="T784" s="17"/>
      <c r="U784" s="17"/>
      <c r="V784" s="17"/>
      <c r="W784" s="7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</row>
    <row r="785" spans="1:33" ht="14.4">
      <c r="A785" s="17"/>
      <c r="B785" s="163"/>
      <c r="C785" s="164"/>
      <c r="D785" s="140"/>
      <c r="E785" s="164"/>
      <c r="F785" s="164"/>
      <c r="G785" s="164"/>
      <c r="H785" s="164"/>
      <c r="I785" s="37"/>
      <c r="J785" s="126"/>
      <c r="K785" s="38"/>
      <c r="L785" s="165"/>
      <c r="M785" s="57"/>
      <c r="N785" s="166"/>
      <c r="O785" s="57"/>
      <c r="P785" s="57"/>
      <c r="Q785" s="57"/>
      <c r="R785" s="16"/>
      <c r="S785" s="17"/>
      <c r="T785" s="17"/>
      <c r="U785" s="17"/>
      <c r="V785" s="17"/>
      <c r="W785" s="7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</row>
    <row r="786" spans="1:33" ht="14.4">
      <c r="A786" s="17"/>
      <c r="B786" s="163"/>
      <c r="C786" s="164"/>
      <c r="D786" s="140"/>
      <c r="E786" s="164"/>
      <c r="F786" s="164"/>
      <c r="G786" s="164"/>
      <c r="H786" s="164"/>
      <c r="I786" s="37"/>
      <c r="J786" s="126"/>
      <c r="K786" s="38"/>
      <c r="L786" s="165"/>
      <c r="M786" s="57"/>
      <c r="N786" s="166"/>
      <c r="O786" s="57"/>
      <c r="P786" s="57"/>
      <c r="Q786" s="57"/>
      <c r="R786" s="16"/>
      <c r="S786" s="17"/>
      <c r="T786" s="17"/>
      <c r="U786" s="17"/>
      <c r="V786" s="17"/>
      <c r="W786" s="7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</row>
    <row r="787" spans="1:33" ht="14.4">
      <c r="A787" s="17"/>
      <c r="B787" s="163"/>
      <c r="C787" s="164"/>
      <c r="D787" s="140"/>
      <c r="E787" s="164"/>
      <c r="F787" s="164"/>
      <c r="G787" s="164"/>
      <c r="H787" s="164"/>
      <c r="I787" s="37"/>
      <c r="J787" s="126"/>
      <c r="K787" s="38"/>
      <c r="L787" s="165"/>
      <c r="M787" s="57"/>
      <c r="N787" s="166"/>
      <c r="O787" s="57"/>
      <c r="P787" s="57"/>
      <c r="Q787" s="57"/>
      <c r="R787" s="16"/>
      <c r="S787" s="17"/>
      <c r="T787" s="17"/>
      <c r="U787" s="17"/>
      <c r="V787" s="17"/>
      <c r="W787" s="7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</row>
    <row r="788" spans="1:33" ht="14.4">
      <c r="A788" s="17"/>
      <c r="B788" s="163"/>
      <c r="C788" s="164"/>
      <c r="D788" s="140"/>
      <c r="E788" s="164"/>
      <c r="F788" s="164"/>
      <c r="G788" s="164"/>
      <c r="H788" s="164"/>
      <c r="I788" s="37"/>
      <c r="J788" s="126"/>
      <c r="K788" s="38"/>
      <c r="L788" s="165"/>
      <c r="M788" s="57"/>
      <c r="N788" s="166"/>
      <c r="O788" s="57"/>
      <c r="P788" s="57"/>
      <c r="Q788" s="57"/>
      <c r="R788" s="16"/>
      <c r="S788" s="17"/>
      <c r="T788" s="17"/>
      <c r="U788" s="17"/>
      <c r="V788" s="17"/>
      <c r="W788" s="7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</row>
    <row r="789" spans="1:33" ht="14.4">
      <c r="A789" s="17"/>
      <c r="B789" s="163"/>
      <c r="C789" s="164"/>
      <c r="D789" s="140"/>
      <c r="E789" s="164"/>
      <c r="F789" s="164"/>
      <c r="G789" s="164"/>
      <c r="H789" s="164"/>
      <c r="I789" s="37"/>
      <c r="J789" s="126"/>
      <c r="K789" s="38"/>
      <c r="L789" s="165"/>
      <c r="M789" s="57"/>
      <c r="N789" s="166"/>
      <c r="O789" s="57"/>
      <c r="P789" s="57"/>
      <c r="Q789" s="57"/>
      <c r="R789" s="16"/>
      <c r="S789" s="17"/>
      <c r="T789" s="17"/>
      <c r="U789" s="17"/>
      <c r="V789" s="17"/>
      <c r="W789" s="7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</row>
    <row r="790" spans="1:33" ht="14.4">
      <c r="A790" s="17"/>
      <c r="B790" s="163"/>
      <c r="C790" s="164"/>
      <c r="D790" s="140"/>
      <c r="E790" s="164"/>
      <c r="F790" s="164"/>
      <c r="G790" s="164"/>
      <c r="H790" s="164"/>
      <c r="I790" s="37"/>
      <c r="J790" s="126"/>
      <c r="K790" s="38"/>
      <c r="L790" s="165"/>
      <c r="M790" s="57"/>
      <c r="N790" s="166"/>
      <c r="O790" s="57"/>
      <c r="P790" s="57"/>
      <c r="Q790" s="57"/>
      <c r="R790" s="16"/>
      <c r="S790" s="17"/>
      <c r="T790" s="17"/>
      <c r="U790" s="17"/>
      <c r="V790" s="17"/>
      <c r="W790" s="7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</row>
    <row r="791" spans="1:33" ht="14.4">
      <c r="A791" s="17"/>
      <c r="B791" s="163"/>
      <c r="C791" s="164"/>
      <c r="D791" s="140"/>
      <c r="E791" s="164"/>
      <c r="F791" s="164"/>
      <c r="G791" s="164"/>
      <c r="H791" s="164"/>
      <c r="I791" s="37"/>
      <c r="J791" s="126"/>
      <c r="K791" s="38"/>
      <c r="L791" s="165"/>
      <c r="M791" s="57"/>
      <c r="N791" s="166"/>
      <c r="O791" s="57"/>
      <c r="P791" s="57"/>
      <c r="Q791" s="57"/>
      <c r="R791" s="16"/>
      <c r="S791" s="17"/>
      <c r="T791" s="17"/>
      <c r="U791" s="17"/>
      <c r="V791" s="17"/>
      <c r="W791" s="7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</row>
    <row r="792" spans="1:33" ht="14.4">
      <c r="A792" s="17"/>
      <c r="B792" s="163"/>
      <c r="C792" s="164"/>
      <c r="D792" s="140"/>
      <c r="E792" s="164"/>
      <c r="F792" s="164"/>
      <c r="G792" s="164"/>
      <c r="H792" s="164"/>
      <c r="I792" s="37"/>
      <c r="J792" s="126"/>
      <c r="K792" s="38"/>
      <c r="L792" s="165"/>
      <c r="M792" s="57"/>
      <c r="N792" s="166"/>
      <c r="O792" s="57"/>
      <c r="P792" s="57"/>
      <c r="Q792" s="57"/>
      <c r="R792" s="16"/>
      <c r="S792" s="17"/>
      <c r="T792" s="17"/>
      <c r="U792" s="17"/>
      <c r="V792" s="17"/>
      <c r="W792" s="7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</row>
    <row r="793" spans="1:33" ht="14.4">
      <c r="A793" s="17"/>
      <c r="B793" s="163"/>
      <c r="C793" s="164"/>
      <c r="D793" s="140"/>
      <c r="E793" s="164"/>
      <c r="F793" s="164"/>
      <c r="G793" s="164"/>
      <c r="H793" s="164"/>
      <c r="I793" s="37"/>
      <c r="J793" s="126"/>
      <c r="K793" s="38"/>
      <c r="L793" s="165"/>
      <c r="M793" s="57"/>
      <c r="N793" s="166"/>
      <c r="O793" s="57"/>
      <c r="P793" s="57"/>
      <c r="Q793" s="57"/>
      <c r="R793" s="16"/>
      <c r="S793" s="17"/>
      <c r="T793" s="17"/>
      <c r="U793" s="17"/>
      <c r="V793" s="17"/>
      <c r="W793" s="7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</row>
    <row r="794" spans="1:33" ht="14.4">
      <c r="A794" s="17"/>
      <c r="B794" s="163"/>
      <c r="C794" s="164"/>
      <c r="D794" s="140"/>
      <c r="E794" s="164"/>
      <c r="F794" s="164"/>
      <c r="G794" s="164"/>
      <c r="H794" s="164"/>
      <c r="I794" s="37"/>
      <c r="J794" s="126"/>
      <c r="K794" s="38"/>
      <c r="L794" s="165"/>
      <c r="M794" s="57"/>
      <c r="N794" s="166"/>
      <c r="O794" s="57"/>
      <c r="P794" s="57"/>
      <c r="Q794" s="57"/>
      <c r="R794" s="16"/>
      <c r="S794" s="17"/>
      <c r="T794" s="17"/>
      <c r="U794" s="17"/>
      <c r="V794" s="17"/>
      <c r="W794" s="7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</row>
    <row r="795" spans="1:33" ht="14.4">
      <c r="A795" s="17"/>
      <c r="B795" s="163"/>
      <c r="C795" s="164"/>
      <c r="D795" s="140"/>
      <c r="E795" s="164"/>
      <c r="F795" s="164"/>
      <c r="G795" s="164"/>
      <c r="H795" s="164"/>
      <c r="I795" s="37"/>
      <c r="J795" s="126"/>
      <c r="K795" s="38"/>
      <c r="L795" s="165"/>
      <c r="M795" s="57"/>
      <c r="N795" s="166"/>
      <c r="O795" s="57"/>
      <c r="P795" s="57"/>
      <c r="Q795" s="57"/>
      <c r="R795" s="16"/>
      <c r="S795" s="17"/>
      <c r="T795" s="17"/>
      <c r="U795" s="17"/>
      <c r="V795" s="17"/>
      <c r="W795" s="7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</row>
    <row r="796" spans="1:33" ht="14.4">
      <c r="A796" s="17"/>
      <c r="B796" s="163"/>
      <c r="C796" s="164"/>
      <c r="D796" s="140"/>
      <c r="E796" s="164"/>
      <c r="F796" s="164"/>
      <c r="G796" s="164"/>
      <c r="H796" s="164"/>
      <c r="I796" s="37"/>
      <c r="J796" s="126"/>
      <c r="K796" s="38"/>
      <c r="L796" s="165"/>
      <c r="M796" s="57"/>
      <c r="N796" s="166"/>
      <c r="O796" s="57"/>
      <c r="P796" s="57"/>
      <c r="Q796" s="57"/>
      <c r="R796" s="16"/>
      <c r="S796" s="17"/>
      <c r="T796" s="17"/>
      <c r="U796" s="17"/>
      <c r="V796" s="17"/>
      <c r="W796" s="7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</row>
    <row r="797" spans="1:33" ht="14.4">
      <c r="A797" s="17"/>
      <c r="B797" s="163"/>
      <c r="C797" s="164"/>
      <c r="D797" s="140"/>
      <c r="E797" s="164"/>
      <c r="F797" s="164"/>
      <c r="G797" s="164"/>
      <c r="H797" s="164"/>
      <c r="I797" s="37"/>
      <c r="J797" s="126"/>
      <c r="K797" s="38"/>
      <c r="L797" s="165"/>
      <c r="M797" s="57"/>
      <c r="N797" s="166"/>
      <c r="O797" s="57"/>
      <c r="P797" s="57"/>
      <c r="Q797" s="57"/>
      <c r="R797" s="16"/>
      <c r="S797" s="17"/>
      <c r="T797" s="17"/>
      <c r="U797" s="17"/>
      <c r="V797" s="17"/>
      <c r="W797" s="7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</row>
    <row r="798" spans="1:33" ht="14.4">
      <c r="A798" s="17"/>
      <c r="B798" s="163"/>
      <c r="C798" s="164"/>
      <c r="D798" s="140"/>
      <c r="E798" s="164"/>
      <c r="F798" s="164"/>
      <c r="G798" s="164"/>
      <c r="H798" s="164"/>
      <c r="I798" s="37"/>
      <c r="J798" s="126"/>
      <c r="K798" s="38"/>
      <c r="L798" s="165"/>
      <c r="M798" s="57"/>
      <c r="N798" s="166"/>
      <c r="O798" s="57"/>
      <c r="P798" s="57"/>
      <c r="Q798" s="57"/>
      <c r="R798" s="16"/>
      <c r="S798" s="17"/>
      <c r="T798" s="17"/>
      <c r="U798" s="17"/>
      <c r="V798" s="17"/>
      <c r="W798" s="7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</row>
    <row r="799" spans="1:33" ht="14.4">
      <c r="A799" s="17"/>
      <c r="B799" s="163"/>
      <c r="C799" s="164"/>
      <c r="D799" s="140"/>
      <c r="E799" s="164"/>
      <c r="F799" s="164"/>
      <c r="G799" s="164"/>
      <c r="H799" s="164"/>
      <c r="I799" s="37"/>
      <c r="J799" s="126"/>
      <c r="K799" s="38"/>
      <c r="L799" s="165"/>
      <c r="M799" s="57"/>
      <c r="N799" s="166"/>
      <c r="O799" s="57"/>
      <c r="P799" s="57"/>
      <c r="Q799" s="57"/>
      <c r="R799" s="16"/>
      <c r="S799" s="17"/>
      <c r="T799" s="17"/>
      <c r="U799" s="17"/>
      <c r="V799" s="17"/>
      <c r="W799" s="7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</row>
    <row r="800" spans="1:33" ht="14.4">
      <c r="A800" s="17"/>
      <c r="B800" s="163"/>
      <c r="C800" s="164"/>
      <c r="D800" s="140"/>
      <c r="E800" s="164"/>
      <c r="F800" s="164"/>
      <c r="G800" s="164"/>
      <c r="H800" s="164"/>
      <c r="I800" s="37"/>
      <c r="J800" s="126"/>
      <c r="K800" s="38"/>
      <c r="L800" s="165"/>
      <c r="M800" s="57"/>
      <c r="N800" s="166"/>
      <c r="O800" s="57"/>
      <c r="P800" s="57"/>
      <c r="Q800" s="57"/>
      <c r="R800" s="16"/>
      <c r="S800" s="17"/>
      <c r="T800" s="17"/>
      <c r="U800" s="17"/>
      <c r="V800" s="17"/>
      <c r="W800" s="7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</row>
    <row r="801" spans="1:33" ht="14.4">
      <c r="A801" s="17"/>
      <c r="B801" s="163"/>
      <c r="C801" s="164"/>
      <c r="D801" s="140"/>
      <c r="E801" s="164"/>
      <c r="F801" s="164"/>
      <c r="G801" s="164"/>
      <c r="H801" s="164"/>
      <c r="I801" s="37"/>
      <c r="J801" s="126"/>
      <c r="K801" s="38"/>
      <c r="L801" s="165"/>
      <c r="M801" s="57"/>
      <c r="N801" s="166"/>
      <c r="O801" s="57"/>
      <c r="P801" s="57"/>
      <c r="Q801" s="57"/>
      <c r="R801" s="16"/>
      <c r="S801" s="17"/>
      <c r="T801" s="17"/>
      <c r="U801" s="17"/>
      <c r="V801" s="17"/>
      <c r="W801" s="7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</row>
    <row r="802" spans="1:33" ht="14.4">
      <c r="A802" s="17"/>
      <c r="B802" s="163"/>
      <c r="C802" s="164"/>
      <c r="D802" s="140"/>
      <c r="E802" s="164"/>
      <c r="F802" s="164"/>
      <c r="G802" s="164"/>
      <c r="H802" s="164"/>
      <c r="I802" s="37"/>
      <c r="J802" s="126"/>
      <c r="K802" s="38"/>
      <c r="L802" s="165"/>
      <c r="M802" s="57"/>
      <c r="N802" s="166"/>
      <c r="O802" s="57"/>
      <c r="P802" s="57"/>
      <c r="Q802" s="57"/>
      <c r="R802" s="16"/>
      <c r="S802" s="17"/>
      <c r="T802" s="17"/>
      <c r="U802" s="17"/>
      <c r="V802" s="17"/>
      <c r="W802" s="7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</row>
    <row r="803" spans="1:33" ht="14.4">
      <c r="A803" s="17"/>
      <c r="B803" s="163"/>
      <c r="C803" s="164"/>
      <c r="D803" s="140"/>
      <c r="E803" s="164"/>
      <c r="F803" s="164"/>
      <c r="G803" s="164"/>
      <c r="H803" s="164"/>
      <c r="I803" s="37"/>
      <c r="J803" s="126"/>
      <c r="K803" s="38"/>
      <c r="L803" s="165"/>
      <c r="M803" s="57"/>
      <c r="N803" s="166"/>
      <c r="O803" s="57"/>
      <c r="P803" s="57"/>
      <c r="Q803" s="57"/>
      <c r="R803" s="16"/>
      <c r="S803" s="17"/>
      <c r="T803" s="17"/>
      <c r="U803" s="17"/>
      <c r="V803" s="17"/>
      <c r="W803" s="7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</row>
    <row r="804" spans="1:33" ht="14.4">
      <c r="A804" s="17"/>
      <c r="B804" s="163"/>
      <c r="C804" s="164"/>
      <c r="D804" s="140"/>
      <c r="E804" s="164"/>
      <c r="F804" s="164"/>
      <c r="G804" s="164"/>
      <c r="H804" s="164"/>
      <c r="I804" s="37"/>
      <c r="J804" s="126"/>
      <c r="K804" s="38"/>
      <c r="L804" s="165"/>
      <c r="M804" s="57"/>
      <c r="N804" s="166"/>
      <c r="O804" s="57"/>
      <c r="P804" s="57"/>
      <c r="Q804" s="57"/>
      <c r="R804" s="16"/>
      <c r="S804" s="17"/>
      <c r="T804" s="17"/>
      <c r="U804" s="17"/>
      <c r="V804" s="17"/>
      <c r="W804" s="7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</row>
    <row r="805" spans="1:33" ht="14.4">
      <c r="A805" s="17"/>
      <c r="B805" s="163"/>
      <c r="C805" s="164"/>
      <c r="D805" s="140"/>
      <c r="E805" s="164"/>
      <c r="F805" s="164"/>
      <c r="G805" s="164"/>
      <c r="H805" s="164"/>
      <c r="I805" s="37"/>
      <c r="J805" s="126"/>
      <c r="K805" s="38"/>
      <c r="L805" s="165"/>
      <c r="M805" s="57"/>
      <c r="N805" s="166"/>
      <c r="O805" s="57"/>
      <c r="P805" s="57"/>
      <c r="Q805" s="57"/>
      <c r="R805" s="16"/>
      <c r="S805" s="17"/>
      <c r="T805" s="17"/>
      <c r="U805" s="17"/>
      <c r="V805" s="17"/>
      <c r="W805" s="7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</row>
    <row r="806" spans="1:33" ht="14.4">
      <c r="A806" s="17"/>
      <c r="B806" s="163"/>
      <c r="C806" s="164"/>
      <c r="D806" s="140"/>
      <c r="E806" s="164"/>
      <c r="F806" s="164"/>
      <c r="G806" s="164"/>
      <c r="H806" s="164"/>
      <c r="I806" s="37"/>
      <c r="J806" s="126"/>
      <c r="K806" s="38"/>
      <c r="L806" s="165"/>
      <c r="M806" s="57"/>
      <c r="N806" s="166"/>
      <c r="O806" s="57"/>
      <c r="P806" s="57"/>
      <c r="Q806" s="57"/>
      <c r="R806" s="16"/>
      <c r="S806" s="17"/>
      <c r="T806" s="17"/>
      <c r="U806" s="17"/>
      <c r="V806" s="17"/>
      <c r="W806" s="7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</row>
    <row r="807" spans="1:33" ht="14.4">
      <c r="A807" s="17"/>
      <c r="B807" s="163"/>
      <c r="C807" s="164"/>
      <c r="D807" s="140"/>
      <c r="E807" s="164"/>
      <c r="F807" s="164"/>
      <c r="G807" s="164"/>
      <c r="H807" s="164"/>
      <c r="I807" s="37"/>
      <c r="J807" s="126"/>
      <c r="K807" s="38"/>
      <c r="L807" s="165"/>
      <c r="M807" s="57"/>
      <c r="N807" s="166"/>
      <c r="O807" s="57"/>
      <c r="P807" s="57"/>
      <c r="Q807" s="57"/>
      <c r="R807" s="16"/>
      <c r="S807" s="17"/>
      <c r="T807" s="17"/>
      <c r="U807" s="17"/>
      <c r="V807" s="17"/>
      <c r="W807" s="7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</row>
    <row r="808" spans="1:33" ht="14.4">
      <c r="A808" s="17"/>
      <c r="B808" s="163"/>
      <c r="C808" s="164"/>
      <c r="D808" s="140"/>
      <c r="E808" s="164"/>
      <c r="F808" s="164"/>
      <c r="G808" s="164"/>
      <c r="H808" s="164"/>
      <c r="I808" s="37"/>
      <c r="J808" s="126"/>
      <c r="K808" s="38"/>
      <c r="L808" s="165"/>
      <c r="M808" s="57"/>
      <c r="N808" s="166"/>
      <c r="O808" s="57"/>
      <c r="P808" s="57"/>
      <c r="Q808" s="57"/>
      <c r="R808" s="16"/>
      <c r="S808" s="17"/>
      <c r="T808" s="17"/>
      <c r="U808" s="17"/>
      <c r="V808" s="17"/>
      <c r="W808" s="7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</row>
    <row r="809" spans="1:33" ht="14.4">
      <c r="A809" s="17"/>
      <c r="B809" s="163"/>
      <c r="C809" s="164"/>
      <c r="D809" s="140"/>
      <c r="E809" s="164"/>
      <c r="F809" s="164"/>
      <c r="G809" s="164"/>
      <c r="H809" s="164"/>
      <c r="I809" s="37"/>
      <c r="J809" s="126"/>
      <c r="K809" s="38"/>
      <c r="L809" s="165"/>
      <c r="M809" s="57"/>
      <c r="N809" s="166"/>
      <c r="O809" s="57"/>
      <c r="P809" s="57"/>
      <c r="Q809" s="57"/>
      <c r="R809" s="16"/>
      <c r="S809" s="17"/>
      <c r="T809" s="17"/>
      <c r="U809" s="17"/>
      <c r="V809" s="17"/>
      <c r="W809" s="7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</row>
    <row r="810" spans="1:33" ht="14.4">
      <c r="A810" s="17"/>
      <c r="B810" s="163"/>
      <c r="C810" s="164"/>
      <c r="D810" s="140"/>
      <c r="E810" s="164"/>
      <c r="F810" s="164"/>
      <c r="G810" s="164"/>
      <c r="H810" s="164"/>
      <c r="I810" s="37"/>
      <c r="J810" s="126"/>
      <c r="K810" s="38"/>
      <c r="L810" s="165"/>
      <c r="M810" s="57"/>
      <c r="N810" s="166"/>
      <c r="O810" s="57"/>
      <c r="P810" s="57"/>
      <c r="Q810" s="57"/>
      <c r="R810" s="16"/>
      <c r="S810" s="17"/>
      <c r="T810" s="17"/>
      <c r="U810" s="17"/>
      <c r="V810" s="17"/>
      <c r="W810" s="7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</row>
    <row r="811" spans="1:33" ht="14.4">
      <c r="A811" s="17"/>
      <c r="B811" s="163"/>
      <c r="C811" s="164"/>
      <c r="D811" s="140"/>
      <c r="E811" s="164"/>
      <c r="F811" s="164"/>
      <c r="G811" s="164"/>
      <c r="H811" s="164"/>
      <c r="I811" s="37"/>
      <c r="J811" s="126"/>
      <c r="K811" s="38"/>
      <c r="L811" s="165"/>
      <c r="M811" s="57"/>
      <c r="N811" s="166"/>
      <c r="O811" s="57"/>
      <c r="P811" s="57"/>
      <c r="Q811" s="57"/>
      <c r="R811" s="16"/>
      <c r="S811" s="17"/>
      <c r="T811" s="17"/>
      <c r="U811" s="17"/>
      <c r="V811" s="17"/>
      <c r="W811" s="7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</row>
    <row r="812" spans="1:33" ht="14.4">
      <c r="A812" s="17"/>
      <c r="B812" s="163"/>
      <c r="C812" s="164"/>
      <c r="D812" s="140"/>
      <c r="E812" s="164"/>
      <c r="F812" s="164"/>
      <c r="G812" s="164"/>
      <c r="H812" s="164"/>
      <c r="I812" s="37"/>
      <c r="J812" s="126"/>
      <c r="K812" s="38"/>
      <c r="L812" s="165"/>
      <c r="M812" s="57"/>
      <c r="N812" s="166"/>
      <c r="O812" s="57"/>
      <c r="P812" s="57"/>
      <c r="Q812" s="57"/>
      <c r="R812" s="16"/>
      <c r="S812" s="17"/>
      <c r="T812" s="17"/>
      <c r="U812" s="17"/>
      <c r="V812" s="17"/>
      <c r="W812" s="7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</row>
    <row r="813" spans="1:33" ht="14.4">
      <c r="A813" s="17"/>
      <c r="B813" s="163"/>
      <c r="C813" s="164"/>
      <c r="D813" s="140"/>
      <c r="E813" s="164"/>
      <c r="F813" s="164"/>
      <c r="G813" s="164"/>
      <c r="H813" s="164"/>
      <c r="I813" s="37"/>
      <c r="J813" s="126"/>
      <c r="K813" s="38"/>
      <c r="L813" s="165"/>
      <c r="M813" s="57"/>
      <c r="N813" s="166"/>
      <c r="O813" s="57"/>
      <c r="P813" s="57"/>
      <c r="Q813" s="57"/>
      <c r="R813" s="16"/>
      <c r="S813" s="17"/>
      <c r="T813" s="17"/>
      <c r="U813" s="17"/>
      <c r="V813" s="17"/>
      <c r="W813" s="7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</row>
    <row r="814" spans="1:33" ht="14.4">
      <c r="A814" s="17"/>
      <c r="B814" s="163"/>
      <c r="C814" s="164"/>
      <c r="D814" s="140"/>
      <c r="E814" s="164"/>
      <c r="F814" s="164"/>
      <c r="G814" s="164"/>
      <c r="H814" s="164"/>
      <c r="I814" s="37"/>
      <c r="J814" s="126"/>
      <c r="K814" s="38"/>
      <c r="L814" s="165"/>
      <c r="M814" s="57"/>
      <c r="N814" s="166"/>
      <c r="O814" s="57"/>
      <c r="P814" s="57"/>
      <c r="Q814" s="57"/>
      <c r="R814" s="16"/>
      <c r="S814" s="17"/>
      <c r="T814" s="17"/>
      <c r="U814" s="17"/>
      <c r="V814" s="17"/>
      <c r="W814" s="7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</row>
    <row r="815" spans="1:33" ht="14.4">
      <c r="A815" s="17"/>
      <c r="B815" s="163"/>
      <c r="C815" s="164"/>
      <c r="D815" s="140"/>
      <c r="E815" s="164"/>
      <c r="F815" s="164"/>
      <c r="G815" s="164"/>
      <c r="H815" s="164"/>
      <c r="I815" s="37"/>
      <c r="J815" s="126"/>
      <c r="K815" s="38"/>
      <c r="L815" s="165"/>
      <c r="M815" s="57"/>
      <c r="N815" s="166"/>
      <c r="O815" s="57"/>
      <c r="P815" s="57"/>
      <c r="Q815" s="57"/>
      <c r="R815" s="16"/>
      <c r="S815" s="17"/>
      <c r="T815" s="17"/>
      <c r="U815" s="17"/>
      <c r="V815" s="17"/>
      <c r="W815" s="7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</row>
    <row r="816" spans="1:33" ht="14.4">
      <c r="A816" s="17"/>
      <c r="B816" s="163"/>
      <c r="C816" s="164"/>
      <c r="D816" s="140"/>
      <c r="E816" s="164"/>
      <c r="F816" s="164"/>
      <c r="G816" s="164"/>
      <c r="H816" s="164"/>
      <c r="I816" s="37"/>
      <c r="J816" s="126"/>
      <c r="K816" s="38"/>
      <c r="L816" s="165"/>
      <c r="M816" s="57"/>
      <c r="N816" s="166"/>
      <c r="O816" s="57"/>
      <c r="P816" s="57"/>
      <c r="Q816" s="57"/>
      <c r="R816" s="16"/>
      <c r="S816" s="17"/>
      <c r="T816" s="17"/>
      <c r="U816" s="17"/>
      <c r="V816" s="17"/>
      <c r="W816" s="7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</row>
    <row r="817" spans="1:33" ht="14.4">
      <c r="A817" s="17"/>
      <c r="B817" s="163"/>
      <c r="C817" s="164"/>
      <c r="D817" s="140"/>
      <c r="E817" s="164"/>
      <c r="F817" s="164"/>
      <c r="G817" s="164"/>
      <c r="H817" s="164"/>
      <c r="I817" s="37"/>
      <c r="J817" s="126"/>
      <c r="K817" s="38"/>
      <c r="L817" s="165"/>
      <c r="M817" s="57"/>
      <c r="N817" s="166"/>
      <c r="O817" s="57"/>
      <c r="P817" s="57"/>
      <c r="Q817" s="57"/>
      <c r="R817" s="16"/>
      <c r="S817" s="17"/>
      <c r="T817" s="17"/>
      <c r="U817" s="17"/>
      <c r="V817" s="17"/>
      <c r="W817" s="7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</row>
    <row r="818" spans="1:33" ht="14.4">
      <c r="A818" s="17"/>
      <c r="B818" s="163"/>
      <c r="C818" s="164"/>
      <c r="D818" s="140"/>
      <c r="E818" s="164"/>
      <c r="F818" s="164"/>
      <c r="G818" s="164"/>
      <c r="H818" s="164"/>
      <c r="I818" s="37"/>
      <c r="J818" s="126"/>
      <c r="K818" s="38"/>
      <c r="L818" s="165"/>
      <c r="M818" s="57"/>
      <c r="N818" s="166"/>
      <c r="O818" s="57"/>
      <c r="P818" s="57"/>
      <c r="Q818" s="57"/>
      <c r="R818" s="16"/>
      <c r="S818" s="17"/>
      <c r="T818" s="17"/>
      <c r="U818" s="17"/>
      <c r="V818" s="17"/>
      <c r="W818" s="7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</row>
    <row r="819" spans="1:33" ht="14.4">
      <c r="A819" s="17"/>
      <c r="B819" s="163"/>
      <c r="C819" s="164"/>
      <c r="D819" s="140"/>
      <c r="E819" s="164"/>
      <c r="F819" s="164"/>
      <c r="G819" s="164"/>
      <c r="H819" s="164"/>
      <c r="I819" s="37"/>
      <c r="J819" s="126"/>
      <c r="K819" s="38"/>
      <c r="L819" s="165"/>
      <c r="M819" s="57"/>
      <c r="N819" s="166"/>
      <c r="O819" s="57"/>
      <c r="P819" s="57"/>
      <c r="Q819" s="57"/>
      <c r="R819" s="16"/>
      <c r="S819" s="17"/>
      <c r="T819" s="17"/>
      <c r="U819" s="17"/>
      <c r="V819" s="17"/>
      <c r="W819" s="7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</row>
    <row r="820" spans="1:33" ht="14.4">
      <c r="A820" s="17"/>
      <c r="B820" s="163"/>
      <c r="C820" s="164"/>
      <c r="D820" s="140"/>
      <c r="E820" s="164"/>
      <c r="F820" s="164"/>
      <c r="G820" s="164"/>
      <c r="H820" s="164"/>
      <c r="I820" s="37"/>
      <c r="J820" s="126"/>
      <c r="K820" s="38"/>
      <c r="L820" s="165"/>
      <c r="M820" s="57"/>
      <c r="N820" s="166"/>
      <c r="O820" s="57"/>
      <c r="P820" s="57"/>
      <c r="Q820" s="57"/>
      <c r="R820" s="16"/>
      <c r="S820" s="17"/>
      <c r="T820" s="17"/>
      <c r="U820" s="17"/>
      <c r="V820" s="17"/>
      <c r="W820" s="7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</row>
    <row r="821" spans="1:33" ht="14.4">
      <c r="A821" s="17"/>
      <c r="B821" s="163"/>
      <c r="C821" s="164"/>
      <c r="D821" s="140"/>
      <c r="E821" s="164"/>
      <c r="F821" s="164"/>
      <c r="G821" s="164"/>
      <c r="H821" s="164"/>
      <c r="I821" s="37"/>
      <c r="J821" s="126"/>
      <c r="K821" s="38"/>
      <c r="L821" s="165"/>
      <c r="M821" s="57"/>
      <c r="N821" s="166"/>
      <c r="O821" s="57"/>
      <c r="P821" s="57"/>
      <c r="Q821" s="57"/>
      <c r="R821" s="16"/>
      <c r="S821" s="17"/>
      <c r="T821" s="17"/>
      <c r="U821" s="17"/>
      <c r="V821" s="17"/>
      <c r="W821" s="7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</row>
    <row r="822" spans="1:33" ht="14.4">
      <c r="A822" s="17"/>
      <c r="B822" s="163"/>
      <c r="C822" s="164"/>
      <c r="D822" s="140"/>
      <c r="E822" s="164"/>
      <c r="F822" s="164"/>
      <c r="G822" s="164"/>
      <c r="H822" s="164"/>
      <c r="I822" s="37"/>
      <c r="J822" s="126"/>
      <c r="K822" s="38"/>
      <c r="L822" s="165"/>
      <c r="M822" s="57"/>
      <c r="N822" s="166"/>
      <c r="O822" s="57"/>
      <c r="P822" s="57"/>
      <c r="Q822" s="57"/>
      <c r="R822" s="16"/>
      <c r="S822" s="17"/>
      <c r="T822" s="17"/>
      <c r="U822" s="17"/>
      <c r="V822" s="17"/>
      <c r="W822" s="7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</row>
    <row r="823" spans="1:33" ht="14.4">
      <c r="A823" s="17"/>
      <c r="B823" s="163"/>
      <c r="C823" s="164"/>
      <c r="D823" s="140"/>
      <c r="E823" s="164"/>
      <c r="F823" s="164"/>
      <c r="G823" s="164"/>
      <c r="H823" s="164"/>
      <c r="I823" s="37"/>
      <c r="J823" s="126"/>
      <c r="K823" s="38"/>
      <c r="L823" s="165"/>
      <c r="M823" s="57"/>
      <c r="N823" s="166"/>
      <c r="O823" s="57"/>
      <c r="P823" s="57"/>
      <c r="Q823" s="57"/>
      <c r="R823" s="16"/>
      <c r="S823" s="17"/>
      <c r="T823" s="17"/>
      <c r="U823" s="17"/>
      <c r="V823" s="17"/>
      <c r="W823" s="7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</row>
    <row r="824" spans="1:33" ht="14.4">
      <c r="A824" s="17"/>
      <c r="B824" s="163"/>
      <c r="C824" s="164"/>
      <c r="D824" s="140"/>
      <c r="E824" s="164"/>
      <c r="F824" s="164"/>
      <c r="G824" s="164"/>
      <c r="H824" s="164"/>
      <c r="I824" s="37"/>
      <c r="J824" s="126"/>
      <c r="K824" s="38"/>
      <c r="L824" s="165"/>
      <c r="M824" s="57"/>
      <c r="N824" s="166"/>
      <c r="O824" s="57"/>
      <c r="P824" s="57"/>
      <c r="Q824" s="57"/>
      <c r="R824" s="16"/>
      <c r="S824" s="17"/>
      <c r="T824" s="17"/>
      <c r="U824" s="17"/>
      <c r="V824" s="17"/>
      <c r="W824" s="7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</row>
    <row r="825" spans="1:33" ht="14.4">
      <c r="A825" s="17"/>
      <c r="B825" s="163"/>
      <c r="C825" s="164"/>
      <c r="D825" s="140"/>
      <c r="E825" s="164"/>
      <c r="F825" s="164"/>
      <c r="G825" s="164"/>
      <c r="H825" s="164"/>
      <c r="I825" s="37"/>
      <c r="J825" s="126"/>
      <c r="K825" s="38"/>
      <c r="L825" s="165"/>
      <c r="M825" s="57"/>
      <c r="N825" s="166"/>
      <c r="O825" s="57"/>
      <c r="P825" s="57"/>
      <c r="Q825" s="57"/>
      <c r="R825" s="16"/>
      <c r="S825" s="17"/>
      <c r="T825" s="17"/>
      <c r="U825" s="17"/>
      <c r="V825" s="17"/>
      <c r="W825" s="7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</row>
    <row r="826" spans="1:33" ht="14.4">
      <c r="A826" s="17"/>
      <c r="B826" s="163"/>
      <c r="C826" s="164"/>
      <c r="D826" s="140"/>
      <c r="E826" s="164"/>
      <c r="F826" s="164"/>
      <c r="G826" s="164"/>
      <c r="H826" s="164"/>
      <c r="I826" s="37"/>
      <c r="J826" s="126"/>
      <c r="K826" s="38"/>
      <c r="L826" s="165"/>
      <c r="M826" s="57"/>
      <c r="N826" s="166"/>
      <c r="O826" s="57"/>
      <c r="P826" s="57"/>
      <c r="Q826" s="57"/>
      <c r="R826" s="16"/>
      <c r="S826" s="17"/>
      <c r="T826" s="17"/>
      <c r="U826" s="17"/>
      <c r="V826" s="17"/>
      <c r="W826" s="7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</row>
    <row r="827" spans="1:33" ht="14.4">
      <c r="A827" s="17"/>
      <c r="B827" s="163"/>
      <c r="C827" s="164"/>
      <c r="D827" s="140"/>
      <c r="E827" s="164"/>
      <c r="F827" s="164"/>
      <c r="G827" s="164"/>
      <c r="H827" s="164"/>
      <c r="I827" s="37"/>
      <c r="J827" s="126"/>
      <c r="K827" s="38"/>
      <c r="L827" s="165"/>
      <c r="M827" s="57"/>
      <c r="N827" s="166"/>
      <c r="O827" s="57"/>
      <c r="P827" s="57"/>
      <c r="Q827" s="57"/>
      <c r="R827" s="16"/>
      <c r="S827" s="17"/>
      <c r="T827" s="17"/>
      <c r="U827" s="17"/>
      <c r="V827" s="17"/>
      <c r="W827" s="7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</row>
    <row r="828" spans="1:33" ht="14.4">
      <c r="A828" s="17"/>
      <c r="B828" s="163"/>
      <c r="C828" s="164"/>
      <c r="D828" s="140"/>
      <c r="E828" s="164"/>
      <c r="F828" s="164"/>
      <c r="G828" s="164"/>
      <c r="H828" s="164"/>
      <c r="I828" s="37"/>
      <c r="J828" s="126"/>
      <c r="K828" s="38"/>
      <c r="L828" s="165"/>
      <c r="M828" s="57"/>
      <c r="N828" s="166"/>
      <c r="O828" s="57"/>
      <c r="P828" s="57"/>
      <c r="Q828" s="57"/>
      <c r="R828" s="16"/>
      <c r="S828" s="17"/>
      <c r="T828" s="17"/>
      <c r="U828" s="17"/>
      <c r="V828" s="17"/>
      <c r="W828" s="7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</row>
    <row r="829" spans="1:33" ht="14.4">
      <c r="A829" s="17"/>
      <c r="B829" s="163"/>
      <c r="C829" s="164"/>
      <c r="D829" s="140"/>
      <c r="E829" s="164"/>
      <c r="F829" s="164"/>
      <c r="G829" s="164"/>
      <c r="H829" s="164"/>
      <c r="I829" s="37"/>
      <c r="J829" s="126"/>
      <c r="K829" s="38"/>
      <c r="L829" s="165"/>
      <c r="M829" s="57"/>
      <c r="N829" s="166"/>
      <c r="O829" s="57"/>
      <c r="P829" s="57"/>
      <c r="Q829" s="57"/>
      <c r="R829" s="16"/>
      <c r="S829" s="17"/>
      <c r="T829" s="17"/>
      <c r="U829" s="17"/>
      <c r="V829" s="17"/>
      <c r="W829" s="7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</row>
    <row r="830" spans="1:33" ht="14.4">
      <c r="A830" s="17"/>
      <c r="B830" s="163"/>
      <c r="C830" s="164"/>
      <c r="D830" s="140"/>
      <c r="E830" s="164"/>
      <c r="F830" s="164"/>
      <c r="G830" s="164"/>
      <c r="H830" s="164"/>
      <c r="I830" s="37"/>
      <c r="J830" s="126"/>
      <c r="K830" s="38"/>
      <c r="L830" s="165"/>
      <c r="M830" s="57"/>
      <c r="N830" s="166"/>
      <c r="O830" s="57"/>
      <c r="P830" s="57"/>
      <c r="Q830" s="57"/>
      <c r="R830" s="16"/>
      <c r="S830" s="17"/>
      <c r="T830" s="17"/>
      <c r="U830" s="17"/>
      <c r="V830" s="17"/>
      <c r="W830" s="7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</row>
    <row r="831" spans="1:33" ht="14.4">
      <c r="A831" s="17"/>
      <c r="B831" s="163"/>
      <c r="C831" s="164"/>
      <c r="D831" s="140"/>
      <c r="E831" s="164"/>
      <c r="F831" s="164"/>
      <c r="G831" s="164"/>
      <c r="H831" s="164"/>
      <c r="I831" s="37"/>
      <c r="J831" s="126"/>
      <c r="K831" s="38"/>
      <c r="L831" s="165"/>
      <c r="M831" s="57"/>
      <c r="N831" s="166"/>
      <c r="O831" s="57"/>
      <c r="P831" s="57"/>
      <c r="Q831" s="57"/>
      <c r="R831" s="16"/>
      <c r="S831" s="17"/>
      <c r="T831" s="17"/>
      <c r="U831" s="17"/>
      <c r="V831" s="17"/>
      <c r="W831" s="7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</row>
    <row r="832" spans="1:33" ht="14.4">
      <c r="A832" s="17"/>
      <c r="B832" s="163"/>
      <c r="C832" s="164"/>
      <c r="D832" s="140"/>
      <c r="E832" s="164"/>
      <c r="F832" s="164"/>
      <c r="G832" s="164"/>
      <c r="H832" s="164"/>
      <c r="I832" s="37"/>
      <c r="J832" s="126"/>
      <c r="K832" s="38"/>
      <c r="L832" s="165"/>
      <c r="M832" s="57"/>
      <c r="N832" s="166"/>
      <c r="O832" s="57"/>
      <c r="P832" s="57"/>
      <c r="Q832" s="57"/>
      <c r="R832" s="16"/>
      <c r="S832" s="17"/>
      <c r="T832" s="17"/>
      <c r="U832" s="17"/>
      <c r="V832" s="17"/>
      <c r="W832" s="7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</row>
    <row r="833" spans="1:33" ht="14.4">
      <c r="A833" s="17"/>
      <c r="B833" s="163"/>
      <c r="C833" s="164"/>
      <c r="D833" s="140"/>
      <c r="E833" s="164"/>
      <c r="F833" s="164"/>
      <c r="G833" s="164"/>
      <c r="H833" s="164"/>
      <c r="I833" s="37"/>
      <c r="J833" s="126"/>
      <c r="K833" s="38"/>
      <c r="L833" s="165"/>
      <c r="M833" s="57"/>
      <c r="N833" s="166"/>
      <c r="O833" s="57"/>
      <c r="P833" s="57"/>
      <c r="Q833" s="57"/>
      <c r="R833" s="16"/>
      <c r="S833" s="17"/>
      <c r="T833" s="17"/>
      <c r="U833" s="17"/>
      <c r="V833" s="17"/>
      <c r="W833" s="7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</row>
    <row r="834" spans="1:33" ht="14.4">
      <c r="A834" s="17"/>
      <c r="B834" s="163"/>
      <c r="C834" s="164"/>
      <c r="D834" s="140"/>
      <c r="E834" s="164"/>
      <c r="F834" s="164"/>
      <c r="G834" s="164"/>
      <c r="H834" s="164"/>
      <c r="I834" s="37"/>
      <c r="J834" s="126"/>
      <c r="K834" s="38"/>
      <c r="L834" s="165"/>
      <c r="M834" s="57"/>
      <c r="N834" s="166"/>
      <c r="O834" s="57"/>
      <c r="P834" s="57"/>
      <c r="Q834" s="57"/>
      <c r="R834" s="16"/>
      <c r="S834" s="17"/>
      <c r="T834" s="17"/>
      <c r="U834" s="17"/>
      <c r="V834" s="17"/>
      <c r="W834" s="7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</row>
    <row r="835" spans="1:33" ht="14.4">
      <c r="A835" s="17"/>
      <c r="B835" s="163"/>
      <c r="C835" s="164"/>
      <c r="D835" s="140"/>
      <c r="E835" s="164"/>
      <c r="F835" s="164"/>
      <c r="G835" s="164"/>
      <c r="H835" s="164"/>
      <c r="I835" s="37"/>
      <c r="J835" s="126"/>
      <c r="K835" s="38"/>
      <c r="L835" s="165"/>
      <c r="M835" s="57"/>
      <c r="N835" s="166"/>
      <c r="O835" s="57"/>
      <c r="P835" s="57"/>
      <c r="Q835" s="57"/>
      <c r="R835" s="16"/>
      <c r="S835" s="17"/>
      <c r="T835" s="17"/>
      <c r="U835" s="17"/>
      <c r="V835" s="17"/>
      <c r="W835" s="7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</row>
    <row r="836" spans="1:33" ht="14.4">
      <c r="A836" s="17"/>
      <c r="B836" s="163"/>
      <c r="C836" s="164"/>
      <c r="D836" s="140"/>
      <c r="E836" s="164"/>
      <c r="F836" s="164"/>
      <c r="G836" s="164"/>
      <c r="H836" s="164"/>
      <c r="I836" s="37"/>
      <c r="J836" s="126"/>
      <c r="K836" s="38"/>
      <c r="L836" s="165"/>
      <c r="M836" s="57"/>
      <c r="N836" s="166"/>
      <c r="O836" s="57"/>
      <c r="P836" s="57"/>
      <c r="Q836" s="57"/>
      <c r="R836" s="16"/>
      <c r="S836" s="17"/>
      <c r="T836" s="17"/>
      <c r="U836" s="17"/>
      <c r="V836" s="17"/>
      <c r="W836" s="7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</row>
    <row r="837" spans="1:33" ht="14.4">
      <c r="A837" s="17"/>
      <c r="B837" s="163"/>
      <c r="C837" s="164"/>
      <c r="D837" s="140"/>
      <c r="E837" s="164"/>
      <c r="F837" s="164"/>
      <c r="G837" s="164"/>
      <c r="H837" s="164"/>
      <c r="I837" s="37"/>
      <c r="J837" s="126"/>
      <c r="K837" s="38"/>
      <c r="L837" s="165"/>
      <c r="M837" s="57"/>
      <c r="N837" s="166"/>
      <c r="O837" s="57"/>
      <c r="P837" s="57"/>
      <c r="Q837" s="57"/>
      <c r="R837" s="16"/>
      <c r="S837" s="17"/>
      <c r="T837" s="17"/>
      <c r="U837" s="17"/>
      <c r="V837" s="17"/>
      <c r="W837" s="7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</row>
    <row r="838" spans="1:33" ht="14.4">
      <c r="A838" s="17"/>
      <c r="B838" s="163"/>
      <c r="C838" s="164"/>
      <c r="D838" s="140"/>
      <c r="E838" s="164"/>
      <c r="F838" s="164"/>
      <c r="G838" s="164"/>
      <c r="H838" s="164"/>
      <c r="I838" s="37"/>
      <c r="J838" s="126"/>
      <c r="K838" s="38"/>
      <c r="L838" s="165"/>
      <c r="M838" s="57"/>
      <c r="N838" s="166"/>
      <c r="O838" s="57"/>
      <c r="P838" s="57"/>
      <c r="Q838" s="57"/>
      <c r="R838" s="16"/>
      <c r="S838" s="17"/>
      <c r="T838" s="17"/>
      <c r="U838" s="17"/>
      <c r="V838" s="17"/>
      <c r="W838" s="7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</row>
    <row r="839" spans="1:33" ht="14.4">
      <c r="A839" s="17"/>
      <c r="B839" s="163"/>
      <c r="C839" s="164"/>
      <c r="D839" s="140"/>
      <c r="E839" s="164"/>
      <c r="F839" s="164"/>
      <c r="G839" s="164"/>
      <c r="H839" s="164"/>
      <c r="I839" s="37"/>
      <c r="J839" s="126"/>
      <c r="K839" s="38"/>
      <c r="L839" s="165"/>
      <c r="M839" s="57"/>
      <c r="N839" s="166"/>
      <c r="O839" s="57"/>
      <c r="P839" s="57"/>
      <c r="Q839" s="57"/>
      <c r="R839" s="16"/>
      <c r="S839" s="17"/>
      <c r="T839" s="17"/>
      <c r="U839" s="17"/>
      <c r="V839" s="17"/>
      <c r="W839" s="7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</row>
    <row r="840" spans="1:33" ht="14.4">
      <c r="A840" s="17"/>
      <c r="B840" s="163"/>
      <c r="C840" s="164"/>
      <c r="D840" s="140"/>
      <c r="E840" s="164"/>
      <c r="F840" s="164"/>
      <c r="G840" s="164"/>
      <c r="H840" s="164"/>
      <c r="I840" s="37"/>
      <c r="J840" s="126"/>
      <c r="K840" s="38"/>
      <c r="L840" s="165"/>
      <c r="M840" s="57"/>
      <c r="N840" s="166"/>
      <c r="O840" s="57"/>
      <c r="P840" s="57"/>
      <c r="Q840" s="57"/>
      <c r="R840" s="16"/>
      <c r="S840" s="17"/>
      <c r="T840" s="17"/>
      <c r="U840" s="17"/>
      <c r="V840" s="17"/>
      <c r="W840" s="7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</row>
    <row r="841" spans="1:33" ht="14.4">
      <c r="A841" s="17"/>
      <c r="B841" s="163"/>
      <c r="C841" s="164"/>
      <c r="D841" s="140"/>
      <c r="E841" s="164"/>
      <c r="F841" s="164"/>
      <c r="G841" s="164"/>
      <c r="H841" s="164"/>
      <c r="I841" s="37"/>
      <c r="J841" s="126"/>
      <c r="K841" s="38"/>
      <c r="L841" s="165"/>
      <c r="M841" s="57"/>
      <c r="N841" s="166"/>
      <c r="O841" s="57"/>
      <c r="P841" s="57"/>
      <c r="Q841" s="57"/>
      <c r="R841" s="16"/>
      <c r="S841" s="17"/>
      <c r="T841" s="17"/>
      <c r="U841" s="17"/>
      <c r="V841" s="17"/>
      <c r="W841" s="7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</row>
    <row r="842" spans="1:33" ht="14.4">
      <c r="A842" s="17"/>
      <c r="B842" s="163"/>
      <c r="C842" s="164"/>
      <c r="D842" s="140"/>
      <c r="E842" s="164"/>
      <c r="F842" s="164"/>
      <c r="G842" s="164"/>
      <c r="H842" s="164"/>
      <c r="I842" s="37"/>
      <c r="J842" s="126"/>
      <c r="K842" s="38"/>
      <c r="L842" s="165"/>
      <c r="M842" s="57"/>
      <c r="N842" s="166"/>
      <c r="O842" s="57"/>
      <c r="P842" s="57"/>
      <c r="Q842" s="57"/>
      <c r="R842" s="16"/>
      <c r="S842" s="17"/>
      <c r="T842" s="17"/>
      <c r="U842" s="17"/>
      <c r="V842" s="17"/>
      <c r="W842" s="7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</row>
    <row r="843" spans="1:33" ht="14.4">
      <c r="A843" s="17"/>
      <c r="B843" s="163"/>
      <c r="C843" s="164"/>
      <c r="D843" s="140"/>
      <c r="E843" s="164"/>
      <c r="F843" s="164"/>
      <c r="G843" s="164"/>
      <c r="H843" s="164"/>
      <c r="I843" s="37"/>
      <c r="J843" s="126"/>
      <c r="K843" s="38"/>
      <c r="L843" s="165"/>
      <c r="M843" s="57"/>
      <c r="N843" s="166"/>
      <c r="O843" s="57"/>
      <c r="P843" s="57"/>
      <c r="Q843" s="57"/>
      <c r="R843" s="16"/>
      <c r="S843" s="17"/>
      <c r="T843" s="17"/>
      <c r="U843" s="17"/>
      <c r="V843" s="17"/>
      <c r="W843" s="7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</row>
    <row r="844" spans="1:33" ht="14.4">
      <c r="A844" s="17"/>
      <c r="B844" s="163"/>
      <c r="C844" s="164"/>
      <c r="D844" s="140"/>
      <c r="E844" s="164"/>
      <c r="F844" s="164"/>
      <c r="G844" s="164"/>
      <c r="H844" s="164"/>
      <c r="I844" s="37"/>
      <c r="J844" s="126"/>
      <c r="K844" s="38"/>
      <c r="L844" s="165"/>
      <c r="M844" s="57"/>
      <c r="N844" s="166"/>
      <c r="O844" s="57"/>
      <c r="P844" s="57"/>
      <c r="Q844" s="57"/>
      <c r="R844" s="16"/>
      <c r="S844" s="17"/>
      <c r="T844" s="17"/>
      <c r="U844" s="17"/>
      <c r="V844" s="17"/>
      <c r="W844" s="7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</row>
    <row r="845" spans="1:33" ht="14.4">
      <c r="A845" s="17"/>
      <c r="B845" s="163"/>
      <c r="C845" s="164"/>
      <c r="D845" s="140"/>
      <c r="E845" s="164"/>
      <c r="F845" s="164"/>
      <c r="G845" s="164"/>
      <c r="H845" s="164"/>
      <c r="I845" s="37"/>
      <c r="J845" s="126"/>
      <c r="K845" s="38"/>
      <c r="L845" s="165"/>
      <c r="M845" s="57"/>
      <c r="N845" s="166"/>
      <c r="O845" s="57"/>
      <c r="P845" s="57"/>
      <c r="Q845" s="57"/>
      <c r="R845" s="16"/>
      <c r="S845" s="17"/>
      <c r="T845" s="17"/>
      <c r="U845" s="17"/>
      <c r="V845" s="17"/>
      <c r="W845" s="7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</row>
    <row r="846" spans="1:33" ht="14.4">
      <c r="A846" s="17"/>
      <c r="B846" s="163"/>
      <c r="C846" s="164"/>
      <c r="D846" s="140"/>
      <c r="E846" s="164"/>
      <c r="F846" s="164"/>
      <c r="G846" s="164"/>
      <c r="H846" s="164"/>
      <c r="I846" s="37"/>
      <c r="J846" s="126"/>
      <c r="K846" s="38"/>
      <c r="L846" s="165"/>
      <c r="M846" s="57"/>
      <c r="N846" s="166"/>
      <c r="O846" s="57"/>
      <c r="P846" s="57"/>
      <c r="Q846" s="57"/>
      <c r="R846" s="16"/>
      <c r="S846" s="17"/>
      <c r="T846" s="17"/>
      <c r="U846" s="17"/>
      <c r="V846" s="17"/>
      <c r="W846" s="7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</row>
    <row r="847" spans="1:33" ht="14.4">
      <c r="A847" s="17"/>
      <c r="B847" s="163"/>
      <c r="C847" s="164"/>
      <c r="D847" s="140"/>
      <c r="E847" s="164"/>
      <c r="F847" s="164"/>
      <c r="G847" s="164"/>
      <c r="H847" s="164"/>
      <c r="I847" s="37"/>
      <c r="J847" s="126"/>
      <c r="K847" s="38"/>
      <c r="L847" s="165"/>
      <c r="M847" s="57"/>
      <c r="N847" s="166"/>
      <c r="O847" s="57"/>
      <c r="P847" s="57"/>
      <c r="Q847" s="57"/>
      <c r="R847" s="16"/>
      <c r="S847" s="17"/>
      <c r="T847" s="17"/>
      <c r="U847" s="17"/>
      <c r="V847" s="17"/>
      <c r="W847" s="7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</row>
    <row r="848" spans="1:33" ht="14.4">
      <c r="A848" s="17"/>
      <c r="B848" s="163"/>
      <c r="C848" s="164"/>
      <c r="D848" s="140"/>
      <c r="E848" s="164"/>
      <c r="F848" s="164"/>
      <c r="G848" s="164"/>
      <c r="H848" s="164"/>
      <c r="I848" s="37"/>
      <c r="J848" s="126"/>
      <c r="K848" s="38"/>
      <c r="L848" s="165"/>
      <c r="M848" s="57"/>
      <c r="N848" s="166"/>
      <c r="O848" s="57"/>
      <c r="P848" s="57"/>
      <c r="Q848" s="57"/>
      <c r="R848" s="16"/>
      <c r="S848" s="17"/>
      <c r="T848" s="17"/>
      <c r="U848" s="17"/>
      <c r="V848" s="17"/>
      <c r="W848" s="7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</row>
    <row r="849" spans="1:33" ht="14.4">
      <c r="A849" s="17"/>
      <c r="B849" s="163"/>
      <c r="C849" s="164"/>
      <c r="D849" s="140"/>
      <c r="E849" s="164"/>
      <c r="F849" s="164"/>
      <c r="G849" s="164"/>
      <c r="H849" s="164"/>
      <c r="I849" s="37"/>
      <c r="J849" s="126"/>
      <c r="K849" s="38"/>
      <c r="L849" s="165"/>
      <c r="M849" s="57"/>
      <c r="N849" s="166"/>
      <c r="O849" s="57"/>
      <c r="P849" s="57"/>
      <c r="Q849" s="57"/>
      <c r="R849" s="16"/>
      <c r="S849" s="17"/>
      <c r="T849" s="17"/>
      <c r="U849" s="17"/>
      <c r="V849" s="17"/>
      <c r="W849" s="7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</row>
    <row r="850" spans="1:33" ht="14.4">
      <c r="A850" s="17"/>
      <c r="B850" s="163"/>
      <c r="C850" s="164"/>
      <c r="D850" s="140"/>
      <c r="E850" s="164"/>
      <c r="F850" s="164"/>
      <c r="G850" s="164"/>
      <c r="H850" s="164"/>
      <c r="I850" s="37"/>
      <c r="J850" s="126"/>
      <c r="K850" s="38"/>
      <c r="L850" s="165"/>
      <c r="M850" s="57"/>
      <c r="N850" s="166"/>
      <c r="O850" s="57"/>
      <c r="P850" s="57"/>
      <c r="Q850" s="57"/>
      <c r="R850" s="16"/>
      <c r="S850" s="17"/>
      <c r="T850" s="17"/>
      <c r="U850" s="17"/>
      <c r="V850" s="17"/>
      <c r="W850" s="7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</row>
    <row r="851" spans="1:33" ht="14.4">
      <c r="A851" s="17"/>
      <c r="B851" s="163"/>
      <c r="C851" s="164"/>
      <c r="D851" s="140"/>
      <c r="E851" s="164"/>
      <c r="F851" s="164"/>
      <c r="G851" s="164"/>
      <c r="H851" s="164"/>
      <c r="I851" s="37"/>
      <c r="J851" s="126"/>
      <c r="K851" s="38"/>
      <c r="L851" s="165"/>
      <c r="M851" s="57"/>
      <c r="N851" s="166"/>
      <c r="O851" s="57"/>
      <c r="P851" s="57"/>
      <c r="Q851" s="57"/>
      <c r="R851" s="16"/>
      <c r="S851" s="17"/>
      <c r="T851" s="17"/>
      <c r="U851" s="17"/>
      <c r="V851" s="17"/>
      <c r="W851" s="7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</row>
    <row r="852" spans="1:33" ht="14.4">
      <c r="A852" s="17"/>
      <c r="B852" s="163"/>
      <c r="C852" s="164"/>
      <c r="D852" s="140"/>
      <c r="E852" s="164"/>
      <c r="F852" s="164"/>
      <c r="G852" s="164"/>
      <c r="H852" s="164"/>
      <c r="I852" s="37"/>
      <c r="J852" s="126"/>
      <c r="K852" s="38"/>
      <c r="L852" s="165"/>
      <c r="M852" s="57"/>
      <c r="N852" s="166"/>
      <c r="O852" s="57"/>
      <c r="P852" s="57"/>
      <c r="Q852" s="57"/>
      <c r="R852" s="16"/>
      <c r="S852" s="17"/>
      <c r="T852" s="17"/>
      <c r="U852" s="17"/>
      <c r="V852" s="17"/>
      <c r="W852" s="7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</row>
    <row r="853" spans="1:33" ht="14.4">
      <c r="A853" s="17"/>
      <c r="B853" s="163"/>
      <c r="C853" s="164"/>
      <c r="D853" s="140"/>
      <c r="E853" s="164"/>
      <c r="F853" s="164"/>
      <c r="G853" s="164"/>
      <c r="H853" s="164"/>
      <c r="I853" s="37"/>
      <c r="J853" s="126"/>
      <c r="K853" s="38"/>
      <c r="L853" s="165"/>
      <c r="M853" s="57"/>
      <c r="N853" s="166"/>
      <c r="O853" s="57"/>
      <c r="P853" s="57"/>
      <c r="Q853" s="57"/>
      <c r="R853" s="16"/>
      <c r="S853" s="17"/>
      <c r="T853" s="17"/>
      <c r="U853" s="17"/>
      <c r="V853" s="17"/>
      <c r="W853" s="7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</row>
    <row r="854" spans="1:33" ht="14.4">
      <c r="A854" s="17"/>
      <c r="B854" s="163"/>
      <c r="C854" s="164"/>
      <c r="D854" s="140"/>
      <c r="E854" s="164"/>
      <c r="F854" s="164"/>
      <c r="G854" s="164"/>
      <c r="H854" s="164"/>
      <c r="I854" s="37"/>
      <c r="J854" s="126"/>
      <c r="K854" s="38"/>
      <c r="L854" s="165"/>
      <c r="M854" s="57"/>
      <c r="N854" s="166"/>
      <c r="O854" s="57"/>
      <c r="P854" s="57"/>
      <c r="Q854" s="57"/>
      <c r="R854" s="16"/>
      <c r="S854" s="17"/>
      <c r="T854" s="17"/>
      <c r="U854" s="17"/>
      <c r="V854" s="17"/>
      <c r="W854" s="7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</row>
    <row r="855" spans="1:33" ht="14.4">
      <c r="A855" s="17"/>
      <c r="B855" s="163"/>
      <c r="C855" s="164"/>
      <c r="D855" s="140"/>
      <c r="E855" s="164"/>
      <c r="F855" s="164"/>
      <c r="G855" s="164"/>
      <c r="H855" s="164"/>
      <c r="I855" s="37"/>
      <c r="J855" s="126"/>
      <c r="K855" s="38"/>
      <c r="L855" s="165"/>
      <c r="M855" s="57"/>
      <c r="N855" s="166"/>
      <c r="O855" s="57"/>
      <c r="P855" s="57"/>
      <c r="Q855" s="57"/>
      <c r="R855" s="16"/>
      <c r="S855" s="17"/>
      <c r="T855" s="17"/>
      <c r="U855" s="17"/>
      <c r="V855" s="17"/>
      <c r="W855" s="7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</row>
    <row r="856" spans="1:33" ht="14.4">
      <c r="A856" s="17"/>
      <c r="B856" s="163"/>
      <c r="C856" s="164"/>
      <c r="D856" s="140"/>
      <c r="E856" s="164"/>
      <c r="F856" s="164"/>
      <c r="G856" s="164"/>
      <c r="H856" s="164"/>
      <c r="I856" s="37"/>
      <c r="J856" s="126"/>
      <c r="K856" s="38"/>
      <c r="L856" s="165"/>
      <c r="M856" s="57"/>
      <c r="N856" s="166"/>
      <c r="O856" s="57"/>
      <c r="P856" s="57"/>
      <c r="Q856" s="57"/>
      <c r="R856" s="16"/>
      <c r="S856" s="17"/>
      <c r="T856" s="17"/>
      <c r="U856" s="17"/>
      <c r="V856" s="17"/>
      <c r="W856" s="7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</row>
    <row r="857" spans="1:33" ht="14.4">
      <c r="A857" s="17"/>
      <c r="B857" s="163"/>
      <c r="C857" s="164"/>
      <c r="D857" s="140"/>
      <c r="E857" s="164"/>
      <c r="F857" s="164"/>
      <c r="G857" s="164"/>
      <c r="H857" s="164"/>
      <c r="I857" s="37"/>
      <c r="J857" s="126"/>
      <c r="K857" s="38"/>
      <c r="L857" s="165"/>
      <c r="M857" s="57"/>
      <c r="N857" s="166"/>
      <c r="O857" s="57"/>
      <c r="P857" s="57"/>
      <c r="Q857" s="57"/>
      <c r="R857" s="16"/>
      <c r="S857" s="17"/>
      <c r="T857" s="17"/>
      <c r="U857" s="17"/>
      <c r="V857" s="17"/>
      <c r="W857" s="7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</row>
    <row r="858" spans="1:33" ht="14.4">
      <c r="A858" s="17"/>
      <c r="B858" s="163"/>
      <c r="C858" s="164"/>
      <c r="D858" s="140"/>
      <c r="E858" s="164"/>
      <c r="F858" s="164"/>
      <c r="G858" s="164"/>
      <c r="H858" s="164"/>
      <c r="I858" s="37"/>
      <c r="J858" s="126"/>
      <c r="K858" s="38"/>
      <c r="L858" s="165"/>
      <c r="M858" s="57"/>
      <c r="N858" s="166"/>
      <c r="O858" s="57"/>
      <c r="P858" s="57"/>
      <c r="Q858" s="57"/>
      <c r="R858" s="16"/>
      <c r="S858" s="17"/>
      <c r="T858" s="17"/>
      <c r="U858" s="17"/>
      <c r="V858" s="17"/>
      <c r="W858" s="7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</row>
    <row r="859" spans="1:33" ht="14.4">
      <c r="A859" s="17"/>
      <c r="B859" s="163"/>
      <c r="C859" s="164"/>
      <c r="D859" s="140"/>
      <c r="E859" s="164"/>
      <c r="F859" s="164"/>
      <c r="G859" s="164"/>
      <c r="H859" s="164"/>
      <c r="I859" s="37"/>
      <c r="J859" s="126"/>
      <c r="K859" s="38"/>
      <c r="L859" s="165"/>
      <c r="M859" s="57"/>
      <c r="N859" s="166"/>
      <c r="O859" s="57"/>
      <c r="P859" s="57"/>
      <c r="Q859" s="57"/>
      <c r="R859" s="16"/>
      <c r="S859" s="17"/>
      <c r="T859" s="17"/>
      <c r="U859" s="17"/>
      <c r="V859" s="17"/>
      <c r="W859" s="7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</row>
    <row r="860" spans="1:33" ht="14.4">
      <c r="A860" s="17"/>
      <c r="B860" s="163"/>
      <c r="C860" s="164"/>
      <c r="D860" s="140"/>
      <c r="E860" s="164"/>
      <c r="F860" s="164"/>
      <c r="G860" s="164"/>
      <c r="H860" s="164"/>
      <c r="I860" s="37"/>
      <c r="J860" s="126"/>
      <c r="K860" s="38"/>
      <c r="L860" s="165"/>
      <c r="M860" s="57"/>
      <c r="N860" s="166"/>
      <c r="O860" s="57"/>
      <c r="P860" s="57"/>
      <c r="Q860" s="57"/>
      <c r="R860" s="16"/>
      <c r="S860" s="17"/>
      <c r="T860" s="17"/>
      <c r="U860" s="17"/>
      <c r="V860" s="17"/>
      <c r="W860" s="7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</row>
    <row r="861" spans="1:33" ht="14.4">
      <c r="A861" s="17"/>
      <c r="B861" s="163"/>
      <c r="C861" s="164"/>
      <c r="D861" s="140"/>
      <c r="E861" s="164"/>
      <c r="F861" s="164"/>
      <c r="G861" s="164"/>
      <c r="H861" s="164"/>
      <c r="I861" s="37"/>
      <c r="J861" s="126"/>
      <c r="K861" s="38"/>
      <c r="L861" s="165"/>
      <c r="M861" s="57"/>
      <c r="N861" s="166"/>
      <c r="O861" s="57"/>
      <c r="P861" s="57"/>
      <c r="Q861" s="57"/>
      <c r="R861" s="16"/>
      <c r="S861" s="17"/>
      <c r="T861" s="17"/>
      <c r="U861" s="17"/>
      <c r="V861" s="17"/>
      <c r="W861" s="7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</row>
    <row r="862" spans="1:33" ht="14.4">
      <c r="A862" s="17"/>
      <c r="B862" s="163"/>
      <c r="C862" s="164"/>
      <c r="D862" s="140"/>
      <c r="E862" s="164"/>
      <c r="F862" s="164"/>
      <c r="G862" s="164"/>
      <c r="H862" s="164"/>
      <c r="I862" s="37"/>
      <c r="J862" s="126"/>
      <c r="K862" s="38"/>
      <c r="L862" s="165"/>
      <c r="M862" s="57"/>
      <c r="N862" s="166"/>
      <c r="O862" s="57"/>
      <c r="P862" s="57"/>
      <c r="Q862" s="57"/>
      <c r="R862" s="16"/>
      <c r="S862" s="17"/>
      <c r="T862" s="17"/>
      <c r="U862" s="17"/>
      <c r="V862" s="17"/>
      <c r="W862" s="7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</row>
    <row r="863" spans="1:33" ht="14.4">
      <c r="A863" s="17"/>
      <c r="B863" s="163"/>
      <c r="C863" s="164"/>
      <c r="D863" s="140"/>
      <c r="E863" s="164"/>
      <c r="F863" s="164"/>
      <c r="G863" s="164"/>
      <c r="H863" s="164"/>
      <c r="I863" s="37"/>
      <c r="J863" s="126"/>
      <c r="K863" s="38"/>
      <c r="L863" s="165"/>
      <c r="M863" s="57"/>
      <c r="N863" s="166"/>
      <c r="O863" s="57"/>
      <c r="P863" s="57"/>
      <c r="Q863" s="57"/>
      <c r="R863" s="16"/>
      <c r="S863" s="17"/>
      <c r="T863" s="17"/>
      <c r="U863" s="17"/>
      <c r="V863" s="17"/>
      <c r="W863" s="7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</row>
    <row r="864" spans="1:33" ht="14.4">
      <c r="A864" s="17"/>
      <c r="B864" s="163"/>
      <c r="C864" s="164"/>
      <c r="D864" s="140"/>
      <c r="E864" s="164"/>
      <c r="F864" s="164"/>
      <c r="G864" s="164"/>
      <c r="H864" s="164"/>
      <c r="I864" s="37"/>
      <c r="J864" s="126"/>
      <c r="K864" s="38"/>
      <c r="L864" s="165"/>
      <c r="M864" s="57"/>
      <c r="N864" s="166"/>
      <c r="O864" s="57"/>
      <c r="P864" s="57"/>
      <c r="Q864" s="57"/>
      <c r="R864" s="16"/>
      <c r="S864" s="17"/>
      <c r="T864" s="17"/>
      <c r="U864" s="17"/>
      <c r="V864" s="17"/>
      <c r="W864" s="7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</row>
    <row r="865" spans="1:33" ht="14.4">
      <c r="A865" s="17"/>
      <c r="B865" s="163"/>
      <c r="C865" s="164"/>
      <c r="D865" s="140"/>
      <c r="E865" s="164"/>
      <c r="F865" s="164"/>
      <c r="G865" s="164"/>
      <c r="H865" s="164"/>
      <c r="I865" s="37"/>
      <c r="J865" s="126"/>
      <c r="K865" s="38"/>
      <c r="L865" s="165"/>
      <c r="M865" s="57"/>
      <c r="N865" s="166"/>
      <c r="O865" s="57"/>
      <c r="P865" s="57"/>
      <c r="Q865" s="57"/>
      <c r="R865" s="16"/>
      <c r="S865" s="17"/>
      <c r="T865" s="17"/>
      <c r="U865" s="17"/>
      <c r="V865" s="17"/>
      <c r="W865" s="7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</row>
    <row r="866" spans="1:33" ht="14.4">
      <c r="A866" s="17"/>
      <c r="B866" s="163"/>
      <c r="C866" s="164"/>
      <c r="D866" s="140"/>
      <c r="E866" s="164"/>
      <c r="F866" s="164"/>
      <c r="G866" s="164"/>
      <c r="H866" s="164"/>
      <c r="I866" s="37"/>
      <c r="J866" s="126"/>
      <c r="K866" s="38"/>
      <c r="L866" s="165"/>
      <c r="M866" s="57"/>
      <c r="N866" s="166"/>
      <c r="O866" s="57"/>
      <c r="P866" s="57"/>
      <c r="Q866" s="57"/>
      <c r="R866" s="16"/>
      <c r="S866" s="17"/>
      <c r="T866" s="17"/>
      <c r="U866" s="17"/>
      <c r="V866" s="17"/>
      <c r="W866" s="7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</row>
    <row r="867" spans="1:33" ht="14.4">
      <c r="A867" s="17"/>
      <c r="B867" s="163"/>
      <c r="C867" s="164"/>
      <c r="D867" s="140"/>
      <c r="E867" s="164"/>
      <c r="F867" s="164"/>
      <c r="G867" s="164"/>
      <c r="H867" s="164"/>
      <c r="I867" s="37"/>
      <c r="J867" s="126"/>
      <c r="K867" s="38"/>
      <c r="L867" s="165"/>
      <c r="M867" s="57"/>
      <c r="N867" s="166"/>
      <c r="O867" s="57"/>
      <c r="P867" s="57"/>
      <c r="Q867" s="57"/>
      <c r="R867" s="16"/>
      <c r="S867" s="17"/>
      <c r="T867" s="17"/>
      <c r="U867" s="17"/>
      <c r="V867" s="17"/>
      <c r="W867" s="7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</row>
    <row r="868" spans="1:33" ht="14.4">
      <c r="A868" s="17"/>
      <c r="B868" s="163"/>
      <c r="C868" s="164"/>
      <c r="D868" s="140"/>
      <c r="E868" s="164"/>
      <c r="F868" s="164"/>
      <c r="G868" s="164"/>
      <c r="H868" s="164"/>
      <c r="I868" s="37"/>
      <c r="J868" s="126"/>
      <c r="K868" s="38"/>
      <c r="L868" s="165"/>
      <c r="M868" s="57"/>
      <c r="N868" s="166"/>
      <c r="O868" s="57"/>
      <c r="P868" s="57"/>
      <c r="Q868" s="57"/>
      <c r="R868" s="16"/>
      <c r="S868" s="17"/>
      <c r="T868" s="17"/>
      <c r="U868" s="17"/>
      <c r="V868" s="17"/>
      <c r="W868" s="7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</row>
    <row r="869" spans="1:33" ht="14.4">
      <c r="A869" s="17"/>
      <c r="B869" s="163"/>
      <c r="C869" s="164"/>
      <c r="D869" s="140"/>
      <c r="E869" s="164"/>
      <c r="F869" s="164"/>
      <c r="G869" s="164"/>
      <c r="H869" s="164"/>
      <c r="I869" s="37"/>
      <c r="J869" s="126"/>
      <c r="K869" s="38"/>
      <c r="L869" s="165"/>
      <c r="M869" s="57"/>
      <c r="N869" s="166"/>
      <c r="O869" s="57"/>
      <c r="P869" s="57"/>
      <c r="Q869" s="57"/>
      <c r="R869" s="16"/>
      <c r="S869" s="17"/>
      <c r="T869" s="17"/>
      <c r="U869" s="17"/>
      <c r="V869" s="17"/>
      <c r="W869" s="7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</row>
    <row r="870" spans="1:33" ht="14.4">
      <c r="A870" s="17"/>
      <c r="B870" s="163"/>
      <c r="C870" s="164"/>
      <c r="D870" s="140"/>
      <c r="E870" s="164"/>
      <c r="F870" s="164"/>
      <c r="G870" s="164"/>
      <c r="H870" s="164"/>
      <c r="I870" s="37"/>
      <c r="J870" s="126"/>
      <c r="K870" s="38"/>
      <c r="L870" s="165"/>
      <c r="M870" s="57"/>
      <c r="N870" s="166"/>
      <c r="O870" s="57"/>
      <c r="P870" s="57"/>
      <c r="Q870" s="57"/>
      <c r="R870" s="16"/>
      <c r="S870" s="17"/>
      <c r="T870" s="17"/>
      <c r="U870" s="17"/>
      <c r="V870" s="17"/>
      <c r="W870" s="7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</row>
    <row r="871" spans="1:33" ht="14.4">
      <c r="A871" s="17"/>
      <c r="B871" s="163"/>
      <c r="C871" s="164"/>
      <c r="D871" s="140"/>
      <c r="E871" s="164"/>
      <c r="F871" s="164"/>
      <c r="G871" s="164"/>
      <c r="H871" s="164"/>
      <c r="I871" s="37"/>
      <c r="J871" s="126"/>
      <c r="K871" s="38"/>
      <c r="L871" s="165"/>
      <c r="M871" s="57"/>
      <c r="N871" s="166"/>
      <c r="O871" s="57"/>
      <c r="P871" s="57"/>
      <c r="Q871" s="57"/>
      <c r="R871" s="16"/>
      <c r="S871" s="17"/>
      <c r="T871" s="17"/>
      <c r="U871" s="17"/>
      <c r="V871" s="17"/>
      <c r="W871" s="7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</row>
    <row r="872" spans="1:33" ht="14.4">
      <c r="A872" s="17"/>
      <c r="B872" s="163"/>
      <c r="C872" s="164"/>
      <c r="D872" s="140"/>
      <c r="E872" s="164"/>
      <c r="F872" s="164"/>
      <c r="G872" s="164"/>
      <c r="H872" s="164"/>
      <c r="I872" s="37"/>
      <c r="J872" s="126"/>
      <c r="K872" s="38"/>
      <c r="L872" s="165"/>
      <c r="M872" s="57"/>
      <c r="N872" s="166"/>
      <c r="O872" s="57"/>
      <c r="P872" s="57"/>
      <c r="Q872" s="57"/>
      <c r="R872" s="16"/>
      <c r="S872" s="17"/>
      <c r="T872" s="17"/>
      <c r="U872" s="17"/>
      <c r="V872" s="17"/>
      <c r="W872" s="7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</row>
    <row r="873" spans="1:33" ht="14.4">
      <c r="A873" s="17"/>
      <c r="B873" s="163"/>
      <c r="C873" s="164"/>
      <c r="D873" s="140"/>
      <c r="E873" s="164"/>
      <c r="F873" s="164"/>
      <c r="G873" s="164"/>
      <c r="H873" s="164"/>
      <c r="I873" s="37"/>
      <c r="J873" s="126"/>
      <c r="K873" s="38"/>
      <c r="L873" s="165"/>
      <c r="M873" s="57"/>
      <c r="N873" s="166"/>
      <c r="O873" s="57"/>
      <c r="P873" s="57"/>
      <c r="Q873" s="57"/>
      <c r="R873" s="16"/>
      <c r="S873" s="17"/>
      <c r="T873" s="17"/>
      <c r="U873" s="17"/>
      <c r="V873" s="17"/>
      <c r="W873" s="7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</row>
    <row r="874" spans="1:33" ht="14.4">
      <c r="A874" s="17"/>
      <c r="B874" s="163"/>
      <c r="C874" s="164"/>
      <c r="D874" s="140"/>
      <c r="E874" s="164"/>
      <c r="F874" s="164"/>
      <c r="G874" s="164"/>
      <c r="H874" s="164"/>
      <c r="I874" s="37"/>
      <c r="J874" s="126"/>
      <c r="K874" s="38"/>
      <c r="L874" s="165"/>
      <c r="M874" s="57"/>
      <c r="N874" s="166"/>
      <c r="O874" s="57"/>
      <c r="P874" s="57"/>
      <c r="Q874" s="57"/>
      <c r="R874" s="16"/>
      <c r="S874" s="17"/>
      <c r="T874" s="17"/>
      <c r="U874" s="17"/>
      <c r="V874" s="17"/>
      <c r="W874" s="7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</row>
    <row r="875" spans="1:33" ht="14.4">
      <c r="A875" s="17"/>
      <c r="B875" s="163"/>
      <c r="C875" s="164"/>
      <c r="D875" s="140"/>
      <c r="E875" s="164"/>
      <c r="F875" s="164"/>
      <c r="G875" s="164"/>
      <c r="H875" s="164"/>
      <c r="I875" s="37"/>
      <c r="J875" s="126"/>
      <c r="K875" s="38"/>
      <c r="L875" s="165"/>
      <c r="M875" s="57"/>
      <c r="N875" s="166"/>
      <c r="O875" s="57"/>
      <c r="P875" s="57"/>
      <c r="Q875" s="57"/>
      <c r="R875" s="16"/>
      <c r="S875" s="17"/>
      <c r="T875" s="17"/>
      <c r="U875" s="17"/>
      <c r="V875" s="17"/>
      <c r="W875" s="7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</row>
    <row r="876" spans="1:33" ht="14.4">
      <c r="A876" s="17"/>
      <c r="B876" s="163"/>
      <c r="C876" s="164"/>
      <c r="D876" s="140"/>
      <c r="E876" s="164"/>
      <c r="F876" s="164"/>
      <c r="G876" s="164"/>
      <c r="H876" s="164"/>
      <c r="I876" s="37"/>
      <c r="J876" s="126"/>
      <c r="K876" s="38"/>
      <c r="L876" s="165"/>
      <c r="M876" s="57"/>
      <c r="N876" s="166"/>
      <c r="O876" s="57"/>
      <c r="P876" s="57"/>
      <c r="Q876" s="57"/>
      <c r="R876" s="16"/>
      <c r="S876" s="17"/>
      <c r="T876" s="17"/>
      <c r="U876" s="17"/>
      <c r="V876" s="17"/>
      <c r="W876" s="7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</row>
    <row r="877" spans="1:33" ht="14.4">
      <c r="A877" s="17"/>
      <c r="B877" s="163"/>
      <c r="C877" s="164"/>
      <c r="D877" s="140"/>
      <c r="E877" s="164"/>
      <c r="F877" s="164"/>
      <c r="G877" s="164"/>
      <c r="H877" s="164"/>
      <c r="I877" s="37"/>
      <c r="J877" s="126"/>
      <c r="K877" s="38"/>
      <c r="L877" s="165"/>
      <c r="M877" s="57"/>
      <c r="N877" s="166"/>
      <c r="O877" s="57"/>
      <c r="P877" s="57"/>
      <c r="Q877" s="57"/>
      <c r="R877" s="16"/>
      <c r="S877" s="17"/>
      <c r="T877" s="17"/>
      <c r="U877" s="17"/>
      <c r="V877" s="17"/>
      <c r="W877" s="7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</row>
    <row r="878" spans="1:33" ht="14.4">
      <c r="A878" s="17"/>
      <c r="B878" s="163"/>
      <c r="C878" s="164"/>
      <c r="D878" s="140"/>
      <c r="E878" s="164"/>
      <c r="F878" s="164"/>
      <c r="G878" s="164"/>
      <c r="H878" s="164"/>
      <c r="I878" s="37"/>
      <c r="J878" s="126"/>
      <c r="K878" s="38"/>
      <c r="L878" s="165"/>
      <c r="M878" s="57"/>
      <c r="N878" s="166"/>
      <c r="O878" s="57"/>
      <c r="P878" s="57"/>
      <c r="Q878" s="57"/>
      <c r="R878" s="16"/>
      <c r="S878" s="17"/>
      <c r="T878" s="17"/>
      <c r="U878" s="17"/>
      <c r="V878" s="17"/>
      <c r="W878" s="7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</row>
    <row r="879" spans="1:33" ht="14.4">
      <c r="A879" s="17"/>
      <c r="B879" s="163"/>
      <c r="C879" s="164"/>
      <c r="D879" s="140"/>
      <c r="E879" s="164"/>
      <c r="F879" s="164"/>
      <c r="G879" s="164"/>
      <c r="H879" s="164"/>
      <c r="I879" s="37"/>
      <c r="J879" s="126"/>
      <c r="K879" s="38"/>
      <c r="L879" s="165"/>
      <c r="M879" s="57"/>
      <c r="N879" s="166"/>
      <c r="O879" s="57"/>
      <c r="P879" s="57"/>
      <c r="Q879" s="57"/>
      <c r="R879" s="16"/>
      <c r="S879" s="17"/>
      <c r="T879" s="17"/>
      <c r="U879" s="17"/>
      <c r="V879" s="17"/>
      <c r="W879" s="7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</row>
    <row r="880" spans="1:33" ht="14.4">
      <c r="A880" s="17"/>
      <c r="B880" s="163"/>
      <c r="C880" s="164"/>
      <c r="D880" s="140"/>
      <c r="E880" s="164"/>
      <c r="F880" s="164"/>
      <c r="G880" s="164"/>
      <c r="H880" s="164"/>
      <c r="I880" s="37"/>
      <c r="J880" s="126"/>
      <c r="K880" s="38"/>
      <c r="L880" s="165"/>
      <c r="M880" s="57"/>
      <c r="N880" s="166"/>
      <c r="O880" s="57"/>
      <c r="P880" s="57"/>
      <c r="Q880" s="57"/>
      <c r="R880" s="16"/>
      <c r="S880" s="17"/>
      <c r="T880" s="17"/>
      <c r="U880" s="17"/>
      <c r="V880" s="17"/>
      <c r="W880" s="7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</row>
    <row r="881" spans="1:33" ht="14.4">
      <c r="A881" s="17"/>
      <c r="B881" s="163"/>
      <c r="C881" s="164"/>
      <c r="D881" s="140"/>
      <c r="E881" s="164"/>
      <c r="F881" s="164"/>
      <c r="G881" s="164"/>
      <c r="H881" s="164"/>
      <c r="I881" s="37"/>
      <c r="J881" s="126"/>
      <c r="K881" s="38"/>
      <c r="L881" s="165"/>
      <c r="M881" s="57"/>
      <c r="N881" s="166"/>
      <c r="O881" s="57"/>
      <c r="P881" s="57"/>
      <c r="Q881" s="57"/>
      <c r="R881" s="16"/>
      <c r="S881" s="17"/>
      <c r="T881" s="17"/>
      <c r="U881" s="17"/>
      <c r="V881" s="17"/>
      <c r="W881" s="7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</row>
    <row r="882" spans="1:33" ht="14.4">
      <c r="A882" s="17"/>
      <c r="B882" s="163"/>
      <c r="C882" s="164"/>
      <c r="D882" s="140"/>
      <c r="E882" s="164"/>
      <c r="F882" s="164"/>
      <c r="G882" s="164"/>
      <c r="H882" s="164"/>
      <c r="I882" s="37"/>
      <c r="J882" s="126"/>
      <c r="K882" s="38"/>
      <c r="L882" s="165"/>
      <c r="M882" s="57"/>
      <c r="N882" s="166"/>
      <c r="O882" s="57"/>
      <c r="P882" s="57"/>
      <c r="Q882" s="57"/>
      <c r="R882" s="16"/>
      <c r="S882" s="17"/>
      <c r="T882" s="17"/>
      <c r="U882" s="17"/>
      <c r="V882" s="17"/>
      <c r="W882" s="7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</row>
    <row r="883" spans="1:33" ht="14.4">
      <c r="A883" s="17"/>
      <c r="B883" s="163"/>
      <c r="C883" s="164"/>
      <c r="D883" s="140"/>
      <c r="E883" s="164"/>
      <c r="F883" s="164"/>
      <c r="G883" s="164"/>
      <c r="H883" s="164"/>
      <c r="I883" s="37"/>
      <c r="J883" s="126"/>
      <c r="K883" s="38"/>
      <c r="L883" s="165"/>
      <c r="M883" s="57"/>
      <c r="N883" s="166"/>
      <c r="O883" s="57"/>
      <c r="P883" s="57"/>
      <c r="Q883" s="57"/>
      <c r="R883" s="16"/>
      <c r="S883" s="17"/>
      <c r="T883" s="17"/>
      <c r="U883" s="17"/>
      <c r="V883" s="17"/>
      <c r="W883" s="7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</row>
    <row r="884" spans="1:33" ht="14.4">
      <c r="A884" s="17"/>
      <c r="B884" s="163"/>
      <c r="C884" s="164"/>
      <c r="D884" s="140"/>
      <c r="E884" s="164"/>
      <c r="F884" s="164"/>
      <c r="G884" s="164"/>
      <c r="H884" s="164"/>
      <c r="I884" s="37"/>
      <c r="J884" s="126"/>
      <c r="K884" s="38"/>
      <c r="L884" s="165"/>
      <c r="M884" s="57"/>
      <c r="N884" s="166"/>
      <c r="O884" s="57"/>
      <c r="P884" s="57"/>
      <c r="Q884" s="57"/>
      <c r="R884" s="16"/>
      <c r="S884" s="17"/>
      <c r="T884" s="17"/>
      <c r="U884" s="17"/>
      <c r="V884" s="17"/>
      <c r="W884" s="7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</row>
    <row r="885" spans="1:33" ht="14.4">
      <c r="A885" s="17"/>
      <c r="B885" s="163"/>
      <c r="C885" s="164"/>
      <c r="D885" s="140"/>
      <c r="E885" s="164"/>
      <c r="F885" s="164"/>
      <c r="G885" s="164"/>
      <c r="H885" s="164"/>
      <c r="I885" s="37"/>
      <c r="J885" s="126"/>
      <c r="K885" s="38"/>
      <c r="L885" s="165"/>
      <c r="M885" s="57"/>
      <c r="N885" s="166"/>
      <c r="O885" s="57"/>
      <c r="P885" s="57"/>
      <c r="Q885" s="57"/>
      <c r="R885" s="16"/>
      <c r="S885" s="17"/>
      <c r="T885" s="17"/>
      <c r="U885" s="17"/>
      <c r="V885" s="17"/>
      <c r="W885" s="7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</row>
    <row r="886" spans="1:33" ht="14.4">
      <c r="A886" s="17"/>
      <c r="B886" s="163"/>
      <c r="C886" s="164"/>
      <c r="D886" s="140"/>
      <c r="E886" s="164"/>
      <c r="F886" s="164"/>
      <c r="G886" s="164"/>
      <c r="H886" s="164"/>
      <c r="I886" s="37"/>
      <c r="J886" s="126"/>
      <c r="K886" s="38"/>
      <c r="L886" s="165"/>
      <c r="M886" s="57"/>
      <c r="N886" s="166"/>
      <c r="O886" s="57"/>
      <c r="P886" s="57"/>
      <c r="Q886" s="57"/>
      <c r="R886" s="16"/>
      <c r="S886" s="17"/>
      <c r="T886" s="17"/>
      <c r="U886" s="17"/>
      <c r="V886" s="17"/>
      <c r="W886" s="7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</row>
    <row r="887" spans="1:33" ht="14.4">
      <c r="A887" s="17"/>
      <c r="B887" s="163"/>
      <c r="C887" s="164"/>
      <c r="D887" s="140"/>
      <c r="E887" s="164"/>
      <c r="F887" s="164"/>
      <c r="G887" s="164"/>
      <c r="H887" s="164"/>
      <c r="I887" s="37"/>
      <c r="J887" s="126"/>
      <c r="K887" s="38"/>
      <c r="L887" s="165"/>
      <c r="M887" s="57"/>
      <c r="N887" s="166"/>
      <c r="O887" s="57"/>
      <c r="P887" s="57"/>
      <c r="Q887" s="57"/>
      <c r="R887" s="16"/>
      <c r="S887" s="17"/>
      <c r="T887" s="17"/>
      <c r="U887" s="17"/>
      <c r="V887" s="17"/>
      <c r="W887" s="7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</row>
    <row r="888" spans="1:33" ht="14.4">
      <c r="A888" s="17"/>
      <c r="B888" s="163"/>
      <c r="C888" s="164"/>
      <c r="D888" s="140"/>
      <c r="E888" s="164"/>
      <c r="F888" s="164"/>
      <c r="G888" s="164"/>
      <c r="H888" s="164"/>
      <c r="I888" s="37"/>
      <c r="J888" s="126"/>
      <c r="K888" s="38"/>
      <c r="L888" s="165"/>
      <c r="M888" s="57"/>
      <c r="N888" s="166"/>
      <c r="O888" s="57"/>
      <c r="P888" s="57"/>
      <c r="Q888" s="57"/>
      <c r="R888" s="16"/>
      <c r="S888" s="17"/>
      <c r="T888" s="17"/>
      <c r="U888" s="17"/>
      <c r="V888" s="17"/>
      <c r="W888" s="7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</row>
    <row r="889" spans="1:33" ht="14.4">
      <c r="A889" s="17"/>
      <c r="B889" s="163"/>
      <c r="C889" s="164"/>
      <c r="D889" s="140"/>
      <c r="E889" s="164"/>
      <c r="F889" s="164"/>
      <c r="G889" s="164"/>
      <c r="H889" s="164"/>
      <c r="I889" s="37"/>
      <c r="J889" s="126"/>
      <c r="K889" s="38"/>
      <c r="L889" s="165"/>
      <c r="M889" s="57"/>
      <c r="N889" s="166"/>
      <c r="O889" s="57"/>
      <c r="P889" s="57"/>
      <c r="Q889" s="57"/>
      <c r="R889" s="16"/>
      <c r="S889" s="17"/>
      <c r="T889" s="17"/>
      <c r="U889" s="17"/>
      <c r="V889" s="17"/>
      <c r="W889" s="7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</row>
    <row r="890" spans="1:33" ht="14.4">
      <c r="A890" s="17"/>
      <c r="B890" s="163"/>
      <c r="C890" s="164"/>
      <c r="D890" s="140"/>
      <c r="E890" s="164"/>
      <c r="F890" s="164"/>
      <c r="G890" s="164"/>
      <c r="H890" s="164"/>
      <c r="I890" s="37"/>
      <c r="J890" s="126"/>
      <c r="K890" s="38"/>
      <c r="L890" s="165"/>
      <c r="M890" s="57"/>
      <c r="N890" s="166"/>
      <c r="O890" s="57"/>
      <c r="P890" s="57"/>
      <c r="Q890" s="57"/>
      <c r="R890" s="16"/>
      <c r="S890" s="17"/>
      <c r="T890" s="17"/>
      <c r="U890" s="17"/>
      <c r="V890" s="17"/>
      <c r="W890" s="7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</row>
    <row r="891" spans="1:33" ht="14.4">
      <c r="A891" s="17"/>
      <c r="B891" s="163"/>
      <c r="C891" s="164"/>
      <c r="D891" s="140"/>
      <c r="E891" s="164"/>
      <c r="F891" s="164"/>
      <c r="G891" s="164"/>
      <c r="H891" s="164"/>
      <c r="I891" s="37"/>
      <c r="J891" s="126"/>
      <c r="K891" s="38"/>
      <c r="L891" s="165"/>
      <c r="M891" s="57"/>
      <c r="N891" s="166"/>
      <c r="O891" s="57"/>
      <c r="P891" s="57"/>
      <c r="Q891" s="57"/>
      <c r="R891" s="16"/>
      <c r="S891" s="17"/>
      <c r="T891" s="17"/>
      <c r="U891" s="17"/>
      <c r="V891" s="17"/>
      <c r="W891" s="7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</row>
    <row r="892" spans="1:33" ht="14.4">
      <c r="A892" s="17"/>
      <c r="B892" s="163"/>
      <c r="C892" s="164"/>
      <c r="D892" s="140"/>
      <c r="E892" s="164"/>
      <c r="F892" s="164"/>
      <c r="G892" s="164"/>
      <c r="H892" s="164"/>
      <c r="I892" s="37"/>
      <c r="J892" s="126"/>
      <c r="K892" s="38"/>
      <c r="L892" s="165"/>
      <c r="M892" s="57"/>
      <c r="N892" s="166"/>
      <c r="O892" s="57"/>
      <c r="P892" s="57"/>
      <c r="Q892" s="57"/>
      <c r="R892" s="16"/>
      <c r="S892" s="17"/>
      <c r="T892" s="17"/>
      <c r="U892" s="17"/>
      <c r="V892" s="17"/>
      <c r="W892" s="7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</row>
    <row r="893" spans="1:33" ht="14.4">
      <c r="A893" s="17"/>
      <c r="B893" s="163"/>
      <c r="C893" s="164"/>
      <c r="D893" s="140"/>
      <c r="E893" s="164"/>
      <c r="F893" s="164"/>
      <c r="G893" s="164"/>
      <c r="H893" s="164"/>
      <c r="I893" s="37"/>
      <c r="J893" s="126"/>
      <c r="K893" s="38"/>
      <c r="L893" s="165"/>
      <c r="M893" s="57"/>
      <c r="N893" s="166"/>
      <c r="O893" s="57"/>
      <c r="P893" s="57"/>
      <c r="Q893" s="57"/>
      <c r="R893" s="16"/>
      <c r="S893" s="17"/>
      <c r="T893" s="17"/>
      <c r="U893" s="17"/>
      <c r="V893" s="17"/>
      <c r="W893" s="7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</row>
    <row r="894" spans="1:33" ht="14.4">
      <c r="A894" s="17"/>
      <c r="B894" s="163"/>
      <c r="C894" s="164"/>
      <c r="D894" s="140"/>
      <c r="E894" s="164"/>
      <c r="F894" s="164"/>
      <c r="G894" s="164"/>
      <c r="H894" s="164"/>
      <c r="I894" s="37"/>
      <c r="J894" s="126"/>
      <c r="K894" s="38"/>
      <c r="L894" s="165"/>
      <c r="M894" s="57"/>
      <c r="N894" s="166"/>
      <c r="O894" s="57"/>
      <c r="P894" s="57"/>
      <c r="Q894" s="57"/>
      <c r="R894" s="16"/>
      <c r="S894" s="17"/>
      <c r="T894" s="17"/>
      <c r="U894" s="17"/>
      <c r="V894" s="17"/>
      <c r="W894" s="7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</row>
    <row r="895" spans="1:33" ht="14.4">
      <c r="A895" s="17"/>
      <c r="B895" s="163"/>
      <c r="C895" s="164"/>
      <c r="D895" s="140"/>
      <c r="E895" s="164"/>
      <c r="F895" s="164"/>
      <c r="G895" s="164"/>
      <c r="H895" s="164"/>
      <c r="I895" s="37"/>
      <c r="J895" s="126"/>
      <c r="K895" s="38"/>
      <c r="L895" s="165"/>
      <c r="M895" s="57"/>
      <c r="N895" s="166"/>
      <c r="O895" s="57"/>
      <c r="P895" s="57"/>
      <c r="Q895" s="57"/>
      <c r="R895" s="16"/>
      <c r="S895" s="17"/>
      <c r="T895" s="17"/>
      <c r="U895" s="17"/>
      <c r="V895" s="17"/>
      <c r="W895" s="7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</row>
    <row r="896" spans="1:33" ht="14.4">
      <c r="A896" s="17"/>
      <c r="B896" s="163"/>
      <c r="C896" s="164"/>
      <c r="D896" s="140"/>
      <c r="E896" s="164"/>
      <c r="F896" s="164"/>
      <c r="G896" s="164"/>
      <c r="H896" s="164"/>
      <c r="I896" s="37"/>
      <c r="J896" s="126"/>
      <c r="K896" s="38"/>
      <c r="L896" s="165"/>
      <c r="M896" s="57"/>
      <c r="N896" s="166"/>
      <c r="O896" s="57"/>
      <c r="P896" s="57"/>
      <c r="Q896" s="57"/>
      <c r="R896" s="16"/>
      <c r="S896" s="17"/>
      <c r="T896" s="17"/>
      <c r="U896" s="17"/>
      <c r="V896" s="17"/>
      <c r="W896" s="7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</row>
    <row r="897" spans="1:33" ht="14.4">
      <c r="A897" s="17"/>
      <c r="B897" s="163"/>
      <c r="C897" s="164"/>
      <c r="D897" s="140"/>
      <c r="E897" s="164"/>
      <c r="F897" s="164"/>
      <c r="G897" s="164"/>
      <c r="H897" s="164"/>
      <c r="I897" s="37"/>
      <c r="J897" s="126"/>
      <c r="K897" s="38"/>
      <c r="L897" s="165"/>
      <c r="M897" s="57"/>
      <c r="N897" s="166"/>
      <c r="O897" s="57"/>
      <c r="P897" s="57"/>
      <c r="Q897" s="57"/>
      <c r="R897" s="16"/>
      <c r="S897" s="17"/>
      <c r="T897" s="17"/>
      <c r="U897" s="17"/>
      <c r="V897" s="17"/>
      <c r="W897" s="7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</row>
    <row r="898" spans="1:33" ht="14.4">
      <c r="A898" s="17"/>
      <c r="B898" s="163"/>
      <c r="C898" s="164"/>
      <c r="D898" s="140"/>
      <c r="E898" s="164"/>
      <c r="F898" s="164"/>
      <c r="G898" s="164"/>
      <c r="H898" s="164"/>
      <c r="I898" s="37"/>
      <c r="J898" s="126"/>
      <c r="K898" s="38"/>
      <c r="L898" s="165"/>
      <c r="M898" s="57"/>
      <c r="N898" s="166"/>
      <c r="O898" s="57"/>
      <c r="P898" s="57"/>
      <c r="Q898" s="57"/>
      <c r="R898" s="16"/>
      <c r="S898" s="17"/>
      <c r="T898" s="17"/>
      <c r="U898" s="17"/>
      <c r="V898" s="17"/>
      <c r="W898" s="7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</row>
    <row r="899" spans="1:33" ht="14.4">
      <c r="A899" s="17"/>
      <c r="B899" s="163"/>
      <c r="C899" s="164"/>
      <c r="D899" s="140"/>
      <c r="E899" s="164"/>
      <c r="F899" s="164"/>
      <c r="G899" s="164"/>
      <c r="H899" s="164"/>
      <c r="I899" s="37"/>
      <c r="J899" s="126"/>
      <c r="K899" s="38"/>
      <c r="L899" s="165"/>
      <c r="M899" s="57"/>
      <c r="N899" s="166"/>
      <c r="O899" s="57"/>
      <c r="P899" s="57"/>
      <c r="Q899" s="57"/>
      <c r="R899" s="16"/>
      <c r="S899" s="17"/>
      <c r="T899" s="17"/>
      <c r="U899" s="17"/>
      <c r="V899" s="17"/>
      <c r="W899" s="7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</row>
    <row r="900" spans="1:33" ht="14.4">
      <c r="A900" s="17"/>
      <c r="B900" s="163"/>
      <c r="C900" s="164"/>
      <c r="D900" s="140"/>
      <c r="E900" s="164"/>
      <c r="F900" s="164"/>
      <c r="G900" s="164"/>
      <c r="H900" s="164"/>
      <c r="I900" s="37"/>
      <c r="J900" s="126"/>
      <c r="K900" s="38"/>
      <c r="L900" s="165"/>
      <c r="M900" s="57"/>
      <c r="N900" s="166"/>
      <c r="O900" s="57"/>
      <c r="P900" s="57"/>
      <c r="Q900" s="57"/>
      <c r="R900" s="16"/>
      <c r="S900" s="17"/>
      <c r="T900" s="17"/>
      <c r="U900" s="17"/>
      <c r="V900" s="17"/>
      <c r="W900" s="7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</row>
    <row r="901" spans="1:33" ht="14.4">
      <c r="A901" s="17"/>
      <c r="B901" s="163"/>
      <c r="C901" s="164"/>
      <c r="D901" s="140"/>
      <c r="E901" s="164"/>
      <c r="F901" s="164"/>
      <c r="G901" s="164"/>
      <c r="H901" s="164"/>
      <c r="I901" s="37"/>
      <c r="J901" s="126"/>
      <c r="K901" s="38"/>
      <c r="L901" s="165"/>
      <c r="M901" s="57"/>
      <c r="N901" s="166"/>
      <c r="O901" s="57"/>
      <c r="P901" s="57"/>
      <c r="Q901" s="57"/>
      <c r="R901" s="16"/>
      <c r="S901" s="17"/>
      <c r="T901" s="17"/>
      <c r="U901" s="17"/>
      <c r="V901" s="17"/>
      <c r="W901" s="7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</row>
    <row r="902" spans="1:33" ht="14.4">
      <c r="A902" s="17"/>
      <c r="B902" s="163"/>
      <c r="C902" s="164"/>
      <c r="D902" s="140"/>
      <c r="E902" s="164"/>
      <c r="F902" s="164"/>
      <c r="G902" s="164"/>
      <c r="H902" s="164"/>
      <c r="I902" s="37"/>
      <c r="J902" s="126"/>
      <c r="K902" s="38"/>
      <c r="L902" s="165"/>
      <c r="M902" s="57"/>
      <c r="N902" s="166"/>
      <c r="O902" s="57"/>
      <c r="P902" s="57"/>
      <c r="Q902" s="57"/>
      <c r="R902" s="16"/>
      <c r="S902" s="17"/>
      <c r="T902" s="17"/>
      <c r="U902" s="17"/>
      <c r="V902" s="17"/>
      <c r="W902" s="7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</row>
    <row r="903" spans="1:33" ht="14.4">
      <c r="A903" s="17"/>
      <c r="B903" s="163"/>
      <c r="C903" s="164"/>
      <c r="D903" s="140"/>
      <c r="E903" s="164"/>
      <c r="F903" s="164"/>
      <c r="G903" s="164"/>
      <c r="H903" s="164"/>
      <c r="I903" s="37"/>
      <c r="J903" s="126"/>
      <c r="K903" s="38"/>
      <c r="L903" s="165"/>
      <c r="M903" s="57"/>
      <c r="N903" s="166"/>
      <c r="O903" s="57"/>
      <c r="P903" s="57"/>
      <c r="Q903" s="57"/>
      <c r="R903" s="16"/>
      <c r="S903" s="17"/>
      <c r="T903" s="17"/>
      <c r="U903" s="17"/>
      <c r="V903" s="17"/>
      <c r="W903" s="7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</row>
    <row r="904" spans="1:33" ht="14.4">
      <c r="A904" s="17"/>
      <c r="B904" s="163"/>
      <c r="C904" s="164"/>
      <c r="D904" s="140"/>
      <c r="E904" s="164"/>
      <c r="F904" s="164"/>
      <c r="G904" s="164"/>
      <c r="H904" s="164"/>
      <c r="I904" s="37"/>
      <c r="J904" s="126"/>
      <c r="K904" s="38"/>
      <c r="L904" s="165"/>
      <c r="M904" s="57"/>
      <c r="N904" s="166"/>
      <c r="O904" s="57"/>
      <c r="P904" s="57"/>
      <c r="Q904" s="57"/>
      <c r="R904" s="16"/>
      <c r="S904" s="17"/>
      <c r="T904" s="17"/>
      <c r="U904" s="17"/>
      <c r="V904" s="17"/>
      <c r="W904" s="7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</row>
    <row r="905" spans="1:33" ht="14.4">
      <c r="A905" s="17"/>
      <c r="B905" s="163"/>
      <c r="C905" s="164"/>
      <c r="D905" s="140"/>
      <c r="E905" s="164"/>
      <c r="F905" s="164"/>
      <c r="G905" s="164"/>
      <c r="H905" s="164"/>
      <c r="I905" s="37"/>
      <c r="J905" s="126"/>
      <c r="K905" s="38"/>
      <c r="L905" s="165"/>
      <c r="M905" s="57"/>
      <c r="N905" s="166"/>
      <c r="O905" s="57"/>
      <c r="P905" s="57"/>
      <c r="Q905" s="57"/>
      <c r="R905" s="16"/>
      <c r="S905" s="17"/>
      <c r="T905" s="17"/>
      <c r="U905" s="17"/>
      <c r="V905" s="17"/>
      <c r="W905" s="7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</row>
    <row r="906" spans="1:33" ht="14.4">
      <c r="A906" s="17"/>
      <c r="B906" s="163"/>
      <c r="C906" s="164"/>
      <c r="D906" s="140"/>
      <c r="E906" s="164"/>
      <c r="F906" s="164"/>
      <c r="G906" s="164"/>
      <c r="H906" s="164"/>
      <c r="I906" s="37"/>
      <c r="J906" s="126"/>
      <c r="K906" s="38"/>
      <c r="L906" s="165"/>
      <c r="M906" s="57"/>
      <c r="N906" s="166"/>
      <c r="O906" s="57"/>
      <c r="P906" s="57"/>
      <c r="Q906" s="57"/>
      <c r="R906" s="16"/>
      <c r="S906" s="17"/>
      <c r="T906" s="17"/>
      <c r="U906" s="17"/>
      <c r="V906" s="17"/>
      <c r="W906" s="7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</row>
    <row r="907" spans="1:33" ht="14.4">
      <c r="A907" s="17"/>
      <c r="B907" s="163"/>
      <c r="C907" s="164"/>
      <c r="D907" s="140"/>
      <c r="E907" s="164"/>
      <c r="F907" s="164"/>
      <c r="G907" s="164"/>
      <c r="H907" s="164"/>
      <c r="I907" s="37"/>
      <c r="J907" s="126"/>
      <c r="K907" s="38"/>
      <c r="L907" s="165"/>
      <c r="M907" s="57"/>
      <c r="N907" s="166"/>
      <c r="O907" s="57"/>
      <c r="P907" s="57"/>
      <c r="Q907" s="57"/>
      <c r="R907" s="16"/>
      <c r="S907" s="17"/>
      <c r="T907" s="17"/>
      <c r="U907" s="17"/>
      <c r="V907" s="17"/>
      <c r="W907" s="7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</row>
    <row r="908" spans="1:33" ht="14.4">
      <c r="A908" s="17"/>
      <c r="B908" s="163"/>
      <c r="C908" s="164"/>
      <c r="D908" s="140"/>
      <c r="E908" s="164"/>
      <c r="F908" s="164"/>
      <c r="G908" s="164"/>
      <c r="H908" s="164"/>
      <c r="I908" s="37"/>
      <c r="J908" s="126"/>
      <c r="K908" s="38"/>
      <c r="L908" s="165"/>
      <c r="M908" s="57"/>
      <c r="N908" s="166"/>
      <c r="O908" s="57"/>
      <c r="P908" s="57"/>
      <c r="Q908" s="57"/>
      <c r="R908" s="16"/>
      <c r="S908" s="17"/>
      <c r="T908" s="17"/>
      <c r="U908" s="17"/>
      <c r="V908" s="17"/>
      <c r="W908" s="7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</row>
    <row r="909" spans="1:33" ht="14.4">
      <c r="A909" s="17"/>
      <c r="B909" s="163"/>
      <c r="C909" s="164"/>
      <c r="D909" s="140"/>
      <c r="E909" s="164"/>
      <c r="F909" s="164"/>
      <c r="G909" s="164"/>
      <c r="H909" s="164"/>
      <c r="I909" s="37"/>
      <c r="J909" s="126"/>
      <c r="K909" s="38"/>
      <c r="L909" s="165"/>
      <c r="M909" s="57"/>
      <c r="N909" s="166"/>
      <c r="O909" s="57"/>
      <c r="P909" s="57"/>
      <c r="Q909" s="57"/>
      <c r="R909" s="16"/>
      <c r="S909" s="17"/>
      <c r="T909" s="17"/>
      <c r="U909" s="17"/>
      <c r="V909" s="17"/>
      <c r="W909" s="7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</row>
    <row r="910" spans="1:33" ht="14.4">
      <c r="A910" s="17"/>
      <c r="B910" s="163"/>
      <c r="C910" s="164"/>
      <c r="D910" s="140"/>
      <c r="E910" s="164"/>
      <c r="F910" s="164"/>
      <c r="G910" s="164"/>
      <c r="H910" s="164"/>
      <c r="I910" s="37"/>
      <c r="J910" s="126"/>
      <c r="K910" s="38"/>
      <c r="L910" s="165"/>
      <c r="M910" s="57"/>
      <c r="N910" s="166"/>
      <c r="O910" s="57"/>
      <c r="P910" s="57"/>
      <c r="Q910" s="57"/>
      <c r="R910" s="16"/>
      <c r="S910" s="17"/>
      <c r="T910" s="17"/>
      <c r="U910" s="17"/>
      <c r="V910" s="17"/>
      <c r="W910" s="7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</row>
    <row r="911" spans="1:33" ht="14.4">
      <c r="A911" s="17"/>
      <c r="B911" s="163"/>
      <c r="C911" s="164"/>
      <c r="D911" s="140"/>
      <c r="E911" s="164"/>
      <c r="F911" s="164"/>
      <c r="G911" s="164"/>
      <c r="H911" s="164"/>
      <c r="I911" s="37"/>
      <c r="J911" s="126"/>
      <c r="K911" s="38"/>
      <c r="L911" s="165"/>
      <c r="M911" s="57"/>
      <c r="N911" s="166"/>
      <c r="O911" s="57"/>
      <c r="P911" s="57"/>
      <c r="Q911" s="57"/>
      <c r="R911" s="16"/>
      <c r="S911" s="17"/>
      <c r="T911" s="17"/>
      <c r="U911" s="17"/>
      <c r="V911" s="17"/>
      <c r="W911" s="7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</row>
    <row r="912" spans="1:33" ht="14.4">
      <c r="A912" s="17"/>
      <c r="B912" s="163"/>
      <c r="C912" s="164"/>
      <c r="D912" s="140"/>
      <c r="E912" s="164"/>
      <c r="F912" s="164"/>
      <c r="G912" s="164"/>
      <c r="H912" s="164"/>
      <c r="I912" s="37"/>
      <c r="J912" s="126"/>
      <c r="K912" s="38"/>
      <c r="L912" s="165"/>
      <c r="M912" s="57"/>
      <c r="N912" s="166"/>
      <c r="O912" s="57"/>
      <c r="P912" s="57"/>
      <c r="Q912" s="57"/>
      <c r="R912" s="16"/>
      <c r="S912" s="17"/>
      <c r="T912" s="17"/>
      <c r="U912" s="17"/>
      <c r="V912" s="17"/>
      <c r="W912" s="7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</row>
    <row r="913" spans="1:33" ht="14.4">
      <c r="A913" s="17"/>
      <c r="B913" s="163"/>
      <c r="C913" s="164"/>
      <c r="D913" s="140"/>
      <c r="E913" s="164"/>
      <c r="F913" s="164"/>
      <c r="G913" s="164"/>
      <c r="H913" s="164"/>
      <c r="I913" s="37"/>
      <c r="J913" s="126"/>
      <c r="K913" s="38"/>
      <c r="L913" s="165"/>
      <c r="M913" s="57"/>
      <c r="N913" s="166"/>
      <c r="O913" s="57"/>
      <c r="P913" s="57"/>
      <c r="Q913" s="57"/>
      <c r="R913" s="16"/>
      <c r="S913" s="17"/>
      <c r="T913" s="17"/>
      <c r="U913" s="17"/>
      <c r="V913" s="17"/>
      <c r="W913" s="7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</row>
    <row r="914" spans="1:33" ht="14.4">
      <c r="A914" s="17"/>
      <c r="B914" s="163"/>
      <c r="C914" s="164"/>
      <c r="D914" s="140"/>
      <c r="E914" s="164"/>
      <c r="F914" s="164"/>
      <c r="G914" s="164"/>
      <c r="H914" s="164"/>
      <c r="I914" s="37"/>
      <c r="J914" s="126"/>
      <c r="K914" s="38"/>
      <c r="L914" s="165"/>
      <c r="M914" s="57"/>
      <c r="N914" s="166"/>
      <c r="O914" s="57"/>
      <c r="P914" s="57"/>
      <c r="Q914" s="57"/>
      <c r="R914" s="16"/>
      <c r="S914" s="17"/>
      <c r="T914" s="17"/>
      <c r="U914" s="17"/>
      <c r="V914" s="17"/>
      <c r="W914" s="7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</row>
    <row r="915" spans="1:33" ht="14.4">
      <c r="A915" s="17"/>
      <c r="B915" s="163"/>
      <c r="C915" s="164"/>
      <c r="D915" s="140"/>
      <c r="E915" s="164"/>
      <c r="F915" s="164"/>
      <c r="G915" s="164"/>
      <c r="H915" s="164"/>
      <c r="I915" s="37"/>
      <c r="J915" s="126"/>
      <c r="K915" s="38"/>
      <c r="L915" s="165"/>
      <c r="M915" s="57"/>
      <c r="N915" s="166"/>
      <c r="O915" s="57"/>
      <c r="P915" s="57"/>
      <c r="Q915" s="57"/>
      <c r="R915" s="16"/>
      <c r="S915" s="17"/>
      <c r="T915" s="17"/>
      <c r="U915" s="17"/>
      <c r="V915" s="17"/>
      <c r="W915" s="7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</row>
    <row r="916" spans="1:33" ht="14.4">
      <c r="A916" s="17"/>
      <c r="B916" s="163"/>
      <c r="C916" s="164"/>
      <c r="D916" s="140"/>
      <c r="E916" s="164"/>
      <c r="F916" s="164"/>
      <c r="G916" s="164"/>
      <c r="H916" s="164"/>
      <c r="I916" s="37"/>
      <c r="J916" s="126"/>
      <c r="K916" s="38"/>
      <c r="L916" s="165"/>
      <c r="M916" s="57"/>
      <c r="N916" s="166"/>
      <c r="O916" s="57"/>
      <c r="P916" s="57"/>
      <c r="Q916" s="57"/>
      <c r="R916" s="16"/>
      <c r="S916" s="17"/>
      <c r="T916" s="17"/>
      <c r="U916" s="17"/>
      <c r="V916" s="17"/>
      <c r="W916" s="7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</row>
    <row r="917" spans="1:33" ht="14.4">
      <c r="A917" s="17"/>
      <c r="B917" s="163"/>
      <c r="C917" s="164"/>
      <c r="D917" s="140"/>
      <c r="E917" s="164"/>
      <c r="F917" s="164"/>
      <c r="G917" s="164"/>
      <c r="H917" s="164"/>
      <c r="I917" s="37"/>
      <c r="J917" s="126"/>
      <c r="K917" s="38"/>
      <c r="L917" s="165"/>
      <c r="M917" s="57"/>
      <c r="N917" s="166"/>
      <c r="O917" s="57"/>
      <c r="P917" s="57"/>
      <c r="Q917" s="57"/>
      <c r="R917" s="16"/>
      <c r="S917" s="17"/>
      <c r="T917" s="17"/>
      <c r="U917" s="17"/>
      <c r="V917" s="17"/>
      <c r="W917" s="7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</row>
    <row r="918" spans="1:33" ht="14.4">
      <c r="A918" s="17"/>
      <c r="B918" s="163"/>
      <c r="C918" s="164"/>
      <c r="D918" s="140"/>
      <c r="E918" s="164"/>
      <c r="F918" s="164"/>
      <c r="G918" s="164"/>
      <c r="H918" s="164"/>
      <c r="I918" s="37"/>
      <c r="J918" s="126"/>
      <c r="K918" s="38"/>
      <c r="L918" s="165"/>
      <c r="M918" s="57"/>
      <c r="N918" s="166"/>
      <c r="O918" s="57"/>
      <c r="P918" s="57"/>
      <c r="Q918" s="57"/>
      <c r="R918" s="16"/>
      <c r="S918" s="17"/>
      <c r="T918" s="17"/>
      <c r="U918" s="17"/>
      <c r="V918" s="17"/>
      <c r="W918" s="7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</row>
    <row r="919" spans="1:33" ht="14.4">
      <c r="A919" s="17"/>
      <c r="B919" s="163"/>
      <c r="C919" s="164"/>
      <c r="D919" s="140"/>
      <c r="E919" s="164"/>
      <c r="F919" s="164"/>
      <c r="G919" s="164"/>
      <c r="H919" s="164"/>
      <c r="I919" s="37"/>
      <c r="J919" s="126"/>
      <c r="K919" s="38"/>
      <c r="L919" s="165"/>
      <c r="M919" s="57"/>
      <c r="N919" s="166"/>
      <c r="O919" s="57"/>
      <c r="P919" s="57"/>
      <c r="Q919" s="57"/>
      <c r="R919" s="16"/>
      <c r="S919" s="17"/>
      <c r="T919" s="17"/>
      <c r="U919" s="17"/>
      <c r="V919" s="17"/>
      <c r="W919" s="7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</row>
    <row r="920" spans="1:33" ht="14.4">
      <c r="A920" s="17"/>
      <c r="B920" s="163"/>
      <c r="C920" s="164"/>
      <c r="D920" s="140"/>
      <c r="E920" s="164"/>
      <c r="F920" s="164"/>
      <c r="G920" s="164"/>
      <c r="H920" s="164"/>
      <c r="I920" s="37"/>
      <c r="J920" s="126"/>
      <c r="K920" s="38"/>
      <c r="L920" s="165"/>
      <c r="M920" s="57"/>
      <c r="N920" s="166"/>
      <c r="O920" s="57"/>
      <c r="P920" s="57"/>
      <c r="Q920" s="57"/>
      <c r="R920" s="16"/>
      <c r="S920" s="17"/>
      <c r="T920" s="17"/>
      <c r="U920" s="17"/>
      <c r="V920" s="17"/>
      <c r="W920" s="7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</row>
    <row r="921" spans="1:33" ht="14.4">
      <c r="A921" s="17"/>
      <c r="B921" s="163"/>
      <c r="C921" s="164"/>
      <c r="D921" s="140"/>
      <c r="E921" s="164"/>
      <c r="F921" s="164"/>
      <c r="G921" s="164"/>
      <c r="H921" s="164"/>
      <c r="I921" s="37"/>
      <c r="J921" s="126"/>
      <c r="K921" s="38"/>
      <c r="L921" s="165"/>
      <c r="M921" s="57"/>
      <c r="N921" s="166"/>
      <c r="O921" s="57"/>
      <c r="P921" s="57"/>
      <c r="Q921" s="57"/>
      <c r="R921" s="16"/>
      <c r="S921" s="17"/>
      <c r="T921" s="17"/>
      <c r="U921" s="17"/>
      <c r="V921" s="17"/>
      <c r="W921" s="7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</row>
    <row r="922" spans="1:33" ht="14.4">
      <c r="A922" s="17"/>
      <c r="B922" s="163"/>
      <c r="C922" s="164"/>
      <c r="D922" s="140"/>
      <c r="E922" s="164"/>
      <c r="F922" s="164"/>
      <c r="G922" s="164"/>
      <c r="H922" s="164"/>
      <c r="I922" s="37"/>
      <c r="J922" s="126"/>
      <c r="K922" s="38"/>
      <c r="L922" s="165"/>
      <c r="M922" s="57"/>
      <c r="N922" s="166"/>
      <c r="O922" s="57"/>
      <c r="P922" s="57"/>
      <c r="Q922" s="57"/>
      <c r="R922" s="16"/>
      <c r="S922" s="17"/>
      <c r="T922" s="17"/>
      <c r="U922" s="17"/>
      <c r="V922" s="17"/>
      <c r="W922" s="7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</row>
    <row r="923" spans="1:33" ht="14.4">
      <c r="A923" s="17"/>
      <c r="B923" s="163"/>
      <c r="C923" s="164"/>
      <c r="D923" s="140"/>
      <c r="E923" s="164"/>
      <c r="F923" s="164"/>
      <c r="G923" s="164"/>
      <c r="H923" s="164"/>
      <c r="I923" s="37"/>
      <c r="J923" s="126"/>
      <c r="K923" s="38"/>
      <c r="L923" s="165"/>
      <c r="M923" s="57"/>
      <c r="N923" s="166"/>
      <c r="O923" s="57"/>
      <c r="P923" s="57"/>
      <c r="Q923" s="57"/>
      <c r="R923" s="16"/>
      <c r="S923" s="17"/>
      <c r="T923" s="17"/>
      <c r="U923" s="17"/>
      <c r="V923" s="17"/>
      <c r="W923" s="7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</row>
    <row r="924" spans="1:33" ht="14.4">
      <c r="A924" s="17"/>
      <c r="B924" s="163"/>
      <c r="C924" s="164"/>
      <c r="D924" s="140"/>
      <c r="E924" s="164"/>
      <c r="F924" s="164"/>
      <c r="G924" s="164"/>
      <c r="H924" s="164"/>
      <c r="I924" s="37"/>
      <c r="J924" s="126"/>
      <c r="K924" s="38"/>
      <c r="L924" s="165"/>
      <c r="M924" s="57"/>
      <c r="N924" s="166"/>
      <c r="O924" s="57"/>
      <c r="P924" s="57"/>
      <c r="Q924" s="57"/>
      <c r="R924" s="16"/>
      <c r="S924" s="17"/>
      <c r="T924" s="17"/>
      <c r="U924" s="17"/>
      <c r="V924" s="17"/>
      <c r="W924" s="7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</row>
    <row r="925" spans="1:33" ht="14.4">
      <c r="A925" s="17"/>
      <c r="B925" s="163"/>
      <c r="C925" s="164"/>
      <c r="D925" s="140"/>
      <c r="E925" s="164"/>
      <c r="F925" s="164"/>
      <c r="G925" s="164"/>
      <c r="H925" s="164"/>
      <c r="I925" s="37"/>
      <c r="J925" s="126"/>
      <c r="K925" s="38"/>
      <c r="L925" s="165"/>
      <c r="M925" s="57"/>
      <c r="N925" s="166"/>
      <c r="O925" s="57"/>
      <c r="P925" s="57"/>
      <c r="Q925" s="57"/>
      <c r="R925" s="16"/>
      <c r="S925" s="17"/>
      <c r="T925" s="17"/>
      <c r="U925" s="17"/>
      <c r="V925" s="17"/>
      <c r="W925" s="7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</row>
    <row r="926" spans="1:33" ht="14.4">
      <c r="A926" s="17"/>
      <c r="B926" s="163"/>
      <c r="C926" s="164"/>
      <c r="D926" s="140"/>
      <c r="E926" s="164"/>
      <c r="F926" s="164"/>
      <c r="G926" s="164"/>
      <c r="H926" s="164"/>
      <c r="I926" s="37"/>
      <c r="J926" s="126"/>
      <c r="K926" s="38"/>
      <c r="L926" s="165"/>
      <c r="M926" s="57"/>
      <c r="N926" s="166"/>
      <c r="O926" s="57"/>
      <c r="P926" s="57"/>
      <c r="Q926" s="57"/>
      <c r="R926" s="16"/>
      <c r="S926" s="17"/>
      <c r="T926" s="17"/>
      <c r="U926" s="17"/>
      <c r="V926" s="17"/>
      <c r="W926" s="7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</row>
    <row r="927" spans="1:33" ht="14.4">
      <c r="A927" s="17"/>
      <c r="B927" s="163"/>
      <c r="C927" s="164"/>
      <c r="D927" s="140"/>
      <c r="E927" s="164"/>
      <c r="F927" s="164"/>
      <c r="G927" s="164"/>
      <c r="H927" s="164"/>
      <c r="I927" s="37"/>
      <c r="J927" s="126"/>
      <c r="K927" s="38"/>
      <c r="L927" s="165"/>
      <c r="M927" s="57"/>
      <c r="N927" s="166"/>
      <c r="O927" s="57"/>
      <c r="P927" s="57"/>
      <c r="Q927" s="57"/>
      <c r="R927" s="16"/>
      <c r="S927" s="17"/>
      <c r="T927" s="17"/>
      <c r="U927" s="17"/>
      <c r="V927" s="17"/>
      <c r="W927" s="7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</row>
    <row r="928" spans="1:33" ht="14.4">
      <c r="A928" s="17"/>
      <c r="B928" s="163"/>
      <c r="C928" s="164"/>
      <c r="D928" s="140"/>
      <c r="E928" s="164"/>
      <c r="F928" s="164"/>
      <c r="G928" s="164"/>
      <c r="H928" s="164"/>
      <c r="I928" s="37"/>
      <c r="J928" s="126"/>
      <c r="K928" s="38"/>
      <c r="L928" s="165"/>
      <c r="M928" s="57"/>
      <c r="N928" s="166"/>
      <c r="O928" s="57"/>
      <c r="P928" s="57"/>
      <c r="Q928" s="57"/>
      <c r="R928" s="16"/>
      <c r="S928" s="17"/>
      <c r="T928" s="17"/>
      <c r="U928" s="17"/>
      <c r="V928" s="17"/>
      <c r="W928" s="7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</row>
    <row r="929" spans="1:33" ht="14.4">
      <c r="A929" s="17"/>
      <c r="B929" s="163"/>
      <c r="C929" s="164"/>
      <c r="D929" s="140"/>
      <c r="E929" s="164"/>
      <c r="F929" s="164"/>
      <c r="G929" s="164"/>
      <c r="H929" s="164"/>
      <c r="I929" s="37"/>
      <c r="J929" s="126"/>
      <c r="K929" s="38"/>
      <c r="L929" s="165"/>
      <c r="M929" s="57"/>
      <c r="N929" s="166"/>
      <c r="O929" s="57"/>
      <c r="P929" s="57"/>
      <c r="Q929" s="57"/>
      <c r="R929" s="16"/>
      <c r="S929" s="17"/>
      <c r="T929" s="17"/>
      <c r="U929" s="17"/>
      <c r="V929" s="17"/>
      <c r="W929" s="7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</row>
    <row r="930" spans="1:33" ht="14.4">
      <c r="A930" s="17"/>
      <c r="B930" s="163"/>
      <c r="C930" s="164"/>
      <c r="D930" s="140"/>
      <c r="E930" s="164"/>
      <c r="F930" s="164"/>
      <c r="G930" s="164"/>
      <c r="H930" s="164"/>
      <c r="I930" s="37"/>
      <c r="J930" s="126"/>
      <c r="K930" s="38"/>
      <c r="L930" s="165"/>
      <c r="M930" s="57"/>
      <c r="N930" s="166"/>
      <c r="O930" s="57"/>
      <c r="P930" s="57"/>
      <c r="Q930" s="57"/>
      <c r="R930" s="16"/>
      <c r="S930" s="17"/>
      <c r="T930" s="17"/>
      <c r="U930" s="17"/>
      <c r="V930" s="17"/>
      <c r="W930" s="7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</row>
    <row r="931" spans="1:33" ht="14.4">
      <c r="A931" s="17"/>
      <c r="B931" s="163"/>
      <c r="C931" s="164"/>
      <c r="D931" s="140"/>
      <c r="E931" s="164"/>
      <c r="F931" s="164"/>
      <c r="G931" s="164"/>
      <c r="H931" s="164"/>
      <c r="I931" s="37"/>
      <c r="J931" s="126"/>
      <c r="K931" s="38"/>
      <c r="L931" s="165"/>
      <c r="M931" s="57"/>
      <c r="N931" s="166"/>
      <c r="O931" s="57"/>
      <c r="P931" s="57"/>
      <c r="Q931" s="57"/>
      <c r="R931" s="16"/>
      <c r="S931" s="17"/>
      <c r="T931" s="17"/>
      <c r="U931" s="17"/>
      <c r="V931" s="17"/>
      <c r="W931" s="7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</row>
    <row r="932" spans="1:33" ht="14.4">
      <c r="A932" s="17"/>
      <c r="B932" s="163"/>
      <c r="C932" s="164"/>
      <c r="D932" s="140"/>
      <c r="E932" s="164"/>
      <c r="F932" s="164"/>
      <c r="G932" s="164"/>
      <c r="H932" s="164"/>
      <c r="I932" s="37"/>
      <c r="J932" s="126"/>
      <c r="K932" s="38"/>
      <c r="L932" s="165"/>
      <c r="M932" s="57"/>
      <c r="N932" s="166"/>
      <c r="O932" s="57"/>
      <c r="P932" s="57"/>
      <c r="Q932" s="57"/>
      <c r="R932" s="16"/>
      <c r="S932" s="17"/>
      <c r="T932" s="17"/>
      <c r="U932" s="17"/>
      <c r="V932" s="17"/>
      <c r="W932" s="7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</row>
    <row r="933" spans="1:33" ht="14.4">
      <c r="A933" s="17"/>
      <c r="B933" s="163"/>
      <c r="C933" s="164"/>
      <c r="D933" s="140"/>
      <c r="E933" s="164"/>
      <c r="F933" s="164"/>
      <c r="G933" s="164"/>
      <c r="H933" s="164"/>
      <c r="I933" s="37"/>
      <c r="J933" s="126"/>
      <c r="K933" s="38"/>
      <c r="L933" s="165"/>
      <c r="M933" s="57"/>
      <c r="N933" s="166"/>
      <c r="O933" s="57"/>
      <c r="P933" s="57"/>
      <c r="Q933" s="57"/>
      <c r="R933" s="16"/>
      <c r="S933" s="17"/>
      <c r="T933" s="17"/>
      <c r="U933" s="17"/>
      <c r="V933" s="17"/>
      <c r="W933" s="7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</row>
    <row r="934" spans="1:33" ht="14.4">
      <c r="A934" s="17"/>
      <c r="B934" s="163"/>
      <c r="C934" s="164"/>
      <c r="D934" s="140"/>
      <c r="E934" s="164"/>
      <c r="F934" s="164"/>
      <c r="G934" s="164"/>
      <c r="H934" s="164"/>
      <c r="I934" s="37"/>
      <c r="J934" s="126"/>
      <c r="K934" s="38"/>
      <c r="L934" s="165"/>
      <c r="M934" s="57"/>
      <c r="N934" s="166"/>
      <c r="O934" s="57"/>
      <c r="P934" s="57"/>
      <c r="Q934" s="57"/>
      <c r="R934" s="16"/>
      <c r="S934" s="17"/>
      <c r="T934" s="17"/>
      <c r="U934" s="17"/>
      <c r="V934" s="17"/>
      <c r="W934" s="7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</row>
    <row r="935" spans="1:33" ht="14.4">
      <c r="A935" s="17"/>
      <c r="B935" s="163"/>
      <c r="C935" s="164"/>
      <c r="D935" s="140"/>
      <c r="E935" s="164"/>
      <c r="F935" s="164"/>
      <c r="G935" s="164"/>
      <c r="H935" s="164"/>
      <c r="I935" s="37"/>
      <c r="J935" s="126"/>
      <c r="K935" s="38"/>
      <c r="L935" s="165"/>
      <c r="M935" s="57"/>
      <c r="N935" s="166"/>
      <c r="O935" s="57"/>
      <c r="P935" s="57"/>
      <c r="Q935" s="57"/>
      <c r="R935" s="16"/>
      <c r="S935" s="17"/>
      <c r="T935" s="17"/>
      <c r="U935" s="17"/>
      <c r="V935" s="17"/>
      <c r="W935" s="7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</row>
    <row r="936" spans="1:33" ht="14.4">
      <c r="A936" s="17"/>
      <c r="B936" s="163"/>
      <c r="C936" s="164"/>
      <c r="D936" s="140"/>
      <c r="E936" s="164"/>
      <c r="F936" s="164"/>
      <c r="G936" s="164"/>
      <c r="H936" s="164"/>
      <c r="I936" s="37"/>
      <c r="J936" s="126"/>
      <c r="K936" s="38"/>
      <c r="L936" s="165"/>
      <c r="M936" s="57"/>
      <c r="N936" s="166"/>
      <c r="O936" s="57"/>
      <c r="P936" s="57"/>
      <c r="Q936" s="57"/>
      <c r="R936" s="16"/>
      <c r="S936" s="17"/>
      <c r="T936" s="17"/>
      <c r="U936" s="17"/>
      <c r="V936" s="17"/>
      <c r="W936" s="7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</row>
    <row r="937" spans="1:33" ht="14.4">
      <c r="A937" s="17"/>
      <c r="B937" s="163"/>
      <c r="C937" s="164"/>
      <c r="D937" s="140"/>
      <c r="E937" s="164"/>
      <c r="F937" s="164"/>
      <c r="G937" s="164"/>
      <c r="H937" s="164"/>
      <c r="I937" s="37"/>
      <c r="J937" s="126"/>
      <c r="K937" s="38"/>
      <c r="L937" s="165"/>
      <c r="M937" s="57"/>
      <c r="N937" s="166"/>
      <c r="O937" s="57"/>
      <c r="P937" s="57"/>
      <c r="Q937" s="57"/>
      <c r="R937" s="16"/>
      <c r="S937" s="17"/>
      <c r="T937" s="17"/>
      <c r="U937" s="17"/>
      <c r="V937" s="17"/>
      <c r="W937" s="7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</row>
    <row r="938" spans="1:33" ht="14.4">
      <c r="A938" s="17"/>
      <c r="B938" s="163"/>
      <c r="C938" s="164"/>
      <c r="D938" s="140"/>
      <c r="E938" s="164"/>
      <c r="F938" s="164"/>
      <c r="G938" s="164"/>
      <c r="H938" s="164"/>
      <c r="I938" s="37"/>
      <c r="J938" s="126"/>
      <c r="K938" s="38"/>
      <c r="L938" s="165"/>
      <c r="M938" s="57"/>
      <c r="N938" s="166"/>
      <c r="O938" s="57"/>
      <c r="P938" s="57"/>
      <c r="Q938" s="57"/>
      <c r="R938" s="16"/>
      <c r="S938" s="17"/>
      <c r="T938" s="17"/>
      <c r="U938" s="17"/>
      <c r="V938" s="17"/>
      <c r="W938" s="7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</row>
    <row r="939" spans="1:33" ht="14.4">
      <c r="A939" s="17"/>
      <c r="B939" s="163"/>
      <c r="C939" s="164"/>
      <c r="D939" s="140"/>
      <c r="E939" s="164"/>
      <c r="F939" s="164"/>
      <c r="G939" s="164"/>
      <c r="H939" s="164"/>
      <c r="I939" s="37"/>
      <c r="J939" s="126"/>
      <c r="K939" s="38"/>
      <c r="L939" s="165"/>
      <c r="M939" s="57"/>
      <c r="N939" s="166"/>
      <c r="O939" s="57"/>
      <c r="P939" s="57"/>
      <c r="Q939" s="57"/>
      <c r="R939" s="16"/>
      <c r="S939" s="17"/>
      <c r="T939" s="17"/>
      <c r="U939" s="17"/>
      <c r="V939" s="17"/>
      <c r="W939" s="7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</row>
    <row r="940" spans="1:33" ht="14.4">
      <c r="A940" s="17"/>
      <c r="B940" s="163"/>
      <c r="C940" s="164"/>
      <c r="D940" s="140"/>
      <c r="E940" s="164"/>
      <c r="F940" s="164"/>
      <c r="G940" s="164"/>
      <c r="H940" s="164"/>
      <c r="I940" s="37"/>
      <c r="J940" s="126"/>
      <c r="K940" s="38"/>
      <c r="L940" s="165"/>
      <c r="M940" s="57"/>
      <c r="N940" s="166"/>
      <c r="O940" s="57"/>
      <c r="P940" s="57"/>
      <c r="Q940" s="57"/>
      <c r="R940" s="16"/>
      <c r="S940" s="17"/>
      <c r="T940" s="17"/>
      <c r="U940" s="17"/>
      <c r="V940" s="17"/>
      <c r="W940" s="7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</row>
    <row r="941" spans="1:33" ht="14.4">
      <c r="A941" s="17"/>
      <c r="B941" s="163"/>
      <c r="C941" s="164"/>
      <c r="D941" s="140"/>
      <c r="E941" s="164"/>
      <c r="F941" s="164"/>
      <c r="G941" s="164"/>
      <c r="H941" s="164"/>
      <c r="I941" s="37"/>
      <c r="J941" s="126"/>
      <c r="K941" s="38"/>
      <c r="L941" s="165"/>
      <c r="M941" s="57"/>
      <c r="N941" s="166"/>
      <c r="O941" s="57"/>
      <c r="P941" s="57"/>
      <c r="Q941" s="57"/>
      <c r="R941" s="16"/>
      <c r="S941" s="17"/>
      <c r="T941" s="17"/>
      <c r="U941" s="17"/>
      <c r="V941" s="17"/>
      <c r="W941" s="7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</row>
    <row r="942" spans="1:33" ht="14.4">
      <c r="A942" s="17"/>
      <c r="B942" s="163"/>
      <c r="C942" s="164"/>
      <c r="D942" s="140"/>
      <c r="E942" s="164"/>
      <c r="F942" s="164"/>
      <c r="G942" s="164"/>
      <c r="H942" s="164"/>
      <c r="I942" s="37"/>
      <c r="J942" s="126"/>
      <c r="K942" s="38"/>
      <c r="L942" s="165"/>
      <c r="M942" s="57"/>
      <c r="N942" s="166"/>
      <c r="O942" s="57"/>
      <c r="P942" s="57"/>
      <c r="Q942" s="57"/>
      <c r="R942" s="16"/>
      <c r="S942" s="17"/>
      <c r="T942" s="17"/>
      <c r="U942" s="17"/>
      <c r="V942" s="17"/>
      <c r="W942" s="7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</row>
    <row r="943" spans="1:33" ht="14.4">
      <c r="A943" s="17"/>
      <c r="B943" s="163"/>
      <c r="C943" s="164"/>
      <c r="D943" s="140"/>
      <c r="E943" s="164"/>
      <c r="F943" s="164"/>
      <c r="G943" s="164"/>
      <c r="H943" s="164"/>
      <c r="I943" s="37"/>
      <c r="J943" s="126"/>
      <c r="K943" s="38"/>
      <c r="L943" s="165"/>
      <c r="M943" s="57"/>
      <c r="N943" s="166"/>
      <c r="O943" s="57"/>
      <c r="P943" s="57"/>
      <c r="Q943" s="57"/>
      <c r="R943" s="16"/>
      <c r="S943" s="17"/>
      <c r="T943" s="17"/>
      <c r="U943" s="17"/>
      <c r="V943" s="17"/>
      <c r="W943" s="7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</row>
    <row r="944" spans="1:33" ht="14.4">
      <c r="A944" s="17"/>
      <c r="B944" s="163"/>
      <c r="C944" s="164"/>
      <c r="D944" s="140"/>
      <c r="E944" s="164"/>
      <c r="F944" s="164"/>
      <c r="G944" s="164"/>
      <c r="H944" s="164"/>
      <c r="I944" s="37"/>
      <c r="J944" s="126"/>
      <c r="K944" s="38"/>
      <c r="L944" s="165"/>
      <c r="M944" s="57"/>
      <c r="N944" s="166"/>
      <c r="O944" s="57"/>
      <c r="P944" s="57"/>
      <c r="Q944" s="57"/>
      <c r="R944" s="16"/>
      <c r="S944" s="17"/>
      <c r="T944" s="17"/>
      <c r="U944" s="17"/>
      <c r="V944" s="17"/>
      <c r="W944" s="7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</row>
    <row r="945" spans="1:33" ht="14.4">
      <c r="A945" s="17"/>
      <c r="B945" s="163"/>
      <c r="C945" s="164"/>
      <c r="D945" s="140"/>
      <c r="E945" s="164"/>
      <c r="F945" s="164"/>
      <c r="G945" s="164"/>
      <c r="H945" s="164"/>
      <c r="I945" s="37"/>
      <c r="J945" s="126"/>
      <c r="K945" s="38"/>
      <c r="L945" s="165"/>
      <c r="M945" s="57"/>
      <c r="N945" s="166"/>
      <c r="O945" s="57"/>
      <c r="P945" s="57"/>
      <c r="Q945" s="57"/>
      <c r="R945" s="16"/>
      <c r="S945" s="17"/>
      <c r="T945" s="17"/>
      <c r="U945" s="17"/>
      <c r="V945" s="17"/>
      <c r="W945" s="7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</row>
    <row r="946" spans="1:33" ht="14.4">
      <c r="A946" s="17"/>
      <c r="B946" s="163"/>
      <c r="C946" s="164"/>
      <c r="D946" s="140"/>
      <c r="E946" s="164"/>
      <c r="F946" s="164"/>
      <c r="G946" s="164"/>
      <c r="H946" s="164"/>
      <c r="I946" s="37"/>
      <c r="J946" s="126"/>
      <c r="K946" s="38"/>
      <c r="L946" s="165"/>
      <c r="M946" s="57"/>
      <c r="N946" s="166"/>
      <c r="O946" s="57"/>
      <c r="P946" s="57"/>
      <c r="Q946" s="57"/>
      <c r="R946" s="16"/>
      <c r="S946" s="17"/>
      <c r="T946" s="17"/>
      <c r="U946" s="17"/>
      <c r="V946" s="17"/>
      <c r="W946" s="7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</row>
    <row r="947" spans="1:33" ht="14.4">
      <c r="A947" s="17"/>
      <c r="B947" s="163"/>
      <c r="C947" s="164"/>
      <c r="D947" s="140"/>
      <c r="E947" s="164"/>
      <c r="F947" s="164"/>
      <c r="G947" s="164"/>
      <c r="H947" s="164"/>
      <c r="I947" s="37"/>
      <c r="J947" s="126"/>
      <c r="K947" s="38"/>
      <c r="L947" s="165"/>
      <c r="M947" s="57"/>
      <c r="N947" s="166"/>
      <c r="O947" s="57"/>
      <c r="P947" s="57"/>
      <c r="Q947" s="57"/>
      <c r="R947" s="16"/>
      <c r="S947" s="17"/>
      <c r="T947" s="17"/>
      <c r="U947" s="17"/>
      <c r="V947" s="17"/>
      <c r="W947" s="7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</row>
    <row r="948" spans="1:33" ht="14.4">
      <c r="A948" s="17"/>
      <c r="B948" s="163"/>
      <c r="C948" s="164"/>
      <c r="D948" s="140"/>
      <c r="E948" s="164"/>
      <c r="F948" s="164"/>
      <c r="G948" s="164"/>
      <c r="H948" s="164"/>
      <c r="I948" s="37"/>
      <c r="J948" s="126"/>
      <c r="K948" s="38"/>
      <c r="L948" s="165"/>
      <c r="M948" s="57"/>
      <c r="N948" s="166"/>
      <c r="O948" s="57"/>
      <c r="P948" s="57"/>
      <c r="Q948" s="57"/>
      <c r="R948" s="16"/>
      <c r="S948" s="17"/>
      <c r="T948" s="17"/>
      <c r="U948" s="17"/>
      <c r="V948" s="17"/>
      <c r="W948" s="7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</row>
    <row r="949" spans="1:33" ht="14.4">
      <c r="A949" s="17"/>
      <c r="B949" s="163"/>
      <c r="C949" s="164"/>
      <c r="D949" s="140"/>
      <c r="E949" s="164"/>
      <c r="F949" s="164"/>
      <c r="G949" s="164"/>
      <c r="H949" s="164"/>
      <c r="I949" s="37"/>
      <c r="J949" s="126"/>
      <c r="K949" s="38"/>
      <c r="L949" s="165"/>
      <c r="M949" s="57"/>
      <c r="N949" s="166"/>
      <c r="O949" s="57"/>
      <c r="P949" s="57"/>
      <c r="Q949" s="57"/>
      <c r="R949" s="16"/>
      <c r="S949" s="17"/>
      <c r="T949" s="17"/>
      <c r="U949" s="17"/>
      <c r="V949" s="17"/>
      <c r="W949" s="7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</row>
    <row r="950" spans="1:33" ht="14.4">
      <c r="A950" s="17"/>
      <c r="B950" s="163"/>
      <c r="C950" s="164"/>
      <c r="D950" s="140"/>
      <c r="E950" s="164"/>
      <c r="F950" s="164"/>
      <c r="G950" s="164"/>
      <c r="H950" s="164"/>
      <c r="I950" s="37"/>
      <c r="J950" s="126"/>
      <c r="K950" s="38"/>
      <c r="L950" s="165"/>
      <c r="M950" s="57"/>
      <c r="N950" s="166"/>
      <c r="O950" s="57"/>
      <c r="P950" s="57"/>
      <c r="Q950" s="57"/>
      <c r="R950" s="16"/>
      <c r="S950" s="17"/>
      <c r="T950" s="17"/>
      <c r="U950" s="17"/>
      <c r="V950" s="17"/>
      <c r="W950" s="7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</row>
    <row r="951" spans="1:33" ht="14.4">
      <c r="A951" s="17"/>
      <c r="B951" s="163"/>
      <c r="C951" s="164"/>
      <c r="D951" s="140"/>
      <c r="E951" s="164"/>
      <c r="F951" s="164"/>
      <c r="G951" s="164"/>
      <c r="H951" s="164"/>
      <c r="I951" s="37"/>
      <c r="J951" s="126"/>
      <c r="K951" s="38"/>
      <c r="L951" s="165"/>
      <c r="M951" s="57"/>
      <c r="N951" s="166"/>
      <c r="O951" s="57"/>
      <c r="P951" s="57"/>
      <c r="Q951" s="57"/>
      <c r="R951" s="16"/>
      <c r="S951" s="17"/>
      <c r="T951" s="17"/>
      <c r="U951" s="17"/>
      <c r="V951" s="17"/>
      <c r="W951" s="7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</row>
    <row r="952" spans="1:33" ht="14.4">
      <c r="A952" s="17"/>
      <c r="B952" s="163"/>
      <c r="C952" s="164"/>
      <c r="D952" s="140"/>
      <c r="E952" s="164"/>
      <c r="F952" s="164"/>
      <c r="G952" s="164"/>
      <c r="H952" s="164"/>
      <c r="I952" s="37"/>
      <c r="J952" s="126"/>
      <c r="K952" s="38"/>
      <c r="L952" s="165"/>
      <c r="M952" s="57"/>
      <c r="N952" s="166"/>
      <c r="O952" s="57"/>
      <c r="P952" s="57"/>
      <c r="Q952" s="57"/>
      <c r="R952" s="16"/>
      <c r="S952" s="17"/>
      <c r="T952" s="17"/>
      <c r="U952" s="17"/>
      <c r="V952" s="17"/>
      <c r="W952" s="7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</row>
    <row r="953" spans="1:33" ht="14.4">
      <c r="A953" s="17"/>
      <c r="B953" s="163"/>
      <c r="C953" s="164"/>
      <c r="D953" s="140"/>
      <c r="E953" s="164"/>
      <c r="F953" s="164"/>
      <c r="G953" s="164"/>
      <c r="H953" s="164"/>
      <c r="I953" s="37"/>
      <c r="J953" s="126"/>
      <c r="K953" s="38"/>
      <c r="L953" s="165"/>
      <c r="M953" s="57"/>
      <c r="N953" s="166"/>
      <c r="O953" s="57"/>
      <c r="P953" s="57"/>
      <c r="Q953" s="57"/>
      <c r="R953" s="16"/>
      <c r="S953" s="17"/>
      <c r="T953" s="17"/>
      <c r="U953" s="17"/>
      <c r="V953" s="17"/>
      <c r="W953" s="7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</row>
    <row r="954" spans="1:33" ht="14.4">
      <c r="A954" s="17"/>
      <c r="B954" s="163"/>
      <c r="C954" s="164"/>
      <c r="D954" s="140"/>
      <c r="E954" s="164"/>
      <c r="F954" s="164"/>
      <c r="G954" s="164"/>
      <c r="H954" s="164"/>
      <c r="I954" s="37"/>
      <c r="J954" s="126"/>
      <c r="K954" s="38"/>
      <c r="L954" s="165"/>
      <c r="M954" s="57"/>
      <c r="N954" s="166"/>
      <c r="O954" s="57"/>
      <c r="P954" s="57"/>
      <c r="Q954" s="57"/>
      <c r="R954" s="16"/>
      <c r="S954" s="17"/>
      <c r="T954" s="17"/>
      <c r="U954" s="17"/>
      <c r="V954" s="17"/>
      <c r="W954" s="7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</row>
    <row r="955" spans="1:33" ht="14.4">
      <c r="A955" s="17"/>
      <c r="B955" s="163"/>
      <c r="C955" s="164"/>
      <c r="D955" s="140"/>
      <c r="E955" s="164"/>
      <c r="F955" s="164"/>
      <c r="G955" s="164"/>
      <c r="H955" s="164"/>
      <c r="I955" s="37"/>
      <c r="J955" s="126"/>
      <c r="K955" s="38"/>
      <c r="L955" s="165"/>
      <c r="M955" s="57"/>
      <c r="N955" s="166"/>
      <c r="O955" s="57"/>
      <c r="P955" s="57"/>
      <c r="Q955" s="57"/>
      <c r="R955" s="16"/>
      <c r="S955" s="17"/>
      <c r="T955" s="17"/>
      <c r="U955" s="17"/>
      <c r="V955" s="17"/>
      <c r="W955" s="7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</row>
    <row r="956" spans="1:33" ht="14.4">
      <c r="A956" s="17"/>
      <c r="B956" s="163"/>
      <c r="C956" s="164"/>
      <c r="D956" s="140"/>
      <c r="E956" s="164"/>
      <c r="F956" s="164"/>
      <c r="G956" s="164"/>
      <c r="H956" s="164"/>
      <c r="I956" s="37"/>
      <c r="J956" s="126"/>
      <c r="K956" s="38"/>
      <c r="L956" s="165"/>
      <c r="M956" s="57"/>
      <c r="N956" s="166"/>
      <c r="O956" s="57"/>
      <c r="P956" s="57"/>
      <c r="Q956" s="57"/>
      <c r="R956" s="16"/>
      <c r="S956" s="17"/>
      <c r="T956" s="17"/>
      <c r="U956" s="17"/>
      <c r="V956" s="17"/>
      <c r="W956" s="7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</row>
    <row r="957" spans="1:33" ht="14.4">
      <c r="A957" s="17"/>
      <c r="B957" s="163"/>
      <c r="C957" s="164"/>
      <c r="D957" s="140"/>
      <c r="E957" s="164"/>
      <c r="F957" s="164"/>
      <c r="G957" s="164"/>
      <c r="H957" s="164"/>
      <c r="I957" s="37"/>
      <c r="J957" s="126"/>
      <c r="K957" s="38"/>
      <c r="L957" s="165"/>
      <c r="M957" s="57"/>
      <c r="N957" s="166"/>
      <c r="O957" s="57"/>
      <c r="P957" s="57"/>
      <c r="Q957" s="57"/>
      <c r="R957" s="16"/>
      <c r="S957" s="17"/>
      <c r="T957" s="17"/>
      <c r="U957" s="17"/>
      <c r="V957" s="17"/>
      <c r="W957" s="7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</row>
    <row r="958" spans="1:33" ht="14.4">
      <c r="A958" s="17"/>
      <c r="B958" s="163"/>
      <c r="C958" s="164"/>
      <c r="D958" s="140"/>
      <c r="E958" s="164"/>
      <c r="F958" s="164"/>
      <c r="G958" s="164"/>
      <c r="H958" s="164"/>
      <c r="I958" s="37"/>
      <c r="J958" s="126"/>
      <c r="K958" s="38"/>
      <c r="L958" s="165"/>
      <c r="M958" s="57"/>
      <c r="N958" s="166"/>
      <c r="O958" s="57"/>
      <c r="P958" s="57"/>
      <c r="Q958" s="57"/>
      <c r="R958" s="16"/>
      <c r="S958" s="17"/>
      <c r="T958" s="17"/>
      <c r="U958" s="17"/>
      <c r="V958" s="17"/>
      <c r="W958" s="7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</row>
    <row r="959" spans="1:33" ht="14.4">
      <c r="A959" s="17"/>
      <c r="B959" s="163"/>
      <c r="C959" s="164"/>
      <c r="D959" s="140"/>
      <c r="E959" s="164"/>
      <c r="F959" s="164"/>
      <c r="G959" s="164"/>
      <c r="H959" s="164"/>
      <c r="I959" s="37"/>
      <c r="J959" s="126"/>
      <c r="K959" s="38"/>
      <c r="L959" s="165"/>
      <c r="M959" s="57"/>
      <c r="N959" s="166"/>
      <c r="O959" s="57"/>
      <c r="P959" s="57"/>
      <c r="Q959" s="57"/>
      <c r="R959" s="16"/>
      <c r="S959" s="17"/>
      <c r="T959" s="17"/>
      <c r="U959" s="17"/>
      <c r="V959" s="17"/>
      <c r="W959" s="7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</row>
    <row r="960" spans="1:33" ht="14.4">
      <c r="A960" s="17"/>
      <c r="B960" s="163"/>
      <c r="C960" s="164"/>
      <c r="D960" s="140"/>
      <c r="E960" s="164"/>
      <c r="F960" s="164"/>
      <c r="G960" s="164"/>
      <c r="H960" s="164"/>
      <c r="I960" s="37"/>
      <c r="J960" s="126"/>
      <c r="K960" s="38"/>
      <c r="L960" s="165"/>
      <c r="M960" s="57"/>
      <c r="N960" s="166"/>
      <c r="O960" s="57"/>
      <c r="P960" s="57"/>
      <c r="Q960" s="57"/>
      <c r="R960" s="16"/>
      <c r="S960" s="17"/>
      <c r="T960" s="17"/>
      <c r="U960" s="17"/>
      <c r="V960" s="17"/>
      <c r="W960" s="7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</row>
    <row r="961" spans="1:33" ht="14.4">
      <c r="A961" s="17"/>
      <c r="B961" s="163"/>
      <c r="C961" s="164"/>
      <c r="D961" s="140"/>
      <c r="E961" s="164"/>
      <c r="F961" s="164"/>
      <c r="G961" s="164"/>
      <c r="H961" s="164"/>
      <c r="I961" s="37"/>
      <c r="J961" s="126"/>
      <c r="K961" s="38"/>
      <c r="L961" s="165"/>
      <c r="M961" s="57"/>
      <c r="N961" s="166"/>
      <c r="O961" s="57"/>
      <c r="P961" s="57"/>
      <c r="Q961" s="57"/>
      <c r="R961" s="16"/>
      <c r="S961" s="17"/>
      <c r="T961" s="17"/>
      <c r="U961" s="17"/>
      <c r="V961" s="17"/>
      <c r="W961" s="7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</row>
    <row r="962" spans="1:33" ht="14.4">
      <c r="A962" s="17"/>
      <c r="B962" s="163"/>
      <c r="C962" s="164"/>
      <c r="D962" s="140"/>
      <c r="E962" s="164"/>
      <c r="F962" s="164"/>
      <c r="G962" s="164"/>
      <c r="H962" s="164"/>
      <c r="I962" s="37"/>
      <c r="J962" s="126"/>
      <c r="K962" s="38"/>
      <c r="L962" s="165"/>
      <c r="M962" s="57"/>
      <c r="N962" s="166"/>
      <c r="O962" s="57"/>
      <c r="P962" s="57"/>
      <c r="Q962" s="57"/>
      <c r="R962" s="16"/>
      <c r="S962" s="17"/>
      <c r="T962" s="17"/>
      <c r="U962" s="17"/>
      <c r="V962" s="17"/>
      <c r="W962" s="7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</row>
    <row r="963" spans="1:33" ht="14.4">
      <c r="A963" s="17"/>
      <c r="B963" s="163"/>
      <c r="C963" s="164"/>
      <c r="D963" s="140"/>
      <c r="E963" s="164"/>
      <c r="F963" s="164"/>
      <c r="G963" s="164"/>
      <c r="H963" s="164"/>
      <c r="I963" s="37"/>
      <c r="J963" s="126"/>
      <c r="K963" s="38"/>
      <c r="L963" s="165"/>
      <c r="M963" s="57"/>
      <c r="N963" s="166"/>
      <c r="O963" s="57"/>
      <c r="P963" s="57"/>
      <c r="Q963" s="57"/>
      <c r="R963" s="16"/>
      <c r="S963" s="17"/>
      <c r="T963" s="17"/>
      <c r="U963" s="17"/>
      <c r="V963" s="17"/>
      <c r="W963" s="7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</row>
    <row r="964" spans="1:33" ht="14.4">
      <c r="A964" s="17"/>
      <c r="B964" s="163"/>
      <c r="C964" s="164"/>
      <c r="D964" s="140"/>
      <c r="E964" s="164"/>
      <c r="F964" s="164"/>
      <c r="G964" s="164"/>
      <c r="H964" s="164"/>
      <c r="I964" s="37"/>
      <c r="J964" s="126"/>
      <c r="K964" s="38"/>
      <c r="L964" s="165"/>
      <c r="M964" s="57"/>
      <c r="N964" s="166"/>
      <c r="O964" s="57"/>
      <c r="P964" s="57"/>
      <c r="Q964" s="57"/>
      <c r="R964" s="16"/>
      <c r="S964" s="17"/>
      <c r="T964" s="17"/>
      <c r="U964" s="17"/>
      <c r="V964" s="17"/>
      <c r="W964" s="7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</row>
    <row r="965" spans="1:33" ht="14.4">
      <c r="A965" s="17"/>
      <c r="B965" s="163"/>
      <c r="C965" s="164"/>
      <c r="D965" s="140"/>
      <c r="E965" s="164"/>
      <c r="F965" s="164"/>
      <c r="G965" s="164"/>
      <c r="H965" s="164"/>
      <c r="I965" s="37"/>
      <c r="J965" s="126"/>
      <c r="K965" s="38"/>
      <c r="L965" s="165"/>
      <c r="M965" s="57"/>
      <c r="N965" s="166"/>
      <c r="O965" s="57"/>
      <c r="P965" s="57"/>
      <c r="Q965" s="57"/>
      <c r="R965" s="16"/>
      <c r="S965" s="17"/>
      <c r="T965" s="17"/>
      <c r="U965" s="17"/>
      <c r="V965" s="17"/>
      <c r="W965" s="7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</row>
    <row r="966" spans="1:33" ht="14.4">
      <c r="A966" s="17"/>
      <c r="B966" s="163"/>
      <c r="C966" s="164"/>
      <c r="D966" s="140"/>
      <c r="E966" s="164"/>
      <c r="F966" s="164"/>
      <c r="G966" s="164"/>
      <c r="H966" s="164"/>
      <c r="I966" s="37"/>
      <c r="J966" s="126"/>
      <c r="K966" s="38"/>
      <c r="L966" s="165"/>
      <c r="M966" s="57"/>
      <c r="N966" s="166"/>
      <c r="O966" s="57"/>
      <c r="P966" s="57"/>
      <c r="Q966" s="57"/>
      <c r="R966" s="16"/>
      <c r="S966" s="17"/>
      <c r="T966" s="17"/>
      <c r="U966" s="17"/>
      <c r="V966" s="17"/>
      <c r="W966" s="7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</row>
    <row r="967" spans="1:33" ht="14.4">
      <c r="A967" s="17"/>
      <c r="B967" s="163"/>
      <c r="C967" s="164"/>
      <c r="D967" s="140"/>
      <c r="E967" s="164"/>
      <c r="F967" s="164"/>
      <c r="G967" s="164"/>
      <c r="H967" s="164"/>
      <c r="I967" s="37"/>
      <c r="J967" s="126"/>
      <c r="K967" s="38"/>
      <c r="L967" s="165"/>
      <c r="M967" s="57"/>
      <c r="N967" s="166"/>
      <c r="O967" s="57"/>
      <c r="P967" s="57"/>
      <c r="Q967" s="57"/>
      <c r="R967" s="16"/>
      <c r="S967" s="17"/>
      <c r="T967" s="17"/>
      <c r="U967" s="17"/>
      <c r="V967" s="17"/>
      <c r="W967" s="7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</row>
    <row r="968" spans="1:33" ht="14.4">
      <c r="A968" s="17"/>
      <c r="B968" s="163"/>
      <c r="C968" s="164"/>
      <c r="D968" s="140"/>
      <c r="E968" s="164"/>
      <c r="F968" s="164"/>
      <c r="G968" s="164"/>
      <c r="H968" s="164"/>
      <c r="I968" s="37"/>
      <c r="J968" s="126"/>
      <c r="K968" s="38"/>
      <c r="L968" s="165"/>
      <c r="M968" s="57"/>
      <c r="N968" s="166"/>
      <c r="O968" s="57"/>
      <c r="P968" s="57"/>
      <c r="Q968" s="57"/>
      <c r="R968" s="16"/>
      <c r="S968" s="17"/>
      <c r="T968" s="17"/>
      <c r="U968" s="17"/>
      <c r="V968" s="17"/>
      <c r="W968" s="7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</row>
    <row r="969" spans="1:33" ht="14.4">
      <c r="A969" s="17"/>
      <c r="B969" s="163"/>
      <c r="C969" s="164"/>
      <c r="D969" s="140"/>
      <c r="E969" s="164"/>
      <c r="F969" s="164"/>
      <c r="G969" s="164"/>
      <c r="H969" s="164"/>
      <c r="I969" s="37"/>
      <c r="J969" s="126"/>
      <c r="K969" s="38"/>
      <c r="L969" s="165"/>
      <c r="M969" s="57"/>
      <c r="N969" s="166"/>
      <c r="O969" s="57"/>
      <c r="P969" s="57"/>
      <c r="Q969" s="57"/>
      <c r="R969" s="16"/>
      <c r="S969" s="17"/>
      <c r="T969" s="17"/>
      <c r="U969" s="17"/>
      <c r="V969" s="17"/>
      <c r="W969" s="7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</row>
    <row r="970" spans="1:33" ht="14.4">
      <c r="A970" s="17"/>
      <c r="B970" s="163"/>
      <c r="C970" s="164"/>
      <c r="D970" s="140"/>
      <c r="E970" s="164"/>
      <c r="F970" s="164"/>
      <c r="G970" s="164"/>
      <c r="H970" s="164"/>
      <c r="I970" s="37"/>
      <c r="J970" s="126"/>
      <c r="K970" s="38"/>
      <c r="L970" s="165"/>
      <c r="M970" s="57"/>
      <c r="N970" s="166"/>
      <c r="O970" s="57"/>
      <c r="P970" s="57"/>
      <c r="Q970" s="57"/>
      <c r="R970" s="16"/>
      <c r="S970" s="17"/>
      <c r="T970" s="17"/>
      <c r="U970" s="17"/>
      <c r="V970" s="17"/>
      <c r="W970" s="7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</row>
    <row r="971" spans="1:33" ht="14.4">
      <c r="A971" s="17"/>
      <c r="B971" s="163"/>
      <c r="C971" s="164"/>
      <c r="D971" s="140"/>
      <c r="E971" s="164"/>
      <c r="F971" s="164"/>
      <c r="G971" s="164"/>
      <c r="H971" s="164"/>
      <c r="I971" s="37"/>
      <c r="J971" s="126"/>
      <c r="K971" s="38"/>
      <c r="L971" s="165"/>
      <c r="M971" s="57"/>
      <c r="N971" s="166"/>
      <c r="O971" s="57"/>
      <c r="P971" s="57"/>
      <c r="Q971" s="57"/>
      <c r="R971" s="16"/>
      <c r="S971" s="17"/>
      <c r="T971" s="17"/>
      <c r="U971" s="17"/>
      <c r="V971" s="17"/>
      <c r="W971" s="7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</row>
    <row r="972" spans="1:33" ht="14.4">
      <c r="A972" s="17"/>
      <c r="B972" s="163"/>
      <c r="C972" s="164"/>
      <c r="D972" s="140"/>
      <c r="E972" s="164"/>
      <c r="F972" s="164"/>
      <c r="G972" s="164"/>
      <c r="H972" s="164"/>
      <c r="I972" s="37"/>
      <c r="J972" s="126"/>
      <c r="K972" s="38"/>
      <c r="L972" s="165"/>
      <c r="M972" s="57"/>
      <c r="N972" s="166"/>
      <c r="O972" s="57"/>
      <c r="P972" s="57"/>
      <c r="Q972" s="57"/>
      <c r="R972" s="16"/>
      <c r="S972" s="17"/>
      <c r="T972" s="17"/>
      <c r="U972" s="17"/>
      <c r="V972" s="17"/>
      <c r="W972" s="7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</row>
    <row r="973" spans="1:33" ht="14.4">
      <c r="A973" s="17"/>
      <c r="B973" s="163"/>
      <c r="C973" s="164"/>
      <c r="D973" s="140"/>
      <c r="E973" s="164"/>
      <c r="F973" s="164"/>
      <c r="G973" s="164"/>
      <c r="H973" s="164"/>
      <c r="I973" s="37"/>
      <c r="J973" s="126"/>
      <c r="K973" s="38"/>
      <c r="L973" s="165"/>
      <c r="M973" s="57"/>
      <c r="N973" s="166"/>
      <c r="O973" s="57"/>
      <c r="P973" s="57"/>
      <c r="Q973" s="57"/>
      <c r="R973" s="16"/>
      <c r="S973" s="17"/>
      <c r="T973" s="17"/>
      <c r="U973" s="17"/>
      <c r="V973" s="17"/>
      <c r="W973" s="7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</row>
    <row r="974" spans="1:33" ht="14.4">
      <c r="A974" s="17"/>
      <c r="B974" s="163"/>
      <c r="C974" s="164"/>
      <c r="D974" s="140"/>
      <c r="E974" s="164"/>
      <c r="F974" s="164"/>
      <c r="G974" s="164"/>
      <c r="H974" s="164"/>
      <c r="I974" s="37"/>
      <c r="J974" s="126"/>
      <c r="K974" s="38"/>
      <c r="L974" s="165"/>
      <c r="M974" s="57"/>
      <c r="N974" s="166"/>
      <c r="O974" s="57"/>
      <c r="P974" s="57"/>
      <c r="Q974" s="57"/>
      <c r="R974" s="16"/>
      <c r="S974" s="17"/>
      <c r="T974" s="17"/>
      <c r="U974" s="17"/>
      <c r="V974" s="17"/>
      <c r="W974" s="7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</row>
    <row r="975" spans="1:33" ht="14.4">
      <c r="A975" s="17"/>
      <c r="B975" s="163"/>
      <c r="C975" s="164"/>
      <c r="D975" s="140"/>
      <c r="E975" s="164"/>
      <c r="F975" s="164"/>
      <c r="G975" s="164"/>
      <c r="H975" s="164"/>
      <c r="I975" s="37"/>
      <c r="J975" s="126"/>
      <c r="K975" s="38"/>
      <c r="L975" s="165"/>
      <c r="M975" s="57"/>
      <c r="N975" s="166"/>
      <c r="O975" s="57"/>
      <c r="P975" s="57"/>
      <c r="Q975" s="57"/>
      <c r="R975" s="16"/>
      <c r="S975" s="17"/>
      <c r="T975" s="17"/>
      <c r="U975" s="17"/>
      <c r="V975" s="17"/>
      <c r="W975" s="7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</row>
    <row r="976" spans="1:33" ht="14.4">
      <c r="A976" s="17"/>
      <c r="B976" s="163"/>
      <c r="C976" s="164"/>
      <c r="D976" s="140"/>
      <c r="E976" s="164"/>
      <c r="F976" s="164"/>
      <c r="G976" s="164"/>
      <c r="H976" s="164"/>
      <c r="I976" s="37"/>
      <c r="J976" s="126"/>
      <c r="K976" s="38"/>
      <c r="L976" s="165"/>
      <c r="M976" s="57"/>
      <c r="N976" s="166"/>
      <c r="O976" s="57"/>
      <c r="P976" s="57"/>
      <c r="Q976" s="57"/>
      <c r="R976" s="16"/>
      <c r="S976" s="17"/>
      <c r="T976" s="17"/>
      <c r="U976" s="17"/>
      <c r="V976" s="17"/>
      <c r="W976" s="7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</row>
    <row r="977" spans="1:33" ht="14.4">
      <c r="A977" s="17"/>
      <c r="B977" s="163"/>
      <c r="C977" s="164"/>
      <c r="D977" s="140"/>
      <c r="E977" s="164"/>
      <c r="F977" s="164"/>
      <c r="G977" s="164"/>
      <c r="H977" s="164"/>
      <c r="I977" s="37"/>
      <c r="J977" s="126"/>
      <c r="K977" s="38"/>
      <c r="L977" s="165"/>
      <c r="M977" s="57"/>
      <c r="N977" s="166"/>
      <c r="O977" s="57"/>
      <c r="P977" s="57"/>
      <c r="Q977" s="57"/>
      <c r="R977" s="16"/>
      <c r="S977" s="17"/>
      <c r="T977" s="17"/>
      <c r="U977" s="17"/>
      <c r="V977" s="17"/>
      <c r="W977" s="7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</row>
    <row r="978" spans="1:33" ht="14.4">
      <c r="A978" s="17"/>
      <c r="B978" s="163"/>
      <c r="C978" s="164"/>
      <c r="D978" s="140"/>
      <c r="E978" s="164"/>
      <c r="F978" s="164"/>
      <c r="G978" s="164"/>
      <c r="H978" s="164"/>
      <c r="I978" s="37"/>
      <c r="J978" s="126"/>
      <c r="K978" s="38"/>
      <c r="L978" s="165"/>
      <c r="M978" s="57"/>
      <c r="N978" s="166"/>
      <c r="O978" s="57"/>
      <c r="P978" s="57"/>
      <c r="Q978" s="57"/>
      <c r="R978" s="16"/>
      <c r="S978" s="17"/>
      <c r="T978" s="17"/>
      <c r="U978" s="17"/>
      <c r="V978" s="17"/>
      <c r="W978" s="7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</row>
    <row r="979" spans="1:33" ht="14.4">
      <c r="A979" s="17"/>
      <c r="B979" s="163"/>
      <c r="C979" s="164"/>
      <c r="D979" s="140"/>
      <c r="E979" s="164"/>
      <c r="F979" s="164"/>
      <c r="G979" s="164"/>
      <c r="H979" s="164"/>
      <c r="I979" s="37"/>
      <c r="J979" s="126"/>
      <c r="K979" s="38"/>
      <c r="L979" s="165"/>
      <c r="M979" s="57"/>
      <c r="N979" s="166"/>
      <c r="O979" s="57"/>
      <c r="P979" s="57"/>
      <c r="Q979" s="57"/>
      <c r="R979" s="16"/>
      <c r="S979" s="17"/>
      <c r="T979" s="17"/>
      <c r="U979" s="17"/>
      <c r="V979" s="17"/>
      <c r="W979" s="7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</row>
    <row r="980" spans="1:33" ht="14.4">
      <c r="A980" s="17"/>
      <c r="B980" s="163"/>
      <c r="C980" s="164"/>
      <c r="D980" s="140"/>
      <c r="E980" s="164"/>
      <c r="F980" s="164"/>
      <c r="G980" s="164"/>
      <c r="H980" s="164"/>
      <c r="I980" s="37"/>
      <c r="J980" s="126"/>
      <c r="K980" s="38"/>
      <c r="L980" s="165"/>
      <c r="M980" s="57"/>
      <c r="N980" s="166"/>
      <c r="O980" s="57"/>
      <c r="P980" s="57"/>
      <c r="Q980" s="57"/>
      <c r="R980" s="16"/>
      <c r="S980" s="17"/>
      <c r="T980" s="17"/>
      <c r="U980" s="17"/>
      <c r="V980" s="17"/>
      <c r="W980" s="7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</row>
    <row r="981" spans="1:33" ht="14.4">
      <c r="A981" s="17"/>
      <c r="B981" s="163"/>
      <c r="C981" s="164"/>
      <c r="D981" s="140"/>
      <c r="E981" s="164"/>
      <c r="F981" s="164"/>
      <c r="G981" s="164"/>
      <c r="H981" s="164"/>
      <c r="I981" s="37"/>
      <c r="J981" s="126"/>
      <c r="K981" s="38"/>
      <c r="L981" s="165"/>
      <c r="M981" s="57"/>
      <c r="N981" s="166"/>
      <c r="O981" s="57"/>
      <c r="P981" s="57"/>
      <c r="Q981" s="57"/>
      <c r="R981" s="16"/>
      <c r="S981" s="17"/>
      <c r="T981" s="17"/>
      <c r="U981" s="17"/>
      <c r="V981" s="17"/>
      <c r="W981" s="7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</row>
    <row r="982" spans="1:33" ht="14.4">
      <c r="A982" s="17"/>
      <c r="B982" s="163"/>
      <c r="C982" s="164"/>
      <c r="D982" s="140"/>
      <c r="E982" s="164"/>
      <c r="F982" s="164"/>
      <c r="G982" s="164"/>
      <c r="H982" s="164"/>
      <c r="I982" s="37"/>
      <c r="J982" s="126"/>
      <c r="K982" s="38"/>
      <c r="L982" s="165"/>
      <c r="M982" s="57"/>
      <c r="N982" s="166"/>
      <c r="O982" s="57"/>
      <c r="P982" s="57"/>
      <c r="Q982" s="57"/>
      <c r="R982" s="16"/>
      <c r="S982" s="17"/>
      <c r="T982" s="17"/>
      <c r="U982" s="17"/>
      <c r="V982" s="17"/>
      <c r="W982" s="7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</row>
    <row r="983" spans="1:33" ht="14.4">
      <c r="A983" s="17"/>
      <c r="B983" s="163"/>
      <c r="C983" s="164"/>
      <c r="D983" s="140"/>
      <c r="E983" s="164"/>
      <c r="F983" s="164"/>
      <c r="G983" s="164"/>
      <c r="H983" s="164"/>
      <c r="I983" s="37"/>
      <c r="J983" s="126"/>
      <c r="K983" s="38"/>
      <c r="L983" s="165"/>
      <c r="M983" s="57"/>
      <c r="N983" s="166"/>
      <c r="O983" s="57"/>
      <c r="P983" s="57"/>
      <c r="Q983" s="57"/>
      <c r="R983" s="16"/>
      <c r="S983" s="17"/>
      <c r="T983" s="17"/>
      <c r="U983" s="17"/>
      <c r="V983" s="17"/>
      <c r="W983" s="7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</row>
    <row r="984" spans="1:33" ht="14.4">
      <c r="A984" s="17"/>
      <c r="B984" s="163"/>
      <c r="C984" s="164"/>
      <c r="D984" s="140"/>
      <c r="E984" s="164"/>
      <c r="F984" s="164"/>
      <c r="G984" s="164"/>
      <c r="H984" s="164"/>
      <c r="I984" s="37"/>
      <c r="J984" s="126"/>
      <c r="K984" s="38"/>
      <c r="L984" s="165"/>
      <c r="M984" s="57"/>
      <c r="N984" s="166"/>
      <c r="O984" s="57"/>
      <c r="P984" s="57"/>
      <c r="Q984" s="57"/>
      <c r="R984" s="16"/>
      <c r="S984" s="17"/>
      <c r="T984" s="17"/>
      <c r="U984" s="17"/>
      <c r="V984" s="17"/>
      <c r="W984" s="7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</row>
    <row r="985" spans="1:33" ht="14.4">
      <c r="A985" s="17"/>
      <c r="B985" s="163"/>
      <c r="C985" s="164"/>
      <c r="D985" s="140"/>
      <c r="E985" s="164"/>
      <c r="F985" s="164"/>
      <c r="G985" s="164"/>
      <c r="H985" s="164"/>
      <c r="I985" s="37"/>
      <c r="J985" s="126"/>
      <c r="K985" s="38"/>
      <c r="L985" s="165"/>
      <c r="M985" s="57"/>
      <c r="N985" s="166"/>
      <c r="O985" s="57"/>
      <c r="P985" s="57"/>
      <c r="Q985" s="57"/>
      <c r="R985" s="16"/>
      <c r="S985" s="17"/>
      <c r="T985" s="17"/>
      <c r="U985" s="17"/>
      <c r="V985" s="17"/>
      <c r="W985" s="7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</row>
    <row r="986" spans="1:33" ht="14.4">
      <c r="A986" s="17"/>
      <c r="B986" s="163"/>
      <c r="C986" s="164"/>
      <c r="D986" s="140"/>
      <c r="E986" s="164"/>
      <c r="F986" s="164"/>
      <c r="G986" s="164"/>
      <c r="H986" s="164"/>
      <c r="I986" s="37"/>
      <c r="J986" s="126"/>
      <c r="K986" s="38"/>
      <c r="L986" s="165"/>
      <c r="M986" s="57"/>
      <c r="N986" s="166"/>
      <c r="O986" s="57"/>
      <c r="P986" s="57"/>
      <c r="Q986" s="57"/>
      <c r="R986" s="16"/>
      <c r="S986" s="17"/>
      <c r="T986" s="17"/>
      <c r="U986" s="17"/>
      <c r="V986" s="17"/>
      <c r="W986" s="7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</row>
    <row r="987" spans="1:33" ht="14.4">
      <c r="A987" s="17"/>
      <c r="B987" s="163"/>
      <c r="C987" s="164"/>
      <c r="D987" s="140"/>
      <c r="E987" s="164"/>
      <c r="F987" s="164"/>
      <c r="G987" s="164"/>
      <c r="H987" s="164"/>
      <c r="I987" s="37"/>
      <c r="J987" s="126"/>
      <c r="K987" s="38"/>
      <c r="L987" s="165"/>
      <c r="M987" s="57"/>
      <c r="N987" s="166"/>
      <c r="O987" s="57"/>
      <c r="P987" s="57"/>
      <c r="Q987" s="57"/>
      <c r="R987" s="16"/>
      <c r="S987" s="17"/>
      <c r="T987" s="17"/>
      <c r="U987" s="17"/>
      <c r="V987" s="17"/>
      <c r="W987" s="7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</row>
    <row r="988" spans="1:33" ht="14.4">
      <c r="A988" s="17"/>
      <c r="B988" s="163"/>
      <c r="C988" s="164"/>
      <c r="D988" s="140"/>
      <c r="E988" s="164"/>
      <c r="F988" s="164"/>
      <c r="G988" s="164"/>
      <c r="H988" s="164"/>
      <c r="I988" s="37"/>
      <c r="J988" s="126"/>
      <c r="K988" s="38"/>
      <c r="L988" s="165"/>
      <c r="M988" s="57"/>
      <c r="N988" s="166"/>
      <c r="O988" s="57"/>
      <c r="P988" s="57"/>
      <c r="Q988" s="57"/>
      <c r="R988" s="16"/>
      <c r="S988" s="17"/>
      <c r="T988" s="17"/>
      <c r="U988" s="17"/>
      <c r="V988" s="17"/>
      <c r="W988" s="7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</row>
    <row r="989" spans="1:33" ht="14.4">
      <c r="A989" s="17"/>
      <c r="B989" s="163"/>
      <c r="C989" s="164"/>
      <c r="D989" s="140"/>
      <c r="E989" s="164"/>
      <c r="F989" s="164"/>
      <c r="G989" s="164"/>
      <c r="H989" s="164"/>
      <c r="I989" s="37"/>
      <c r="J989" s="126"/>
      <c r="K989" s="38"/>
      <c r="L989" s="165"/>
      <c r="M989" s="57"/>
      <c r="N989" s="166"/>
      <c r="O989" s="57"/>
      <c r="P989" s="57"/>
      <c r="Q989" s="57"/>
      <c r="R989" s="16"/>
      <c r="S989" s="17"/>
      <c r="T989" s="17"/>
      <c r="U989" s="17"/>
      <c r="V989" s="17"/>
      <c r="W989" s="7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</row>
    <row r="990" spans="1:33" ht="14.4">
      <c r="A990" s="17"/>
      <c r="B990" s="163"/>
      <c r="C990" s="164"/>
      <c r="D990" s="140"/>
      <c r="E990" s="164"/>
      <c r="F990" s="164"/>
      <c r="G990" s="164"/>
      <c r="H990" s="164"/>
      <c r="I990" s="37"/>
      <c r="J990" s="126"/>
      <c r="K990" s="38"/>
      <c r="L990" s="165"/>
      <c r="M990" s="57"/>
      <c r="N990" s="166"/>
      <c r="O990" s="57"/>
      <c r="P990" s="57"/>
      <c r="Q990" s="57"/>
      <c r="R990" s="16"/>
      <c r="S990" s="17"/>
      <c r="T990" s="17"/>
      <c r="U990" s="17"/>
      <c r="V990" s="17"/>
      <c r="W990" s="7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</row>
    <row r="991" spans="1:33" ht="14.4">
      <c r="A991" s="17"/>
      <c r="B991" s="163"/>
      <c r="C991" s="164"/>
      <c r="D991" s="140"/>
      <c r="E991" s="164"/>
      <c r="F991" s="164"/>
      <c r="G991" s="164"/>
      <c r="H991" s="164"/>
      <c r="I991" s="37"/>
      <c r="J991" s="126"/>
      <c r="K991" s="38"/>
      <c r="L991" s="165"/>
      <c r="M991" s="57"/>
      <c r="N991" s="166"/>
      <c r="O991" s="57"/>
      <c r="P991" s="57"/>
      <c r="Q991" s="57"/>
      <c r="R991" s="16"/>
      <c r="S991" s="17"/>
      <c r="T991" s="17"/>
      <c r="U991" s="17"/>
      <c r="V991" s="17"/>
      <c r="W991" s="7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</row>
    <row r="992" spans="1:33" ht="14.4">
      <c r="A992" s="17"/>
      <c r="B992" s="163"/>
      <c r="C992" s="164"/>
      <c r="D992" s="140"/>
      <c r="E992" s="164"/>
      <c r="F992" s="164"/>
      <c r="G992" s="164"/>
      <c r="H992" s="164"/>
      <c r="I992" s="37"/>
      <c r="J992" s="126"/>
      <c r="K992" s="38"/>
      <c r="L992" s="165"/>
      <c r="M992" s="57"/>
      <c r="N992" s="166"/>
      <c r="O992" s="57"/>
      <c r="P992" s="57"/>
      <c r="Q992" s="57"/>
      <c r="R992" s="16"/>
      <c r="S992" s="17"/>
      <c r="T992" s="17"/>
      <c r="U992" s="17"/>
      <c r="V992" s="17"/>
      <c r="W992" s="7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</row>
    <row r="993" spans="1:33" ht="14.4">
      <c r="A993" s="17"/>
      <c r="B993" s="163"/>
      <c r="C993" s="164"/>
      <c r="D993" s="140"/>
      <c r="E993" s="164"/>
      <c r="F993" s="164"/>
      <c r="G993" s="164"/>
      <c r="H993" s="164"/>
      <c r="I993" s="37"/>
      <c r="J993" s="126"/>
      <c r="K993" s="38"/>
      <c r="L993" s="165"/>
      <c r="M993" s="57"/>
      <c r="N993" s="166"/>
      <c r="O993" s="57"/>
      <c r="P993" s="57"/>
      <c r="Q993" s="57"/>
      <c r="R993" s="16"/>
      <c r="S993" s="17"/>
      <c r="T993" s="17"/>
      <c r="U993" s="17"/>
      <c r="V993" s="17"/>
      <c r="W993" s="7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</row>
    <row r="994" spans="1:33" ht="14.4">
      <c r="A994" s="17"/>
      <c r="B994" s="163"/>
      <c r="C994" s="164"/>
      <c r="D994" s="140"/>
      <c r="E994" s="164"/>
      <c r="F994" s="164"/>
      <c r="G994" s="164"/>
      <c r="H994" s="164"/>
      <c r="I994" s="37"/>
      <c r="J994" s="126"/>
      <c r="K994" s="38"/>
      <c r="L994" s="165"/>
      <c r="M994" s="57"/>
      <c r="N994" s="166"/>
      <c r="O994" s="57"/>
      <c r="P994" s="57"/>
      <c r="Q994" s="57"/>
      <c r="R994" s="16"/>
      <c r="S994" s="17"/>
      <c r="T994" s="17"/>
      <c r="U994" s="17"/>
      <c r="V994" s="17"/>
      <c r="W994" s="7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</row>
    <row r="995" spans="1:33" ht="14.4">
      <c r="A995" s="17"/>
      <c r="B995" s="163"/>
      <c r="C995" s="164"/>
      <c r="D995" s="140"/>
      <c r="E995" s="164"/>
      <c r="F995" s="164"/>
      <c r="G995" s="164"/>
      <c r="H995" s="164"/>
      <c r="I995" s="37"/>
      <c r="J995" s="126"/>
      <c r="K995" s="38"/>
      <c r="L995" s="165"/>
      <c r="M995" s="57"/>
      <c r="N995" s="166"/>
      <c r="O995" s="57"/>
      <c r="P995" s="57"/>
      <c r="Q995" s="57"/>
      <c r="R995" s="16"/>
      <c r="S995" s="17"/>
      <c r="T995" s="17"/>
      <c r="U995" s="17"/>
      <c r="V995" s="17"/>
      <c r="W995" s="7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</row>
    <row r="996" spans="1:33" ht="14.4">
      <c r="A996" s="17"/>
      <c r="B996" s="163"/>
      <c r="C996" s="164"/>
      <c r="D996" s="140"/>
      <c r="E996" s="164"/>
      <c r="F996" s="164"/>
      <c r="G996" s="164"/>
      <c r="H996" s="164"/>
      <c r="I996" s="37"/>
      <c r="J996" s="126"/>
      <c r="K996" s="38"/>
      <c r="L996" s="165"/>
      <c r="M996" s="57"/>
      <c r="N996" s="166"/>
      <c r="O996" s="57"/>
      <c r="P996" s="57"/>
      <c r="Q996" s="57"/>
      <c r="R996" s="16"/>
      <c r="S996" s="17"/>
      <c r="T996" s="17"/>
      <c r="U996" s="17"/>
      <c r="V996" s="17"/>
      <c r="W996" s="7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</row>
    <row r="997" spans="1:33" ht="14.4">
      <c r="A997" s="17"/>
      <c r="B997" s="163"/>
      <c r="C997" s="164"/>
      <c r="D997" s="140"/>
      <c r="E997" s="164"/>
      <c r="F997" s="164"/>
      <c r="G997" s="164"/>
      <c r="H997" s="164"/>
      <c r="I997" s="37"/>
      <c r="J997" s="126"/>
      <c r="K997" s="38"/>
      <c r="L997" s="165"/>
      <c r="M997" s="57"/>
      <c r="N997" s="166"/>
      <c r="O997" s="57"/>
      <c r="P997" s="57"/>
      <c r="Q997" s="57"/>
      <c r="R997" s="16"/>
      <c r="S997" s="17"/>
      <c r="T997" s="17"/>
      <c r="U997" s="17"/>
      <c r="V997" s="17"/>
      <c r="W997" s="7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</row>
    <row r="998" spans="1:33" ht="14.4">
      <c r="A998" s="17"/>
      <c r="B998" s="163"/>
      <c r="C998" s="164"/>
      <c r="D998" s="140"/>
      <c r="E998" s="164"/>
      <c r="F998" s="164"/>
      <c r="G998" s="164"/>
      <c r="H998" s="164"/>
      <c r="I998" s="37"/>
      <c r="J998" s="126"/>
      <c r="K998" s="38"/>
      <c r="L998" s="165"/>
      <c r="M998" s="57"/>
      <c r="N998" s="166"/>
      <c r="O998" s="57"/>
      <c r="P998" s="57"/>
      <c r="Q998" s="57"/>
      <c r="R998" s="16"/>
      <c r="S998" s="17"/>
      <c r="T998" s="17"/>
      <c r="U998" s="17"/>
      <c r="V998" s="17"/>
      <c r="W998" s="7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</row>
    <row r="999" spans="1:33" ht="14.4">
      <c r="A999" s="17"/>
      <c r="B999" s="163"/>
      <c r="C999" s="164"/>
      <c r="D999" s="140"/>
      <c r="E999" s="164"/>
      <c r="F999" s="164"/>
      <c r="G999" s="164"/>
      <c r="H999" s="164"/>
      <c r="I999" s="37"/>
      <c r="J999" s="126"/>
      <c r="K999" s="38"/>
      <c r="L999" s="165"/>
      <c r="M999" s="57"/>
      <c r="N999" s="166"/>
      <c r="O999" s="57"/>
      <c r="P999" s="57"/>
      <c r="Q999" s="57"/>
      <c r="R999" s="16"/>
      <c r="S999" s="17"/>
      <c r="T999" s="17"/>
      <c r="U999" s="17"/>
      <c r="V999" s="17"/>
      <c r="W999" s="7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</row>
    <row r="1000" spans="1:33" ht="14.4">
      <c r="A1000" s="17"/>
      <c r="B1000" s="163"/>
      <c r="C1000" s="164"/>
      <c r="D1000" s="140"/>
      <c r="E1000" s="164"/>
      <c r="F1000" s="164"/>
      <c r="G1000" s="164"/>
      <c r="H1000" s="164"/>
      <c r="I1000" s="37"/>
      <c r="J1000" s="126"/>
      <c r="K1000" s="38"/>
      <c r="L1000" s="165"/>
      <c r="M1000" s="57"/>
      <c r="N1000" s="166"/>
      <c r="O1000" s="57"/>
      <c r="P1000" s="57"/>
      <c r="Q1000" s="57"/>
      <c r="R1000" s="16"/>
      <c r="S1000" s="17"/>
      <c r="T1000" s="17"/>
      <c r="U1000" s="17"/>
      <c r="V1000" s="17"/>
      <c r="W1000" s="7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</row>
    <row r="1001" spans="1:33" ht="14.4">
      <c r="A1001" s="17"/>
      <c r="B1001" s="163"/>
      <c r="C1001" s="164"/>
      <c r="D1001" s="140"/>
      <c r="E1001" s="164"/>
      <c r="F1001" s="164"/>
      <c r="G1001" s="164"/>
      <c r="H1001" s="164"/>
      <c r="I1001" s="37"/>
      <c r="J1001" s="126"/>
      <c r="K1001" s="38"/>
      <c r="L1001" s="165"/>
      <c r="M1001" s="57"/>
      <c r="N1001" s="166"/>
      <c r="O1001" s="57"/>
      <c r="P1001" s="57"/>
      <c r="Q1001" s="57"/>
      <c r="R1001" s="16"/>
      <c r="S1001" s="17"/>
      <c r="T1001" s="17"/>
      <c r="U1001" s="17"/>
      <c r="V1001" s="17"/>
      <c r="W1001" s="7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</row>
    <row r="1002" spans="1:33" ht="14.4">
      <c r="A1002" s="17"/>
      <c r="B1002" s="163"/>
      <c r="C1002" s="164"/>
      <c r="D1002" s="140"/>
      <c r="E1002" s="164"/>
      <c r="F1002" s="164"/>
      <c r="G1002" s="164"/>
      <c r="H1002" s="164"/>
      <c r="I1002" s="37"/>
      <c r="J1002" s="126"/>
      <c r="K1002" s="38"/>
      <c r="L1002" s="165"/>
      <c r="M1002" s="57"/>
      <c r="N1002" s="166"/>
      <c r="O1002" s="57"/>
      <c r="P1002" s="57"/>
      <c r="Q1002" s="57"/>
      <c r="R1002" s="16"/>
      <c r="S1002" s="17"/>
      <c r="T1002" s="17"/>
      <c r="U1002" s="17"/>
      <c r="V1002" s="17"/>
      <c r="W1002" s="7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</row>
    <row r="1003" spans="1:33" ht="14.4">
      <c r="A1003" s="17"/>
      <c r="B1003" s="163"/>
      <c r="C1003" s="164"/>
      <c r="D1003" s="140"/>
      <c r="E1003" s="164"/>
      <c r="F1003" s="164"/>
      <c r="G1003" s="164"/>
      <c r="H1003" s="164"/>
      <c r="I1003" s="37"/>
      <c r="J1003" s="126"/>
      <c r="K1003" s="38"/>
      <c r="L1003" s="165"/>
      <c r="M1003" s="57"/>
      <c r="N1003" s="166"/>
      <c r="O1003" s="57"/>
      <c r="P1003" s="57"/>
      <c r="Q1003" s="57"/>
      <c r="R1003" s="16"/>
      <c r="S1003" s="17"/>
      <c r="T1003" s="17"/>
      <c r="U1003" s="17"/>
      <c r="V1003" s="17"/>
      <c r="W1003" s="7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</row>
    <row r="1004" spans="1:33" ht="14.4">
      <c r="A1004" s="17"/>
      <c r="B1004" s="163"/>
      <c r="C1004" s="164"/>
      <c r="D1004" s="140"/>
      <c r="E1004" s="164"/>
      <c r="F1004" s="164"/>
      <c r="G1004" s="164"/>
      <c r="H1004" s="164"/>
      <c r="I1004" s="37"/>
      <c r="J1004" s="126"/>
      <c r="K1004" s="38"/>
      <c r="L1004" s="165"/>
      <c r="M1004" s="57"/>
      <c r="N1004" s="166"/>
      <c r="O1004" s="57"/>
      <c r="P1004" s="57"/>
      <c r="Q1004" s="57"/>
      <c r="R1004" s="16"/>
      <c r="S1004" s="17"/>
      <c r="T1004" s="17"/>
      <c r="U1004" s="17"/>
      <c r="V1004" s="17"/>
      <c r="W1004" s="7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</row>
    <row r="1005" spans="1:33" ht="14.4">
      <c r="A1005" s="17"/>
      <c r="B1005" s="163"/>
      <c r="C1005" s="164"/>
      <c r="D1005" s="140"/>
      <c r="E1005" s="164"/>
      <c r="F1005" s="164"/>
      <c r="G1005" s="164"/>
      <c r="H1005" s="164"/>
      <c r="I1005" s="37"/>
      <c r="J1005" s="126"/>
      <c r="K1005" s="38"/>
      <c r="L1005" s="165"/>
      <c r="M1005" s="57"/>
      <c r="N1005" s="166"/>
      <c r="O1005" s="57"/>
      <c r="P1005" s="57"/>
      <c r="Q1005" s="57"/>
      <c r="R1005" s="16"/>
      <c r="S1005" s="17"/>
      <c r="T1005" s="17"/>
      <c r="U1005" s="17"/>
      <c r="V1005" s="17"/>
      <c r="W1005" s="7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</row>
    <row r="1006" spans="1:33" ht="14.4">
      <c r="A1006" s="17"/>
      <c r="B1006" s="163"/>
      <c r="C1006" s="164"/>
      <c r="D1006" s="140"/>
      <c r="E1006" s="164"/>
      <c r="F1006" s="164"/>
      <c r="G1006" s="164"/>
      <c r="H1006" s="164"/>
      <c r="I1006" s="37"/>
      <c r="J1006" s="126"/>
      <c r="K1006" s="38"/>
      <c r="L1006" s="165"/>
      <c r="M1006" s="57"/>
      <c r="N1006" s="166"/>
      <c r="O1006" s="57"/>
      <c r="P1006" s="57"/>
      <c r="Q1006" s="57"/>
      <c r="R1006" s="16"/>
      <c r="S1006" s="17"/>
      <c r="T1006" s="17"/>
      <c r="U1006" s="17"/>
      <c r="V1006" s="17"/>
      <c r="W1006" s="7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</row>
    <row r="1007" spans="1:33" ht="14.4">
      <c r="A1007" s="17"/>
      <c r="B1007" s="163"/>
      <c r="C1007" s="164"/>
      <c r="D1007" s="140"/>
      <c r="E1007" s="164"/>
      <c r="F1007" s="164"/>
      <c r="G1007" s="164"/>
      <c r="H1007" s="164"/>
      <c r="I1007" s="37"/>
      <c r="J1007" s="126"/>
      <c r="K1007" s="38"/>
      <c r="L1007" s="165"/>
      <c r="M1007" s="57"/>
      <c r="N1007" s="166"/>
      <c r="O1007" s="57"/>
      <c r="P1007" s="57"/>
      <c r="Q1007" s="57"/>
      <c r="R1007" s="16"/>
      <c r="S1007" s="17"/>
      <c r="T1007" s="17"/>
      <c r="U1007" s="17"/>
      <c r="V1007" s="17"/>
      <c r="W1007" s="7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</row>
    <row r="1008" spans="1:33" ht="14.4">
      <c r="A1008" s="17"/>
      <c r="B1008" s="163"/>
      <c r="C1008" s="164"/>
      <c r="D1008" s="140"/>
      <c r="E1008" s="164"/>
      <c r="F1008" s="164"/>
      <c r="G1008" s="164"/>
      <c r="H1008" s="164"/>
      <c r="I1008" s="37"/>
      <c r="J1008" s="126"/>
      <c r="K1008" s="38"/>
      <c r="L1008" s="165"/>
      <c r="M1008" s="57"/>
      <c r="N1008" s="166"/>
      <c r="O1008" s="57"/>
      <c r="P1008" s="57"/>
      <c r="Q1008" s="57"/>
      <c r="R1008" s="16"/>
      <c r="S1008" s="17"/>
      <c r="T1008" s="17"/>
      <c r="U1008" s="17"/>
      <c r="V1008" s="17"/>
      <c r="W1008" s="7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</row>
    <row r="1009" spans="1:33" ht="14.4">
      <c r="A1009" s="17"/>
      <c r="B1009" s="163"/>
      <c r="C1009" s="164"/>
      <c r="D1009" s="140"/>
      <c r="E1009" s="164"/>
      <c r="F1009" s="164"/>
      <c r="G1009" s="164"/>
      <c r="H1009" s="164"/>
      <c r="I1009" s="37"/>
      <c r="J1009" s="126"/>
      <c r="K1009" s="38"/>
      <c r="L1009" s="165"/>
      <c r="M1009" s="57"/>
      <c r="N1009" s="166"/>
      <c r="O1009" s="57"/>
      <c r="P1009" s="57"/>
      <c r="Q1009" s="57"/>
      <c r="R1009" s="16"/>
      <c r="S1009" s="17"/>
      <c r="T1009" s="17"/>
      <c r="U1009" s="17"/>
      <c r="V1009" s="17"/>
      <c r="W1009" s="7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</row>
    <row r="1010" spans="1:33" ht="14.4">
      <c r="A1010" s="17"/>
      <c r="B1010" s="163"/>
      <c r="C1010" s="164"/>
      <c r="D1010" s="140"/>
      <c r="E1010" s="164"/>
      <c r="F1010" s="164"/>
      <c r="G1010" s="164"/>
      <c r="H1010" s="164"/>
      <c r="I1010" s="37"/>
      <c r="J1010" s="126"/>
      <c r="K1010" s="38"/>
      <c r="L1010" s="165"/>
      <c r="M1010" s="57"/>
      <c r="N1010" s="166"/>
      <c r="O1010" s="57"/>
      <c r="P1010" s="57"/>
      <c r="Q1010" s="57"/>
      <c r="R1010" s="16"/>
      <c r="S1010" s="17"/>
      <c r="T1010" s="17"/>
      <c r="U1010" s="17"/>
      <c r="V1010" s="17"/>
      <c r="W1010" s="7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</row>
    <row r="1011" spans="1:33" ht="14.4">
      <c r="A1011" s="17"/>
      <c r="B1011" s="163"/>
      <c r="C1011" s="164"/>
      <c r="D1011" s="140"/>
      <c r="E1011" s="164"/>
      <c r="F1011" s="164"/>
      <c r="G1011" s="164"/>
      <c r="H1011" s="164"/>
      <c r="I1011" s="37"/>
      <c r="J1011" s="126"/>
      <c r="K1011" s="38"/>
      <c r="L1011" s="165"/>
      <c r="M1011" s="57"/>
      <c r="N1011" s="166"/>
      <c r="O1011" s="57"/>
      <c r="P1011" s="57"/>
      <c r="Q1011" s="57"/>
      <c r="R1011" s="16"/>
      <c r="S1011" s="17"/>
      <c r="T1011" s="17"/>
      <c r="U1011" s="17"/>
      <c r="V1011" s="17"/>
      <c r="W1011" s="7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</row>
    <row r="1012" spans="1:33" ht="14.4">
      <c r="A1012" s="17"/>
      <c r="B1012" s="163"/>
      <c r="C1012" s="164"/>
      <c r="D1012" s="140"/>
      <c r="E1012" s="164"/>
      <c r="F1012" s="164"/>
      <c r="G1012" s="164"/>
      <c r="H1012" s="164"/>
      <c r="I1012" s="37"/>
      <c r="J1012" s="126"/>
      <c r="K1012" s="38"/>
      <c r="L1012" s="165"/>
      <c r="M1012" s="57"/>
      <c r="N1012" s="166"/>
      <c r="O1012" s="57"/>
      <c r="P1012" s="57"/>
      <c r="Q1012" s="57"/>
      <c r="R1012" s="16"/>
      <c r="S1012" s="17"/>
      <c r="T1012" s="17"/>
      <c r="U1012" s="17"/>
      <c r="V1012" s="17"/>
      <c r="W1012" s="7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</row>
    <row r="1013" spans="1:33" ht="14.4">
      <c r="A1013" s="17"/>
      <c r="B1013" s="163"/>
      <c r="C1013" s="164"/>
      <c r="D1013" s="140"/>
      <c r="E1013" s="164"/>
      <c r="F1013" s="164"/>
      <c r="G1013" s="164"/>
      <c r="H1013" s="164"/>
      <c r="I1013" s="37"/>
      <c r="J1013" s="126"/>
      <c r="K1013" s="38"/>
      <c r="L1013" s="165"/>
      <c r="M1013" s="57"/>
      <c r="N1013" s="166"/>
      <c r="O1013" s="57"/>
      <c r="P1013" s="57"/>
      <c r="Q1013" s="57"/>
      <c r="R1013" s="16"/>
      <c r="S1013" s="17"/>
      <c r="T1013" s="17"/>
      <c r="U1013" s="17"/>
      <c r="V1013" s="17"/>
      <c r="W1013" s="7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</row>
    <row r="1014" spans="1:33" ht="14.4">
      <c r="A1014" s="17"/>
      <c r="B1014" s="163"/>
      <c r="C1014" s="164"/>
      <c r="D1014" s="140"/>
      <c r="E1014" s="164"/>
      <c r="F1014" s="164"/>
      <c r="G1014" s="164"/>
      <c r="H1014" s="164"/>
      <c r="I1014" s="37"/>
      <c r="J1014" s="126"/>
      <c r="K1014" s="38"/>
      <c r="L1014" s="165"/>
      <c r="M1014" s="57"/>
      <c r="N1014" s="166"/>
      <c r="O1014" s="57"/>
      <c r="P1014" s="57"/>
      <c r="Q1014" s="57"/>
      <c r="R1014" s="16"/>
      <c r="S1014" s="17"/>
      <c r="T1014" s="17"/>
      <c r="U1014" s="17"/>
      <c r="V1014" s="17"/>
      <c r="W1014" s="7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</row>
    <row r="1015" spans="1:33" ht="14.4">
      <c r="A1015" s="17"/>
      <c r="B1015" s="163"/>
      <c r="C1015" s="164"/>
      <c r="D1015" s="140"/>
      <c r="E1015" s="164"/>
      <c r="F1015" s="164"/>
      <c r="G1015" s="164"/>
      <c r="H1015" s="164"/>
      <c r="I1015" s="37"/>
      <c r="J1015" s="126"/>
      <c r="K1015" s="38"/>
      <c r="L1015" s="165"/>
      <c r="M1015" s="57"/>
      <c r="N1015" s="166"/>
      <c r="O1015" s="57"/>
      <c r="P1015" s="57"/>
      <c r="Q1015" s="57"/>
      <c r="R1015" s="16"/>
      <c r="S1015" s="17"/>
      <c r="T1015" s="17"/>
      <c r="U1015" s="17"/>
      <c r="V1015" s="17"/>
      <c r="W1015" s="7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</row>
    <row r="1016" spans="1:33" ht="14.4">
      <c r="A1016" s="17"/>
      <c r="B1016" s="163"/>
      <c r="C1016" s="164"/>
      <c r="D1016" s="140"/>
      <c r="E1016" s="164"/>
      <c r="F1016" s="164"/>
      <c r="G1016" s="164"/>
      <c r="H1016" s="164"/>
      <c r="I1016" s="37"/>
      <c r="J1016" s="126"/>
      <c r="K1016" s="38"/>
      <c r="L1016" s="165"/>
      <c r="M1016" s="57"/>
      <c r="N1016" s="166"/>
      <c r="O1016" s="57"/>
      <c r="P1016" s="57"/>
      <c r="Q1016" s="57"/>
      <c r="R1016" s="16"/>
      <c r="S1016" s="17"/>
      <c r="T1016" s="17"/>
      <c r="U1016" s="17"/>
      <c r="V1016" s="17"/>
      <c r="W1016" s="7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</row>
    <row r="1017" spans="1:33" ht="14.4">
      <c r="A1017" s="17"/>
      <c r="B1017" s="163"/>
      <c r="C1017" s="164"/>
      <c r="D1017" s="140"/>
      <c r="E1017" s="164"/>
      <c r="F1017" s="164"/>
      <c r="G1017" s="164"/>
      <c r="H1017" s="164"/>
      <c r="I1017" s="37"/>
      <c r="J1017" s="126"/>
      <c r="K1017" s="38"/>
      <c r="L1017" s="165"/>
      <c r="M1017" s="57"/>
      <c r="N1017" s="166"/>
      <c r="O1017" s="57"/>
      <c r="P1017" s="57"/>
      <c r="Q1017" s="57"/>
      <c r="R1017" s="16"/>
      <c r="S1017" s="17"/>
      <c r="T1017" s="17"/>
      <c r="U1017" s="17"/>
      <c r="V1017" s="17"/>
      <c r="W1017" s="7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</row>
    <row r="1018" spans="1:33" ht="14.4">
      <c r="A1018" s="17"/>
      <c r="B1018" s="163"/>
      <c r="C1018" s="164"/>
      <c r="D1018" s="140"/>
      <c r="E1018" s="164"/>
      <c r="F1018" s="164"/>
      <c r="G1018" s="164"/>
      <c r="H1018" s="164"/>
      <c r="I1018" s="37"/>
      <c r="J1018" s="126"/>
      <c r="K1018" s="38"/>
      <c r="L1018" s="165"/>
      <c r="M1018" s="57"/>
      <c r="N1018" s="166"/>
      <c r="O1018" s="57"/>
      <c r="P1018" s="57"/>
      <c r="Q1018" s="57"/>
      <c r="R1018" s="16"/>
      <c r="S1018" s="17"/>
      <c r="T1018" s="17"/>
      <c r="U1018" s="17"/>
      <c r="V1018" s="17"/>
      <c r="W1018" s="7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</row>
    <row r="1019" spans="1:33" ht="14.4">
      <c r="A1019" s="17"/>
      <c r="B1019" s="163"/>
      <c r="C1019" s="164"/>
      <c r="D1019" s="140"/>
      <c r="E1019" s="164"/>
      <c r="F1019" s="164"/>
      <c r="G1019" s="164"/>
      <c r="H1019" s="164"/>
      <c r="I1019" s="37"/>
      <c r="J1019" s="126"/>
      <c r="K1019" s="38"/>
      <c r="L1019" s="165"/>
      <c r="M1019" s="57"/>
      <c r="N1019" s="166"/>
      <c r="O1019" s="57"/>
      <c r="P1019" s="57"/>
      <c r="Q1019" s="57"/>
      <c r="R1019" s="16"/>
      <c r="S1019" s="17"/>
      <c r="T1019" s="17"/>
      <c r="U1019" s="17"/>
      <c r="V1019" s="17"/>
      <c r="W1019" s="7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</row>
    <row r="1020" spans="1:33" ht="14.4">
      <c r="A1020" s="17"/>
      <c r="B1020" s="163"/>
      <c r="C1020" s="164"/>
      <c r="D1020" s="140"/>
      <c r="E1020" s="164"/>
      <c r="F1020" s="164"/>
      <c r="G1020" s="164"/>
      <c r="H1020" s="164"/>
      <c r="I1020" s="37"/>
      <c r="J1020" s="126"/>
      <c r="K1020" s="38"/>
      <c r="L1020" s="165"/>
      <c r="M1020" s="57"/>
      <c r="N1020" s="166"/>
      <c r="O1020" s="57"/>
      <c r="P1020" s="57"/>
      <c r="Q1020" s="57"/>
      <c r="R1020" s="16"/>
      <c r="S1020" s="17"/>
      <c r="T1020" s="17"/>
      <c r="U1020" s="17"/>
      <c r="V1020" s="17"/>
      <c r="W1020" s="7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</row>
    <row r="1021" spans="1:33" ht="14.4">
      <c r="A1021" s="17"/>
      <c r="B1021" s="163"/>
      <c r="C1021" s="164"/>
      <c r="D1021" s="140"/>
      <c r="E1021" s="164"/>
      <c r="F1021" s="164"/>
      <c r="G1021" s="164"/>
      <c r="H1021" s="164"/>
      <c r="I1021" s="37"/>
      <c r="J1021" s="126"/>
      <c r="K1021" s="38"/>
      <c r="L1021" s="165"/>
      <c r="M1021" s="57"/>
      <c r="N1021" s="166"/>
      <c r="O1021" s="57"/>
      <c r="P1021" s="57"/>
      <c r="Q1021" s="57"/>
      <c r="R1021" s="16"/>
      <c r="S1021" s="17"/>
      <c r="T1021" s="17"/>
      <c r="U1021" s="17"/>
      <c r="V1021" s="17"/>
      <c r="W1021" s="7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</row>
    <row r="1022" spans="1:33" ht="14.4">
      <c r="A1022" s="17"/>
      <c r="B1022" s="163"/>
      <c r="C1022" s="164"/>
      <c r="D1022" s="140"/>
      <c r="E1022" s="164"/>
      <c r="F1022" s="164"/>
      <c r="G1022" s="164"/>
      <c r="H1022" s="164"/>
      <c r="I1022" s="37"/>
      <c r="J1022" s="126"/>
      <c r="K1022" s="38"/>
      <c r="L1022" s="165"/>
      <c r="M1022" s="57"/>
      <c r="N1022" s="166"/>
      <c r="O1022" s="57"/>
      <c r="P1022" s="57"/>
      <c r="Q1022" s="57"/>
      <c r="R1022" s="16"/>
      <c r="S1022" s="17"/>
      <c r="T1022" s="17"/>
      <c r="U1022" s="17"/>
      <c r="V1022" s="17"/>
      <c r="W1022" s="7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</row>
    <row r="1023" spans="1:33" ht="14.4">
      <c r="A1023" s="17"/>
      <c r="B1023" s="163"/>
      <c r="C1023" s="164"/>
      <c r="D1023" s="140"/>
      <c r="E1023" s="164"/>
      <c r="F1023" s="164"/>
      <c r="G1023" s="164"/>
      <c r="H1023" s="164"/>
      <c r="I1023" s="37"/>
      <c r="J1023" s="126"/>
      <c r="K1023" s="38"/>
      <c r="L1023" s="165"/>
      <c r="M1023" s="57"/>
      <c r="N1023" s="166"/>
      <c r="O1023" s="57"/>
      <c r="P1023" s="57"/>
      <c r="Q1023" s="57"/>
      <c r="R1023" s="16"/>
      <c r="S1023" s="17"/>
      <c r="T1023" s="17"/>
      <c r="U1023" s="17"/>
      <c r="V1023" s="17"/>
      <c r="W1023" s="7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</row>
    <row r="1024" spans="1:33" ht="14.4">
      <c r="A1024" s="17"/>
      <c r="B1024" s="163"/>
      <c r="C1024" s="164"/>
      <c r="D1024" s="140"/>
      <c r="E1024" s="164"/>
      <c r="F1024" s="164"/>
      <c r="G1024" s="164"/>
      <c r="H1024" s="164"/>
      <c r="I1024" s="37"/>
      <c r="J1024" s="126"/>
      <c r="K1024" s="38"/>
      <c r="L1024" s="165"/>
      <c r="M1024" s="57"/>
      <c r="N1024" s="166"/>
      <c r="O1024" s="57"/>
      <c r="P1024" s="57"/>
      <c r="Q1024" s="57"/>
      <c r="R1024" s="16"/>
      <c r="S1024" s="17"/>
      <c r="T1024" s="17"/>
      <c r="U1024" s="17"/>
      <c r="V1024" s="17"/>
      <c r="W1024" s="7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</row>
    <row r="1025" spans="1:33" ht="14.4">
      <c r="A1025" s="17"/>
      <c r="B1025" s="163"/>
      <c r="C1025" s="164"/>
      <c r="D1025" s="140"/>
      <c r="E1025" s="164"/>
      <c r="F1025" s="164"/>
      <c r="G1025" s="164"/>
      <c r="H1025" s="164"/>
      <c r="I1025" s="37"/>
      <c r="J1025" s="126"/>
      <c r="K1025" s="38"/>
      <c r="L1025" s="165"/>
      <c r="M1025" s="57"/>
      <c r="N1025" s="166"/>
      <c r="O1025" s="57"/>
      <c r="P1025" s="57"/>
      <c r="Q1025" s="57"/>
      <c r="R1025" s="16"/>
      <c r="S1025" s="17"/>
      <c r="T1025" s="17"/>
      <c r="U1025" s="17"/>
      <c r="V1025" s="17"/>
      <c r="W1025" s="7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</row>
    <row r="1026" spans="1:33" ht="14.4">
      <c r="A1026" s="17"/>
      <c r="B1026" s="163"/>
      <c r="C1026" s="164"/>
      <c r="D1026" s="140"/>
      <c r="E1026" s="164"/>
      <c r="F1026" s="164"/>
      <c r="G1026" s="164"/>
      <c r="H1026" s="164"/>
      <c r="I1026" s="37"/>
      <c r="J1026" s="126"/>
      <c r="K1026" s="38"/>
      <c r="L1026" s="165"/>
      <c r="M1026" s="57"/>
      <c r="N1026" s="166"/>
      <c r="O1026" s="57"/>
      <c r="P1026" s="57"/>
      <c r="Q1026" s="57"/>
      <c r="R1026" s="16"/>
      <c r="S1026" s="17"/>
      <c r="T1026" s="17"/>
      <c r="U1026" s="17"/>
      <c r="V1026" s="17"/>
      <c r="W1026" s="7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</row>
    <row r="1027" spans="1:33" ht="14.4">
      <c r="A1027" s="17"/>
      <c r="B1027" s="163"/>
      <c r="C1027" s="164"/>
      <c r="D1027" s="140"/>
      <c r="E1027" s="164"/>
      <c r="F1027" s="164"/>
      <c r="G1027" s="164"/>
      <c r="H1027" s="164"/>
      <c r="I1027" s="37"/>
      <c r="J1027" s="126"/>
      <c r="K1027" s="38"/>
      <c r="L1027" s="165"/>
      <c r="M1027" s="57"/>
      <c r="N1027" s="166"/>
      <c r="O1027" s="57"/>
      <c r="P1027" s="57"/>
      <c r="Q1027" s="57"/>
      <c r="R1027" s="16"/>
      <c r="S1027" s="17"/>
      <c r="T1027" s="17"/>
      <c r="U1027" s="17"/>
      <c r="V1027" s="17"/>
      <c r="W1027" s="7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</row>
    <row r="1028" spans="1:33" ht="14.4">
      <c r="A1028" s="17"/>
      <c r="B1028" s="163"/>
      <c r="C1028" s="164"/>
      <c r="D1028" s="140"/>
      <c r="E1028" s="164"/>
      <c r="F1028" s="164"/>
      <c r="G1028" s="164"/>
      <c r="H1028" s="164"/>
      <c r="I1028" s="37"/>
      <c r="J1028" s="126"/>
      <c r="K1028" s="38"/>
      <c r="L1028" s="165"/>
      <c r="M1028" s="57"/>
      <c r="N1028" s="166"/>
      <c r="O1028" s="57"/>
      <c r="P1028" s="57"/>
      <c r="Q1028" s="57"/>
      <c r="R1028" s="16"/>
      <c r="S1028" s="17"/>
      <c r="T1028" s="17"/>
      <c r="U1028" s="17"/>
      <c r="V1028" s="17"/>
      <c r="W1028" s="7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</row>
    <row r="1029" spans="1:33" ht="14.4">
      <c r="A1029" s="17"/>
      <c r="B1029" s="163"/>
      <c r="C1029" s="164"/>
      <c r="D1029" s="140"/>
      <c r="E1029" s="164"/>
      <c r="F1029" s="164"/>
      <c r="G1029" s="164"/>
      <c r="H1029" s="164"/>
      <c r="I1029" s="37"/>
      <c r="J1029" s="126"/>
      <c r="K1029" s="38"/>
      <c r="L1029" s="165"/>
      <c r="M1029" s="57"/>
      <c r="N1029" s="166"/>
      <c r="O1029" s="57"/>
      <c r="P1029" s="57"/>
      <c r="Q1029" s="57"/>
      <c r="R1029" s="16"/>
      <c r="S1029" s="17"/>
      <c r="T1029" s="17"/>
      <c r="U1029" s="17"/>
      <c r="V1029" s="17"/>
      <c r="W1029" s="7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</row>
    <row r="1030" spans="1:33" ht="14.4">
      <c r="A1030" s="17"/>
      <c r="B1030" s="163"/>
      <c r="C1030" s="164"/>
      <c r="D1030" s="140"/>
      <c r="E1030" s="164"/>
      <c r="F1030" s="164"/>
      <c r="G1030" s="164"/>
      <c r="H1030" s="164"/>
      <c r="I1030" s="37"/>
      <c r="J1030" s="126"/>
      <c r="K1030" s="38"/>
      <c r="L1030" s="165"/>
      <c r="M1030" s="57"/>
      <c r="N1030" s="166"/>
      <c r="O1030" s="57"/>
      <c r="P1030" s="57"/>
      <c r="Q1030" s="57"/>
      <c r="R1030" s="16"/>
      <c r="S1030" s="17"/>
      <c r="T1030" s="17"/>
      <c r="U1030" s="17"/>
      <c r="V1030" s="17"/>
      <c r="W1030" s="7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</row>
    <row r="1031" spans="1:33" ht="14.4">
      <c r="A1031" s="17"/>
      <c r="B1031" s="163"/>
      <c r="C1031" s="164"/>
      <c r="D1031" s="140"/>
      <c r="E1031" s="164"/>
      <c r="F1031" s="164"/>
      <c r="G1031" s="164"/>
      <c r="H1031" s="164"/>
      <c r="I1031" s="37"/>
      <c r="J1031" s="126"/>
      <c r="K1031" s="38"/>
      <c r="L1031" s="165"/>
      <c r="M1031" s="57"/>
      <c r="N1031" s="166"/>
      <c r="O1031" s="57"/>
      <c r="P1031" s="57"/>
      <c r="Q1031" s="57"/>
      <c r="R1031" s="16"/>
      <c r="S1031" s="17"/>
      <c r="T1031" s="17"/>
      <c r="U1031" s="17"/>
      <c r="V1031" s="17"/>
      <c r="W1031" s="7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</row>
    <row r="1032" spans="1:33" ht="14.4">
      <c r="A1032" s="17"/>
      <c r="B1032" s="163"/>
      <c r="C1032" s="164"/>
      <c r="D1032" s="140"/>
      <c r="E1032" s="164"/>
      <c r="F1032" s="164"/>
      <c r="G1032" s="164"/>
      <c r="H1032" s="164"/>
      <c r="I1032" s="37"/>
      <c r="J1032" s="126"/>
      <c r="K1032" s="38"/>
      <c r="L1032" s="165"/>
      <c r="M1032" s="57"/>
      <c r="N1032" s="166"/>
      <c r="O1032" s="57"/>
      <c r="P1032" s="57"/>
      <c r="Q1032" s="57"/>
      <c r="R1032" s="16"/>
      <c r="S1032" s="17"/>
      <c r="T1032" s="17"/>
      <c r="U1032" s="17"/>
      <c r="V1032" s="17"/>
      <c r="W1032" s="7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</row>
    <row r="1033" spans="1:33" ht="14.4">
      <c r="A1033" s="17"/>
      <c r="B1033" s="163"/>
      <c r="C1033" s="164"/>
      <c r="D1033" s="140"/>
      <c r="E1033" s="164"/>
      <c r="F1033" s="164"/>
      <c r="G1033" s="164"/>
      <c r="H1033" s="164"/>
      <c r="I1033" s="37"/>
      <c r="J1033" s="126"/>
      <c r="K1033" s="38"/>
      <c r="L1033" s="165"/>
      <c r="M1033" s="57"/>
      <c r="N1033" s="166"/>
      <c r="O1033" s="57"/>
      <c r="P1033" s="57"/>
      <c r="Q1033" s="57"/>
      <c r="R1033" s="16"/>
      <c r="S1033" s="17"/>
      <c r="T1033" s="17"/>
      <c r="U1033" s="17"/>
      <c r="V1033" s="17"/>
      <c r="W1033" s="7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</row>
    <row r="1034" spans="1:33" ht="14.4">
      <c r="A1034" s="17"/>
      <c r="B1034" s="163"/>
      <c r="C1034" s="164"/>
      <c r="D1034" s="140"/>
      <c r="E1034" s="164"/>
      <c r="F1034" s="164"/>
      <c r="G1034" s="164"/>
      <c r="H1034" s="164"/>
      <c r="I1034" s="37"/>
      <c r="J1034" s="126"/>
      <c r="K1034" s="38"/>
      <c r="L1034" s="165"/>
      <c r="M1034" s="57"/>
      <c r="N1034" s="166"/>
      <c r="O1034" s="57"/>
      <c r="P1034" s="57"/>
      <c r="Q1034" s="57"/>
      <c r="R1034" s="16"/>
      <c r="S1034" s="17"/>
      <c r="T1034" s="17"/>
      <c r="U1034" s="17"/>
      <c r="V1034" s="17"/>
      <c r="W1034" s="7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</row>
    <row r="1035" spans="1:33" ht="14.4">
      <c r="A1035" s="17"/>
      <c r="B1035" s="163"/>
      <c r="C1035" s="164"/>
      <c r="D1035" s="140"/>
      <c r="E1035" s="164"/>
      <c r="F1035" s="164"/>
      <c r="G1035" s="164"/>
      <c r="H1035" s="164"/>
      <c r="I1035" s="37"/>
      <c r="J1035" s="126"/>
      <c r="K1035" s="38"/>
      <c r="L1035" s="165"/>
      <c r="M1035" s="57"/>
      <c r="N1035" s="166"/>
      <c r="O1035" s="57"/>
      <c r="P1035" s="57"/>
      <c r="Q1035" s="57"/>
      <c r="R1035" s="16"/>
      <c r="S1035" s="17"/>
      <c r="T1035" s="17"/>
      <c r="U1035" s="17"/>
      <c r="V1035" s="17"/>
      <c r="W1035" s="77"/>
      <c r="X1035" s="17"/>
      <c r="Y1035" s="17"/>
      <c r="Z1035" s="17"/>
      <c r="AA1035" s="17"/>
      <c r="AB1035" s="17"/>
      <c r="AC1035" s="17"/>
      <c r="AD1035" s="17"/>
      <c r="AE1035" s="17"/>
      <c r="AF1035" s="17"/>
      <c r="AG1035" s="17"/>
    </row>
    <row r="1036" spans="1:33" ht="14.4">
      <c r="A1036" s="17"/>
      <c r="B1036" s="163"/>
      <c r="C1036" s="164"/>
      <c r="D1036" s="140"/>
      <c r="E1036" s="164"/>
      <c r="F1036" s="164"/>
      <c r="G1036" s="164"/>
      <c r="H1036" s="164"/>
      <c r="I1036" s="37"/>
      <c r="J1036" s="126"/>
      <c r="K1036" s="38"/>
      <c r="L1036" s="165"/>
      <c r="M1036" s="57"/>
      <c r="N1036" s="166"/>
      <c r="O1036" s="57"/>
      <c r="P1036" s="57"/>
      <c r="Q1036" s="57"/>
      <c r="R1036" s="16"/>
      <c r="S1036" s="17"/>
      <c r="T1036" s="17"/>
      <c r="U1036" s="17"/>
      <c r="V1036" s="17"/>
      <c r="W1036" s="7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</row>
    <row r="1037" spans="1:33" ht="14.4">
      <c r="A1037" s="17"/>
      <c r="B1037" s="163"/>
      <c r="C1037" s="164"/>
      <c r="D1037" s="140"/>
      <c r="E1037" s="164"/>
      <c r="F1037" s="164"/>
      <c r="G1037" s="164"/>
      <c r="H1037" s="164"/>
      <c r="I1037" s="37"/>
      <c r="J1037" s="126"/>
      <c r="K1037" s="38"/>
      <c r="L1037" s="165"/>
      <c r="M1037" s="57"/>
      <c r="N1037" s="166"/>
      <c r="O1037" s="57"/>
      <c r="P1037" s="57"/>
      <c r="Q1037" s="57"/>
      <c r="R1037" s="16"/>
      <c r="S1037" s="17"/>
      <c r="T1037" s="17"/>
      <c r="U1037" s="17"/>
      <c r="V1037" s="17"/>
      <c r="W1037" s="7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</row>
    <row r="1038" spans="1:33" ht="14.4">
      <c r="A1038" s="17"/>
      <c r="B1038" s="163"/>
      <c r="C1038" s="164"/>
      <c r="D1038" s="140"/>
      <c r="E1038" s="164"/>
      <c r="F1038" s="164"/>
      <c r="G1038" s="164"/>
      <c r="H1038" s="164"/>
      <c r="I1038" s="37"/>
      <c r="J1038" s="126"/>
      <c r="K1038" s="38"/>
      <c r="L1038" s="165"/>
      <c r="M1038" s="57"/>
      <c r="N1038" s="166"/>
      <c r="O1038" s="57"/>
      <c r="P1038" s="57"/>
      <c r="Q1038" s="57"/>
      <c r="R1038" s="16"/>
      <c r="S1038" s="17"/>
      <c r="T1038" s="17"/>
      <c r="U1038" s="17"/>
      <c r="V1038" s="17"/>
      <c r="W1038" s="7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</row>
    <row r="1039" spans="1:33" ht="14.4">
      <c r="A1039" s="17"/>
      <c r="B1039" s="163"/>
      <c r="C1039" s="164"/>
      <c r="D1039" s="140"/>
      <c r="E1039" s="164"/>
      <c r="F1039" s="164"/>
      <c r="G1039" s="164"/>
      <c r="H1039" s="164"/>
      <c r="I1039" s="37"/>
      <c r="J1039" s="126"/>
      <c r="K1039" s="38"/>
      <c r="L1039" s="165"/>
      <c r="M1039" s="57"/>
      <c r="N1039" s="166"/>
      <c r="O1039" s="57"/>
      <c r="P1039" s="57"/>
      <c r="Q1039" s="57"/>
      <c r="R1039" s="16"/>
      <c r="S1039" s="17"/>
      <c r="T1039" s="17"/>
      <c r="U1039" s="17"/>
      <c r="V1039" s="17"/>
      <c r="W1039" s="7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</row>
    <row r="1040" spans="1:33" ht="14.4">
      <c r="A1040" s="17"/>
      <c r="B1040" s="163"/>
      <c r="C1040" s="164"/>
      <c r="D1040" s="140"/>
      <c r="E1040" s="164"/>
      <c r="F1040" s="164"/>
      <c r="G1040" s="164"/>
      <c r="H1040" s="164"/>
      <c r="I1040" s="37"/>
      <c r="J1040" s="126"/>
      <c r="K1040" s="38"/>
      <c r="L1040" s="165"/>
      <c r="M1040" s="57"/>
      <c r="N1040" s="166"/>
      <c r="O1040" s="57"/>
      <c r="P1040" s="57"/>
      <c r="Q1040" s="57"/>
      <c r="R1040" s="16"/>
      <c r="S1040" s="17"/>
      <c r="T1040" s="17"/>
      <c r="U1040" s="17"/>
      <c r="V1040" s="17"/>
      <c r="W1040" s="7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</row>
    <row r="1041" spans="1:33" ht="14.4">
      <c r="A1041" s="17"/>
      <c r="B1041" s="163"/>
      <c r="C1041" s="164"/>
      <c r="D1041" s="140"/>
      <c r="E1041" s="164"/>
      <c r="F1041" s="164"/>
      <c r="G1041" s="164"/>
      <c r="H1041" s="164"/>
      <c r="I1041" s="37"/>
      <c r="J1041" s="126"/>
      <c r="K1041" s="38"/>
      <c r="L1041" s="165"/>
      <c r="M1041" s="57"/>
      <c r="N1041" s="166"/>
      <c r="O1041" s="57"/>
      <c r="P1041" s="57"/>
      <c r="Q1041" s="57"/>
      <c r="R1041" s="16"/>
      <c r="S1041" s="17"/>
      <c r="T1041" s="17"/>
      <c r="U1041" s="17"/>
      <c r="V1041" s="17"/>
      <c r="W1041" s="7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</row>
    <row r="1042" spans="1:33" ht="14.4">
      <c r="A1042" s="17"/>
      <c r="B1042" s="163"/>
      <c r="C1042" s="164"/>
      <c r="D1042" s="140"/>
      <c r="E1042" s="164"/>
      <c r="F1042" s="164"/>
      <c r="G1042" s="164"/>
      <c r="H1042" s="164"/>
      <c r="I1042" s="37"/>
      <c r="J1042" s="126"/>
      <c r="K1042" s="38"/>
      <c r="L1042" s="165"/>
      <c r="M1042" s="57"/>
      <c r="N1042" s="166"/>
      <c r="O1042" s="57"/>
      <c r="P1042" s="57"/>
      <c r="Q1042" s="57"/>
      <c r="R1042" s="16"/>
      <c r="S1042" s="17"/>
      <c r="T1042" s="17"/>
      <c r="U1042" s="17"/>
      <c r="V1042" s="17"/>
      <c r="W1042" s="7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</row>
    <row r="1043" spans="1:33" ht="14.4">
      <c r="A1043" s="17"/>
      <c r="B1043" s="163"/>
      <c r="C1043" s="164"/>
      <c r="D1043" s="140"/>
      <c r="E1043" s="164"/>
      <c r="F1043" s="164"/>
      <c r="G1043" s="164"/>
      <c r="H1043" s="164"/>
      <c r="I1043" s="37"/>
      <c r="J1043" s="126"/>
      <c r="K1043" s="38"/>
      <c r="L1043" s="165"/>
      <c r="M1043" s="57"/>
      <c r="N1043" s="166"/>
      <c r="O1043" s="57"/>
      <c r="P1043" s="57"/>
      <c r="Q1043" s="57"/>
      <c r="R1043" s="16"/>
      <c r="S1043" s="17"/>
      <c r="T1043" s="17"/>
      <c r="U1043" s="17"/>
      <c r="V1043" s="17"/>
      <c r="W1043" s="7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</row>
    <row r="1044" spans="1:33" ht="14.4">
      <c r="A1044" s="17"/>
      <c r="B1044" s="163"/>
      <c r="C1044" s="164"/>
      <c r="D1044" s="140"/>
      <c r="E1044" s="164"/>
      <c r="F1044" s="164"/>
      <c r="G1044" s="164"/>
      <c r="H1044" s="164"/>
      <c r="I1044" s="37"/>
      <c r="J1044" s="126"/>
      <c r="K1044" s="38"/>
      <c r="L1044" s="165"/>
      <c r="M1044" s="57"/>
      <c r="N1044" s="166"/>
      <c r="O1044" s="57"/>
      <c r="P1044" s="57"/>
      <c r="Q1044" s="57"/>
      <c r="R1044" s="16"/>
      <c r="S1044" s="17"/>
      <c r="T1044" s="17"/>
      <c r="U1044" s="17"/>
      <c r="V1044" s="17"/>
      <c r="W1044" s="7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</row>
    <row r="1045" spans="1:33" ht="14.4">
      <c r="A1045" s="17"/>
      <c r="B1045" s="163"/>
      <c r="C1045" s="164"/>
      <c r="D1045" s="140"/>
      <c r="E1045" s="164"/>
      <c r="F1045" s="164"/>
      <c r="G1045" s="164"/>
      <c r="H1045" s="164"/>
      <c r="I1045" s="37"/>
      <c r="J1045" s="126"/>
      <c r="K1045" s="38"/>
      <c r="L1045" s="165"/>
      <c r="M1045" s="57"/>
      <c r="N1045" s="166"/>
      <c r="O1045" s="57"/>
      <c r="P1045" s="57"/>
      <c r="Q1045" s="57"/>
      <c r="R1045" s="16"/>
      <c r="S1045" s="17"/>
      <c r="T1045" s="17"/>
      <c r="U1045" s="17"/>
      <c r="V1045" s="17"/>
      <c r="W1045" s="7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</row>
    <row r="1046" spans="1:33" ht="14.4">
      <c r="A1046" s="17"/>
      <c r="B1046" s="163"/>
      <c r="C1046" s="164"/>
      <c r="D1046" s="140"/>
      <c r="E1046" s="164"/>
      <c r="F1046" s="164"/>
      <c r="G1046" s="164"/>
      <c r="H1046" s="164"/>
      <c r="I1046" s="37"/>
      <c r="J1046" s="126"/>
      <c r="K1046" s="38"/>
      <c r="L1046" s="165"/>
      <c r="M1046" s="57"/>
      <c r="N1046" s="166"/>
      <c r="O1046" s="57"/>
      <c r="P1046" s="57"/>
      <c r="Q1046" s="57"/>
      <c r="R1046" s="16"/>
      <c r="S1046" s="17"/>
      <c r="T1046" s="17"/>
      <c r="U1046" s="17"/>
      <c r="V1046" s="17"/>
      <c r="W1046" s="7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</row>
    <row r="1047" spans="1:33" ht="14.4">
      <c r="A1047" s="17"/>
      <c r="B1047" s="163"/>
      <c r="C1047" s="164"/>
      <c r="D1047" s="140"/>
      <c r="E1047" s="164"/>
      <c r="F1047" s="164"/>
      <c r="G1047" s="164"/>
      <c r="H1047" s="164"/>
      <c r="I1047" s="37"/>
      <c r="J1047" s="126"/>
      <c r="K1047" s="38"/>
      <c r="L1047" s="165"/>
      <c r="M1047" s="57"/>
      <c r="N1047" s="166"/>
      <c r="O1047" s="57"/>
      <c r="P1047" s="57"/>
      <c r="Q1047" s="57"/>
      <c r="R1047" s="16"/>
      <c r="S1047" s="17"/>
      <c r="T1047" s="17"/>
      <c r="U1047" s="17"/>
      <c r="V1047" s="17"/>
      <c r="W1047" s="7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</row>
    <row r="1048" spans="1:33" ht="14.4">
      <c r="A1048" s="17"/>
      <c r="B1048" s="163"/>
      <c r="C1048" s="164"/>
      <c r="D1048" s="140"/>
      <c r="E1048" s="164"/>
      <c r="F1048" s="164"/>
      <c r="G1048" s="164"/>
      <c r="H1048" s="164"/>
      <c r="I1048" s="37"/>
      <c r="J1048" s="126"/>
      <c r="K1048" s="38"/>
      <c r="L1048" s="165"/>
      <c r="M1048" s="57"/>
      <c r="N1048" s="166"/>
      <c r="O1048" s="57"/>
      <c r="P1048" s="57"/>
      <c r="Q1048" s="57"/>
      <c r="R1048" s="16"/>
      <c r="S1048" s="17"/>
      <c r="T1048" s="17"/>
      <c r="U1048" s="17"/>
      <c r="V1048" s="17"/>
      <c r="W1048" s="7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</row>
    <row r="1049" spans="1:33" ht="14.4">
      <c r="A1049" s="17"/>
      <c r="B1049" s="163"/>
      <c r="C1049" s="164"/>
      <c r="D1049" s="140"/>
      <c r="E1049" s="164"/>
      <c r="F1049" s="164"/>
      <c r="G1049" s="164"/>
      <c r="H1049" s="164"/>
      <c r="I1049" s="37"/>
      <c r="J1049" s="126"/>
      <c r="K1049" s="38"/>
      <c r="L1049" s="165"/>
      <c r="M1049" s="57"/>
      <c r="N1049" s="166"/>
      <c r="O1049" s="57"/>
      <c r="P1049" s="57"/>
      <c r="Q1049" s="57"/>
      <c r="R1049" s="16"/>
      <c r="S1049" s="17"/>
      <c r="T1049" s="17"/>
      <c r="U1049" s="17"/>
      <c r="V1049" s="17"/>
      <c r="W1049" s="7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</row>
    <row r="1050" spans="1:33" ht="14.4">
      <c r="A1050" s="17"/>
      <c r="B1050" s="163"/>
      <c r="C1050" s="164"/>
      <c r="D1050" s="140"/>
      <c r="E1050" s="164"/>
      <c r="F1050" s="164"/>
      <c r="G1050" s="164"/>
      <c r="H1050" s="164"/>
      <c r="I1050" s="37"/>
      <c r="J1050" s="126"/>
      <c r="K1050" s="38"/>
      <c r="L1050" s="165"/>
      <c r="M1050" s="57"/>
      <c r="N1050" s="166"/>
      <c r="O1050" s="57"/>
      <c r="P1050" s="57"/>
      <c r="Q1050" s="57"/>
      <c r="R1050" s="16"/>
      <c r="S1050" s="17"/>
      <c r="T1050" s="17"/>
      <c r="U1050" s="17"/>
      <c r="V1050" s="17"/>
      <c r="W1050" s="7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</row>
    <row r="1051" spans="1:33" ht="14.4">
      <c r="A1051" s="17"/>
      <c r="B1051" s="163"/>
      <c r="C1051" s="164"/>
      <c r="D1051" s="140"/>
      <c r="E1051" s="164"/>
      <c r="F1051" s="164"/>
      <c r="G1051" s="164"/>
      <c r="H1051" s="164"/>
      <c r="I1051" s="37"/>
      <c r="J1051" s="126"/>
      <c r="K1051" s="38"/>
      <c r="L1051" s="165"/>
      <c r="M1051" s="57"/>
      <c r="N1051" s="166"/>
      <c r="O1051" s="57"/>
      <c r="P1051" s="57"/>
      <c r="Q1051" s="57"/>
      <c r="R1051" s="16"/>
      <c r="S1051" s="17"/>
      <c r="T1051" s="17"/>
      <c r="U1051" s="17"/>
      <c r="V1051" s="17"/>
      <c r="W1051" s="77"/>
      <c r="X1051" s="17"/>
      <c r="Y1051" s="17"/>
      <c r="Z1051" s="17"/>
      <c r="AA1051" s="17"/>
      <c r="AB1051" s="17"/>
      <c r="AC1051" s="17"/>
      <c r="AD1051" s="17"/>
      <c r="AE1051" s="17"/>
      <c r="AF1051" s="17"/>
      <c r="AG1051" s="17"/>
    </row>
    <row r="1052" spans="1:33" ht="14.4">
      <c r="A1052" s="17"/>
      <c r="B1052" s="163"/>
      <c r="C1052" s="164"/>
      <c r="D1052" s="140"/>
      <c r="E1052" s="164"/>
      <c r="F1052" s="164"/>
      <c r="G1052" s="164"/>
      <c r="H1052" s="164"/>
      <c r="I1052" s="37"/>
      <c r="J1052" s="126"/>
      <c r="K1052" s="38"/>
      <c r="L1052" s="165"/>
      <c r="M1052" s="57"/>
      <c r="N1052" s="166"/>
      <c r="O1052" s="57"/>
      <c r="P1052" s="57"/>
      <c r="Q1052" s="57"/>
      <c r="R1052" s="16"/>
      <c r="S1052" s="17"/>
      <c r="T1052" s="17"/>
      <c r="U1052" s="17"/>
      <c r="V1052" s="17"/>
      <c r="W1052" s="77"/>
      <c r="X1052" s="17"/>
      <c r="Y1052" s="17"/>
      <c r="Z1052" s="17"/>
      <c r="AA1052" s="17"/>
      <c r="AB1052" s="17"/>
      <c r="AC1052" s="17"/>
      <c r="AD1052" s="17"/>
      <c r="AE1052" s="17"/>
      <c r="AF1052" s="17"/>
      <c r="AG1052" s="17"/>
    </row>
    <row r="1053" spans="1:33" ht="14.4">
      <c r="A1053" s="17"/>
      <c r="B1053" s="163"/>
      <c r="C1053" s="164"/>
      <c r="D1053" s="140"/>
      <c r="E1053" s="164"/>
      <c r="F1053" s="164"/>
      <c r="G1053" s="164"/>
      <c r="H1053" s="164"/>
      <c r="I1053" s="37"/>
      <c r="J1053" s="126"/>
      <c r="K1053" s="38"/>
      <c r="L1053" s="165"/>
      <c r="M1053" s="57"/>
      <c r="N1053" s="166"/>
      <c r="O1053" s="57"/>
      <c r="P1053" s="57"/>
      <c r="Q1053" s="57"/>
      <c r="R1053" s="16"/>
      <c r="S1053" s="17"/>
      <c r="T1053" s="17"/>
      <c r="U1053" s="17"/>
      <c r="V1053" s="17"/>
      <c r="W1053" s="7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</row>
    <row r="1054" spans="1:33" ht="14.4">
      <c r="A1054" s="17"/>
      <c r="B1054" s="163"/>
      <c r="C1054" s="164"/>
      <c r="D1054" s="140"/>
      <c r="E1054" s="164"/>
      <c r="F1054" s="164"/>
      <c r="G1054" s="164"/>
      <c r="H1054" s="164"/>
      <c r="I1054" s="37"/>
      <c r="J1054" s="126"/>
      <c r="K1054" s="38"/>
      <c r="L1054" s="165"/>
      <c r="M1054" s="57"/>
      <c r="N1054" s="166"/>
      <c r="O1054" s="57"/>
      <c r="P1054" s="57"/>
      <c r="Q1054" s="57"/>
      <c r="R1054" s="16"/>
      <c r="S1054" s="17"/>
      <c r="T1054" s="17"/>
      <c r="U1054" s="17"/>
      <c r="V1054" s="17"/>
      <c r="W1054" s="7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</row>
    <row r="1055" spans="1:33" ht="14.4">
      <c r="A1055" s="17"/>
      <c r="B1055" s="163"/>
      <c r="C1055" s="164"/>
      <c r="D1055" s="140"/>
      <c r="E1055" s="164"/>
      <c r="F1055" s="164"/>
      <c r="G1055" s="164"/>
      <c r="H1055" s="164"/>
      <c r="I1055" s="37"/>
      <c r="J1055" s="126"/>
      <c r="K1055" s="38"/>
      <c r="L1055" s="165"/>
      <c r="M1055" s="57"/>
      <c r="N1055" s="166"/>
      <c r="O1055" s="57"/>
      <c r="P1055" s="57"/>
      <c r="Q1055" s="57"/>
      <c r="R1055" s="16"/>
      <c r="S1055" s="17"/>
      <c r="T1055" s="17"/>
      <c r="U1055" s="17"/>
      <c r="V1055" s="17"/>
      <c r="W1055" s="7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</row>
    <row r="1056" spans="1:33" ht="14.4">
      <c r="A1056" s="17"/>
      <c r="B1056" s="163"/>
      <c r="C1056" s="164"/>
      <c r="D1056" s="140"/>
      <c r="E1056" s="164"/>
      <c r="F1056" s="164"/>
      <c r="G1056" s="164"/>
      <c r="H1056" s="164"/>
      <c r="I1056" s="37"/>
      <c r="J1056" s="126"/>
      <c r="K1056" s="38"/>
      <c r="L1056" s="165"/>
      <c r="M1056" s="57"/>
      <c r="N1056" s="166"/>
      <c r="O1056" s="57"/>
      <c r="P1056" s="57"/>
      <c r="Q1056" s="57"/>
      <c r="R1056" s="16"/>
      <c r="S1056" s="17"/>
      <c r="T1056" s="17"/>
      <c r="U1056" s="17"/>
      <c r="V1056" s="17"/>
      <c r="W1056" s="7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</row>
    <row r="1057" spans="1:33" ht="14.4">
      <c r="A1057" s="17"/>
      <c r="B1057" s="163"/>
      <c r="C1057" s="164"/>
      <c r="D1057" s="140"/>
      <c r="E1057" s="164"/>
      <c r="F1057" s="164"/>
      <c r="G1057" s="164"/>
      <c r="H1057" s="164"/>
      <c r="I1057" s="37"/>
      <c r="J1057" s="126"/>
      <c r="K1057" s="38"/>
      <c r="L1057" s="165"/>
      <c r="M1057" s="57"/>
      <c r="N1057" s="166"/>
      <c r="O1057" s="57"/>
      <c r="P1057" s="57"/>
      <c r="Q1057" s="57"/>
      <c r="R1057" s="16"/>
      <c r="S1057" s="17"/>
      <c r="T1057" s="17"/>
      <c r="U1057" s="17"/>
      <c r="V1057" s="17"/>
      <c r="W1057" s="77"/>
      <c r="X1057" s="17"/>
      <c r="Y1057" s="17"/>
      <c r="Z1057" s="17"/>
      <c r="AA1057" s="17"/>
      <c r="AB1057" s="17"/>
      <c r="AC1057" s="17"/>
      <c r="AD1057" s="17"/>
      <c r="AE1057" s="17"/>
      <c r="AF1057" s="17"/>
      <c r="AG1057" s="17"/>
    </row>
    <row r="1058" spans="1:33" ht="14.4">
      <c r="A1058" s="17"/>
      <c r="B1058" s="163"/>
      <c r="C1058" s="164"/>
      <c r="D1058" s="140"/>
      <c r="E1058" s="164"/>
      <c r="F1058" s="164"/>
      <c r="G1058" s="164"/>
      <c r="H1058" s="164"/>
      <c r="I1058" s="37"/>
      <c r="J1058" s="126"/>
      <c r="K1058" s="38"/>
      <c r="L1058" s="165"/>
      <c r="M1058" s="57"/>
      <c r="N1058" s="166"/>
      <c r="O1058" s="57"/>
      <c r="P1058" s="57"/>
      <c r="Q1058" s="57"/>
      <c r="R1058" s="16"/>
      <c r="S1058" s="17"/>
      <c r="T1058" s="17"/>
      <c r="U1058" s="17"/>
      <c r="V1058" s="17"/>
      <c r="W1058" s="7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</row>
    <row r="1059" spans="1:33" ht="14.4">
      <c r="A1059" s="17"/>
      <c r="B1059" s="163"/>
      <c r="C1059" s="164"/>
      <c r="D1059" s="140"/>
      <c r="E1059" s="164"/>
      <c r="F1059" s="164"/>
      <c r="G1059" s="164"/>
      <c r="H1059" s="164"/>
      <c r="I1059" s="37"/>
      <c r="J1059" s="126"/>
      <c r="K1059" s="38"/>
      <c r="L1059" s="165"/>
      <c r="M1059" s="57"/>
      <c r="N1059" s="166"/>
      <c r="O1059" s="57"/>
      <c r="P1059" s="57"/>
      <c r="Q1059" s="57"/>
      <c r="R1059" s="16"/>
      <c r="S1059" s="17"/>
      <c r="T1059" s="17"/>
      <c r="U1059" s="17"/>
      <c r="V1059" s="17"/>
      <c r="W1059" s="7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</row>
    <row r="1060" spans="1:33" ht="14.4">
      <c r="A1060" s="17"/>
      <c r="B1060" s="163"/>
      <c r="C1060" s="164"/>
      <c r="D1060" s="140"/>
      <c r="E1060" s="164"/>
      <c r="F1060" s="164"/>
      <c r="G1060" s="164"/>
      <c r="H1060" s="164"/>
      <c r="I1060" s="37"/>
      <c r="J1060" s="126"/>
      <c r="K1060" s="38"/>
      <c r="L1060" s="165"/>
      <c r="M1060" s="57"/>
      <c r="N1060" s="166"/>
      <c r="O1060" s="57"/>
      <c r="P1060" s="57"/>
      <c r="Q1060" s="57"/>
      <c r="R1060" s="16"/>
      <c r="S1060" s="17"/>
      <c r="T1060" s="17"/>
      <c r="U1060" s="17"/>
      <c r="V1060" s="17"/>
      <c r="W1060" s="7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</row>
    <row r="1061" spans="1:33" ht="14.4">
      <c r="A1061" s="17"/>
      <c r="B1061" s="163"/>
      <c r="C1061" s="164"/>
      <c r="D1061" s="140"/>
      <c r="E1061" s="164"/>
      <c r="F1061" s="164"/>
      <c r="G1061" s="164"/>
      <c r="H1061" s="164"/>
      <c r="I1061" s="37"/>
      <c r="J1061" s="126"/>
      <c r="K1061" s="38"/>
      <c r="L1061" s="165"/>
      <c r="M1061" s="57"/>
      <c r="N1061" s="166"/>
      <c r="O1061" s="57"/>
      <c r="P1061" s="57"/>
      <c r="Q1061" s="57"/>
      <c r="R1061" s="16"/>
      <c r="S1061" s="17"/>
      <c r="T1061" s="17"/>
      <c r="U1061" s="17"/>
      <c r="V1061" s="17"/>
      <c r="W1061" s="7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</row>
    <row r="1062" spans="1:33" ht="14.4">
      <c r="A1062" s="17"/>
      <c r="B1062" s="163"/>
      <c r="C1062" s="164"/>
      <c r="D1062" s="140"/>
      <c r="E1062" s="164"/>
      <c r="F1062" s="164"/>
      <c r="G1062" s="164"/>
      <c r="H1062" s="164"/>
      <c r="I1062" s="37"/>
      <c r="J1062" s="126"/>
      <c r="K1062" s="38"/>
      <c r="L1062" s="165"/>
      <c r="M1062" s="57"/>
      <c r="N1062" s="166"/>
      <c r="O1062" s="57"/>
      <c r="P1062" s="57"/>
      <c r="Q1062" s="57"/>
      <c r="R1062" s="16"/>
      <c r="S1062" s="17"/>
      <c r="T1062" s="17"/>
      <c r="U1062" s="17"/>
      <c r="V1062" s="17"/>
      <c r="W1062" s="7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</row>
    <row r="1063" spans="1:33" ht="14.4">
      <c r="A1063" s="17"/>
      <c r="B1063" s="163"/>
      <c r="C1063" s="164"/>
      <c r="D1063" s="140"/>
      <c r="E1063" s="164"/>
      <c r="F1063" s="164"/>
      <c r="G1063" s="164"/>
      <c r="H1063" s="164"/>
      <c r="I1063" s="37"/>
      <c r="J1063" s="126"/>
      <c r="K1063" s="38"/>
      <c r="L1063" s="165"/>
      <c r="M1063" s="57"/>
      <c r="N1063" s="166"/>
      <c r="O1063" s="57"/>
      <c r="P1063" s="57"/>
      <c r="Q1063" s="57"/>
      <c r="R1063" s="16"/>
      <c r="S1063" s="17"/>
      <c r="T1063" s="17"/>
      <c r="U1063" s="17"/>
      <c r="V1063" s="17"/>
      <c r="W1063" s="7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</row>
    <row r="1064" spans="1:33" ht="14.4">
      <c r="A1064" s="17"/>
      <c r="B1064" s="163"/>
      <c r="C1064" s="164"/>
      <c r="D1064" s="140"/>
      <c r="E1064" s="164"/>
      <c r="F1064" s="164"/>
      <c r="G1064" s="164"/>
      <c r="H1064" s="164"/>
      <c r="I1064" s="37"/>
      <c r="J1064" s="126"/>
      <c r="K1064" s="38"/>
      <c r="L1064" s="165"/>
      <c r="M1064" s="57"/>
      <c r="N1064" s="166"/>
      <c r="O1064" s="57"/>
      <c r="P1064" s="57"/>
      <c r="Q1064" s="57"/>
      <c r="R1064" s="16"/>
      <c r="S1064" s="17"/>
      <c r="T1064" s="17"/>
      <c r="U1064" s="17"/>
      <c r="V1064" s="17"/>
      <c r="W1064" s="77"/>
      <c r="X1064" s="17"/>
      <c r="Y1064" s="17"/>
      <c r="Z1064" s="17"/>
      <c r="AA1064" s="17"/>
      <c r="AB1064" s="17"/>
      <c r="AC1064" s="17"/>
      <c r="AD1064" s="17"/>
      <c r="AE1064" s="17"/>
      <c r="AF1064" s="17"/>
      <c r="AG1064" s="17"/>
    </row>
    <row r="1065" spans="1:33" ht="14.4">
      <c r="A1065" s="17"/>
      <c r="B1065" s="163"/>
      <c r="C1065" s="164"/>
      <c r="D1065" s="140"/>
      <c r="E1065" s="164"/>
      <c r="F1065" s="164"/>
      <c r="G1065" s="164"/>
      <c r="H1065" s="164"/>
      <c r="I1065" s="37"/>
      <c r="J1065" s="126"/>
      <c r="K1065" s="38"/>
      <c r="L1065" s="165"/>
      <c r="M1065" s="57"/>
      <c r="N1065" s="166"/>
      <c r="O1065" s="57"/>
      <c r="P1065" s="57"/>
      <c r="Q1065" s="57"/>
      <c r="R1065" s="16"/>
      <c r="S1065" s="17"/>
      <c r="T1065" s="17"/>
      <c r="U1065" s="17"/>
      <c r="V1065" s="17"/>
      <c r="W1065" s="7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</row>
    <row r="1066" spans="1:33" ht="14.4">
      <c r="A1066" s="17"/>
      <c r="B1066" s="163"/>
      <c r="C1066" s="164"/>
      <c r="D1066" s="140"/>
      <c r="E1066" s="164"/>
      <c r="F1066" s="164"/>
      <c r="G1066" s="164"/>
      <c r="H1066" s="164"/>
      <c r="I1066" s="37"/>
      <c r="J1066" s="126"/>
      <c r="K1066" s="38"/>
      <c r="L1066" s="165"/>
      <c r="M1066" s="57"/>
      <c r="N1066" s="166"/>
      <c r="O1066" s="57"/>
      <c r="P1066" s="57"/>
      <c r="Q1066" s="57"/>
      <c r="R1066" s="16"/>
      <c r="S1066" s="17"/>
      <c r="T1066" s="17"/>
      <c r="U1066" s="17"/>
      <c r="V1066" s="17"/>
      <c r="W1066" s="7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</row>
    <row r="1067" spans="1:33" ht="14.4">
      <c r="A1067" s="17"/>
      <c r="B1067" s="163"/>
      <c r="C1067" s="164"/>
      <c r="D1067" s="140"/>
      <c r="E1067" s="164"/>
      <c r="F1067" s="164"/>
      <c r="G1067" s="164"/>
      <c r="H1067" s="164"/>
      <c r="I1067" s="37"/>
      <c r="J1067" s="126"/>
      <c r="K1067" s="38"/>
      <c r="L1067" s="165"/>
      <c r="M1067" s="57"/>
      <c r="N1067" s="166"/>
      <c r="O1067" s="57"/>
      <c r="P1067" s="57"/>
      <c r="Q1067" s="57"/>
      <c r="R1067" s="16"/>
      <c r="S1067" s="17"/>
      <c r="T1067" s="17"/>
      <c r="U1067" s="17"/>
      <c r="V1067" s="17"/>
      <c r="W1067" s="7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</row>
    <row r="1068" spans="1:33" ht="14.4">
      <c r="A1068" s="17"/>
      <c r="B1068" s="163"/>
      <c r="C1068" s="164"/>
      <c r="D1068" s="140"/>
      <c r="E1068" s="164"/>
      <c r="F1068" s="164"/>
      <c r="G1068" s="164"/>
      <c r="H1068" s="164"/>
      <c r="I1068" s="37"/>
      <c r="J1068" s="126"/>
      <c r="K1068" s="38"/>
      <c r="L1068" s="165"/>
      <c r="M1068" s="57"/>
      <c r="N1068" s="166"/>
      <c r="O1068" s="57"/>
      <c r="P1068" s="57"/>
      <c r="Q1068" s="57"/>
      <c r="R1068" s="16"/>
      <c r="S1068" s="17"/>
      <c r="T1068" s="17"/>
      <c r="U1068" s="17"/>
      <c r="V1068" s="17"/>
      <c r="W1068" s="7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</row>
    <row r="1069" spans="1:33" ht="14.4">
      <c r="A1069" s="17"/>
      <c r="B1069" s="163"/>
      <c r="C1069" s="164"/>
      <c r="D1069" s="140"/>
      <c r="E1069" s="164"/>
      <c r="F1069" s="164"/>
      <c r="G1069" s="164"/>
      <c r="H1069" s="164"/>
      <c r="I1069" s="37"/>
      <c r="J1069" s="126"/>
      <c r="K1069" s="38"/>
      <c r="L1069" s="165"/>
      <c r="M1069" s="57"/>
      <c r="N1069" s="166"/>
      <c r="O1069" s="57"/>
      <c r="P1069" s="57"/>
      <c r="Q1069" s="57"/>
      <c r="R1069" s="16"/>
      <c r="S1069" s="17"/>
      <c r="T1069" s="17"/>
      <c r="U1069" s="17"/>
      <c r="V1069" s="17"/>
      <c r="W1069" s="7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</row>
    <row r="1070" spans="1:33" ht="14.4">
      <c r="A1070" s="17"/>
      <c r="B1070" s="163"/>
      <c r="C1070" s="164"/>
      <c r="D1070" s="140"/>
      <c r="E1070" s="164"/>
      <c r="F1070" s="164"/>
      <c r="G1070" s="164"/>
      <c r="H1070" s="164"/>
      <c r="I1070" s="37"/>
      <c r="J1070" s="126"/>
      <c r="K1070" s="38"/>
      <c r="L1070" s="165"/>
      <c r="M1070" s="57"/>
      <c r="N1070" s="166"/>
      <c r="O1070" s="57"/>
      <c r="P1070" s="57"/>
      <c r="Q1070" s="57"/>
      <c r="R1070" s="16"/>
      <c r="S1070" s="17"/>
      <c r="T1070" s="17"/>
      <c r="U1070" s="17"/>
      <c r="V1070" s="17"/>
      <c r="W1070" s="7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</row>
    <row r="1071" spans="1:33" ht="14.4">
      <c r="A1071" s="17"/>
      <c r="B1071" s="163"/>
      <c r="C1071" s="164"/>
      <c r="D1071" s="140"/>
      <c r="E1071" s="164"/>
      <c r="F1071" s="164"/>
      <c r="G1071" s="164"/>
      <c r="H1071" s="164"/>
      <c r="I1071" s="37"/>
      <c r="J1071" s="126"/>
      <c r="K1071" s="38"/>
      <c r="L1071" s="165"/>
      <c r="M1071" s="57"/>
      <c r="N1071" s="166"/>
      <c r="O1071" s="57"/>
      <c r="P1071" s="57"/>
      <c r="Q1071" s="57"/>
      <c r="R1071" s="16"/>
      <c r="S1071" s="17"/>
      <c r="T1071" s="17"/>
      <c r="U1071" s="17"/>
      <c r="V1071" s="17"/>
      <c r="W1071" s="7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</row>
    <row r="1072" spans="1:33" ht="14.4">
      <c r="A1072" s="17"/>
      <c r="B1072" s="163"/>
      <c r="C1072" s="164"/>
      <c r="D1072" s="140"/>
      <c r="E1072" s="164"/>
      <c r="F1072" s="164"/>
      <c r="G1072" s="164"/>
      <c r="H1072" s="164"/>
      <c r="I1072" s="37"/>
      <c r="J1072" s="126"/>
      <c r="K1072" s="38"/>
      <c r="L1072" s="165"/>
      <c r="M1072" s="57"/>
      <c r="N1072" s="166"/>
      <c r="O1072" s="57"/>
      <c r="P1072" s="57"/>
      <c r="Q1072" s="57"/>
      <c r="R1072" s="16"/>
      <c r="S1072" s="17"/>
      <c r="T1072" s="17"/>
      <c r="U1072" s="17"/>
      <c r="V1072" s="17"/>
      <c r="W1072" s="7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</row>
    <row r="1073" spans="1:33" ht="14.4">
      <c r="A1073" s="17"/>
      <c r="B1073" s="163"/>
      <c r="C1073" s="164"/>
      <c r="D1073" s="140"/>
      <c r="E1073" s="164"/>
      <c r="F1073" s="164"/>
      <c r="G1073" s="164"/>
      <c r="H1073" s="164"/>
      <c r="I1073" s="37"/>
      <c r="J1073" s="126"/>
      <c r="K1073" s="38"/>
      <c r="L1073" s="165"/>
      <c r="M1073" s="57"/>
      <c r="N1073" s="166"/>
      <c r="O1073" s="57"/>
      <c r="P1073" s="57"/>
      <c r="Q1073" s="57"/>
      <c r="R1073" s="16"/>
      <c r="S1073" s="17"/>
      <c r="T1073" s="17"/>
      <c r="U1073" s="17"/>
      <c r="V1073" s="17"/>
      <c r="W1073" s="77"/>
      <c r="X1073" s="17"/>
      <c r="Y1073" s="17"/>
      <c r="Z1073" s="17"/>
      <c r="AA1073" s="17"/>
      <c r="AB1073" s="17"/>
      <c r="AC1073" s="17"/>
      <c r="AD1073" s="17"/>
      <c r="AE1073" s="17"/>
      <c r="AF1073" s="17"/>
      <c r="AG1073" s="17"/>
    </row>
    <row r="1074" spans="1:33" ht="14.4">
      <c r="A1074" s="17"/>
      <c r="B1074" s="163"/>
      <c r="C1074" s="164"/>
      <c r="D1074" s="140"/>
      <c r="E1074" s="164"/>
      <c r="F1074" s="164"/>
      <c r="G1074" s="164"/>
      <c r="H1074" s="164"/>
      <c r="I1074" s="37"/>
      <c r="J1074" s="126"/>
      <c r="K1074" s="38"/>
      <c r="L1074" s="165"/>
      <c r="M1074" s="57"/>
      <c r="N1074" s="166"/>
      <c r="O1074" s="57"/>
      <c r="P1074" s="57"/>
      <c r="Q1074" s="57"/>
      <c r="R1074" s="16"/>
      <c r="S1074" s="17"/>
      <c r="T1074" s="17"/>
      <c r="U1074" s="17"/>
      <c r="V1074" s="17"/>
      <c r="W1074" s="77"/>
      <c r="X1074" s="17"/>
      <c r="Y1074" s="17"/>
      <c r="Z1074" s="17"/>
      <c r="AA1074" s="17"/>
      <c r="AB1074" s="17"/>
      <c r="AC1074" s="17"/>
      <c r="AD1074" s="17"/>
      <c r="AE1074" s="17"/>
      <c r="AF1074" s="17"/>
      <c r="AG1074" s="17"/>
    </row>
    <row r="1075" spans="1:33" ht="14.4">
      <c r="A1075" s="17"/>
      <c r="B1075" s="163"/>
      <c r="C1075" s="164"/>
      <c r="D1075" s="140"/>
      <c r="E1075" s="164"/>
      <c r="F1075" s="164"/>
      <c r="G1075" s="164"/>
      <c r="H1075" s="164"/>
      <c r="I1075" s="37"/>
      <c r="J1075" s="126"/>
      <c r="K1075" s="38"/>
      <c r="L1075" s="165"/>
      <c r="M1075" s="57"/>
      <c r="N1075" s="166"/>
      <c r="O1075" s="57"/>
      <c r="P1075" s="57"/>
      <c r="Q1075" s="57"/>
      <c r="R1075" s="16"/>
      <c r="S1075" s="17"/>
      <c r="T1075" s="17"/>
      <c r="U1075" s="17"/>
      <c r="V1075" s="17"/>
      <c r="W1075" s="7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</row>
    <row r="1076" spans="1:33" ht="14.4">
      <c r="A1076" s="17"/>
      <c r="B1076" s="163"/>
      <c r="C1076" s="164"/>
      <c r="D1076" s="140"/>
      <c r="E1076" s="164"/>
      <c r="F1076" s="164"/>
      <c r="G1076" s="164"/>
      <c r="H1076" s="164"/>
      <c r="I1076" s="37"/>
      <c r="J1076" s="126"/>
      <c r="K1076" s="38"/>
      <c r="L1076" s="165"/>
      <c r="M1076" s="57"/>
      <c r="N1076" s="166"/>
      <c r="O1076" s="57"/>
      <c r="P1076" s="57"/>
      <c r="Q1076" s="57"/>
      <c r="R1076" s="16"/>
      <c r="S1076" s="17"/>
      <c r="T1076" s="17"/>
      <c r="U1076" s="17"/>
      <c r="V1076" s="17"/>
      <c r="W1076" s="7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</row>
    <row r="1077" spans="1:33" ht="14.4">
      <c r="A1077" s="17"/>
      <c r="B1077" s="163"/>
      <c r="C1077" s="164"/>
      <c r="D1077" s="140"/>
      <c r="E1077" s="164"/>
      <c r="F1077" s="164"/>
      <c r="G1077" s="164"/>
      <c r="H1077" s="164"/>
      <c r="I1077" s="37"/>
      <c r="J1077" s="126"/>
      <c r="K1077" s="38"/>
      <c r="L1077" s="165"/>
      <c r="M1077" s="57"/>
      <c r="N1077" s="166"/>
      <c r="O1077" s="57"/>
      <c r="P1077" s="57"/>
      <c r="Q1077" s="57"/>
      <c r="R1077" s="16"/>
      <c r="S1077" s="17"/>
      <c r="T1077" s="17"/>
      <c r="U1077" s="17"/>
      <c r="V1077" s="17"/>
      <c r="W1077" s="7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</row>
    <row r="1078" spans="1:33" ht="14.4">
      <c r="A1078" s="17"/>
      <c r="B1078" s="163"/>
      <c r="C1078" s="164"/>
      <c r="D1078" s="140"/>
      <c r="E1078" s="164"/>
      <c r="F1078" s="164"/>
      <c r="G1078" s="164"/>
      <c r="H1078" s="164"/>
      <c r="I1078" s="37"/>
      <c r="J1078" s="126"/>
      <c r="K1078" s="38"/>
      <c r="L1078" s="165"/>
      <c r="M1078" s="57"/>
      <c r="N1078" s="166"/>
      <c r="O1078" s="57"/>
      <c r="P1078" s="57"/>
      <c r="Q1078" s="57"/>
      <c r="R1078" s="16"/>
      <c r="S1078" s="17"/>
      <c r="T1078" s="17"/>
      <c r="U1078" s="17"/>
      <c r="V1078" s="17"/>
      <c r="W1078" s="7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</row>
    <row r="1079" spans="1:33" ht="14.4">
      <c r="A1079" s="17"/>
      <c r="B1079" s="163"/>
      <c r="C1079" s="164"/>
      <c r="D1079" s="140"/>
      <c r="E1079" s="164"/>
      <c r="F1079" s="164"/>
      <c r="G1079" s="164"/>
      <c r="H1079" s="164"/>
      <c r="I1079" s="37"/>
      <c r="J1079" s="126"/>
      <c r="K1079" s="38"/>
      <c r="L1079" s="165"/>
      <c r="M1079" s="57"/>
      <c r="N1079" s="166"/>
      <c r="O1079" s="57"/>
      <c r="P1079" s="57"/>
      <c r="Q1079" s="57"/>
      <c r="R1079" s="16"/>
      <c r="S1079" s="17"/>
      <c r="T1079" s="17"/>
      <c r="U1079" s="17"/>
      <c r="V1079" s="17"/>
      <c r="W1079" s="77"/>
      <c r="X1079" s="17"/>
      <c r="Y1079" s="17"/>
      <c r="Z1079" s="17"/>
      <c r="AA1079" s="17"/>
      <c r="AB1079" s="17"/>
      <c r="AC1079" s="17"/>
      <c r="AD1079" s="17"/>
      <c r="AE1079" s="17"/>
      <c r="AF1079" s="17"/>
      <c r="AG1079" s="17"/>
    </row>
    <row r="1080" spans="1:33" ht="14.4">
      <c r="A1080" s="17"/>
      <c r="B1080" s="163"/>
      <c r="C1080" s="164"/>
      <c r="D1080" s="140"/>
      <c r="E1080" s="164"/>
      <c r="F1080" s="164"/>
      <c r="G1080" s="164"/>
      <c r="H1080" s="164"/>
      <c r="I1080" s="37"/>
      <c r="J1080" s="126"/>
      <c r="K1080" s="38"/>
      <c r="L1080" s="165"/>
      <c r="M1080" s="57"/>
      <c r="N1080" s="166"/>
      <c r="O1080" s="57"/>
      <c r="P1080" s="57"/>
      <c r="Q1080" s="57"/>
      <c r="R1080" s="16"/>
      <c r="S1080" s="17"/>
      <c r="T1080" s="17"/>
      <c r="U1080" s="17"/>
      <c r="V1080" s="17"/>
      <c r="W1080" s="77"/>
      <c r="X1080" s="17"/>
      <c r="Y1080" s="17"/>
      <c r="Z1080" s="17"/>
      <c r="AA1080" s="17"/>
      <c r="AB1080" s="17"/>
      <c r="AC1080" s="17"/>
      <c r="AD1080" s="17"/>
      <c r="AE1080" s="17"/>
      <c r="AF1080" s="17"/>
      <c r="AG1080" s="17"/>
    </row>
    <row r="1081" spans="1:33" ht="14.4">
      <c r="A1081" s="17"/>
      <c r="B1081" s="163"/>
      <c r="C1081" s="164"/>
      <c r="D1081" s="140"/>
      <c r="E1081" s="164"/>
      <c r="F1081" s="164"/>
      <c r="G1081" s="164"/>
      <c r="H1081" s="164"/>
      <c r="I1081" s="37"/>
      <c r="J1081" s="126"/>
      <c r="K1081" s="38"/>
      <c r="L1081" s="165"/>
      <c r="M1081" s="57"/>
      <c r="N1081" s="166"/>
      <c r="O1081" s="57"/>
      <c r="P1081" s="57"/>
      <c r="Q1081" s="57"/>
      <c r="R1081" s="16"/>
      <c r="S1081" s="17"/>
      <c r="T1081" s="17"/>
      <c r="U1081" s="17"/>
      <c r="V1081" s="17"/>
      <c r="W1081" s="77"/>
      <c r="X1081" s="17"/>
      <c r="Y1081" s="17"/>
      <c r="Z1081" s="17"/>
      <c r="AA1081" s="17"/>
      <c r="AB1081" s="17"/>
      <c r="AC1081" s="17"/>
      <c r="AD1081" s="17"/>
      <c r="AE1081" s="17"/>
      <c r="AF1081" s="17"/>
      <c r="AG1081" s="17"/>
    </row>
    <row r="1082" spans="1:33" ht="14.4">
      <c r="A1082" s="17"/>
      <c r="B1082" s="163"/>
      <c r="C1082" s="164"/>
      <c r="D1082" s="140"/>
      <c r="E1082" s="164"/>
      <c r="F1082" s="164"/>
      <c r="G1082" s="164"/>
      <c r="H1082" s="164"/>
      <c r="I1082" s="37"/>
      <c r="J1082" s="126"/>
      <c r="K1082" s="38"/>
      <c r="L1082" s="165"/>
      <c r="M1082" s="57"/>
      <c r="N1082" s="166"/>
      <c r="O1082" s="57"/>
      <c r="P1082" s="57"/>
      <c r="Q1082" s="57"/>
      <c r="R1082" s="16"/>
      <c r="S1082" s="17"/>
      <c r="T1082" s="17"/>
      <c r="U1082" s="17"/>
      <c r="V1082" s="17"/>
      <c r="W1082" s="77"/>
      <c r="X1082" s="17"/>
      <c r="Y1082" s="17"/>
      <c r="Z1082" s="17"/>
      <c r="AA1082" s="17"/>
      <c r="AB1082" s="17"/>
      <c r="AC1082" s="17"/>
      <c r="AD1082" s="17"/>
      <c r="AE1082" s="17"/>
      <c r="AF1082" s="17"/>
      <c r="AG1082" s="17"/>
    </row>
    <row r="1083" spans="1:33" ht="14.4">
      <c r="A1083" s="17"/>
      <c r="B1083" s="163"/>
      <c r="C1083" s="164"/>
      <c r="D1083" s="140"/>
      <c r="E1083" s="164"/>
      <c r="F1083" s="164"/>
      <c r="G1083" s="164"/>
      <c r="H1083" s="164"/>
      <c r="I1083" s="37"/>
      <c r="J1083" s="126"/>
      <c r="K1083" s="38"/>
      <c r="L1083" s="165"/>
      <c r="M1083" s="57"/>
      <c r="N1083" s="166"/>
      <c r="O1083" s="57"/>
      <c r="P1083" s="57"/>
      <c r="Q1083" s="57"/>
      <c r="R1083" s="16"/>
      <c r="S1083" s="17"/>
      <c r="T1083" s="17"/>
      <c r="U1083" s="17"/>
      <c r="V1083" s="17"/>
      <c r="W1083" s="7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</row>
    <row r="1084" spans="1:33" ht="14.4">
      <c r="A1084" s="17"/>
      <c r="B1084" s="163"/>
      <c r="C1084" s="164"/>
      <c r="D1084" s="140"/>
      <c r="E1084" s="164"/>
      <c r="F1084" s="164"/>
      <c r="G1084" s="164"/>
      <c r="H1084" s="164"/>
      <c r="I1084" s="37"/>
      <c r="J1084" s="126"/>
      <c r="K1084" s="38"/>
      <c r="L1084" s="165"/>
      <c r="M1084" s="57"/>
      <c r="N1084" s="166"/>
      <c r="O1084" s="57"/>
      <c r="P1084" s="57"/>
      <c r="Q1084" s="57"/>
      <c r="R1084" s="16"/>
      <c r="S1084" s="17"/>
      <c r="T1084" s="17"/>
      <c r="U1084" s="17"/>
      <c r="V1084" s="17"/>
      <c r="W1084" s="7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</row>
    <row r="1085" spans="1:33" ht="14.4">
      <c r="A1085" s="17"/>
      <c r="B1085" s="163"/>
      <c r="C1085" s="164"/>
      <c r="D1085" s="140"/>
      <c r="E1085" s="164"/>
      <c r="F1085" s="164"/>
      <c r="G1085" s="164"/>
      <c r="H1085" s="164"/>
      <c r="I1085" s="37"/>
      <c r="J1085" s="126"/>
      <c r="K1085" s="38"/>
      <c r="L1085" s="165"/>
      <c r="M1085" s="57"/>
      <c r="N1085" s="166"/>
      <c r="O1085" s="57"/>
      <c r="P1085" s="57"/>
      <c r="Q1085" s="57"/>
      <c r="R1085" s="16"/>
      <c r="S1085" s="17"/>
      <c r="T1085" s="17"/>
      <c r="U1085" s="17"/>
      <c r="V1085" s="17"/>
      <c r="W1085" s="7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</row>
    <row r="1086" spans="1:33" ht="14.4">
      <c r="A1086" s="17"/>
      <c r="B1086" s="163"/>
      <c r="C1086" s="164"/>
      <c r="D1086" s="140"/>
      <c r="E1086" s="164"/>
      <c r="F1086" s="164"/>
      <c r="G1086" s="164"/>
      <c r="H1086" s="164"/>
      <c r="I1086" s="37"/>
      <c r="J1086" s="126"/>
      <c r="K1086" s="38"/>
      <c r="L1086" s="165"/>
      <c r="M1086" s="57"/>
      <c r="N1086" s="166"/>
      <c r="O1086" s="57"/>
      <c r="P1086" s="57"/>
      <c r="Q1086" s="57"/>
      <c r="R1086" s="16"/>
      <c r="S1086" s="17"/>
      <c r="T1086" s="17"/>
      <c r="U1086" s="17"/>
      <c r="V1086" s="17"/>
      <c r="W1086" s="77"/>
      <c r="X1086" s="17"/>
      <c r="Y1086" s="17"/>
      <c r="Z1086" s="17"/>
      <c r="AA1086" s="17"/>
      <c r="AB1086" s="17"/>
      <c r="AC1086" s="17"/>
      <c r="AD1086" s="17"/>
      <c r="AE1086" s="17"/>
      <c r="AF1086" s="17"/>
      <c r="AG1086" s="17"/>
    </row>
    <row r="1087" spans="1:33" ht="14.4">
      <c r="A1087" s="17"/>
      <c r="B1087" s="163"/>
      <c r="C1087" s="164"/>
      <c r="D1087" s="140"/>
      <c r="E1087" s="164"/>
      <c r="F1087" s="164"/>
      <c r="G1087" s="164"/>
      <c r="H1087" s="164"/>
      <c r="I1087" s="37"/>
      <c r="J1087" s="126"/>
      <c r="K1087" s="38"/>
      <c r="L1087" s="165"/>
      <c r="M1087" s="57"/>
      <c r="N1087" s="166"/>
      <c r="O1087" s="57"/>
      <c r="P1087" s="57"/>
      <c r="Q1087" s="57"/>
      <c r="R1087" s="16"/>
      <c r="S1087" s="17"/>
      <c r="T1087" s="17"/>
      <c r="U1087" s="17"/>
      <c r="V1087" s="17"/>
      <c r="W1087" s="77"/>
      <c r="X1087" s="17"/>
      <c r="Y1087" s="17"/>
      <c r="Z1087" s="17"/>
      <c r="AA1087" s="17"/>
      <c r="AB1087" s="17"/>
      <c r="AC1087" s="17"/>
      <c r="AD1087" s="17"/>
      <c r="AE1087" s="17"/>
      <c r="AF1087" s="17"/>
      <c r="AG1087" s="17"/>
    </row>
    <row r="1088" spans="1:33" ht="14.4">
      <c r="A1088" s="17"/>
      <c r="B1088" s="163"/>
      <c r="C1088" s="164"/>
      <c r="D1088" s="140"/>
      <c r="E1088" s="164"/>
      <c r="F1088" s="164"/>
      <c r="G1088" s="164"/>
      <c r="H1088" s="164"/>
      <c r="I1088" s="37"/>
      <c r="J1088" s="126"/>
      <c r="K1088" s="38"/>
      <c r="L1088" s="165"/>
      <c r="M1088" s="57"/>
      <c r="N1088" s="166"/>
      <c r="O1088" s="57"/>
      <c r="P1088" s="57"/>
      <c r="Q1088" s="57"/>
      <c r="R1088" s="16"/>
      <c r="S1088" s="17"/>
      <c r="T1088" s="17"/>
      <c r="U1088" s="17"/>
      <c r="V1088" s="17"/>
      <c r="W1088" s="77"/>
      <c r="X1088" s="17"/>
      <c r="Y1088" s="17"/>
      <c r="Z1088" s="17"/>
      <c r="AA1088" s="17"/>
      <c r="AB1088" s="17"/>
      <c r="AC1088" s="17"/>
      <c r="AD1088" s="17"/>
      <c r="AE1088" s="17"/>
      <c r="AF1088" s="17"/>
      <c r="AG1088" s="17"/>
    </row>
    <row r="1089" spans="1:33" ht="14.4">
      <c r="A1089" s="17"/>
      <c r="B1089" s="163"/>
      <c r="C1089" s="164"/>
      <c r="D1089" s="140"/>
      <c r="E1089" s="164"/>
      <c r="F1089" s="164"/>
      <c r="G1089" s="164"/>
      <c r="H1089" s="164"/>
      <c r="I1089" s="37"/>
      <c r="J1089" s="126"/>
      <c r="K1089" s="38"/>
      <c r="L1089" s="165"/>
      <c r="M1089" s="57"/>
      <c r="N1089" s="166"/>
      <c r="O1089" s="57"/>
      <c r="P1089" s="57"/>
      <c r="Q1089" s="57"/>
      <c r="R1089" s="16"/>
      <c r="S1089" s="17"/>
      <c r="T1089" s="17"/>
      <c r="U1089" s="17"/>
      <c r="V1089" s="17"/>
      <c r="W1089" s="77"/>
      <c r="X1089" s="17"/>
      <c r="Y1089" s="17"/>
      <c r="Z1089" s="17"/>
      <c r="AA1089" s="17"/>
      <c r="AB1089" s="17"/>
      <c r="AC1089" s="17"/>
      <c r="AD1089" s="17"/>
      <c r="AE1089" s="17"/>
      <c r="AF1089" s="17"/>
      <c r="AG1089" s="17"/>
    </row>
    <row r="1090" spans="1:33" ht="14.4">
      <c r="A1090" s="17"/>
      <c r="B1090" s="163"/>
      <c r="C1090" s="164"/>
      <c r="D1090" s="140"/>
      <c r="E1090" s="164"/>
      <c r="F1090" s="164"/>
      <c r="G1090" s="164"/>
      <c r="H1090" s="164"/>
      <c r="I1090" s="37"/>
      <c r="J1090" s="126"/>
      <c r="K1090" s="38"/>
      <c r="L1090" s="165"/>
      <c r="M1090" s="57"/>
      <c r="N1090" s="166"/>
      <c r="O1090" s="57"/>
      <c r="P1090" s="57"/>
      <c r="Q1090" s="57"/>
      <c r="R1090" s="16"/>
      <c r="S1090" s="17"/>
      <c r="T1090" s="17"/>
      <c r="U1090" s="17"/>
      <c r="V1090" s="17"/>
      <c r="W1090" s="77"/>
      <c r="X1090" s="17"/>
      <c r="Y1090" s="17"/>
      <c r="Z1090" s="17"/>
      <c r="AA1090" s="17"/>
      <c r="AB1090" s="17"/>
      <c r="AC1090" s="17"/>
      <c r="AD1090" s="17"/>
      <c r="AE1090" s="17"/>
      <c r="AF1090" s="17"/>
      <c r="AG1090" s="17"/>
    </row>
    <row r="1091" spans="1:33" ht="14.4">
      <c r="A1091" s="17"/>
      <c r="B1091" s="163"/>
      <c r="C1091" s="164"/>
      <c r="D1091" s="140"/>
      <c r="E1091" s="164"/>
      <c r="F1091" s="164"/>
      <c r="G1091" s="164"/>
      <c r="H1091" s="164"/>
      <c r="I1091" s="37"/>
      <c r="J1091" s="126"/>
      <c r="K1091" s="38"/>
      <c r="L1091" s="165"/>
      <c r="M1091" s="57"/>
      <c r="N1091" s="166"/>
      <c r="O1091" s="57"/>
      <c r="P1091" s="57"/>
      <c r="Q1091" s="57"/>
      <c r="R1091" s="16"/>
      <c r="S1091" s="17"/>
      <c r="T1091" s="17"/>
      <c r="U1091" s="17"/>
      <c r="V1091" s="17"/>
      <c r="W1091" s="77"/>
      <c r="X1091" s="17"/>
      <c r="Y1091" s="17"/>
      <c r="Z1091" s="17"/>
      <c r="AA1091" s="17"/>
      <c r="AB1091" s="17"/>
      <c r="AC1091" s="17"/>
      <c r="AD1091" s="17"/>
      <c r="AE1091" s="17"/>
      <c r="AF1091" s="17"/>
      <c r="AG1091" s="17"/>
    </row>
    <row r="1092" spans="1:33" ht="14.4">
      <c r="A1092" s="17"/>
      <c r="B1092" s="163"/>
      <c r="C1092" s="164"/>
      <c r="D1092" s="140"/>
      <c r="E1092" s="164"/>
      <c r="F1092" s="164"/>
      <c r="G1092" s="164"/>
      <c r="H1092" s="164"/>
      <c r="I1092" s="37"/>
      <c r="J1092" s="126"/>
      <c r="K1092" s="38"/>
      <c r="L1092" s="165"/>
      <c r="M1092" s="57"/>
      <c r="N1092" s="166"/>
      <c r="O1092" s="57"/>
      <c r="P1092" s="57"/>
      <c r="Q1092" s="57"/>
      <c r="R1092" s="16"/>
      <c r="S1092" s="17"/>
      <c r="T1092" s="17"/>
      <c r="U1092" s="17"/>
      <c r="V1092" s="17"/>
      <c r="W1092" s="77"/>
      <c r="X1092" s="17"/>
      <c r="Y1092" s="17"/>
      <c r="Z1092" s="17"/>
      <c r="AA1092" s="17"/>
      <c r="AB1092" s="17"/>
      <c r="AC1092" s="17"/>
      <c r="AD1092" s="17"/>
      <c r="AE1092" s="17"/>
      <c r="AF1092" s="17"/>
      <c r="AG1092" s="17"/>
    </row>
    <row r="1093" spans="1:33" ht="14.4">
      <c r="A1093" s="17"/>
      <c r="B1093" s="163"/>
      <c r="C1093" s="164"/>
      <c r="D1093" s="140"/>
      <c r="E1093" s="164"/>
      <c r="F1093" s="164"/>
      <c r="G1093" s="164"/>
      <c r="H1093" s="164"/>
      <c r="I1093" s="37"/>
      <c r="J1093" s="126"/>
      <c r="K1093" s="38"/>
      <c r="L1093" s="165"/>
      <c r="M1093" s="57"/>
      <c r="N1093" s="166"/>
      <c r="O1093" s="57"/>
      <c r="P1093" s="57"/>
      <c r="Q1093" s="57"/>
      <c r="R1093" s="16"/>
      <c r="S1093" s="17"/>
      <c r="T1093" s="17"/>
      <c r="U1093" s="17"/>
      <c r="V1093" s="17"/>
      <c r="W1093" s="77"/>
      <c r="X1093" s="17"/>
      <c r="Y1093" s="17"/>
      <c r="Z1093" s="17"/>
      <c r="AA1093" s="17"/>
      <c r="AB1093" s="17"/>
      <c r="AC1093" s="17"/>
      <c r="AD1093" s="17"/>
      <c r="AE1093" s="17"/>
      <c r="AF1093" s="17"/>
      <c r="AG1093" s="17"/>
    </row>
    <row r="1094" spans="1:33" ht="14.4">
      <c r="A1094" s="17"/>
      <c r="B1094" s="163"/>
      <c r="C1094" s="164"/>
      <c r="D1094" s="140"/>
      <c r="E1094" s="164"/>
      <c r="F1094" s="164"/>
      <c r="G1094" s="164"/>
      <c r="H1094" s="164"/>
      <c r="I1094" s="37"/>
      <c r="J1094" s="126"/>
      <c r="K1094" s="38"/>
      <c r="L1094" s="165"/>
      <c r="M1094" s="57"/>
      <c r="N1094" s="166"/>
      <c r="O1094" s="57"/>
      <c r="P1094" s="57"/>
      <c r="Q1094" s="57"/>
      <c r="R1094" s="16"/>
      <c r="S1094" s="17"/>
      <c r="T1094" s="17"/>
      <c r="U1094" s="17"/>
      <c r="V1094" s="17"/>
      <c r="W1094" s="77"/>
      <c r="X1094" s="17"/>
      <c r="Y1094" s="17"/>
      <c r="Z1094" s="17"/>
      <c r="AA1094" s="17"/>
      <c r="AB1094" s="17"/>
      <c r="AC1094" s="17"/>
      <c r="AD1094" s="17"/>
      <c r="AE1094" s="17"/>
      <c r="AF1094" s="17"/>
      <c r="AG1094" s="17"/>
    </row>
    <row r="1095" spans="1:33" ht="14.4">
      <c r="A1095" s="17"/>
      <c r="B1095" s="163"/>
      <c r="C1095" s="164"/>
      <c r="D1095" s="140"/>
      <c r="E1095" s="164"/>
      <c r="F1095" s="164"/>
      <c r="G1095" s="164"/>
      <c r="H1095" s="164"/>
      <c r="I1095" s="37"/>
      <c r="J1095" s="126"/>
      <c r="K1095" s="38"/>
      <c r="L1095" s="165"/>
      <c r="M1095" s="57"/>
      <c r="N1095" s="166"/>
      <c r="O1095" s="57"/>
      <c r="P1095" s="57"/>
      <c r="Q1095" s="57"/>
      <c r="R1095" s="16"/>
      <c r="S1095" s="17"/>
      <c r="T1095" s="17"/>
      <c r="U1095" s="17"/>
      <c r="V1095" s="17"/>
      <c r="W1095" s="77"/>
      <c r="X1095" s="17"/>
      <c r="Y1095" s="17"/>
      <c r="Z1095" s="17"/>
      <c r="AA1095" s="17"/>
      <c r="AB1095" s="17"/>
      <c r="AC1095" s="17"/>
      <c r="AD1095" s="17"/>
      <c r="AE1095" s="17"/>
      <c r="AF1095" s="17"/>
      <c r="AG1095" s="17"/>
    </row>
    <row r="1096" spans="1:33" ht="14.4">
      <c r="A1096" s="17"/>
      <c r="B1096" s="163"/>
      <c r="C1096" s="164"/>
      <c r="D1096" s="140"/>
      <c r="E1096" s="164"/>
      <c r="F1096" s="164"/>
      <c r="G1096" s="164"/>
      <c r="H1096" s="164"/>
      <c r="I1096" s="37"/>
      <c r="J1096" s="126"/>
      <c r="K1096" s="38"/>
      <c r="L1096" s="165"/>
      <c r="M1096" s="57"/>
      <c r="N1096" s="166"/>
      <c r="O1096" s="57"/>
      <c r="P1096" s="57"/>
      <c r="Q1096" s="57"/>
      <c r="R1096" s="16"/>
      <c r="S1096" s="17"/>
      <c r="T1096" s="17"/>
      <c r="U1096" s="17"/>
      <c r="V1096" s="17"/>
      <c r="W1096" s="77"/>
      <c r="X1096" s="17"/>
      <c r="Y1096" s="17"/>
      <c r="Z1096" s="17"/>
      <c r="AA1096" s="17"/>
      <c r="AB1096" s="17"/>
      <c r="AC1096" s="17"/>
      <c r="AD1096" s="17"/>
      <c r="AE1096" s="17"/>
      <c r="AF1096" s="17"/>
      <c r="AG1096" s="17"/>
    </row>
    <row r="1097" spans="1:33" ht="14.4">
      <c r="A1097" s="17"/>
      <c r="B1097" s="163"/>
      <c r="C1097" s="164"/>
      <c r="D1097" s="140"/>
      <c r="E1097" s="164"/>
      <c r="F1097" s="164"/>
      <c r="G1097" s="164"/>
      <c r="H1097" s="164"/>
      <c r="I1097" s="37"/>
      <c r="J1097" s="126"/>
      <c r="K1097" s="38"/>
      <c r="L1097" s="165"/>
      <c r="M1097" s="57"/>
      <c r="N1097" s="166"/>
      <c r="O1097" s="57"/>
      <c r="P1097" s="57"/>
      <c r="Q1097" s="57"/>
      <c r="R1097" s="16"/>
      <c r="S1097" s="17"/>
      <c r="T1097" s="17"/>
      <c r="U1097" s="17"/>
      <c r="V1097" s="17"/>
      <c r="W1097" s="77"/>
      <c r="X1097" s="17"/>
      <c r="Y1097" s="17"/>
      <c r="Z1097" s="17"/>
      <c r="AA1097" s="17"/>
      <c r="AB1097" s="17"/>
      <c r="AC1097" s="17"/>
      <c r="AD1097" s="17"/>
      <c r="AE1097" s="17"/>
      <c r="AF1097" s="17"/>
      <c r="AG1097" s="17"/>
    </row>
    <row r="1098" spans="1:33" ht="14.4">
      <c r="A1098" s="17"/>
      <c r="B1098" s="163"/>
      <c r="C1098" s="164"/>
      <c r="D1098" s="140"/>
      <c r="E1098" s="164"/>
      <c r="F1098" s="164"/>
      <c r="G1098" s="164"/>
      <c r="H1098" s="164"/>
      <c r="I1098" s="37"/>
      <c r="J1098" s="126"/>
      <c r="K1098" s="38"/>
      <c r="L1098" s="165"/>
      <c r="M1098" s="57"/>
      <c r="N1098" s="166"/>
      <c r="O1098" s="57"/>
      <c r="P1098" s="57"/>
      <c r="Q1098" s="57"/>
      <c r="R1098" s="16"/>
      <c r="S1098" s="17"/>
      <c r="T1098" s="17"/>
      <c r="U1098" s="17"/>
      <c r="V1098" s="17"/>
      <c r="W1098" s="77"/>
      <c r="X1098" s="17"/>
      <c r="Y1098" s="17"/>
      <c r="Z1098" s="17"/>
      <c r="AA1098" s="17"/>
      <c r="AB1098" s="17"/>
      <c r="AC1098" s="17"/>
      <c r="AD1098" s="17"/>
      <c r="AE1098" s="17"/>
      <c r="AF1098" s="17"/>
      <c r="AG1098" s="17"/>
    </row>
    <row r="1099" spans="1:33" ht="14.4">
      <c r="A1099" s="17"/>
      <c r="B1099" s="163"/>
      <c r="C1099" s="164"/>
      <c r="D1099" s="140"/>
      <c r="E1099" s="164"/>
      <c r="F1099" s="164"/>
      <c r="G1099" s="164"/>
      <c r="H1099" s="164"/>
      <c r="I1099" s="37"/>
      <c r="J1099" s="126"/>
      <c r="K1099" s="38"/>
      <c r="L1099" s="165"/>
      <c r="M1099" s="57"/>
      <c r="N1099" s="166"/>
      <c r="O1099" s="57"/>
      <c r="P1099" s="57"/>
      <c r="Q1099" s="57"/>
      <c r="R1099" s="16"/>
      <c r="S1099" s="17"/>
      <c r="T1099" s="17"/>
      <c r="U1099" s="17"/>
      <c r="V1099" s="17"/>
      <c r="W1099" s="77"/>
      <c r="X1099" s="17"/>
      <c r="Y1099" s="17"/>
      <c r="Z1099" s="17"/>
      <c r="AA1099" s="17"/>
      <c r="AB1099" s="17"/>
      <c r="AC1099" s="17"/>
      <c r="AD1099" s="17"/>
      <c r="AE1099" s="17"/>
      <c r="AF1099" s="17"/>
      <c r="AG1099" s="17"/>
    </row>
    <row r="1100" spans="1:33" ht="14.4">
      <c r="A1100" s="17"/>
      <c r="B1100" s="163"/>
      <c r="C1100" s="164"/>
      <c r="D1100" s="140"/>
      <c r="E1100" s="164"/>
      <c r="F1100" s="164"/>
      <c r="G1100" s="164"/>
      <c r="H1100" s="164"/>
      <c r="I1100" s="37"/>
      <c r="J1100" s="126"/>
      <c r="K1100" s="38"/>
      <c r="L1100" s="165"/>
      <c r="M1100" s="57"/>
      <c r="N1100" s="166"/>
      <c r="O1100" s="57"/>
      <c r="P1100" s="57"/>
      <c r="Q1100" s="57"/>
      <c r="R1100" s="16"/>
      <c r="S1100" s="17"/>
      <c r="T1100" s="17"/>
      <c r="U1100" s="17"/>
      <c r="V1100" s="17"/>
      <c r="W1100" s="77"/>
      <c r="X1100" s="17"/>
      <c r="Y1100" s="17"/>
      <c r="Z1100" s="17"/>
      <c r="AA1100" s="17"/>
      <c r="AB1100" s="17"/>
      <c r="AC1100" s="17"/>
      <c r="AD1100" s="17"/>
      <c r="AE1100" s="17"/>
      <c r="AF1100" s="17"/>
      <c r="AG1100" s="17"/>
    </row>
    <row r="1101" spans="1:33" ht="14.4">
      <c r="A1101" s="17"/>
      <c r="B1101" s="163"/>
      <c r="C1101" s="164"/>
      <c r="D1101" s="140"/>
      <c r="E1101" s="164"/>
      <c r="F1101" s="164"/>
      <c r="G1101" s="164"/>
      <c r="H1101" s="164"/>
      <c r="I1101" s="37"/>
      <c r="J1101" s="126"/>
      <c r="K1101" s="38"/>
      <c r="L1101" s="165"/>
      <c r="M1101" s="57"/>
      <c r="N1101" s="166"/>
      <c r="O1101" s="57"/>
      <c r="P1101" s="57"/>
      <c r="Q1101" s="57"/>
      <c r="R1101" s="16"/>
      <c r="S1101" s="17"/>
      <c r="T1101" s="17"/>
      <c r="U1101" s="17"/>
      <c r="V1101" s="17"/>
      <c r="W1101" s="77"/>
      <c r="X1101" s="17"/>
      <c r="Y1101" s="17"/>
      <c r="Z1101" s="17"/>
      <c r="AA1101" s="17"/>
      <c r="AB1101" s="17"/>
      <c r="AC1101" s="17"/>
      <c r="AD1101" s="17"/>
      <c r="AE1101" s="17"/>
      <c r="AF1101" s="17"/>
      <c r="AG1101" s="17"/>
    </row>
    <row r="1102" spans="1:33" ht="14.4">
      <c r="A1102" s="17"/>
      <c r="B1102" s="163"/>
      <c r="C1102" s="164"/>
      <c r="D1102" s="140"/>
      <c r="E1102" s="164"/>
      <c r="F1102" s="164"/>
      <c r="G1102" s="164"/>
      <c r="H1102" s="164"/>
      <c r="I1102" s="37"/>
      <c r="J1102" s="126"/>
      <c r="K1102" s="38"/>
      <c r="L1102" s="165"/>
      <c r="M1102" s="57"/>
      <c r="N1102" s="166"/>
      <c r="O1102" s="57"/>
      <c r="P1102" s="57"/>
      <c r="Q1102" s="57"/>
      <c r="R1102" s="16"/>
      <c r="S1102" s="17"/>
      <c r="T1102" s="17"/>
      <c r="U1102" s="17"/>
      <c r="V1102" s="17"/>
      <c r="W1102" s="77"/>
      <c r="X1102" s="17"/>
      <c r="Y1102" s="17"/>
      <c r="Z1102" s="17"/>
      <c r="AA1102" s="17"/>
      <c r="AB1102" s="17"/>
      <c r="AC1102" s="17"/>
      <c r="AD1102" s="17"/>
      <c r="AE1102" s="17"/>
      <c r="AF1102" s="17"/>
      <c r="AG1102" s="17"/>
    </row>
    <row r="1103" spans="1:33" ht="14.4">
      <c r="A1103" s="17"/>
      <c r="B1103" s="163"/>
      <c r="C1103" s="164"/>
      <c r="D1103" s="140"/>
      <c r="E1103" s="164"/>
      <c r="F1103" s="164"/>
      <c r="G1103" s="164"/>
      <c r="H1103" s="164"/>
      <c r="I1103" s="37"/>
      <c r="J1103" s="126"/>
      <c r="K1103" s="38"/>
      <c r="L1103" s="165"/>
      <c r="M1103" s="57"/>
      <c r="N1103" s="166"/>
      <c r="O1103" s="57"/>
      <c r="P1103" s="57"/>
      <c r="Q1103" s="57"/>
      <c r="R1103" s="16"/>
      <c r="S1103" s="17"/>
      <c r="T1103" s="17"/>
      <c r="U1103" s="17"/>
      <c r="V1103" s="17"/>
      <c r="W1103" s="77"/>
      <c r="X1103" s="17"/>
      <c r="Y1103" s="17"/>
      <c r="Z1103" s="17"/>
      <c r="AA1103" s="17"/>
      <c r="AB1103" s="17"/>
      <c r="AC1103" s="17"/>
      <c r="AD1103" s="17"/>
      <c r="AE1103" s="17"/>
      <c r="AF1103" s="17"/>
      <c r="AG1103" s="17"/>
    </row>
    <row r="1104" spans="1:33" ht="14.4">
      <c r="A1104" s="17"/>
      <c r="B1104" s="163"/>
      <c r="C1104" s="164"/>
      <c r="D1104" s="140"/>
      <c r="E1104" s="164"/>
      <c r="F1104" s="164"/>
      <c r="G1104" s="164"/>
      <c r="H1104" s="164"/>
      <c r="I1104" s="37"/>
      <c r="J1104" s="126"/>
      <c r="K1104" s="38"/>
      <c r="L1104" s="165"/>
      <c r="M1104" s="57"/>
      <c r="N1104" s="166"/>
      <c r="O1104" s="57"/>
      <c r="P1104" s="57"/>
      <c r="Q1104" s="57"/>
      <c r="R1104" s="16"/>
      <c r="S1104" s="17"/>
      <c r="T1104" s="17"/>
      <c r="U1104" s="17"/>
      <c r="V1104" s="17"/>
      <c r="W1104" s="77"/>
      <c r="X1104" s="17"/>
      <c r="Y1104" s="17"/>
      <c r="Z1104" s="17"/>
      <c r="AA1104" s="17"/>
      <c r="AB1104" s="17"/>
      <c r="AC1104" s="17"/>
      <c r="AD1104" s="17"/>
      <c r="AE1104" s="17"/>
      <c r="AF1104" s="17"/>
      <c r="AG1104" s="17"/>
    </row>
    <row r="1105" spans="1:33" ht="14.4">
      <c r="A1105" s="17"/>
      <c r="B1105" s="163"/>
      <c r="C1105" s="164"/>
      <c r="D1105" s="140"/>
      <c r="E1105" s="164"/>
      <c r="F1105" s="164"/>
      <c r="G1105" s="164"/>
      <c r="H1105" s="164"/>
      <c r="I1105" s="37"/>
      <c r="J1105" s="126"/>
      <c r="K1105" s="38"/>
      <c r="L1105" s="165"/>
      <c r="M1105" s="57"/>
      <c r="N1105" s="166"/>
      <c r="O1105" s="57"/>
      <c r="P1105" s="57"/>
      <c r="Q1105" s="57"/>
      <c r="R1105" s="16"/>
      <c r="S1105" s="17"/>
      <c r="T1105" s="17"/>
      <c r="U1105" s="17"/>
      <c r="V1105" s="17"/>
      <c r="W1105" s="77"/>
      <c r="X1105" s="17"/>
      <c r="Y1105" s="17"/>
      <c r="Z1105" s="17"/>
      <c r="AA1105" s="17"/>
      <c r="AB1105" s="17"/>
      <c r="AC1105" s="17"/>
      <c r="AD1105" s="17"/>
      <c r="AE1105" s="17"/>
      <c r="AF1105" s="17"/>
      <c r="AG1105" s="17"/>
    </row>
    <row r="1106" spans="1:33" ht="14.4">
      <c r="A1106" s="17"/>
      <c r="B1106" s="163"/>
      <c r="C1106" s="164"/>
      <c r="D1106" s="140"/>
      <c r="E1106" s="164"/>
      <c r="F1106" s="164"/>
      <c r="G1106" s="164"/>
      <c r="H1106" s="164"/>
      <c r="I1106" s="37"/>
      <c r="J1106" s="126"/>
      <c r="K1106" s="38"/>
      <c r="L1106" s="165"/>
      <c r="M1106" s="57"/>
      <c r="N1106" s="166"/>
      <c r="O1106" s="57"/>
      <c r="P1106" s="57"/>
      <c r="Q1106" s="57"/>
      <c r="R1106" s="16"/>
      <c r="S1106" s="17"/>
      <c r="T1106" s="17"/>
      <c r="U1106" s="17"/>
      <c r="V1106" s="17"/>
      <c r="W1106" s="77"/>
      <c r="X1106" s="17"/>
      <c r="Y1106" s="17"/>
      <c r="Z1106" s="17"/>
      <c r="AA1106" s="17"/>
      <c r="AB1106" s="17"/>
      <c r="AC1106" s="17"/>
      <c r="AD1106" s="17"/>
      <c r="AE1106" s="17"/>
      <c r="AF1106" s="17"/>
      <c r="AG1106" s="17"/>
    </row>
    <row r="1107" spans="1:33" ht="14.4">
      <c r="A1107" s="17"/>
      <c r="B1107" s="163"/>
      <c r="C1107" s="164"/>
      <c r="D1107" s="140"/>
      <c r="E1107" s="164"/>
      <c r="F1107" s="164"/>
      <c r="G1107" s="164"/>
      <c r="H1107" s="164"/>
      <c r="I1107" s="37"/>
      <c r="J1107" s="126"/>
      <c r="K1107" s="38"/>
      <c r="L1107" s="165"/>
      <c r="M1107" s="57"/>
      <c r="N1107" s="166"/>
      <c r="O1107" s="57"/>
      <c r="P1107" s="57"/>
      <c r="Q1107" s="57"/>
      <c r="R1107" s="16"/>
      <c r="S1107" s="17"/>
      <c r="T1107" s="17"/>
      <c r="U1107" s="17"/>
      <c r="V1107" s="17"/>
      <c r="W1107" s="77"/>
      <c r="X1107" s="17"/>
      <c r="Y1107" s="17"/>
      <c r="Z1107" s="17"/>
      <c r="AA1107" s="17"/>
      <c r="AB1107" s="17"/>
      <c r="AC1107" s="17"/>
      <c r="AD1107" s="17"/>
      <c r="AE1107" s="17"/>
      <c r="AF1107" s="17"/>
      <c r="AG1107" s="17"/>
    </row>
    <row r="1108" spans="1:33" ht="14.4">
      <c r="A1108" s="17"/>
      <c r="B1108" s="163"/>
      <c r="C1108" s="164"/>
      <c r="D1108" s="140"/>
      <c r="E1108" s="164"/>
      <c r="F1108" s="164"/>
      <c r="G1108" s="164"/>
      <c r="H1108" s="164"/>
      <c r="I1108" s="37"/>
      <c r="J1108" s="126"/>
      <c r="K1108" s="38"/>
      <c r="L1108" s="165"/>
      <c r="M1108" s="57"/>
      <c r="N1108" s="166"/>
      <c r="O1108" s="57"/>
      <c r="P1108" s="57"/>
      <c r="Q1108" s="57"/>
      <c r="R1108" s="16"/>
      <c r="S1108" s="17"/>
      <c r="T1108" s="17"/>
      <c r="U1108" s="17"/>
      <c r="V1108" s="17"/>
      <c r="W1108" s="77"/>
      <c r="X1108" s="17"/>
      <c r="Y1108" s="17"/>
      <c r="Z1108" s="17"/>
      <c r="AA1108" s="17"/>
      <c r="AB1108" s="17"/>
      <c r="AC1108" s="17"/>
      <c r="AD1108" s="17"/>
      <c r="AE1108" s="17"/>
      <c r="AF1108" s="17"/>
      <c r="AG1108" s="17"/>
    </row>
    <row r="1109" spans="1:33" ht="14.4">
      <c r="A1109" s="17"/>
      <c r="B1109" s="163"/>
      <c r="C1109" s="164"/>
      <c r="D1109" s="140"/>
      <c r="E1109" s="164"/>
      <c r="F1109" s="164"/>
      <c r="G1109" s="164"/>
      <c r="H1109" s="164"/>
      <c r="I1109" s="37"/>
      <c r="J1109" s="126"/>
      <c r="K1109" s="38"/>
      <c r="L1109" s="165"/>
      <c r="M1109" s="57"/>
      <c r="N1109" s="166"/>
      <c r="O1109" s="57"/>
      <c r="P1109" s="57"/>
      <c r="Q1109" s="57"/>
      <c r="R1109" s="16"/>
      <c r="S1109" s="17"/>
      <c r="T1109" s="17"/>
      <c r="U1109" s="17"/>
      <c r="V1109" s="17"/>
      <c r="W1109" s="77"/>
      <c r="X1109" s="17"/>
      <c r="Y1109" s="17"/>
      <c r="Z1109" s="17"/>
      <c r="AA1109" s="17"/>
      <c r="AB1109" s="17"/>
      <c r="AC1109" s="17"/>
      <c r="AD1109" s="17"/>
      <c r="AE1109" s="17"/>
      <c r="AF1109" s="17"/>
      <c r="AG1109" s="17"/>
    </row>
    <row r="1110" spans="1:33" ht="14.4">
      <c r="A1110" s="17"/>
      <c r="B1110" s="163"/>
      <c r="C1110" s="164"/>
      <c r="D1110" s="140"/>
      <c r="E1110" s="164"/>
      <c r="F1110" s="164"/>
      <c r="G1110" s="164"/>
      <c r="H1110" s="164"/>
      <c r="I1110" s="37"/>
      <c r="J1110" s="126"/>
      <c r="K1110" s="38"/>
      <c r="L1110" s="165"/>
      <c r="M1110" s="57"/>
      <c r="N1110" s="166"/>
      <c r="O1110" s="57"/>
      <c r="P1110" s="57"/>
      <c r="Q1110" s="57"/>
      <c r="R1110" s="16"/>
      <c r="S1110" s="17"/>
      <c r="T1110" s="17"/>
      <c r="U1110" s="17"/>
      <c r="V1110" s="17"/>
      <c r="W1110" s="77"/>
      <c r="X1110" s="17"/>
      <c r="Y1110" s="17"/>
      <c r="Z1110" s="17"/>
      <c r="AA1110" s="17"/>
      <c r="AB1110" s="17"/>
      <c r="AC1110" s="17"/>
      <c r="AD1110" s="17"/>
      <c r="AE1110" s="17"/>
      <c r="AF1110" s="17"/>
      <c r="AG1110" s="17"/>
    </row>
    <row r="1111" spans="1:33" ht="14.4">
      <c r="A1111" s="17"/>
      <c r="B1111" s="163"/>
      <c r="C1111" s="164"/>
      <c r="D1111" s="140"/>
      <c r="E1111" s="164"/>
      <c r="F1111" s="164"/>
      <c r="G1111" s="164"/>
      <c r="H1111" s="164"/>
      <c r="I1111" s="37"/>
      <c r="J1111" s="126"/>
      <c r="K1111" s="38"/>
      <c r="L1111" s="165"/>
      <c r="M1111" s="57"/>
      <c r="N1111" s="166"/>
      <c r="O1111" s="57"/>
      <c r="P1111" s="57"/>
      <c r="Q1111" s="57"/>
      <c r="R1111" s="16"/>
      <c r="S1111" s="17"/>
      <c r="T1111" s="17"/>
      <c r="U1111" s="17"/>
      <c r="V1111" s="17"/>
      <c r="W1111" s="77"/>
      <c r="X1111" s="17"/>
      <c r="Y1111" s="17"/>
      <c r="Z1111" s="17"/>
      <c r="AA1111" s="17"/>
      <c r="AB1111" s="17"/>
      <c r="AC1111" s="17"/>
      <c r="AD1111" s="17"/>
      <c r="AE1111" s="17"/>
      <c r="AF1111" s="17"/>
      <c r="AG1111" s="17"/>
    </row>
    <row r="1112" spans="1:33" ht="14.4">
      <c r="A1112" s="17"/>
      <c r="B1112" s="163"/>
      <c r="C1112" s="164"/>
      <c r="D1112" s="140"/>
      <c r="E1112" s="164"/>
      <c r="F1112" s="164"/>
      <c r="G1112" s="164"/>
      <c r="H1112" s="164"/>
      <c r="I1112" s="37"/>
      <c r="J1112" s="126"/>
      <c r="K1112" s="38"/>
      <c r="L1112" s="165"/>
      <c r="M1112" s="57"/>
      <c r="N1112" s="166"/>
      <c r="O1112" s="57"/>
      <c r="P1112" s="57"/>
      <c r="Q1112" s="57"/>
      <c r="R1112" s="16"/>
      <c r="S1112" s="17"/>
      <c r="T1112" s="17"/>
      <c r="U1112" s="17"/>
      <c r="V1112" s="17"/>
      <c r="W1112" s="77"/>
      <c r="X1112" s="17"/>
      <c r="Y1112" s="17"/>
      <c r="Z1112" s="17"/>
      <c r="AA1112" s="17"/>
      <c r="AB1112" s="17"/>
      <c r="AC1112" s="17"/>
      <c r="AD1112" s="17"/>
      <c r="AE1112" s="17"/>
      <c r="AF1112" s="17"/>
      <c r="AG1112" s="17"/>
    </row>
    <row r="1113" spans="1:33" ht="14.4">
      <c r="A1113" s="17"/>
      <c r="B1113" s="163"/>
      <c r="C1113" s="164"/>
      <c r="D1113" s="140"/>
      <c r="E1113" s="164"/>
      <c r="F1113" s="164"/>
      <c r="G1113" s="164"/>
      <c r="H1113" s="164"/>
      <c r="I1113" s="37"/>
      <c r="J1113" s="126"/>
      <c r="K1113" s="38"/>
      <c r="L1113" s="165"/>
      <c r="M1113" s="57"/>
      <c r="N1113" s="166"/>
      <c r="O1113" s="57"/>
      <c r="P1113" s="57"/>
      <c r="Q1113" s="57"/>
      <c r="R1113" s="16"/>
      <c r="S1113" s="17"/>
      <c r="T1113" s="17"/>
      <c r="U1113" s="17"/>
      <c r="V1113" s="17"/>
      <c r="W1113" s="77"/>
      <c r="X1113" s="17"/>
      <c r="Y1113" s="17"/>
      <c r="Z1113" s="17"/>
      <c r="AA1113" s="17"/>
      <c r="AB1113" s="17"/>
      <c r="AC1113" s="17"/>
      <c r="AD1113" s="17"/>
      <c r="AE1113" s="17"/>
      <c r="AF1113" s="17"/>
      <c r="AG1113" s="17"/>
    </row>
    <row r="1114" spans="1:33" ht="14.4">
      <c r="A1114" s="17"/>
      <c r="B1114" s="163"/>
      <c r="C1114" s="164"/>
      <c r="D1114" s="140"/>
      <c r="E1114" s="164"/>
      <c r="F1114" s="164"/>
      <c r="G1114" s="164"/>
      <c r="H1114" s="164"/>
      <c r="I1114" s="37"/>
      <c r="J1114" s="126"/>
      <c r="K1114" s="38"/>
      <c r="L1114" s="165"/>
      <c r="M1114" s="57"/>
      <c r="N1114" s="166"/>
      <c r="O1114" s="57"/>
      <c r="P1114" s="57"/>
      <c r="Q1114" s="57"/>
      <c r="R1114" s="16"/>
      <c r="S1114" s="17"/>
      <c r="T1114" s="17"/>
      <c r="U1114" s="17"/>
      <c r="V1114" s="17"/>
      <c r="W1114" s="77"/>
      <c r="X1114" s="17"/>
      <c r="Y1114" s="17"/>
      <c r="Z1114" s="17"/>
      <c r="AA1114" s="17"/>
      <c r="AB1114" s="17"/>
      <c r="AC1114" s="17"/>
      <c r="AD1114" s="17"/>
      <c r="AE1114" s="17"/>
      <c r="AF1114" s="17"/>
      <c r="AG1114" s="17"/>
    </row>
    <row r="1115" spans="1:33" ht="14.4">
      <c r="A1115" s="17"/>
      <c r="B1115" s="163"/>
      <c r="C1115" s="164"/>
      <c r="D1115" s="140"/>
      <c r="E1115" s="164"/>
      <c r="F1115" s="164"/>
      <c r="G1115" s="164"/>
      <c r="H1115" s="164"/>
      <c r="I1115" s="37"/>
      <c r="J1115" s="126"/>
      <c r="K1115" s="38"/>
      <c r="L1115" s="165"/>
      <c r="M1115" s="57"/>
      <c r="N1115" s="166"/>
      <c r="O1115" s="57"/>
      <c r="P1115" s="57"/>
      <c r="Q1115" s="57"/>
      <c r="R1115" s="16"/>
      <c r="S1115" s="17"/>
      <c r="T1115" s="17"/>
      <c r="U1115" s="17"/>
      <c r="V1115" s="17"/>
      <c r="W1115" s="77"/>
      <c r="X1115" s="17"/>
      <c r="Y1115" s="17"/>
      <c r="Z1115" s="17"/>
      <c r="AA1115" s="17"/>
      <c r="AB1115" s="17"/>
      <c r="AC1115" s="17"/>
      <c r="AD1115" s="17"/>
      <c r="AE1115" s="17"/>
      <c r="AF1115" s="17"/>
      <c r="AG1115" s="17"/>
    </row>
    <row r="1116" spans="1:33" ht="14.4">
      <c r="A1116" s="17"/>
      <c r="B1116" s="163"/>
      <c r="C1116" s="164"/>
      <c r="D1116" s="140"/>
      <c r="E1116" s="164"/>
      <c r="F1116" s="164"/>
      <c r="G1116" s="164"/>
      <c r="H1116" s="164"/>
      <c r="I1116" s="37"/>
      <c r="J1116" s="126"/>
      <c r="K1116" s="38"/>
      <c r="L1116" s="165"/>
      <c r="M1116" s="57"/>
      <c r="N1116" s="166"/>
      <c r="O1116" s="57"/>
      <c r="P1116" s="57"/>
      <c r="Q1116" s="57"/>
      <c r="R1116" s="16"/>
      <c r="S1116" s="17"/>
      <c r="T1116" s="17"/>
      <c r="U1116" s="17"/>
      <c r="V1116" s="17"/>
      <c r="W1116" s="77"/>
      <c r="X1116" s="17"/>
      <c r="Y1116" s="17"/>
      <c r="Z1116" s="17"/>
      <c r="AA1116" s="17"/>
      <c r="AB1116" s="17"/>
      <c r="AC1116" s="17"/>
      <c r="AD1116" s="17"/>
      <c r="AE1116" s="17"/>
      <c r="AF1116" s="17"/>
      <c r="AG1116" s="17"/>
    </row>
    <row r="1117" spans="1:33" ht="14.4">
      <c r="A1117" s="17"/>
      <c r="B1117" s="163"/>
      <c r="C1117" s="164"/>
      <c r="D1117" s="140"/>
      <c r="E1117" s="164"/>
      <c r="F1117" s="164"/>
      <c r="G1117" s="164"/>
      <c r="H1117" s="164"/>
      <c r="I1117" s="37"/>
      <c r="J1117" s="126"/>
      <c r="K1117" s="38"/>
      <c r="L1117" s="165"/>
      <c r="M1117" s="57"/>
      <c r="N1117" s="166"/>
      <c r="O1117" s="57"/>
      <c r="P1117" s="57"/>
      <c r="Q1117" s="57"/>
      <c r="R1117" s="16"/>
      <c r="S1117" s="17"/>
      <c r="T1117" s="17"/>
      <c r="U1117" s="17"/>
      <c r="V1117" s="17"/>
      <c r="W1117" s="77"/>
      <c r="X1117" s="17"/>
      <c r="Y1117" s="17"/>
      <c r="Z1117" s="17"/>
      <c r="AA1117" s="17"/>
      <c r="AB1117" s="17"/>
      <c r="AC1117" s="17"/>
      <c r="AD1117" s="17"/>
      <c r="AE1117" s="17"/>
      <c r="AF1117" s="17"/>
      <c r="AG1117" s="17"/>
    </row>
    <row r="1118" spans="1:33" ht="14.4">
      <c r="A1118" s="17"/>
      <c r="B1118" s="163"/>
      <c r="C1118" s="164"/>
      <c r="D1118" s="140"/>
      <c r="E1118" s="164"/>
      <c r="F1118" s="164"/>
      <c r="G1118" s="164"/>
      <c r="H1118" s="164"/>
      <c r="I1118" s="37"/>
      <c r="J1118" s="126"/>
      <c r="K1118" s="38"/>
      <c r="L1118" s="165"/>
      <c r="M1118" s="57"/>
      <c r="N1118" s="166"/>
      <c r="O1118" s="57"/>
      <c r="P1118" s="57"/>
      <c r="Q1118" s="57"/>
      <c r="R1118" s="16"/>
      <c r="S1118" s="17"/>
      <c r="T1118" s="17"/>
      <c r="U1118" s="17"/>
      <c r="V1118" s="17"/>
      <c r="W1118" s="77"/>
      <c r="X1118" s="17"/>
      <c r="Y1118" s="17"/>
      <c r="Z1118" s="17"/>
      <c r="AA1118" s="17"/>
      <c r="AB1118" s="17"/>
      <c r="AC1118" s="17"/>
      <c r="AD1118" s="17"/>
      <c r="AE1118" s="17"/>
      <c r="AF1118" s="17"/>
      <c r="AG1118" s="17"/>
    </row>
    <row r="1119" spans="1:33" ht="14.4">
      <c r="A1119" s="17"/>
      <c r="B1119" s="163"/>
      <c r="C1119" s="164"/>
      <c r="D1119" s="140"/>
      <c r="E1119" s="164"/>
      <c r="F1119" s="164"/>
      <c r="G1119" s="164"/>
      <c r="H1119" s="164"/>
      <c r="I1119" s="37"/>
      <c r="J1119" s="126"/>
      <c r="K1119" s="38"/>
      <c r="L1119" s="165"/>
      <c r="M1119" s="57"/>
      <c r="N1119" s="166"/>
      <c r="O1119" s="57"/>
      <c r="P1119" s="57"/>
      <c r="Q1119" s="57"/>
      <c r="R1119" s="16"/>
      <c r="S1119" s="17"/>
      <c r="T1119" s="17"/>
      <c r="U1119" s="17"/>
      <c r="V1119" s="17"/>
      <c r="W1119" s="77"/>
      <c r="X1119" s="17"/>
      <c r="Y1119" s="17"/>
      <c r="Z1119" s="17"/>
      <c r="AA1119" s="17"/>
      <c r="AB1119" s="17"/>
      <c r="AC1119" s="17"/>
      <c r="AD1119" s="17"/>
      <c r="AE1119" s="17"/>
      <c r="AF1119" s="17"/>
      <c r="AG1119" s="17"/>
    </row>
    <row r="1120" spans="1:33" ht="14.4">
      <c r="A1120" s="17"/>
      <c r="B1120" s="163"/>
      <c r="C1120" s="164"/>
      <c r="D1120" s="140"/>
      <c r="E1120" s="164"/>
      <c r="F1120" s="164"/>
      <c r="G1120" s="164"/>
      <c r="H1120" s="164"/>
      <c r="I1120" s="37"/>
      <c r="J1120" s="126"/>
      <c r="K1120" s="38"/>
      <c r="L1120" s="165"/>
      <c r="M1120" s="57"/>
      <c r="N1120" s="166"/>
      <c r="O1120" s="57"/>
      <c r="P1120" s="57"/>
      <c r="Q1120" s="57"/>
      <c r="R1120" s="16"/>
      <c r="S1120" s="17"/>
      <c r="T1120" s="17"/>
      <c r="U1120" s="17"/>
      <c r="V1120" s="17"/>
      <c r="W1120" s="77"/>
      <c r="X1120" s="17"/>
      <c r="Y1120" s="17"/>
      <c r="Z1120" s="17"/>
      <c r="AA1120" s="17"/>
      <c r="AB1120" s="17"/>
      <c r="AC1120" s="17"/>
      <c r="AD1120" s="17"/>
      <c r="AE1120" s="17"/>
      <c r="AF1120" s="17"/>
      <c r="AG1120" s="17"/>
    </row>
    <row r="1121" spans="1:33" ht="14.4">
      <c r="A1121" s="17"/>
      <c r="B1121" s="163"/>
      <c r="C1121" s="164"/>
      <c r="D1121" s="140"/>
      <c r="E1121" s="164"/>
      <c r="F1121" s="164"/>
      <c r="G1121" s="164"/>
      <c r="H1121" s="164"/>
      <c r="I1121" s="37"/>
      <c r="J1121" s="126"/>
      <c r="K1121" s="38"/>
      <c r="L1121" s="165"/>
      <c r="M1121" s="57"/>
      <c r="N1121" s="166"/>
      <c r="O1121" s="57"/>
      <c r="P1121" s="57"/>
      <c r="Q1121" s="57"/>
      <c r="R1121" s="16"/>
      <c r="S1121" s="17"/>
      <c r="T1121" s="17"/>
      <c r="U1121" s="17"/>
      <c r="V1121" s="17"/>
      <c r="W1121" s="77"/>
      <c r="X1121" s="17"/>
      <c r="Y1121" s="17"/>
      <c r="Z1121" s="17"/>
      <c r="AA1121" s="17"/>
      <c r="AB1121" s="17"/>
      <c r="AC1121" s="17"/>
      <c r="AD1121" s="17"/>
      <c r="AE1121" s="17"/>
      <c r="AF1121" s="17"/>
      <c r="AG1121" s="17"/>
    </row>
    <row r="1122" spans="1:33" ht="14.4">
      <c r="A1122" s="17"/>
      <c r="B1122" s="163"/>
      <c r="C1122" s="164"/>
      <c r="D1122" s="140"/>
      <c r="E1122" s="164"/>
      <c r="F1122" s="164"/>
      <c r="G1122" s="164"/>
      <c r="H1122" s="164"/>
      <c r="I1122" s="37"/>
      <c r="J1122" s="126"/>
      <c r="K1122" s="38"/>
      <c r="L1122" s="165"/>
      <c r="M1122" s="57"/>
      <c r="N1122" s="166"/>
      <c r="O1122" s="57"/>
      <c r="P1122" s="57"/>
      <c r="Q1122" s="57"/>
      <c r="R1122" s="16"/>
      <c r="S1122" s="17"/>
      <c r="T1122" s="17"/>
      <c r="U1122" s="17"/>
      <c r="V1122" s="17"/>
      <c r="W1122" s="77"/>
      <c r="X1122" s="17"/>
      <c r="Y1122" s="17"/>
      <c r="Z1122" s="17"/>
      <c r="AA1122" s="17"/>
      <c r="AB1122" s="17"/>
      <c r="AC1122" s="17"/>
      <c r="AD1122" s="17"/>
      <c r="AE1122" s="17"/>
      <c r="AF1122" s="17"/>
      <c r="AG1122" s="17"/>
    </row>
    <row r="1123" spans="1:33" ht="14.4">
      <c r="A1123" s="17"/>
      <c r="B1123" s="163"/>
      <c r="C1123" s="164"/>
      <c r="D1123" s="140"/>
      <c r="E1123" s="164"/>
      <c r="F1123" s="164"/>
      <c r="G1123" s="164"/>
      <c r="H1123" s="164"/>
      <c r="I1123" s="37"/>
      <c r="J1123" s="126"/>
      <c r="K1123" s="38"/>
      <c r="L1123" s="165"/>
      <c r="M1123" s="57"/>
      <c r="N1123" s="166"/>
      <c r="O1123" s="57"/>
      <c r="P1123" s="57"/>
      <c r="Q1123" s="57"/>
      <c r="R1123" s="16"/>
      <c r="S1123" s="17"/>
      <c r="T1123" s="17"/>
      <c r="U1123" s="17"/>
      <c r="V1123" s="17"/>
      <c r="W1123" s="77"/>
      <c r="X1123" s="17"/>
      <c r="Y1123" s="17"/>
      <c r="Z1123" s="17"/>
      <c r="AA1123" s="17"/>
      <c r="AB1123" s="17"/>
      <c r="AC1123" s="17"/>
      <c r="AD1123" s="17"/>
      <c r="AE1123" s="17"/>
      <c r="AF1123" s="17"/>
      <c r="AG1123" s="17"/>
    </row>
    <row r="1124" spans="1:33" ht="14.4">
      <c r="A1124" s="17"/>
      <c r="B1124" s="163"/>
      <c r="C1124" s="164"/>
      <c r="D1124" s="140"/>
      <c r="E1124" s="164"/>
      <c r="F1124" s="164"/>
      <c r="G1124" s="164"/>
      <c r="H1124" s="164"/>
      <c r="I1124" s="37"/>
      <c r="J1124" s="126"/>
      <c r="K1124" s="38"/>
      <c r="L1124" s="165"/>
      <c r="M1124" s="57"/>
      <c r="N1124" s="166"/>
      <c r="O1124" s="57"/>
      <c r="P1124" s="57"/>
      <c r="Q1124" s="57"/>
      <c r="R1124" s="16"/>
      <c r="S1124" s="17"/>
      <c r="T1124" s="17"/>
      <c r="U1124" s="17"/>
      <c r="V1124" s="17"/>
      <c r="W1124" s="77"/>
      <c r="X1124" s="17"/>
      <c r="Y1124" s="17"/>
      <c r="Z1124" s="17"/>
      <c r="AA1124" s="17"/>
      <c r="AB1124" s="17"/>
      <c r="AC1124" s="17"/>
      <c r="AD1124" s="17"/>
      <c r="AE1124" s="17"/>
      <c r="AF1124" s="17"/>
      <c r="AG1124" s="17"/>
    </row>
    <row r="1125" spans="1:33" ht="14.4">
      <c r="A1125" s="17"/>
      <c r="B1125" s="163"/>
      <c r="C1125" s="164"/>
      <c r="D1125" s="140"/>
      <c r="E1125" s="164"/>
      <c r="F1125" s="164"/>
      <c r="G1125" s="164"/>
      <c r="H1125" s="164"/>
      <c r="I1125" s="37"/>
      <c r="J1125" s="126"/>
      <c r="K1125" s="38"/>
      <c r="L1125" s="165"/>
      <c r="M1125" s="57"/>
      <c r="N1125" s="166"/>
      <c r="O1125" s="57"/>
      <c r="P1125" s="57"/>
      <c r="Q1125" s="57"/>
      <c r="R1125" s="16"/>
      <c r="S1125" s="17"/>
      <c r="T1125" s="17"/>
      <c r="U1125" s="17"/>
      <c r="V1125" s="17"/>
      <c r="W1125" s="77"/>
      <c r="X1125" s="17"/>
      <c r="Y1125" s="17"/>
      <c r="Z1125" s="17"/>
      <c r="AA1125" s="17"/>
      <c r="AB1125" s="17"/>
      <c r="AC1125" s="17"/>
      <c r="AD1125" s="17"/>
      <c r="AE1125" s="17"/>
      <c r="AF1125" s="17"/>
      <c r="AG1125" s="17"/>
    </row>
    <row r="1126" spans="1:33" ht="14.4">
      <c r="A1126" s="17"/>
      <c r="B1126" s="163"/>
      <c r="C1126" s="164"/>
      <c r="D1126" s="140"/>
      <c r="E1126" s="164"/>
      <c r="F1126" s="164"/>
      <c r="G1126" s="164"/>
      <c r="H1126" s="164"/>
      <c r="I1126" s="37"/>
      <c r="J1126" s="126"/>
      <c r="K1126" s="38"/>
      <c r="L1126" s="165"/>
      <c r="M1126" s="57"/>
      <c r="N1126" s="166"/>
      <c r="O1126" s="57"/>
      <c r="P1126" s="57"/>
      <c r="Q1126" s="57"/>
      <c r="R1126" s="16"/>
      <c r="S1126" s="17"/>
      <c r="T1126" s="17"/>
      <c r="U1126" s="17"/>
      <c r="V1126" s="17"/>
      <c r="W1126" s="77"/>
      <c r="X1126" s="17"/>
      <c r="Y1126" s="17"/>
      <c r="Z1126" s="17"/>
      <c r="AA1126" s="17"/>
      <c r="AB1126" s="17"/>
      <c r="AC1126" s="17"/>
      <c r="AD1126" s="17"/>
      <c r="AE1126" s="17"/>
      <c r="AF1126" s="17"/>
      <c r="AG1126" s="17"/>
    </row>
    <row r="1127" spans="1:33" ht="14.4">
      <c r="A1127" s="17"/>
      <c r="B1127" s="163"/>
      <c r="C1127" s="164"/>
      <c r="D1127" s="140"/>
      <c r="E1127" s="164"/>
      <c r="F1127" s="164"/>
      <c r="G1127" s="164"/>
      <c r="H1127" s="164"/>
      <c r="I1127" s="37"/>
      <c r="J1127" s="126"/>
      <c r="K1127" s="38"/>
      <c r="L1127" s="165"/>
      <c r="M1127" s="57"/>
      <c r="N1127" s="166"/>
      <c r="O1127" s="57"/>
      <c r="P1127" s="57"/>
      <c r="Q1127" s="57"/>
      <c r="R1127" s="16"/>
      <c r="S1127" s="17"/>
      <c r="T1127" s="17"/>
      <c r="U1127" s="17"/>
      <c r="V1127" s="17"/>
      <c r="W1127" s="77"/>
      <c r="X1127" s="17"/>
      <c r="Y1127" s="17"/>
      <c r="Z1127" s="17"/>
      <c r="AA1127" s="17"/>
      <c r="AB1127" s="17"/>
      <c r="AC1127" s="17"/>
      <c r="AD1127" s="17"/>
      <c r="AE1127" s="17"/>
      <c r="AF1127" s="17"/>
      <c r="AG1127" s="17"/>
    </row>
    <row r="1128" spans="1:33" ht="14.4">
      <c r="A1128" s="17"/>
      <c r="B1128" s="163"/>
      <c r="C1128" s="164"/>
      <c r="D1128" s="140"/>
      <c r="E1128" s="164"/>
      <c r="F1128" s="164"/>
      <c r="G1128" s="164"/>
      <c r="H1128" s="164"/>
      <c r="I1128" s="37"/>
      <c r="J1128" s="126"/>
      <c r="K1128" s="38"/>
      <c r="L1128" s="165"/>
      <c r="M1128" s="57"/>
      <c r="N1128" s="166"/>
      <c r="O1128" s="57"/>
      <c r="P1128" s="57"/>
      <c r="Q1128" s="57"/>
      <c r="R1128" s="16"/>
      <c r="S1128" s="17"/>
      <c r="T1128" s="17"/>
      <c r="U1128" s="17"/>
      <c r="V1128" s="17"/>
      <c r="W1128" s="77"/>
      <c r="X1128" s="17"/>
      <c r="Y1128" s="17"/>
      <c r="Z1128" s="17"/>
      <c r="AA1128" s="17"/>
      <c r="AB1128" s="17"/>
      <c r="AC1128" s="17"/>
      <c r="AD1128" s="17"/>
      <c r="AE1128" s="17"/>
      <c r="AF1128" s="17"/>
      <c r="AG1128" s="17"/>
    </row>
    <row r="1129" spans="1:33" ht="14.4">
      <c r="A1129" s="17"/>
      <c r="B1129" s="163"/>
      <c r="C1129" s="164"/>
      <c r="D1129" s="140"/>
      <c r="E1129" s="164"/>
      <c r="F1129" s="164"/>
      <c r="G1129" s="164"/>
      <c r="H1129" s="164"/>
      <c r="I1129" s="37"/>
      <c r="J1129" s="126"/>
      <c r="K1129" s="38"/>
      <c r="L1129" s="165"/>
      <c r="M1129" s="57"/>
      <c r="N1129" s="166"/>
      <c r="O1129" s="57"/>
      <c r="P1129" s="57"/>
      <c r="Q1129" s="57"/>
      <c r="R1129" s="16"/>
      <c r="S1129" s="17"/>
      <c r="T1129" s="17"/>
      <c r="U1129" s="17"/>
      <c r="V1129" s="17"/>
      <c r="W1129" s="77"/>
      <c r="X1129" s="17"/>
      <c r="Y1129" s="17"/>
      <c r="Z1129" s="17"/>
      <c r="AA1129" s="17"/>
      <c r="AB1129" s="17"/>
      <c r="AC1129" s="17"/>
      <c r="AD1129" s="17"/>
      <c r="AE1129" s="17"/>
      <c r="AF1129" s="17"/>
      <c r="AG1129" s="17"/>
    </row>
    <row r="1130" spans="1:33" ht="14.4">
      <c r="A1130" s="17"/>
      <c r="B1130" s="163"/>
      <c r="C1130" s="164"/>
      <c r="D1130" s="140"/>
      <c r="E1130" s="164"/>
      <c r="F1130" s="164"/>
      <c r="G1130" s="164"/>
      <c r="H1130" s="164"/>
      <c r="I1130" s="37"/>
      <c r="J1130" s="126"/>
      <c r="K1130" s="38"/>
      <c r="L1130" s="165"/>
      <c r="M1130" s="57"/>
      <c r="N1130" s="166"/>
      <c r="O1130" s="57"/>
      <c r="P1130" s="57"/>
      <c r="Q1130" s="57"/>
      <c r="R1130" s="16"/>
      <c r="S1130" s="17"/>
      <c r="T1130" s="17"/>
      <c r="U1130" s="17"/>
      <c r="V1130" s="17"/>
      <c r="W1130" s="77"/>
      <c r="X1130" s="17"/>
      <c r="Y1130" s="17"/>
      <c r="Z1130" s="17"/>
      <c r="AA1130" s="17"/>
      <c r="AB1130" s="17"/>
      <c r="AC1130" s="17"/>
      <c r="AD1130" s="17"/>
      <c r="AE1130" s="17"/>
      <c r="AF1130" s="17"/>
      <c r="AG1130" s="17"/>
    </row>
    <row r="1131" spans="1:33" ht="14.4">
      <c r="A1131" s="17"/>
      <c r="B1131" s="163"/>
      <c r="C1131" s="164"/>
      <c r="D1131" s="140"/>
      <c r="E1131" s="164"/>
      <c r="F1131" s="164"/>
      <c r="G1131" s="164"/>
      <c r="H1131" s="164"/>
      <c r="I1131" s="37"/>
      <c r="J1131" s="126"/>
      <c r="K1131" s="38"/>
      <c r="L1131" s="165"/>
      <c r="M1131" s="57"/>
      <c r="N1131" s="166"/>
      <c r="O1131" s="57"/>
      <c r="P1131" s="57"/>
      <c r="Q1131" s="57"/>
      <c r="R1131" s="16"/>
      <c r="S1131" s="17"/>
      <c r="T1131" s="17"/>
      <c r="U1131" s="17"/>
      <c r="V1131" s="17"/>
      <c r="W1131" s="77"/>
      <c r="X1131" s="17"/>
      <c r="Y1131" s="17"/>
      <c r="Z1131" s="17"/>
      <c r="AA1131" s="17"/>
      <c r="AB1131" s="17"/>
      <c r="AC1131" s="17"/>
      <c r="AD1131" s="17"/>
      <c r="AE1131" s="17"/>
      <c r="AF1131" s="17"/>
      <c r="AG1131" s="17"/>
    </row>
    <row r="1132" spans="1:33" ht="14.4">
      <c r="A1132" s="17"/>
      <c r="B1132" s="163"/>
      <c r="C1132" s="164"/>
      <c r="D1132" s="140"/>
      <c r="E1132" s="164"/>
      <c r="F1132" s="164"/>
      <c r="G1132" s="164"/>
      <c r="H1132" s="164"/>
      <c r="I1132" s="37"/>
      <c r="J1132" s="126"/>
      <c r="K1132" s="38"/>
      <c r="L1132" s="165"/>
      <c r="M1132" s="57"/>
      <c r="N1132" s="166"/>
      <c r="O1132" s="57"/>
      <c r="P1132" s="57"/>
      <c r="Q1132" s="57"/>
      <c r="R1132" s="16"/>
      <c r="S1132" s="17"/>
      <c r="T1132" s="17"/>
      <c r="U1132" s="17"/>
      <c r="V1132" s="17"/>
      <c r="W1132" s="77"/>
      <c r="X1132" s="17"/>
      <c r="Y1132" s="17"/>
      <c r="Z1132" s="17"/>
      <c r="AA1132" s="17"/>
      <c r="AB1132" s="17"/>
      <c r="AC1132" s="17"/>
      <c r="AD1132" s="17"/>
      <c r="AE1132" s="17"/>
      <c r="AF1132" s="17"/>
      <c r="AG1132" s="17"/>
    </row>
    <row r="1133" spans="1:33" ht="14.4">
      <c r="A1133" s="17"/>
      <c r="B1133" s="163"/>
      <c r="C1133" s="164"/>
      <c r="D1133" s="140"/>
      <c r="E1133" s="164"/>
      <c r="F1133" s="164"/>
      <c r="G1133" s="164"/>
      <c r="H1133" s="164"/>
      <c r="I1133" s="37"/>
      <c r="J1133" s="126"/>
      <c r="K1133" s="38"/>
      <c r="L1133" s="165"/>
      <c r="M1133" s="57"/>
      <c r="N1133" s="166"/>
      <c r="O1133" s="57"/>
      <c r="P1133" s="57"/>
      <c r="Q1133" s="57"/>
      <c r="R1133" s="16"/>
      <c r="S1133" s="17"/>
      <c r="T1133" s="17"/>
      <c r="U1133" s="17"/>
      <c r="V1133" s="17"/>
      <c r="W1133" s="77"/>
      <c r="X1133" s="17"/>
      <c r="Y1133" s="17"/>
      <c r="Z1133" s="17"/>
      <c r="AA1133" s="17"/>
      <c r="AB1133" s="17"/>
      <c r="AC1133" s="17"/>
      <c r="AD1133" s="17"/>
      <c r="AE1133" s="17"/>
      <c r="AF1133" s="17"/>
      <c r="AG1133" s="17"/>
    </row>
    <row r="1134" spans="1:33" ht="14.4">
      <c r="A1134" s="17"/>
      <c r="B1134" s="163"/>
      <c r="C1134" s="164"/>
      <c r="D1134" s="140"/>
      <c r="E1134" s="164"/>
      <c r="F1134" s="164"/>
      <c r="G1134" s="164"/>
      <c r="H1134" s="164"/>
      <c r="I1134" s="37"/>
      <c r="J1134" s="126"/>
      <c r="K1134" s="38"/>
      <c r="L1134" s="165"/>
      <c r="M1134" s="57"/>
      <c r="N1134" s="166"/>
      <c r="O1134" s="57"/>
      <c r="P1134" s="57"/>
      <c r="Q1134" s="57"/>
      <c r="R1134" s="16"/>
      <c r="S1134" s="17"/>
      <c r="T1134" s="17"/>
      <c r="U1134" s="17"/>
      <c r="V1134" s="17"/>
      <c r="W1134" s="77"/>
      <c r="X1134" s="17"/>
      <c r="Y1134" s="17"/>
      <c r="Z1134" s="17"/>
      <c r="AA1134" s="17"/>
      <c r="AB1134" s="17"/>
      <c r="AC1134" s="17"/>
      <c r="AD1134" s="17"/>
      <c r="AE1134" s="17"/>
      <c r="AF1134" s="17"/>
      <c r="AG1134" s="17"/>
    </row>
    <row r="1135" spans="1:33" ht="14.4">
      <c r="A1135" s="17"/>
      <c r="B1135" s="163"/>
      <c r="C1135" s="164"/>
      <c r="D1135" s="140"/>
      <c r="E1135" s="164"/>
      <c r="F1135" s="164"/>
      <c r="G1135" s="164"/>
      <c r="H1135" s="164"/>
      <c r="I1135" s="37"/>
      <c r="J1135" s="126"/>
      <c r="K1135" s="38"/>
      <c r="L1135" s="165"/>
      <c r="M1135" s="57"/>
      <c r="N1135" s="166"/>
      <c r="O1135" s="57"/>
      <c r="P1135" s="57"/>
      <c r="Q1135" s="57"/>
      <c r="R1135" s="16"/>
      <c r="S1135" s="17"/>
      <c r="T1135" s="17"/>
      <c r="U1135" s="17"/>
      <c r="V1135" s="17"/>
      <c r="W1135" s="77"/>
      <c r="X1135" s="17"/>
      <c r="Y1135" s="17"/>
      <c r="Z1135" s="17"/>
      <c r="AA1135" s="17"/>
      <c r="AB1135" s="17"/>
      <c r="AC1135" s="17"/>
      <c r="AD1135" s="17"/>
      <c r="AE1135" s="17"/>
      <c r="AF1135" s="17"/>
      <c r="AG1135" s="17"/>
    </row>
    <row r="1136" spans="1:33" ht="14.4">
      <c r="A1136" s="17"/>
      <c r="B1136" s="163"/>
      <c r="C1136" s="164"/>
      <c r="D1136" s="140"/>
      <c r="E1136" s="164"/>
      <c r="F1136" s="164"/>
      <c r="G1136" s="164"/>
      <c r="H1136" s="164"/>
      <c r="I1136" s="37"/>
      <c r="J1136" s="126"/>
      <c r="K1136" s="38"/>
      <c r="L1136" s="165"/>
      <c r="M1136" s="57"/>
      <c r="N1136" s="166"/>
      <c r="O1136" s="57"/>
      <c r="P1136" s="57"/>
      <c r="Q1136" s="57"/>
      <c r="R1136" s="16"/>
      <c r="S1136" s="17"/>
      <c r="T1136" s="17"/>
      <c r="U1136" s="17"/>
      <c r="V1136" s="17"/>
      <c r="W1136" s="77"/>
      <c r="X1136" s="17"/>
      <c r="Y1136" s="17"/>
      <c r="Z1136" s="17"/>
      <c r="AA1136" s="17"/>
      <c r="AB1136" s="17"/>
      <c r="AC1136" s="17"/>
      <c r="AD1136" s="17"/>
      <c r="AE1136" s="17"/>
      <c r="AF1136" s="17"/>
      <c r="AG1136" s="17"/>
    </row>
    <row r="1137" spans="1:33" ht="14.4">
      <c r="A1137" s="17"/>
      <c r="B1137" s="163"/>
      <c r="C1137" s="164"/>
      <c r="D1137" s="140"/>
      <c r="E1137" s="164"/>
      <c r="F1137" s="164"/>
      <c r="G1137" s="164"/>
      <c r="H1137" s="164"/>
      <c r="I1137" s="37"/>
      <c r="J1137" s="126"/>
      <c r="K1137" s="38"/>
      <c r="L1137" s="165"/>
      <c r="M1137" s="57"/>
      <c r="N1137" s="166"/>
      <c r="O1137" s="57"/>
      <c r="P1137" s="57"/>
      <c r="Q1137" s="57"/>
      <c r="R1137" s="16"/>
      <c r="S1137" s="17"/>
      <c r="T1137" s="17"/>
      <c r="U1137" s="17"/>
      <c r="V1137" s="17"/>
      <c r="W1137" s="77"/>
      <c r="X1137" s="17"/>
      <c r="Y1137" s="17"/>
      <c r="Z1137" s="17"/>
      <c r="AA1137" s="17"/>
      <c r="AB1137" s="17"/>
      <c r="AC1137" s="17"/>
      <c r="AD1137" s="17"/>
      <c r="AE1137" s="17"/>
      <c r="AF1137" s="17"/>
      <c r="AG1137" s="17"/>
    </row>
    <row r="1138" spans="1:33" ht="14.4">
      <c r="A1138" s="17"/>
      <c r="B1138" s="163"/>
      <c r="C1138" s="164"/>
      <c r="D1138" s="140"/>
      <c r="E1138" s="164"/>
      <c r="F1138" s="164"/>
      <c r="G1138" s="164"/>
      <c r="H1138" s="164"/>
      <c r="I1138" s="37"/>
      <c r="J1138" s="126"/>
      <c r="K1138" s="38"/>
      <c r="L1138" s="165"/>
      <c r="M1138" s="57"/>
      <c r="N1138" s="166"/>
      <c r="O1138" s="57"/>
      <c r="P1138" s="57"/>
      <c r="Q1138" s="57"/>
      <c r="R1138" s="16"/>
      <c r="S1138" s="17"/>
      <c r="T1138" s="17"/>
      <c r="U1138" s="17"/>
      <c r="V1138" s="17"/>
      <c r="W1138" s="77"/>
      <c r="X1138" s="17"/>
      <c r="Y1138" s="17"/>
      <c r="Z1138" s="17"/>
      <c r="AA1138" s="17"/>
      <c r="AB1138" s="17"/>
      <c r="AC1138" s="17"/>
      <c r="AD1138" s="17"/>
      <c r="AE1138" s="17"/>
      <c r="AF1138" s="17"/>
      <c r="AG1138" s="17"/>
    </row>
    <row r="1139" spans="1:33" ht="14.4">
      <c r="A1139" s="17"/>
      <c r="B1139" s="163"/>
      <c r="C1139" s="164"/>
      <c r="D1139" s="140"/>
      <c r="E1139" s="164"/>
      <c r="F1139" s="164"/>
      <c r="G1139" s="164"/>
      <c r="H1139" s="164"/>
      <c r="I1139" s="37"/>
      <c r="J1139" s="126"/>
      <c r="K1139" s="38"/>
      <c r="L1139" s="165"/>
      <c r="M1139" s="57"/>
      <c r="N1139" s="166"/>
      <c r="O1139" s="57"/>
      <c r="P1139" s="57"/>
      <c r="Q1139" s="57"/>
      <c r="R1139" s="16"/>
      <c r="S1139" s="17"/>
      <c r="T1139" s="17"/>
      <c r="U1139" s="17"/>
      <c r="V1139" s="17"/>
      <c r="W1139" s="77"/>
      <c r="X1139" s="17"/>
      <c r="Y1139" s="17"/>
      <c r="Z1139" s="17"/>
      <c r="AA1139" s="17"/>
      <c r="AB1139" s="17"/>
      <c r="AC1139" s="17"/>
      <c r="AD1139" s="17"/>
      <c r="AE1139" s="17"/>
      <c r="AF1139" s="17"/>
      <c r="AG1139" s="17"/>
    </row>
    <row r="1140" spans="1:33" ht="14.4">
      <c r="A1140" s="17"/>
      <c r="B1140" s="163"/>
      <c r="C1140" s="164"/>
      <c r="D1140" s="140"/>
      <c r="E1140" s="164"/>
      <c r="F1140" s="164"/>
      <c r="G1140" s="164"/>
      <c r="H1140" s="164"/>
      <c r="I1140" s="37"/>
      <c r="J1140" s="126"/>
      <c r="K1140" s="38"/>
      <c r="L1140" s="165"/>
      <c r="M1140" s="57"/>
      <c r="N1140" s="166"/>
      <c r="O1140" s="57"/>
      <c r="P1140" s="57"/>
      <c r="Q1140" s="57"/>
      <c r="R1140" s="16"/>
      <c r="S1140" s="17"/>
      <c r="T1140" s="17"/>
      <c r="U1140" s="17"/>
      <c r="V1140" s="17"/>
      <c r="W1140" s="77"/>
      <c r="X1140" s="17"/>
      <c r="Y1140" s="17"/>
      <c r="Z1140" s="17"/>
      <c r="AA1140" s="17"/>
      <c r="AB1140" s="17"/>
      <c r="AC1140" s="17"/>
      <c r="AD1140" s="17"/>
      <c r="AE1140" s="17"/>
      <c r="AF1140" s="17"/>
      <c r="AG1140" s="17"/>
    </row>
    <row r="1141" spans="1:33" ht="14.4">
      <c r="A1141" s="17"/>
      <c r="B1141" s="163"/>
      <c r="C1141" s="164"/>
      <c r="D1141" s="140"/>
      <c r="E1141" s="164"/>
      <c r="F1141" s="164"/>
      <c r="G1141" s="164"/>
      <c r="H1141" s="164"/>
      <c r="I1141" s="37"/>
      <c r="J1141" s="126"/>
      <c r="K1141" s="38"/>
      <c r="L1141" s="165"/>
      <c r="M1141" s="57"/>
      <c r="N1141" s="166"/>
      <c r="O1141" s="57"/>
      <c r="P1141" s="57"/>
      <c r="Q1141" s="57"/>
      <c r="R1141" s="16"/>
      <c r="S1141" s="17"/>
      <c r="T1141" s="17"/>
      <c r="U1141" s="17"/>
      <c r="V1141" s="17"/>
      <c r="W1141" s="77"/>
      <c r="X1141" s="17"/>
      <c r="Y1141" s="17"/>
      <c r="Z1141" s="17"/>
      <c r="AA1141" s="17"/>
      <c r="AB1141" s="17"/>
      <c r="AC1141" s="17"/>
      <c r="AD1141" s="17"/>
      <c r="AE1141" s="17"/>
      <c r="AF1141" s="17"/>
      <c r="AG1141" s="17"/>
    </row>
    <row r="1142" spans="1:33" ht="14.4">
      <c r="A1142" s="17"/>
      <c r="B1142" s="163"/>
      <c r="C1142" s="164"/>
      <c r="D1142" s="140"/>
      <c r="E1142" s="164"/>
      <c r="F1142" s="164"/>
      <c r="G1142" s="164"/>
      <c r="H1142" s="164"/>
      <c r="I1142" s="37"/>
      <c r="J1142" s="126"/>
      <c r="K1142" s="38"/>
      <c r="L1142" s="165"/>
      <c r="M1142" s="57"/>
      <c r="N1142" s="166"/>
      <c r="O1142" s="57"/>
      <c r="P1142" s="57"/>
      <c r="Q1142" s="57"/>
      <c r="R1142" s="16"/>
      <c r="S1142" s="17"/>
      <c r="T1142" s="17"/>
      <c r="U1142" s="17"/>
      <c r="V1142" s="17"/>
      <c r="W1142" s="77"/>
      <c r="X1142" s="17"/>
      <c r="Y1142" s="17"/>
      <c r="Z1142" s="17"/>
      <c r="AA1142" s="17"/>
      <c r="AB1142" s="17"/>
      <c r="AC1142" s="17"/>
      <c r="AD1142" s="17"/>
      <c r="AE1142" s="17"/>
      <c r="AF1142" s="17"/>
      <c r="AG1142" s="17"/>
    </row>
    <row r="1143" spans="1:33" ht="14.4">
      <c r="A1143" s="17"/>
      <c r="B1143" s="163"/>
      <c r="C1143" s="164"/>
      <c r="D1143" s="140"/>
      <c r="E1143" s="164"/>
      <c r="F1143" s="164"/>
      <c r="G1143" s="164"/>
      <c r="H1143" s="164"/>
      <c r="I1143" s="37"/>
      <c r="J1143" s="126"/>
      <c r="K1143" s="38"/>
      <c r="L1143" s="165"/>
      <c r="M1143" s="57"/>
      <c r="N1143" s="166"/>
      <c r="O1143" s="57"/>
      <c r="P1143" s="57"/>
      <c r="Q1143" s="57"/>
      <c r="R1143" s="16"/>
      <c r="S1143" s="17"/>
      <c r="T1143" s="17"/>
      <c r="U1143" s="17"/>
      <c r="V1143" s="17"/>
      <c r="W1143" s="77"/>
      <c r="X1143" s="17"/>
      <c r="Y1143" s="17"/>
      <c r="Z1143" s="17"/>
      <c r="AA1143" s="17"/>
      <c r="AB1143" s="17"/>
      <c r="AC1143" s="17"/>
      <c r="AD1143" s="17"/>
      <c r="AE1143" s="17"/>
      <c r="AF1143" s="17"/>
      <c r="AG1143" s="17"/>
    </row>
    <row r="1144" spans="1:33" ht="14.4">
      <c r="A1144" s="17"/>
      <c r="B1144" s="163"/>
      <c r="C1144" s="164"/>
      <c r="D1144" s="140"/>
      <c r="E1144" s="164"/>
      <c r="F1144" s="164"/>
      <c r="G1144" s="164"/>
      <c r="H1144" s="164"/>
      <c r="I1144" s="37"/>
      <c r="J1144" s="126"/>
      <c r="K1144" s="38"/>
      <c r="L1144" s="165"/>
      <c r="M1144" s="57"/>
      <c r="N1144" s="166"/>
      <c r="O1144" s="57"/>
      <c r="P1144" s="57"/>
      <c r="Q1144" s="57"/>
      <c r="R1144" s="16"/>
      <c r="S1144" s="17"/>
      <c r="T1144" s="17"/>
      <c r="U1144" s="17"/>
      <c r="V1144" s="17"/>
      <c r="W1144" s="77"/>
      <c r="X1144" s="17"/>
      <c r="Y1144" s="17"/>
      <c r="Z1144" s="17"/>
      <c r="AA1144" s="17"/>
      <c r="AB1144" s="17"/>
      <c r="AC1144" s="17"/>
      <c r="AD1144" s="17"/>
      <c r="AE1144" s="17"/>
      <c r="AF1144" s="17"/>
      <c r="AG1144" s="17"/>
    </row>
    <row r="1145" spans="1:33" ht="14.4">
      <c r="A1145" s="17"/>
      <c r="B1145" s="163"/>
      <c r="C1145" s="164"/>
      <c r="D1145" s="140"/>
      <c r="E1145" s="164"/>
      <c r="F1145" s="164"/>
      <c r="G1145" s="164"/>
      <c r="H1145" s="164"/>
      <c r="I1145" s="37"/>
      <c r="J1145" s="126"/>
      <c r="K1145" s="38"/>
      <c r="L1145" s="165"/>
      <c r="M1145" s="57"/>
      <c r="N1145" s="166"/>
      <c r="O1145" s="57"/>
      <c r="P1145" s="57"/>
      <c r="Q1145" s="57"/>
      <c r="R1145" s="16"/>
      <c r="S1145" s="17"/>
      <c r="T1145" s="17"/>
      <c r="U1145" s="17"/>
      <c r="V1145" s="17"/>
      <c r="W1145" s="77"/>
      <c r="X1145" s="17"/>
      <c r="Y1145" s="17"/>
      <c r="Z1145" s="17"/>
      <c r="AA1145" s="17"/>
      <c r="AB1145" s="17"/>
      <c r="AC1145" s="17"/>
      <c r="AD1145" s="17"/>
      <c r="AE1145" s="17"/>
      <c r="AF1145" s="17"/>
      <c r="AG1145" s="17"/>
    </row>
    <row r="1146" spans="1:33" ht="14.4">
      <c r="A1146" s="17"/>
      <c r="B1146" s="163"/>
      <c r="C1146" s="164"/>
      <c r="D1146" s="140"/>
      <c r="E1146" s="164"/>
      <c r="F1146" s="164"/>
      <c r="G1146" s="164"/>
      <c r="H1146" s="164"/>
      <c r="I1146" s="37"/>
      <c r="J1146" s="126"/>
      <c r="K1146" s="38"/>
      <c r="L1146" s="165"/>
      <c r="M1146" s="57"/>
      <c r="N1146" s="166"/>
      <c r="O1146" s="57"/>
      <c r="P1146" s="57"/>
      <c r="Q1146" s="57"/>
      <c r="R1146" s="16"/>
      <c r="S1146" s="17"/>
      <c r="T1146" s="17"/>
      <c r="U1146" s="17"/>
      <c r="V1146" s="17"/>
      <c r="W1146" s="77"/>
      <c r="X1146" s="17"/>
      <c r="Y1146" s="17"/>
      <c r="Z1146" s="17"/>
      <c r="AA1146" s="17"/>
      <c r="AB1146" s="17"/>
      <c r="AC1146" s="17"/>
      <c r="AD1146" s="17"/>
      <c r="AE1146" s="17"/>
      <c r="AF1146" s="17"/>
      <c r="AG1146" s="17"/>
    </row>
    <row r="1147" spans="1:33" ht="14.4">
      <c r="A1147" s="17"/>
      <c r="B1147" s="163"/>
      <c r="C1147" s="164"/>
      <c r="D1147" s="140"/>
      <c r="E1147" s="164"/>
      <c r="F1147" s="164"/>
      <c r="G1147" s="164"/>
      <c r="H1147" s="164"/>
      <c r="I1147" s="37"/>
      <c r="J1147" s="126"/>
      <c r="K1147" s="38"/>
      <c r="L1147" s="165"/>
      <c r="M1147" s="57"/>
      <c r="N1147" s="166"/>
      <c r="O1147" s="57"/>
      <c r="P1147" s="57"/>
      <c r="Q1147" s="57"/>
      <c r="R1147" s="16"/>
      <c r="S1147" s="17"/>
      <c r="T1147" s="17"/>
      <c r="U1147" s="17"/>
      <c r="V1147" s="17"/>
      <c r="W1147" s="77"/>
      <c r="X1147" s="17"/>
      <c r="Y1147" s="17"/>
      <c r="Z1147" s="17"/>
      <c r="AA1147" s="17"/>
      <c r="AB1147" s="17"/>
      <c r="AC1147" s="17"/>
      <c r="AD1147" s="17"/>
      <c r="AE1147" s="17"/>
      <c r="AF1147" s="17"/>
      <c r="AG1147" s="17"/>
    </row>
    <row r="1148" spans="1:33" ht="14.4">
      <c r="A1148" s="17"/>
      <c r="B1148" s="163"/>
      <c r="C1148" s="164"/>
      <c r="D1148" s="140"/>
      <c r="E1148" s="164"/>
      <c r="F1148" s="164"/>
      <c r="G1148" s="164"/>
      <c r="H1148" s="164"/>
      <c r="I1148" s="37"/>
      <c r="J1148" s="126"/>
      <c r="K1148" s="38"/>
      <c r="L1148" s="165"/>
      <c r="M1148" s="57"/>
      <c r="N1148" s="166"/>
      <c r="O1148" s="57"/>
      <c r="P1148" s="57"/>
      <c r="Q1148" s="57"/>
      <c r="R1148" s="16"/>
      <c r="S1148" s="17"/>
      <c r="T1148" s="17"/>
      <c r="U1148" s="17"/>
      <c r="V1148" s="17"/>
      <c r="W1148" s="77"/>
      <c r="X1148" s="17"/>
      <c r="Y1148" s="17"/>
      <c r="Z1148" s="17"/>
      <c r="AA1148" s="17"/>
      <c r="AB1148" s="17"/>
      <c r="AC1148" s="17"/>
      <c r="AD1148" s="17"/>
      <c r="AE1148" s="17"/>
      <c r="AF1148" s="17"/>
      <c r="AG1148" s="17"/>
    </row>
    <row r="1149" spans="1:33" ht="14.4">
      <c r="A1149" s="17"/>
      <c r="B1149" s="163"/>
      <c r="C1149" s="164"/>
      <c r="D1149" s="140"/>
      <c r="E1149" s="164"/>
      <c r="F1149" s="164"/>
      <c r="G1149" s="164"/>
      <c r="H1149" s="164"/>
      <c r="I1149" s="37"/>
      <c r="J1149" s="126"/>
      <c r="K1149" s="38"/>
      <c r="L1149" s="165"/>
      <c r="M1149" s="57"/>
      <c r="N1149" s="166"/>
      <c r="O1149" s="57"/>
      <c r="P1149" s="57"/>
      <c r="Q1149" s="57"/>
      <c r="R1149" s="16"/>
      <c r="S1149" s="17"/>
      <c r="T1149" s="17"/>
      <c r="U1149" s="17"/>
      <c r="V1149" s="17"/>
      <c r="W1149" s="77"/>
      <c r="X1149" s="17"/>
      <c r="Y1149" s="17"/>
      <c r="Z1149" s="17"/>
      <c r="AA1149" s="17"/>
      <c r="AB1149" s="17"/>
      <c r="AC1149" s="17"/>
      <c r="AD1149" s="17"/>
      <c r="AE1149" s="17"/>
      <c r="AF1149" s="17"/>
      <c r="AG1149" s="17"/>
    </row>
    <row r="1150" spans="1:33" ht="14.4">
      <c r="A1150" s="17"/>
      <c r="B1150" s="163"/>
      <c r="C1150" s="164"/>
      <c r="D1150" s="140"/>
      <c r="E1150" s="164"/>
      <c r="F1150" s="164"/>
      <c r="G1150" s="164"/>
      <c r="H1150" s="164"/>
      <c r="I1150" s="37"/>
      <c r="J1150" s="126"/>
      <c r="K1150" s="38"/>
      <c r="L1150" s="165"/>
      <c r="M1150" s="57"/>
      <c r="N1150" s="166"/>
      <c r="O1150" s="57"/>
      <c r="P1150" s="57"/>
      <c r="Q1150" s="57"/>
      <c r="R1150" s="16"/>
      <c r="S1150" s="17"/>
      <c r="T1150" s="17"/>
      <c r="U1150" s="17"/>
      <c r="V1150" s="17"/>
      <c r="W1150" s="77"/>
      <c r="X1150" s="17"/>
      <c r="Y1150" s="17"/>
      <c r="Z1150" s="17"/>
      <c r="AA1150" s="17"/>
      <c r="AB1150" s="17"/>
      <c r="AC1150" s="17"/>
      <c r="AD1150" s="17"/>
      <c r="AE1150" s="17"/>
      <c r="AF1150" s="17"/>
      <c r="AG1150" s="17"/>
    </row>
    <row r="1151" spans="1:33" ht="14.4">
      <c r="A1151" s="17"/>
      <c r="B1151" s="163"/>
      <c r="C1151" s="164"/>
      <c r="D1151" s="140"/>
      <c r="E1151" s="164"/>
      <c r="F1151" s="164"/>
      <c r="G1151" s="164"/>
      <c r="H1151" s="164"/>
      <c r="I1151" s="37"/>
      <c r="J1151" s="126"/>
      <c r="K1151" s="38"/>
      <c r="L1151" s="165"/>
      <c r="M1151" s="57"/>
      <c r="N1151" s="166"/>
      <c r="O1151" s="57"/>
      <c r="P1151" s="57"/>
      <c r="Q1151" s="57"/>
      <c r="R1151" s="16"/>
      <c r="S1151" s="17"/>
      <c r="T1151" s="17"/>
      <c r="U1151" s="17"/>
      <c r="V1151" s="17"/>
      <c r="W1151" s="77"/>
      <c r="X1151" s="17"/>
      <c r="Y1151" s="17"/>
      <c r="Z1151" s="17"/>
      <c r="AA1151" s="17"/>
      <c r="AB1151" s="17"/>
      <c r="AC1151" s="17"/>
      <c r="AD1151" s="17"/>
      <c r="AE1151" s="17"/>
      <c r="AF1151" s="17"/>
      <c r="AG1151" s="17"/>
    </row>
    <row r="1152" spans="1:33" ht="14.4">
      <c r="A1152" s="17"/>
      <c r="B1152" s="163"/>
      <c r="C1152" s="164"/>
      <c r="D1152" s="140"/>
      <c r="E1152" s="164"/>
      <c r="F1152" s="164"/>
      <c r="G1152" s="164"/>
      <c r="H1152" s="164"/>
      <c r="I1152" s="37"/>
      <c r="J1152" s="126"/>
      <c r="K1152" s="38"/>
      <c r="L1152" s="165"/>
      <c r="M1152" s="57"/>
      <c r="N1152" s="166"/>
      <c r="O1152" s="57"/>
      <c r="P1152" s="57"/>
      <c r="Q1152" s="57"/>
      <c r="R1152" s="16"/>
      <c r="S1152" s="17"/>
      <c r="T1152" s="17"/>
      <c r="U1152" s="17"/>
      <c r="V1152" s="17"/>
      <c r="W1152" s="77"/>
      <c r="X1152" s="17"/>
      <c r="Y1152" s="17"/>
      <c r="Z1152" s="17"/>
      <c r="AA1152" s="17"/>
      <c r="AB1152" s="17"/>
      <c r="AC1152" s="17"/>
      <c r="AD1152" s="17"/>
      <c r="AE1152" s="17"/>
      <c r="AF1152" s="17"/>
      <c r="AG1152" s="17"/>
    </row>
    <row r="1153" spans="1:33" ht="14.4">
      <c r="A1153" s="17"/>
      <c r="B1153" s="163"/>
      <c r="C1153" s="164"/>
      <c r="D1153" s="140"/>
      <c r="E1153" s="164"/>
      <c r="F1153" s="164"/>
      <c r="G1153" s="164"/>
      <c r="H1153" s="164"/>
      <c r="I1153" s="37"/>
      <c r="J1153" s="126"/>
      <c r="K1153" s="38"/>
      <c r="L1153" s="165"/>
      <c r="M1153" s="57"/>
      <c r="N1153" s="166"/>
      <c r="O1153" s="57"/>
      <c r="P1153" s="57"/>
      <c r="Q1153" s="57"/>
      <c r="R1153" s="16"/>
      <c r="S1153" s="17"/>
      <c r="T1153" s="17"/>
      <c r="U1153" s="17"/>
      <c r="V1153" s="17"/>
      <c r="W1153" s="77"/>
      <c r="X1153" s="17"/>
      <c r="Y1153" s="17"/>
      <c r="Z1153" s="17"/>
      <c r="AA1153" s="17"/>
      <c r="AB1153" s="17"/>
      <c r="AC1153" s="17"/>
      <c r="AD1153" s="17"/>
      <c r="AE1153" s="17"/>
      <c r="AF1153" s="17"/>
      <c r="AG1153" s="17"/>
    </row>
    <row r="1154" spans="1:33" ht="14.4">
      <c r="A1154" s="17"/>
      <c r="B1154" s="163"/>
      <c r="C1154" s="164"/>
      <c r="D1154" s="140"/>
      <c r="E1154" s="164"/>
      <c r="F1154" s="164"/>
      <c r="G1154" s="164"/>
      <c r="H1154" s="164"/>
      <c r="I1154" s="37"/>
      <c r="J1154" s="126"/>
      <c r="K1154" s="38"/>
      <c r="L1154" s="165"/>
      <c r="M1154" s="57"/>
      <c r="N1154" s="166"/>
      <c r="O1154" s="57"/>
      <c r="P1154" s="57"/>
      <c r="Q1154" s="57"/>
      <c r="R1154" s="16"/>
      <c r="S1154" s="17"/>
      <c r="T1154" s="17"/>
      <c r="U1154" s="17"/>
      <c r="V1154" s="17"/>
      <c r="W1154" s="77"/>
      <c r="X1154" s="17"/>
      <c r="Y1154" s="17"/>
      <c r="Z1154" s="17"/>
      <c r="AA1154" s="17"/>
      <c r="AB1154" s="17"/>
      <c r="AC1154" s="17"/>
      <c r="AD1154" s="17"/>
      <c r="AE1154" s="17"/>
      <c r="AF1154" s="17"/>
      <c r="AG1154" s="17"/>
    </row>
    <row r="1155" spans="1:33" ht="14.4">
      <c r="A1155" s="17"/>
      <c r="B1155" s="163"/>
      <c r="C1155" s="164"/>
      <c r="D1155" s="140"/>
      <c r="E1155" s="164"/>
      <c r="F1155" s="164"/>
      <c r="G1155" s="164"/>
      <c r="H1155" s="164"/>
      <c r="I1155" s="37"/>
      <c r="J1155" s="126"/>
      <c r="K1155" s="38"/>
      <c r="L1155" s="165"/>
      <c r="M1155" s="57"/>
      <c r="N1155" s="166"/>
      <c r="O1155" s="57"/>
      <c r="P1155" s="57"/>
      <c r="Q1155" s="57"/>
      <c r="R1155" s="16"/>
      <c r="S1155" s="17"/>
      <c r="T1155" s="17"/>
      <c r="U1155" s="17"/>
      <c r="V1155" s="17"/>
      <c r="W1155" s="77"/>
      <c r="X1155" s="17"/>
      <c r="Y1155" s="17"/>
      <c r="Z1155" s="17"/>
      <c r="AA1155" s="17"/>
      <c r="AB1155" s="17"/>
      <c r="AC1155" s="17"/>
      <c r="AD1155" s="17"/>
      <c r="AE1155" s="17"/>
      <c r="AF1155" s="17"/>
      <c r="AG1155" s="17"/>
    </row>
    <row r="1156" spans="1:33" ht="14.4">
      <c r="A1156" s="17"/>
      <c r="B1156" s="163"/>
      <c r="C1156" s="164"/>
      <c r="D1156" s="140"/>
      <c r="E1156" s="164"/>
      <c r="F1156" s="164"/>
      <c r="G1156" s="164"/>
      <c r="H1156" s="164"/>
      <c r="I1156" s="37"/>
      <c r="J1156" s="126"/>
      <c r="K1156" s="38"/>
      <c r="L1156" s="165"/>
      <c r="M1156" s="57"/>
      <c r="N1156" s="166"/>
      <c r="O1156" s="57"/>
      <c r="P1156" s="57"/>
      <c r="Q1156" s="57"/>
      <c r="R1156" s="16"/>
      <c r="S1156" s="17"/>
      <c r="T1156" s="17"/>
      <c r="U1156" s="17"/>
      <c r="V1156" s="17"/>
      <c r="W1156" s="77"/>
      <c r="X1156" s="17"/>
      <c r="Y1156" s="17"/>
      <c r="Z1156" s="17"/>
      <c r="AA1156" s="17"/>
      <c r="AB1156" s="17"/>
      <c r="AC1156" s="17"/>
      <c r="AD1156" s="17"/>
      <c r="AE1156" s="17"/>
      <c r="AF1156" s="17"/>
      <c r="AG1156" s="17"/>
    </row>
    <row r="1157" spans="1:33" ht="14.4">
      <c r="A1157" s="17"/>
      <c r="B1157" s="163"/>
      <c r="C1157" s="164"/>
      <c r="D1157" s="140"/>
      <c r="E1157" s="164"/>
      <c r="F1157" s="164"/>
      <c r="G1157" s="164"/>
      <c r="H1157" s="164"/>
      <c r="I1157" s="37"/>
      <c r="J1157" s="126"/>
      <c r="K1157" s="38"/>
      <c r="L1157" s="165"/>
      <c r="M1157" s="57"/>
      <c r="N1157" s="166"/>
      <c r="O1157" s="57"/>
      <c r="P1157" s="57"/>
      <c r="Q1157" s="57"/>
      <c r="R1157" s="16"/>
      <c r="S1157" s="17"/>
      <c r="T1157" s="17"/>
      <c r="U1157" s="17"/>
      <c r="V1157" s="17"/>
      <c r="W1157" s="77"/>
      <c r="X1157" s="17"/>
      <c r="Y1157" s="17"/>
      <c r="Z1157" s="17"/>
      <c r="AA1157" s="17"/>
      <c r="AB1157" s="17"/>
      <c r="AC1157" s="17"/>
      <c r="AD1157" s="17"/>
      <c r="AE1157" s="17"/>
      <c r="AF1157" s="17"/>
      <c r="AG1157" s="17"/>
    </row>
    <row r="1158" spans="1:33" ht="14.4">
      <c r="A1158" s="17"/>
      <c r="B1158" s="163"/>
      <c r="C1158" s="164"/>
      <c r="D1158" s="140"/>
      <c r="E1158" s="164"/>
      <c r="F1158" s="164"/>
      <c r="G1158" s="164"/>
      <c r="H1158" s="164"/>
      <c r="I1158" s="37"/>
      <c r="J1158" s="126"/>
      <c r="K1158" s="38"/>
      <c r="L1158" s="165"/>
      <c r="M1158" s="57"/>
      <c r="N1158" s="166"/>
      <c r="O1158" s="57"/>
      <c r="P1158" s="57"/>
      <c r="Q1158" s="57"/>
      <c r="R1158" s="16"/>
      <c r="S1158" s="17"/>
      <c r="T1158" s="17"/>
      <c r="U1158" s="17"/>
      <c r="V1158" s="17"/>
      <c r="W1158" s="77"/>
      <c r="X1158" s="17"/>
      <c r="Y1158" s="17"/>
      <c r="Z1158" s="17"/>
      <c r="AA1158" s="17"/>
      <c r="AB1158" s="17"/>
      <c r="AC1158" s="17"/>
      <c r="AD1158" s="17"/>
      <c r="AE1158" s="17"/>
      <c r="AF1158" s="17"/>
      <c r="AG1158" s="17"/>
    </row>
    <row r="1159" spans="1:33" ht="14.4">
      <c r="A1159" s="17"/>
      <c r="B1159" s="163"/>
      <c r="C1159" s="164"/>
      <c r="D1159" s="140"/>
      <c r="E1159" s="164"/>
      <c r="F1159" s="164"/>
      <c r="G1159" s="164"/>
      <c r="H1159" s="164"/>
      <c r="I1159" s="37"/>
      <c r="J1159" s="126"/>
      <c r="K1159" s="38"/>
      <c r="L1159" s="165"/>
      <c r="M1159" s="57"/>
      <c r="N1159" s="166"/>
      <c r="O1159" s="57"/>
      <c r="P1159" s="57"/>
      <c r="Q1159" s="57"/>
      <c r="R1159" s="16"/>
      <c r="S1159" s="17"/>
      <c r="T1159" s="17"/>
      <c r="U1159" s="17"/>
      <c r="V1159" s="17"/>
      <c r="W1159" s="77"/>
      <c r="X1159" s="17"/>
      <c r="Y1159" s="17"/>
      <c r="Z1159" s="17"/>
      <c r="AA1159" s="17"/>
      <c r="AB1159" s="17"/>
      <c r="AC1159" s="17"/>
      <c r="AD1159" s="17"/>
      <c r="AE1159" s="17"/>
      <c r="AF1159" s="17"/>
      <c r="AG1159" s="17"/>
    </row>
    <row r="1160" spans="1:33" ht="14.4">
      <c r="A1160" s="17"/>
      <c r="B1160" s="163"/>
      <c r="C1160" s="164"/>
      <c r="D1160" s="140"/>
      <c r="E1160" s="164"/>
      <c r="F1160" s="164"/>
      <c r="G1160" s="164"/>
      <c r="H1160" s="164"/>
      <c r="I1160" s="37"/>
      <c r="J1160" s="126"/>
      <c r="K1160" s="38"/>
      <c r="L1160" s="165"/>
      <c r="M1160" s="57"/>
      <c r="N1160" s="166"/>
      <c r="O1160" s="57"/>
      <c r="P1160" s="57"/>
      <c r="Q1160" s="57"/>
      <c r="R1160" s="16"/>
      <c r="S1160" s="17"/>
      <c r="T1160" s="17"/>
      <c r="U1160" s="17"/>
      <c r="V1160" s="17"/>
      <c r="W1160" s="77"/>
      <c r="X1160" s="17"/>
      <c r="Y1160" s="17"/>
      <c r="Z1160" s="17"/>
      <c r="AA1160" s="17"/>
      <c r="AB1160" s="17"/>
      <c r="AC1160" s="17"/>
      <c r="AD1160" s="17"/>
      <c r="AE1160" s="17"/>
      <c r="AF1160" s="17"/>
      <c r="AG1160" s="17"/>
    </row>
    <row r="1161" spans="1:33" ht="14.4">
      <c r="A1161" s="17"/>
      <c r="B1161" s="163"/>
      <c r="C1161" s="164"/>
      <c r="D1161" s="140"/>
      <c r="E1161" s="164"/>
      <c r="F1161" s="164"/>
      <c r="G1161" s="164"/>
      <c r="H1161" s="164"/>
      <c r="I1161" s="37"/>
      <c r="J1161" s="126"/>
      <c r="K1161" s="38"/>
      <c r="L1161" s="165"/>
      <c r="M1161" s="57"/>
      <c r="N1161" s="166"/>
      <c r="O1161" s="57"/>
      <c r="P1161" s="57"/>
      <c r="Q1161" s="57"/>
      <c r="R1161" s="16"/>
      <c r="S1161" s="17"/>
      <c r="T1161" s="17"/>
      <c r="U1161" s="17"/>
      <c r="V1161" s="17"/>
      <c r="W1161" s="77"/>
      <c r="X1161" s="17"/>
      <c r="Y1161" s="17"/>
      <c r="Z1161" s="17"/>
      <c r="AA1161" s="17"/>
      <c r="AB1161" s="17"/>
      <c r="AC1161" s="17"/>
      <c r="AD1161" s="17"/>
      <c r="AE1161" s="17"/>
      <c r="AF1161" s="17"/>
      <c r="AG1161" s="17"/>
    </row>
    <row r="1162" spans="1:33" ht="14.4">
      <c r="A1162" s="17"/>
      <c r="B1162" s="163"/>
      <c r="C1162" s="164"/>
      <c r="D1162" s="140"/>
      <c r="E1162" s="164"/>
      <c r="F1162" s="164"/>
      <c r="G1162" s="164"/>
      <c r="H1162" s="164"/>
      <c r="I1162" s="37"/>
      <c r="J1162" s="126"/>
      <c r="K1162" s="38"/>
      <c r="L1162" s="165"/>
      <c r="M1162" s="57"/>
      <c r="N1162" s="166"/>
      <c r="O1162" s="57"/>
      <c r="P1162" s="57"/>
      <c r="Q1162" s="57"/>
      <c r="R1162" s="16"/>
      <c r="S1162" s="17"/>
      <c r="T1162" s="17"/>
      <c r="U1162" s="17"/>
      <c r="V1162" s="17"/>
      <c r="W1162" s="77"/>
      <c r="X1162" s="17"/>
      <c r="Y1162" s="17"/>
      <c r="Z1162" s="17"/>
      <c r="AA1162" s="17"/>
      <c r="AB1162" s="17"/>
      <c r="AC1162" s="17"/>
      <c r="AD1162" s="17"/>
      <c r="AE1162" s="17"/>
      <c r="AF1162" s="17"/>
      <c r="AG1162" s="17"/>
    </row>
    <row r="1163" spans="1:33" ht="14.4">
      <c r="A1163" s="17"/>
      <c r="B1163" s="163"/>
      <c r="C1163" s="164"/>
      <c r="D1163" s="140"/>
      <c r="E1163" s="164"/>
      <c r="F1163" s="164"/>
      <c r="G1163" s="164"/>
      <c r="H1163" s="164"/>
      <c r="I1163" s="37"/>
      <c r="J1163" s="126"/>
      <c r="K1163" s="38"/>
      <c r="L1163" s="165"/>
      <c r="M1163" s="57"/>
      <c r="N1163" s="166"/>
      <c r="O1163" s="57"/>
      <c r="P1163" s="57"/>
      <c r="Q1163" s="57"/>
      <c r="R1163" s="16"/>
      <c r="S1163" s="17"/>
      <c r="T1163" s="17"/>
      <c r="U1163" s="17"/>
      <c r="V1163" s="17"/>
      <c r="W1163" s="77"/>
      <c r="X1163" s="17"/>
      <c r="Y1163" s="17"/>
      <c r="Z1163" s="17"/>
      <c r="AA1163" s="17"/>
      <c r="AB1163" s="17"/>
      <c r="AC1163" s="17"/>
      <c r="AD1163" s="17"/>
      <c r="AE1163" s="17"/>
      <c r="AF1163" s="17"/>
      <c r="AG1163" s="17"/>
    </row>
    <row r="1164" spans="1:33" ht="14.4">
      <c r="A1164" s="17"/>
      <c r="B1164" s="163"/>
      <c r="C1164" s="164"/>
      <c r="D1164" s="140"/>
      <c r="E1164" s="164"/>
      <c r="F1164" s="164"/>
      <c r="G1164" s="164"/>
      <c r="H1164" s="164"/>
      <c r="I1164" s="37"/>
      <c r="J1164" s="126"/>
      <c r="K1164" s="38"/>
      <c r="L1164" s="165"/>
      <c r="M1164" s="57"/>
      <c r="N1164" s="166"/>
      <c r="O1164" s="57"/>
      <c r="P1164" s="57"/>
      <c r="Q1164" s="57"/>
      <c r="R1164" s="16"/>
      <c r="S1164" s="17"/>
      <c r="T1164" s="17"/>
      <c r="U1164" s="17"/>
      <c r="V1164" s="17"/>
      <c r="W1164" s="77"/>
      <c r="X1164" s="17"/>
      <c r="Y1164" s="17"/>
      <c r="Z1164" s="17"/>
      <c r="AA1164" s="17"/>
      <c r="AB1164" s="17"/>
      <c r="AC1164" s="17"/>
      <c r="AD1164" s="17"/>
      <c r="AE1164" s="17"/>
      <c r="AF1164" s="17"/>
      <c r="AG1164" s="17"/>
    </row>
    <row r="1165" spans="1:33" ht="14.4">
      <c r="A1165" s="17"/>
      <c r="B1165" s="163"/>
      <c r="C1165" s="164"/>
      <c r="D1165" s="140"/>
      <c r="E1165" s="164"/>
      <c r="F1165" s="164"/>
      <c r="G1165" s="164"/>
      <c r="H1165" s="164"/>
      <c r="I1165" s="37"/>
      <c r="J1165" s="126"/>
      <c r="K1165" s="38"/>
      <c r="L1165" s="165"/>
      <c r="M1165" s="57"/>
      <c r="N1165" s="166"/>
      <c r="O1165" s="57"/>
      <c r="P1165" s="57"/>
      <c r="Q1165" s="57"/>
      <c r="R1165" s="16"/>
      <c r="S1165" s="17"/>
      <c r="T1165" s="17"/>
      <c r="U1165" s="17"/>
      <c r="V1165" s="17"/>
      <c r="W1165" s="77"/>
      <c r="X1165" s="17"/>
      <c r="Y1165" s="17"/>
      <c r="Z1165" s="17"/>
      <c r="AA1165" s="17"/>
      <c r="AB1165" s="17"/>
      <c r="AC1165" s="17"/>
      <c r="AD1165" s="17"/>
      <c r="AE1165" s="17"/>
      <c r="AF1165" s="17"/>
      <c r="AG1165" s="17"/>
    </row>
    <row r="1166" spans="1:33" ht="14.4">
      <c r="A1166" s="17"/>
      <c r="B1166" s="163"/>
      <c r="C1166" s="164"/>
      <c r="D1166" s="140"/>
      <c r="E1166" s="164"/>
      <c r="F1166" s="164"/>
      <c r="G1166" s="164"/>
      <c r="H1166" s="164"/>
      <c r="I1166" s="37"/>
      <c r="J1166" s="126"/>
      <c r="K1166" s="38"/>
      <c r="L1166" s="165"/>
      <c r="M1166" s="57"/>
      <c r="N1166" s="166"/>
      <c r="O1166" s="57"/>
      <c r="P1166" s="57"/>
      <c r="Q1166" s="57"/>
      <c r="R1166" s="16"/>
      <c r="S1166" s="17"/>
      <c r="T1166" s="17"/>
      <c r="U1166" s="17"/>
      <c r="V1166" s="17"/>
      <c r="W1166" s="77"/>
      <c r="X1166" s="17"/>
      <c r="Y1166" s="17"/>
      <c r="Z1166" s="17"/>
      <c r="AA1166" s="17"/>
      <c r="AB1166" s="17"/>
      <c r="AC1166" s="17"/>
      <c r="AD1166" s="17"/>
      <c r="AE1166" s="17"/>
      <c r="AF1166" s="17"/>
      <c r="AG1166" s="17"/>
    </row>
    <row r="1167" spans="1:33" ht="14.4">
      <c r="A1167" s="17"/>
      <c r="B1167" s="163"/>
      <c r="C1167" s="164"/>
      <c r="D1167" s="140"/>
      <c r="E1167" s="164"/>
      <c r="F1167" s="164"/>
      <c r="G1167" s="164"/>
      <c r="H1167" s="164"/>
      <c r="I1167" s="37"/>
      <c r="J1167" s="126"/>
      <c r="K1167" s="38"/>
      <c r="L1167" s="165"/>
      <c r="M1167" s="57"/>
      <c r="N1167" s="166"/>
      <c r="O1167" s="57"/>
      <c r="P1167" s="57"/>
      <c r="Q1167" s="57"/>
      <c r="R1167" s="16"/>
      <c r="S1167" s="17"/>
      <c r="T1167" s="17"/>
      <c r="U1167" s="17"/>
      <c r="V1167" s="17"/>
      <c r="W1167" s="77"/>
      <c r="X1167" s="17"/>
      <c r="Y1167" s="17"/>
      <c r="Z1167" s="17"/>
      <c r="AA1167" s="17"/>
      <c r="AB1167" s="17"/>
      <c r="AC1167" s="17"/>
      <c r="AD1167" s="17"/>
      <c r="AE1167" s="17"/>
      <c r="AF1167" s="17"/>
      <c r="AG1167" s="17"/>
    </row>
    <row r="1168" spans="1:33" ht="14.4">
      <c r="A1168" s="17"/>
      <c r="B1168" s="163"/>
      <c r="C1168" s="164"/>
      <c r="D1168" s="140"/>
      <c r="E1168" s="164"/>
      <c r="F1168" s="164"/>
      <c r="G1168" s="164"/>
      <c r="H1168" s="164"/>
      <c r="I1168" s="37"/>
      <c r="J1168" s="126"/>
      <c r="K1168" s="38"/>
      <c r="L1168" s="165"/>
      <c r="M1168" s="57"/>
      <c r="N1168" s="166"/>
      <c r="O1168" s="57"/>
      <c r="P1168" s="57"/>
      <c r="Q1168" s="57"/>
      <c r="R1168" s="16"/>
      <c r="S1168" s="17"/>
      <c r="T1168" s="17"/>
      <c r="U1168" s="17"/>
      <c r="V1168" s="17"/>
      <c r="W1168" s="77"/>
      <c r="X1168" s="17"/>
      <c r="Y1168" s="17"/>
      <c r="Z1168" s="17"/>
      <c r="AA1168" s="17"/>
      <c r="AB1168" s="17"/>
      <c r="AC1168" s="17"/>
      <c r="AD1168" s="17"/>
      <c r="AE1168" s="17"/>
      <c r="AF1168" s="17"/>
      <c r="AG1168" s="17"/>
    </row>
    <row r="1169" spans="1:33" ht="14.4">
      <c r="A1169" s="17"/>
      <c r="B1169" s="163"/>
      <c r="C1169" s="164"/>
      <c r="D1169" s="140"/>
      <c r="E1169" s="164"/>
      <c r="F1169" s="164"/>
      <c r="G1169" s="164"/>
      <c r="H1169" s="164"/>
      <c r="I1169" s="37"/>
      <c r="J1169" s="126"/>
      <c r="K1169" s="38"/>
      <c r="L1169" s="165"/>
      <c r="M1169" s="57"/>
      <c r="N1169" s="166"/>
      <c r="O1169" s="57"/>
      <c r="P1169" s="57"/>
      <c r="Q1169" s="57"/>
      <c r="R1169" s="16"/>
      <c r="S1169" s="17"/>
      <c r="T1169" s="17"/>
      <c r="U1169" s="17"/>
      <c r="V1169" s="17"/>
      <c r="W1169" s="77"/>
      <c r="X1169" s="17"/>
      <c r="Y1169" s="17"/>
      <c r="Z1169" s="17"/>
      <c r="AA1169" s="17"/>
      <c r="AB1169" s="17"/>
      <c r="AC1169" s="17"/>
      <c r="AD1169" s="17"/>
      <c r="AE1169" s="17"/>
      <c r="AF1169" s="17"/>
      <c r="AG1169" s="17"/>
    </row>
    <row r="1170" spans="1:33" ht="14.4">
      <c r="A1170" s="17"/>
      <c r="B1170" s="163"/>
      <c r="C1170" s="164"/>
      <c r="D1170" s="140"/>
      <c r="E1170" s="164"/>
      <c r="F1170" s="164"/>
      <c r="G1170" s="164"/>
      <c r="H1170" s="164"/>
      <c r="I1170" s="37"/>
      <c r="J1170" s="126"/>
      <c r="K1170" s="38"/>
      <c r="L1170" s="165"/>
      <c r="M1170" s="57"/>
      <c r="N1170" s="166"/>
      <c r="O1170" s="57"/>
      <c r="P1170" s="57"/>
      <c r="Q1170" s="57"/>
      <c r="R1170" s="16"/>
      <c r="S1170" s="17"/>
      <c r="T1170" s="17"/>
      <c r="U1170" s="17"/>
      <c r="V1170" s="17"/>
      <c r="W1170" s="77"/>
      <c r="X1170" s="17"/>
      <c r="Y1170" s="17"/>
      <c r="Z1170" s="17"/>
      <c r="AA1170" s="17"/>
      <c r="AB1170" s="17"/>
      <c r="AC1170" s="17"/>
      <c r="AD1170" s="17"/>
      <c r="AE1170" s="17"/>
      <c r="AF1170" s="17"/>
      <c r="AG1170" s="17"/>
    </row>
    <row r="1171" spans="1:33" ht="14.4">
      <c r="A1171" s="17"/>
      <c r="B1171" s="163"/>
      <c r="C1171" s="164"/>
      <c r="D1171" s="140"/>
      <c r="E1171" s="164"/>
      <c r="F1171" s="164"/>
      <c r="G1171" s="164"/>
      <c r="H1171" s="164"/>
      <c r="I1171" s="37"/>
      <c r="J1171" s="126"/>
      <c r="K1171" s="38"/>
      <c r="L1171" s="165"/>
      <c r="M1171" s="57"/>
      <c r="N1171" s="166"/>
      <c r="O1171" s="57"/>
      <c r="P1171" s="57"/>
      <c r="Q1171" s="57"/>
      <c r="R1171" s="16"/>
      <c r="S1171" s="17"/>
      <c r="T1171" s="17"/>
      <c r="U1171" s="17"/>
      <c r="V1171" s="17"/>
      <c r="W1171" s="77"/>
      <c r="X1171" s="17"/>
      <c r="Y1171" s="17"/>
      <c r="Z1171" s="17"/>
      <c r="AA1171" s="17"/>
      <c r="AB1171" s="17"/>
      <c r="AC1171" s="17"/>
      <c r="AD1171" s="17"/>
      <c r="AE1171" s="17"/>
      <c r="AF1171" s="17"/>
      <c r="AG1171" s="17"/>
    </row>
    <row r="1172" spans="1:33" ht="14.4">
      <c r="A1172" s="17"/>
      <c r="B1172" s="163"/>
      <c r="C1172" s="164"/>
      <c r="D1172" s="140"/>
      <c r="E1172" s="164"/>
      <c r="F1172" s="164"/>
      <c r="G1172" s="164"/>
      <c r="H1172" s="164"/>
      <c r="I1172" s="37"/>
      <c r="J1172" s="126"/>
      <c r="K1172" s="38"/>
      <c r="L1172" s="165"/>
      <c r="M1172" s="57"/>
      <c r="N1172" s="166"/>
      <c r="O1172" s="57"/>
      <c r="P1172" s="57"/>
      <c r="Q1172" s="57"/>
      <c r="R1172" s="16"/>
      <c r="S1172" s="17"/>
      <c r="T1172" s="17"/>
      <c r="U1172" s="17"/>
      <c r="V1172" s="17"/>
      <c r="W1172" s="77"/>
      <c r="X1172" s="17"/>
      <c r="Y1172" s="17"/>
      <c r="Z1172" s="17"/>
      <c r="AA1172" s="17"/>
      <c r="AB1172" s="17"/>
      <c r="AC1172" s="17"/>
      <c r="AD1172" s="17"/>
      <c r="AE1172" s="17"/>
      <c r="AF1172" s="17"/>
      <c r="AG1172" s="17"/>
    </row>
    <row r="1173" spans="1:33" ht="14.4">
      <c r="A1173" s="17"/>
      <c r="B1173" s="163"/>
      <c r="C1173" s="164"/>
      <c r="D1173" s="140"/>
      <c r="E1173" s="164"/>
      <c r="F1173" s="164"/>
      <c r="G1173" s="164"/>
      <c r="H1173" s="164"/>
      <c r="I1173" s="37"/>
      <c r="J1173" s="126"/>
      <c r="K1173" s="38"/>
      <c r="L1173" s="165"/>
      <c r="M1173" s="57"/>
      <c r="N1173" s="166"/>
      <c r="O1173" s="57"/>
      <c r="P1173" s="57"/>
      <c r="Q1173" s="57"/>
      <c r="R1173" s="16"/>
      <c r="S1173" s="17"/>
      <c r="T1173" s="17"/>
      <c r="U1173" s="17"/>
      <c r="V1173" s="17"/>
      <c r="W1173" s="77"/>
      <c r="X1173" s="17"/>
      <c r="Y1173" s="17"/>
      <c r="Z1173" s="17"/>
      <c r="AA1173" s="17"/>
      <c r="AB1173" s="17"/>
      <c r="AC1173" s="17"/>
      <c r="AD1173" s="17"/>
      <c r="AE1173" s="17"/>
      <c r="AF1173" s="17"/>
      <c r="AG1173" s="17"/>
    </row>
    <row r="1174" spans="1:33" ht="14.4">
      <c r="A1174" s="17"/>
      <c r="B1174" s="163"/>
      <c r="C1174" s="164"/>
      <c r="D1174" s="140"/>
      <c r="E1174" s="164"/>
      <c r="F1174" s="164"/>
      <c r="G1174" s="164"/>
      <c r="H1174" s="164"/>
      <c r="I1174" s="37"/>
      <c r="J1174" s="126"/>
      <c r="K1174" s="38"/>
      <c r="L1174" s="165"/>
      <c r="M1174" s="57"/>
      <c r="N1174" s="166"/>
      <c r="O1174" s="57"/>
      <c r="P1174" s="57"/>
      <c r="Q1174" s="57"/>
      <c r="R1174" s="16"/>
      <c r="S1174" s="17"/>
      <c r="T1174" s="17"/>
      <c r="U1174" s="17"/>
      <c r="V1174" s="17"/>
      <c r="W1174" s="77"/>
      <c r="X1174" s="17"/>
      <c r="Y1174" s="17"/>
      <c r="Z1174" s="17"/>
      <c r="AA1174" s="17"/>
      <c r="AB1174" s="17"/>
      <c r="AC1174" s="17"/>
      <c r="AD1174" s="17"/>
      <c r="AE1174" s="17"/>
      <c r="AF1174" s="17"/>
      <c r="AG1174" s="17"/>
    </row>
    <row r="1175" spans="1:33" ht="14.4">
      <c r="A1175" s="17"/>
      <c r="B1175" s="163"/>
      <c r="C1175" s="164"/>
      <c r="D1175" s="140"/>
      <c r="E1175" s="164"/>
      <c r="F1175" s="164"/>
      <c r="G1175" s="164"/>
      <c r="H1175" s="164"/>
      <c r="I1175" s="37"/>
      <c r="J1175" s="126"/>
      <c r="K1175" s="38"/>
      <c r="L1175" s="165"/>
      <c r="M1175" s="57"/>
      <c r="N1175" s="166"/>
      <c r="O1175" s="57"/>
      <c r="P1175" s="57"/>
      <c r="Q1175" s="57"/>
      <c r="R1175" s="16"/>
      <c r="S1175" s="17"/>
      <c r="T1175" s="17"/>
      <c r="U1175" s="17"/>
      <c r="V1175" s="17"/>
      <c r="W1175" s="77"/>
      <c r="X1175" s="17"/>
      <c r="Y1175" s="17"/>
      <c r="Z1175" s="17"/>
      <c r="AA1175" s="17"/>
      <c r="AB1175" s="17"/>
      <c r="AC1175" s="17"/>
      <c r="AD1175" s="17"/>
      <c r="AE1175" s="17"/>
      <c r="AF1175" s="17"/>
      <c r="AG1175" s="17"/>
    </row>
    <row r="1176" spans="1:33" ht="14.4">
      <c r="A1176" s="17"/>
      <c r="B1176" s="163"/>
      <c r="C1176" s="164"/>
      <c r="D1176" s="140"/>
      <c r="E1176" s="164"/>
      <c r="F1176" s="164"/>
      <c r="G1176" s="164"/>
      <c r="H1176" s="164"/>
      <c r="I1176" s="37"/>
      <c r="J1176" s="126"/>
      <c r="K1176" s="38"/>
      <c r="L1176" s="165"/>
      <c r="M1176" s="57"/>
      <c r="N1176" s="166"/>
      <c r="O1176" s="57"/>
      <c r="P1176" s="57"/>
      <c r="Q1176" s="57"/>
      <c r="R1176" s="16"/>
      <c r="S1176" s="17"/>
      <c r="T1176" s="17"/>
      <c r="U1176" s="17"/>
      <c r="V1176" s="17"/>
      <c r="W1176" s="77"/>
      <c r="X1176" s="17"/>
      <c r="Y1176" s="17"/>
      <c r="Z1176" s="17"/>
      <c r="AA1176" s="17"/>
      <c r="AB1176" s="17"/>
      <c r="AC1176" s="17"/>
      <c r="AD1176" s="17"/>
      <c r="AE1176" s="17"/>
      <c r="AF1176" s="17"/>
      <c r="AG1176" s="17"/>
    </row>
    <row r="1177" spans="1:33" ht="14.4">
      <c r="A1177" s="17"/>
      <c r="B1177" s="163"/>
      <c r="C1177" s="164"/>
      <c r="D1177" s="140"/>
      <c r="E1177" s="164"/>
      <c r="F1177" s="164"/>
      <c r="G1177" s="164"/>
      <c r="H1177" s="164"/>
      <c r="I1177" s="37"/>
      <c r="J1177" s="126"/>
      <c r="K1177" s="38"/>
      <c r="L1177" s="165"/>
      <c r="M1177" s="57"/>
      <c r="N1177" s="166"/>
      <c r="O1177" s="57"/>
      <c r="P1177" s="57"/>
      <c r="Q1177" s="57"/>
      <c r="R1177" s="16"/>
      <c r="S1177" s="17"/>
      <c r="T1177" s="17"/>
      <c r="U1177" s="17"/>
      <c r="V1177" s="17"/>
      <c r="W1177" s="77"/>
      <c r="X1177" s="17"/>
      <c r="Y1177" s="17"/>
      <c r="Z1177" s="17"/>
      <c r="AA1177" s="17"/>
      <c r="AB1177" s="17"/>
      <c r="AC1177" s="17"/>
      <c r="AD1177" s="17"/>
      <c r="AE1177" s="17"/>
      <c r="AF1177" s="17"/>
      <c r="AG1177" s="17"/>
    </row>
    <row r="1178" spans="1:33" ht="14.4">
      <c r="A1178" s="17"/>
      <c r="B1178" s="163"/>
      <c r="C1178" s="164"/>
      <c r="D1178" s="140"/>
      <c r="E1178" s="164"/>
      <c r="F1178" s="164"/>
      <c r="G1178" s="164"/>
      <c r="H1178" s="164"/>
      <c r="I1178" s="37"/>
      <c r="J1178" s="126"/>
      <c r="K1178" s="38"/>
      <c r="L1178" s="165"/>
      <c r="M1178" s="57"/>
      <c r="N1178" s="166"/>
      <c r="O1178" s="57"/>
      <c r="P1178" s="57"/>
      <c r="Q1178" s="57"/>
      <c r="R1178" s="16"/>
      <c r="S1178" s="17"/>
      <c r="T1178" s="17"/>
      <c r="U1178" s="17"/>
      <c r="V1178" s="17"/>
      <c r="W1178" s="77"/>
      <c r="X1178" s="17"/>
      <c r="Y1178" s="17"/>
      <c r="Z1178" s="17"/>
      <c r="AA1178" s="17"/>
      <c r="AB1178" s="17"/>
      <c r="AC1178" s="17"/>
      <c r="AD1178" s="17"/>
      <c r="AE1178" s="17"/>
      <c r="AF1178" s="17"/>
      <c r="AG1178" s="17"/>
    </row>
    <row r="1179" spans="1:33" ht="14.4">
      <c r="A1179" s="17"/>
      <c r="B1179" s="163"/>
      <c r="C1179" s="164"/>
      <c r="D1179" s="140"/>
      <c r="E1179" s="164"/>
      <c r="F1179" s="164"/>
      <c r="G1179" s="164"/>
      <c r="H1179" s="164"/>
      <c r="I1179" s="37"/>
      <c r="J1179" s="126"/>
      <c r="K1179" s="38"/>
      <c r="L1179" s="165"/>
      <c r="M1179" s="57"/>
      <c r="N1179" s="166"/>
      <c r="O1179" s="57"/>
      <c r="P1179" s="57"/>
      <c r="Q1179" s="57"/>
      <c r="R1179" s="16"/>
      <c r="S1179" s="17"/>
      <c r="T1179" s="17"/>
      <c r="U1179" s="17"/>
      <c r="V1179" s="17"/>
      <c r="W1179" s="77"/>
      <c r="X1179" s="17"/>
      <c r="Y1179" s="17"/>
      <c r="Z1179" s="17"/>
      <c r="AA1179" s="17"/>
      <c r="AB1179" s="17"/>
      <c r="AC1179" s="17"/>
      <c r="AD1179" s="17"/>
      <c r="AE1179" s="17"/>
      <c r="AF1179" s="17"/>
      <c r="AG1179" s="17"/>
    </row>
    <row r="1180" spans="1:33" ht="14.4">
      <c r="A1180" s="17"/>
      <c r="B1180" s="163"/>
      <c r="C1180" s="164"/>
      <c r="D1180" s="140"/>
      <c r="E1180" s="164"/>
      <c r="F1180" s="164"/>
      <c r="G1180" s="164"/>
      <c r="H1180" s="164"/>
      <c r="I1180" s="37"/>
      <c r="J1180" s="126"/>
      <c r="K1180" s="38"/>
      <c r="L1180" s="165"/>
      <c r="M1180" s="57"/>
      <c r="N1180" s="166"/>
      <c r="O1180" s="57"/>
      <c r="P1180" s="57"/>
      <c r="Q1180" s="57"/>
      <c r="R1180" s="16"/>
      <c r="S1180" s="17"/>
      <c r="T1180" s="17"/>
      <c r="U1180" s="17"/>
      <c r="V1180" s="17"/>
      <c r="W1180" s="77"/>
      <c r="X1180" s="17"/>
      <c r="Y1180" s="17"/>
      <c r="Z1180" s="17"/>
      <c r="AA1180" s="17"/>
      <c r="AB1180" s="17"/>
      <c r="AC1180" s="17"/>
      <c r="AD1180" s="17"/>
      <c r="AE1180" s="17"/>
      <c r="AF1180" s="17"/>
      <c r="AG1180" s="17"/>
    </row>
    <row r="1181" spans="1:33" ht="14.4">
      <c r="A1181" s="17"/>
      <c r="B1181" s="163"/>
      <c r="C1181" s="164"/>
      <c r="D1181" s="140"/>
      <c r="E1181" s="164"/>
      <c r="F1181" s="164"/>
      <c r="G1181" s="164"/>
      <c r="H1181" s="164"/>
      <c r="I1181" s="37"/>
      <c r="J1181" s="126"/>
      <c r="K1181" s="38"/>
      <c r="L1181" s="165"/>
      <c r="M1181" s="57"/>
      <c r="N1181" s="166"/>
      <c r="O1181" s="57"/>
      <c r="P1181" s="57"/>
      <c r="Q1181" s="57"/>
      <c r="R1181" s="16"/>
      <c r="S1181" s="17"/>
      <c r="T1181" s="17"/>
      <c r="U1181" s="17"/>
      <c r="V1181" s="17"/>
      <c r="W1181" s="77"/>
      <c r="X1181" s="17"/>
      <c r="Y1181" s="17"/>
      <c r="Z1181" s="17"/>
      <c r="AA1181" s="17"/>
      <c r="AB1181" s="17"/>
      <c r="AC1181" s="17"/>
      <c r="AD1181" s="17"/>
      <c r="AE1181" s="17"/>
      <c r="AF1181" s="17"/>
      <c r="AG1181" s="17"/>
    </row>
    <row r="1182" spans="1:33" ht="14.4">
      <c r="A1182" s="17"/>
      <c r="B1182" s="163"/>
      <c r="C1182" s="164"/>
      <c r="D1182" s="140"/>
      <c r="E1182" s="164"/>
      <c r="F1182" s="164"/>
      <c r="G1182" s="164"/>
      <c r="H1182" s="164"/>
      <c r="I1182" s="37"/>
      <c r="J1182" s="126"/>
      <c r="K1182" s="38"/>
      <c r="L1182" s="165"/>
      <c r="M1182" s="57"/>
      <c r="N1182" s="166"/>
      <c r="O1182" s="57"/>
      <c r="P1182" s="57"/>
      <c r="Q1182" s="57"/>
      <c r="R1182" s="16"/>
      <c r="S1182" s="17"/>
      <c r="T1182" s="17"/>
      <c r="U1182" s="17"/>
      <c r="V1182" s="17"/>
      <c r="W1182" s="77"/>
      <c r="X1182" s="17"/>
      <c r="Y1182" s="17"/>
      <c r="Z1182" s="17"/>
      <c r="AA1182" s="17"/>
      <c r="AB1182" s="17"/>
      <c r="AC1182" s="17"/>
      <c r="AD1182" s="17"/>
      <c r="AE1182" s="17"/>
      <c r="AF1182" s="17"/>
      <c r="AG1182" s="17"/>
    </row>
    <row r="1183" spans="1:33" ht="14.4">
      <c r="A1183" s="17"/>
      <c r="B1183" s="163"/>
      <c r="C1183" s="164"/>
      <c r="D1183" s="140"/>
      <c r="E1183" s="164"/>
      <c r="F1183" s="164"/>
      <c r="G1183" s="164"/>
      <c r="H1183" s="164"/>
      <c r="I1183" s="37"/>
      <c r="J1183" s="126"/>
      <c r="K1183" s="38"/>
      <c r="L1183" s="165"/>
      <c r="M1183" s="57"/>
      <c r="N1183" s="166"/>
      <c r="O1183" s="57"/>
      <c r="P1183" s="57"/>
      <c r="Q1183" s="57"/>
      <c r="R1183" s="16"/>
      <c r="S1183" s="17"/>
      <c r="T1183" s="17"/>
      <c r="U1183" s="17"/>
      <c r="V1183" s="17"/>
      <c r="W1183" s="77"/>
      <c r="X1183" s="17"/>
      <c r="Y1183" s="17"/>
      <c r="Z1183" s="17"/>
      <c r="AA1183" s="17"/>
      <c r="AB1183" s="17"/>
      <c r="AC1183" s="17"/>
      <c r="AD1183" s="17"/>
      <c r="AE1183" s="17"/>
      <c r="AF1183" s="17"/>
      <c r="AG1183" s="17"/>
    </row>
    <row r="1184" spans="1:33" ht="14.4">
      <c r="A1184" s="17"/>
      <c r="B1184" s="163"/>
      <c r="C1184" s="164"/>
      <c r="D1184" s="140"/>
      <c r="E1184" s="164"/>
      <c r="F1184" s="164"/>
      <c r="G1184" s="164"/>
      <c r="H1184" s="164"/>
      <c r="I1184" s="37"/>
      <c r="J1184" s="126"/>
      <c r="K1184" s="38"/>
      <c r="L1184" s="165"/>
      <c r="M1184" s="57"/>
      <c r="N1184" s="166"/>
      <c r="O1184" s="57"/>
      <c r="P1184" s="57"/>
      <c r="Q1184" s="57"/>
      <c r="R1184" s="16"/>
      <c r="S1184" s="17"/>
      <c r="T1184" s="17"/>
      <c r="U1184" s="17"/>
      <c r="V1184" s="17"/>
      <c r="W1184" s="77"/>
      <c r="X1184" s="17"/>
      <c r="Y1184" s="17"/>
      <c r="Z1184" s="17"/>
      <c r="AA1184" s="17"/>
      <c r="AB1184" s="17"/>
      <c r="AC1184" s="17"/>
      <c r="AD1184" s="17"/>
      <c r="AE1184" s="17"/>
      <c r="AF1184" s="17"/>
      <c r="AG1184" s="17"/>
    </row>
    <row r="1185" spans="1:33" ht="14.4">
      <c r="A1185" s="17"/>
      <c r="B1185" s="163"/>
      <c r="C1185" s="164"/>
      <c r="D1185" s="140"/>
      <c r="E1185" s="164"/>
      <c r="F1185" s="164"/>
      <c r="G1185" s="164"/>
      <c r="H1185" s="164"/>
      <c r="I1185" s="37"/>
      <c r="J1185" s="126"/>
      <c r="K1185" s="38"/>
      <c r="L1185" s="165"/>
      <c r="M1185" s="57"/>
      <c r="N1185" s="166"/>
      <c r="O1185" s="57"/>
      <c r="P1185" s="57"/>
      <c r="Q1185" s="57"/>
      <c r="R1185" s="16"/>
      <c r="S1185" s="17"/>
      <c r="T1185" s="17"/>
      <c r="U1185" s="17"/>
      <c r="V1185" s="17"/>
      <c r="W1185" s="77"/>
      <c r="X1185" s="17"/>
      <c r="Y1185" s="17"/>
      <c r="Z1185" s="17"/>
      <c r="AA1185" s="17"/>
      <c r="AB1185" s="17"/>
      <c r="AC1185" s="17"/>
      <c r="AD1185" s="17"/>
      <c r="AE1185" s="17"/>
      <c r="AF1185" s="17"/>
      <c r="AG1185" s="17"/>
    </row>
    <row r="1186" spans="1:33" ht="14.4">
      <c r="A1186" s="17"/>
      <c r="B1186" s="163"/>
      <c r="C1186" s="164"/>
      <c r="D1186" s="140"/>
      <c r="E1186" s="164"/>
      <c r="F1186" s="164"/>
      <c r="G1186" s="164"/>
      <c r="H1186" s="164"/>
      <c r="I1186" s="37"/>
      <c r="J1186" s="126"/>
      <c r="K1186" s="38"/>
      <c r="L1186" s="165"/>
      <c r="M1186" s="57"/>
      <c r="N1186" s="166"/>
      <c r="O1186" s="57"/>
      <c r="P1186" s="57"/>
      <c r="Q1186" s="57"/>
      <c r="R1186" s="16"/>
      <c r="S1186" s="17"/>
      <c r="T1186" s="17"/>
      <c r="U1186" s="17"/>
      <c r="V1186" s="17"/>
      <c r="W1186" s="77"/>
      <c r="X1186" s="17"/>
      <c r="Y1186" s="17"/>
      <c r="Z1186" s="17"/>
      <c r="AA1186" s="17"/>
      <c r="AB1186" s="17"/>
      <c r="AC1186" s="17"/>
      <c r="AD1186" s="17"/>
      <c r="AE1186" s="17"/>
      <c r="AF1186" s="17"/>
      <c r="AG1186" s="17"/>
    </row>
    <row r="1187" spans="1:33" ht="14.4">
      <c r="A1187" s="17"/>
      <c r="B1187" s="163"/>
      <c r="C1187" s="164"/>
      <c r="D1187" s="140"/>
      <c r="E1187" s="164"/>
      <c r="F1187" s="164"/>
      <c r="G1187" s="164"/>
      <c r="H1187" s="164"/>
      <c r="I1187" s="37"/>
      <c r="J1187" s="126"/>
      <c r="K1187" s="38"/>
      <c r="L1187" s="165"/>
      <c r="M1187" s="57"/>
      <c r="N1187" s="166"/>
      <c r="O1187" s="57"/>
      <c r="P1187" s="57"/>
      <c r="Q1187" s="57"/>
      <c r="R1187" s="16"/>
      <c r="S1187" s="17"/>
      <c r="T1187" s="17"/>
      <c r="U1187" s="17"/>
      <c r="V1187" s="17"/>
      <c r="W1187" s="77"/>
      <c r="X1187" s="17"/>
      <c r="Y1187" s="17"/>
      <c r="Z1187" s="17"/>
      <c r="AA1187" s="17"/>
      <c r="AB1187" s="17"/>
      <c r="AC1187" s="17"/>
      <c r="AD1187" s="17"/>
      <c r="AE1187" s="17"/>
      <c r="AF1187" s="17"/>
      <c r="AG1187" s="17"/>
    </row>
    <row r="1188" spans="1:33" ht="14.4">
      <c r="A1188" s="17"/>
      <c r="B1188" s="163"/>
      <c r="C1188" s="164"/>
      <c r="D1188" s="140"/>
      <c r="E1188" s="164"/>
      <c r="F1188" s="164"/>
      <c r="G1188" s="164"/>
      <c r="H1188" s="164"/>
      <c r="I1188" s="37"/>
      <c r="J1188" s="126"/>
      <c r="K1188" s="38"/>
      <c r="L1188" s="165"/>
      <c r="M1188" s="57"/>
      <c r="N1188" s="166"/>
      <c r="O1188" s="57"/>
      <c r="P1188" s="57"/>
      <c r="Q1188" s="57"/>
      <c r="R1188" s="16"/>
      <c r="S1188" s="17"/>
      <c r="T1188" s="17"/>
      <c r="U1188" s="17"/>
      <c r="V1188" s="17"/>
      <c r="W1188" s="77"/>
      <c r="X1188" s="17"/>
      <c r="Y1188" s="17"/>
      <c r="Z1188" s="17"/>
      <c r="AA1188" s="17"/>
      <c r="AB1188" s="17"/>
      <c r="AC1188" s="17"/>
      <c r="AD1188" s="17"/>
      <c r="AE1188" s="17"/>
      <c r="AF1188" s="17"/>
      <c r="AG1188" s="17"/>
    </row>
    <row r="1189" spans="1:33" ht="14.4">
      <c r="A1189" s="17"/>
      <c r="B1189" s="163"/>
      <c r="C1189" s="164"/>
      <c r="D1189" s="140"/>
      <c r="E1189" s="164"/>
      <c r="F1189" s="164"/>
      <c r="G1189" s="164"/>
      <c r="H1189" s="164"/>
      <c r="I1189" s="37"/>
      <c r="J1189" s="126"/>
      <c r="K1189" s="38"/>
      <c r="L1189" s="165"/>
      <c r="M1189" s="57"/>
      <c r="N1189" s="166"/>
      <c r="O1189" s="57"/>
      <c r="P1189" s="57"/>
      <c r="Q1189" s="57"/>
      <c r="R1189" s="16"/>
      <c r="S1189" s="17"/>
      <c r="T1189" s="17"/>
      <c r="U1189" s="17"/>
      <c r="V1189" s="17"/>
      <c r="W1189" s="77"/>
      <c r="X1189" s="17"/>
      <c r="Y1189" s="17"/>
      <c r="Z1189" s="17"/>
      <c r="AA1189" s="17"/>
      <c r="AB1189" s="17"/>
      <c r="AC1189" s="17"/>
      <c r="AD1189" s="17"/>
      <c r="AE1189" s="17"/>
      <c r="AF1189" s="17"/>
      <c r="AG1189" s="17"/>
    </row>
    <row r="1190" spans="1:33" ht="14.4">
      <c r="A1190" s="17"/>
      <c r="B1190" s="163"/>
      <c r="C1190" s="164"/>
      <c r="D1190" s="140"/>
      <c r="E1190" s="164"/>
      <c r="F1190" s="164"/>
      <c r="G1190" s="164"/>
      <c r="H1190" s="164"/>
      <c r="I1190" s="37"/>
      <c r="J1190" s="126"/>
      <c r="K1190" s="38"/>
      <c r="L1190" s="165"/>
      <c r="M1190" s="57"/>
      <c r="N1190" s="166"/>
      <c r="O1190" s="57"/>
      <c r="P1190" s="57"/>
      <c r="Q1190" s="57"/>
      <c r="R1190" s="16"/>
      <c r="S1190" s="17"/>
      <c r="T1190" s="17"/>
      <c r="U1190" s="17"/>
      <c r="V1190" s="17"/>
      <c r="W1190" s="77"/>
      <c r="X1190" s="17"/>
      <c r="Y1190" s="17"/>
      <c r="Z1190" s="17"/>
      <c r="AA1190" s="17"/>
      <c r="AB1190" s="17"/>
      <c r="AC1190" s="17"/>
      <c r="AD1190" s="17"/>
      <c r="AE1190" s="17"/>
      <c r="AF1190" s="17"/>
      <c r="AG1190" s="17"/>
    </row>
    <row r="1191" spans="1:33" ht="14.4">
      <c r="A1191" s="17"/>
      <c r="B1191" s="163"/>
      <c r="C1191" s="164"/>
      <c r="D1191" s="140"/>
      <c r="E1191" s="164"/>
      <c r="F1191" s="164"/>
      <c r="G1191" s="164"/>
      <c r="H1191" s="164"/>
      <c r="I1191" s="37"/>
      <c r="J1191" s="126"/>
      <c r="K1191" s="38"/>
      <c r="L1191" s="165"/>
      <c r="M1191" s="57"/>
      <c r="N1191" s="166"/>
      <c r="O1191" s="57"/>
      <c r="P1191" s="57"/>
      <c r="Q1191" s="57"/>
      <c r="R1191" s="16"/>
      <c r="S1191" s="17"/>
      <c r="T1191" s="17"/>
      <c r="U1191" s="17"/>
      <c r="V1191" s="17"/>
      <c r="W1191" s="77"/>
      <c r="X1191" s="17"/>
      <c r="Y1191" s="17"/>
      <c r="Z1191" s="17"/>
      <c r="AA1191" s="17"/>
      <c r="AB1191" s="17"/>
      <c r="AC1191" s="17"/>
      <c r="AD1191" s="17"/>
      <c r="AE1191" s="17"/>
      <c r="AF1191" s="17"/>
      <c r="AG1191" s="17"/>
    </row>
  </sheetData>
  <autoFilter ref="A1:A1191" xr:uid="{00000000-0009-0000-0000-000001000000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82" sqref="H82"/>
    </sheetView>
  </sheetViews>
  <sheetFormatPr defaultColWidth="14.44140625" defaultRowHeight="15" customHeight="1"/>
  <cols>
    <col min="1" max="1" width="36" customWidth="1"/>
    <col min="2" max="2" width="14.33203125" customWidth="1"/>
    <col min="3" max="3" width="10.88671875" customWidth="1"/>
    <col min="4" max="4" width="14.33203125" customWidth="1"/>
    <col min="5" max="5" width="12.109375" customWidth="1"/>
    <col min="6" max="7" width="9.109375" customWidth="1"/>
    <col min="8" max="8" width="11.5546875" customWidth="1"/>
    <col min="9" max="9" width="14.33203125" customWidth="1"/>
    <col min="10" max="10" width="9.109375" customWidth="1"/>
    <col min="11" max="11" width="12.6640625" customWidth="1"/>
    <col min="12" max="14" width="9.109375" customWidth="1"/>
    <col min="15" max="15" width="14" customWidth="1"/>
    <col min="16" max="16" width="13.44140625" customWidth="1"/>
    <col min="17" max="17" width="13" customWidth="1"/>
    <col min="18" max="18" width="16.109375" customWidth="1"/>
    <col min="19" max="19" width="10.44140625" customWidth="1"/>
    <col min="20" max="20" width="9.6640625" customWidth="1"/>
    <col min="21" max="21" width="9.88671875" customWidth="1"/>
    <col min="22" max="22" width="16.88671875" customWidth="1"/>
    <col min="23" max="23" width="17.6640625" customWidth="1"/>
    <col min="24" max="24" width="16.5546875" customWidth="1"/>
    <col min="25" max="25" width="17.6640625" customWidth="1"/>
    <col min="26" max="27" width="13.88671875" customWidth="1"/>
    <col min="28" max="28" width="13.6640625" hidden="1" customWidth="1"/>
    <col min="29" max="29" width="14.6640625" hidden="1" customWidth="1"/>
  </cols>
  <sheetData>
    <row r="1" spans="1:29" ht="30" customHeight="1">
      <c r="A1" s="167" t="s">
        <v>336</v>
      </c>
      <c r="B1" s="168" t="s">
        <v>337</v>
      </c>
      <c r="C1" s="168" t="s">
        <v>338</v>
      </c>
      <c r="D1" s="168" t="s">
        <v>339</v>
      </c>
      <c r="E1" s="168" t="s">
        <v>340</v>
      </c>
      <c r="F1" s="169" t="s">
        <v>341</v>
      </c>
      <c r="G1" s="169" t="s">
        <v>342</v>
      </c>
      <c r="H1" s="168" t="s">
        <v>343</v>
      </c>
      <c r="I1" s="168" t="s">
        <v>344</v>
      </c>
      <c r="J1" s="168" t="s">
        <v>345</v>
      </c>
      <c r="K1" s="168" t="s">
        <v>346</v>
      </c>
      <c r="L1" s="168" t="s">
        <v>347</v>
      </c>
      <c r="M1" s="168" t="s">
        <v>348</v>
      </c>
      <c r="N1" s="168" t="s">
        <v>349</v>
      </c>
      <c r="O1" s="168" t="s">
        <v>350</v>
      </c>
      <c r="P1" s="168" t="s">
        <v>351</v>
      </c>
      <c r="Q1" s="168" t="s">
        <v>352</v>
      </c>
      <c r="R1" s="168" t="s">
        <v>353</v>
      </c>
      <c r="S1" s="168" t="s">
        <v>354</v>
      </c>
      <c r="T1" s="168" t="s">
        <v>355</v>
      </c>
      <c r="U1" s="168" t="s">
        <v>356</v>
      </c>
      <c r="V1" s="168" t="s">
        <v>357</v>
      </c>
      <c r="W1" s="168" t="s">
        <v>358</v>
      </c>
      <c r="X1" s="168" t="s">
        <v>359</v>
      </c>
      <c r="Y1" s="168" t="s">
        <v>360</v>
      </c>
      <c r="Z1" s="170" t="s">
        <v>361</v>
      </c>
      <c r="AA1" s="171"/>
      <c r="AB1" s="171"/>
      <c r="AC1" s="171"/>
    </row>
    <row r="2" spans="1:29" ht="14.4">
      <c r="A2" s="172" t="s">
        <v>362</v>
      </c>
      <c r="B2" s="173" t="s">
        <v>363</v>
      </c>
      <c r="C2" s="173">
        <f>(Components!$W2*variables!$B$1)*variables!$B$5</f>
        <v>22.915199999999999</v>
      </c>
      <c r="D2" s="173"/>
      <c r="E2" s="173" t="s">
        <v>364</v>
      </c>
      <c r="F2" s="173" t="s">
        <v>365</v>
      </c>
      <c r="G2" s="173"/>
      <c r="H2" s="173" t="s">
        <v>366</v>
      </c>
      <c r="I2" s="173" t="s">
        <v>365</v>
      </c>
      <c r="J2" s="173"/>
      <c r="K2" s="173" t="s">
        <v>367</v>
      </c>
      <c r="L2" s="173"/>
      <c r="M2" s="173">
        <v>30</v>
      </c>
      <c r="N2" s="173"/>
      <c r="O2" s="173"/>
      <c r="P2" s="173"/>
      <c r="Q2" s="173"/>
      <c r="R2" s="174" t="s">
        <v>368</v>
      </c>
      <c r="S2" s="173">
        <v>38</v>
      </c>
      <c r="T2" s="173">
        <v>100</v>
      </c>
      <c r="U2" s="173"/>
      <c r="V2" s="173"/>
      <c r="W2" s="173">
        <v>17.36</v>
      </c>
      <c r="X2" s="173"/>
      <c r="Y2" s="173"/>
      <c r="Z2" s="175"/>
      <c r="AA2" s="176"/>
      <c r="AB2" s="176"/>
      <c r="AC2" s="176"/>
    </row>
    <row r="3" spans="1:29" ht="14.4">
      <c r="A3" s="177" t="s">
        <v>369</v>
      </c>
      <c r="B3" s="178" t="s">
        <v>370</v>
      </c>
      <c r="C3" s="178">
        <f>(V3*variables!$B$3)/variables!$B$4</f>
        <v>99.415909090909096</v>
      </c>
      <c r="D3" s="178"/>
      <c r="E3" s="178"/>
      <c r="F3" s="178"/>
      <c r="G3" s="178"/>
      <c r="H3" s="178" t="s">
        <v>371</v>
      </c>
      <c r="I3" s="178" t="s">
        <v>372</v>
      </c>
      <c r="J3" s="178" t="s">
        <v>373</v>
      </c>
      <c r="K3" s="178" t="s">
        <v>374</v>
      </c>
      <c r="L3" s="178"/>
      <c r="M3" s="178"/>
      <c r="N3" s="178"/>
      <c r="O3" s="178"/>
      <c r="P3" s="178"/>
      <c r="Q3" s="178"/>
      <c r="R3" s="179" t="s">
        <v>375</v>
      </c>
      <c r="S3" s="178">
        <v>5</v>
      </c>
      <c r="T3" s="178">
        <v>5</v>
      </c>
      <c r="U3" s="178"/>
      <c r="V3" s="178">
        <v>2083</v>
      </c>
      <c r="W3" s="178"/>
      <c r="X3" s="178"/>
      <c r="Y3" s="178"/>
      <c r="Z3" s="180"/>
      <c r="AA3" s="176"/>
      <c r="AB3" s="176"/>
      <c r="AC3" s="176"/>
    </row>
    <row r="4" spans="1:29" ht="14.4">
      <c r="A4" s="172" t="s">
        <v>376</v>
      </c>
      <c r="B4" s="173" t="s">
        <v>377</v>
      </c>
      <c r="C4" s="173">
        <f>(V4*variables!$B$3)/variables!$B$4</f>
        <v>1.4318181818181819</v>
      </c>
      <c r="D4" s="173"/>
      <c r="E4" s="173"/>
      <c r="F4" s="173"/>
      <c r="G4" s="173"/>
      <c r="H4" s="173" t="s">
        <v>378</v>
      </c>
      <c r="I4" s="173" t="s">
        <v>379</v>
      </c>
      <c r="J4" s="173"/>
      <c r="K4" s="173" t="s">
        <v>380</v>
      </c>
      <c r="L4" s="173"/>
      <c r="M4" s="173">
        <v>100</v>
      </c>
      <c r="N4" s="173"/>
      <c r="O4" s="173"/>
      <c r="P4" s="173"/>
      <c r="Q4" s="173"/>
      <c r="R4" s="174" t="s">
        <v>381</v>
      </c>
      <c r="S4" s="173">
        <v>3</v>
      </c>
      <c r="T4" s="173">
        <v>10</v>
      </c>
      <c r="U4" s="173"/>
      <c r="V4" s="173">
        <v>30</v>
      </c>
      <c r="W4" s="173"/>
      <c r="X4" s="173"/>
      <c r="Y4" s="173"/>
      <c r="Z4" s="175"/>
      <c r="AA4" s="176"/>
      <c r="AB4" s="176"/>
      <c r="AC4" s="176"/>
    </row>
    <row r="5" spans="1:29" ht="14.4">
      <c r="A5" s="177" t="s">
        <v>382</v>
      </c>
      <c r="B5" s="178" t="s">
        <v>383</v>
      </c>
      <c r="C5" s="178">
        <f>(V5*variables!$B$3)/variables!$B$4</f>
        <v>1.3840909090909093</v>
      </c>
      <c r="D5" s="178"/>
      <c r="E5" s="178"/>
      <c r="F5" s="178"/>
      <c r="G5" s="178"/>
      <c r="H5" s="178" t="s">
        <v>384</v>
      </c>
      <c r="I5" s="178" t="s">
        <v>385</v>
      </c>
      <c r="J5" s="178"/>
      <c r="K5" s="178" t="s">
        <v>380</v>
      </c>
      <c r="L5" s="178"/>
      <c r="M5" s="178" t="s">
        <v>386</v>
      </c>
      <c r="N5" s="178"/>
      <c r="O5" s="178"/>
      <c r="P5" s="178"/>
      <c r="Q5" s="178"/>
      <c r="R5" s="179" t="s">
        <v>387</v>
      </c>
      <c r="S5" s="178">
        <v>3</v>
      </c>
      <c r="T5" s="178">
        <v>3</v>
      </c>
      <c r="U5" s="178"/>
      <c r="V5" s="178">
        <v>29</v>
      </c>
      <c r="W5" s="178"/>
      <c r="X5" s="178"/>
      <c r="Y5" s="178"/>
      <c r="Z5" s="180"/>
      <c r="AA5" s="176"/>
      <c r="AB5" s="176"/>
      <c r="AC5" s="176"/>
    </row>
    <row r="6" spans="1:29" ht="14.4">
      <c r="A6" s="172" t="s">
        <v>388</v>
      </c>
      <c r="B6" s="173" t="s">
        <v>389</v>
      </c>
      <c r="C6" s="173">
        <f>(V6*variables!$B$3)/variables!$B$4</f>
        <v>1.0977272727272729</v>
      </c>
      <c r="D6" s="173"/>
      <c r="E6" s="173"/>
      <c r="F6" s="173"/>
      <c r="G6" s="173"/>
      <c r="H6" s="173" t="s">
        <v>390</v>
      </c>
      <c r="I6" s="173" t="s">
        <v>391</v>
      </c>
      <c r="J6" s="173"/>
      <c r="K6" s="173" t="s">
        <v>380</v>
      </c>
      <c r="L6" s="173"/>
      <c r="M6" s="173" t="s">
        <v>386</v>
      </c>
      <c r="N6" s="173"/>
      <c r="O6" s="173"/>
      <c r="P6" s="173"/>
      <c r="Q6" s="173"/>
      <c r="R6" s="174" t="s">
        <v>392</v>
      </c>
      <c r="S6" s="173">
        <v>3</v>
      </c>
      <c r="T6" s="173">
        <v>20</v>
      </c>
      <c r="U6" s="173"/>
      <c r="V6" s="173">
        <v>23</v>
      </c>
      <c r="W6" s="173"/>
      <c r="X6" s="173"/>
      <c r="Y6" s="173"/>
      <c r="Z6" s="175"/>
      <c r="AA6" s="176"/>
      <c r="AB6" s="176"/>
      <c r="AC6" s="176"/>
    </row>
    <row r="7" spans="1:29" ht="14.4">
      <c r="A7" s="177" t="s">
        <v>393</v>
      </c>
      <c r="B7" s="178" t="s">
        <v>394</v>
      </c>
      <c r="C7" s="178">
        <f>(V7*variables!$B$3)/variables!$B$4</f>
        <v>0.57272727272727275</v>
      </c>
      <c r="D7" s="178"/>
      <c r="E7" s="178"/>
      <c r="F7" s="178"/>
      <c r="G7" s="178"/>
      <c r="H7" s="178" t="s">
        <v>395</v>
      </c>
      <c r="I7" s="178" t="s">
        <v>396</v>
      </c>
      <c r="J7" s="178"/>
      <c r="K7" s="178" t="s">
        <v>380</v>
      </c>
      <c r="L7" s="178"/>
      <c r="M7" s="178" t="s">
        <v>386</v>
      </c>
      <c r="N7" s="178"/>
      <c r="O7" s="178"/>
      <c r="P7" s="178"/>
      <c r="Q7" s="178"/>
      <c r="R7" s="179" t="s">
        <v>397</v>
      </c>
      <c r="S7" s="178">
        <v>3</v>
      </c>
      <c r="T7" s="178">
        <v>20</v>
      </c>
      <c r="U7" s="178"/>
      <c r="V7" s="178">
        <v>12</v>
      </c>
      <c r="W7" s="178"/>
      <c r="X7" s="178"/>
      <c r="Y7" s="178"/>
      <c r="Z7" s="180"/>
      <c r="AA7" s="176"/>
      <c r="AB7" s="176"/>
      <c r="AC7" s="176"/>
    </row>
    <row r="8" spans="1:29" ht="14.4">
      <c r="A8" s="172" t="s">
        <v>398</v>
      </c>
      <c r="B8" s="173" t="s">
        <v>399</v>
      </c>
      <c r="C8" s="173">
        <f>(Components!$W8*variables!$B$1)*variables!$B$5</f>
        <v>0</v>
      </c>
      <c r="D8" s="173"/>
      <c r="E8" s="173"/>
      <c r="F8" s="173"/>
      <c r="G8" s="173"/>
      <c r="H8" s="173" t="s">
        <v>400</v>
      </c>
      <c r="I8" s="173" t="s">
        <v>401</v>
      </c>
      <c r="J8" s="173"/>
      <c r="K8" s="173" t="s">
        <v>402</v>
      </c>
      <c r="L8" s="173"/>
      <c r="M8" s="173" t="s">
        <v>386</v>
      </c>
      <c r="N8" s="173"/>
      <c r="O8" s="173"/>
      <c r="P8" s="173"/>
      <c r="Q8" s="173"/>
      <c r="R8" s="174" t="s">
        <v>403</v>
      </c>
      <c r="S8" s="173">
        <v>18</v>
      </c>
      <c r="T8" s="173"/>
      <c r="U8" s="173"/>
      <c r="V8" s="173"/>
      <c r="W8" s="173"/>
      <c r="X8" s="173"/>
      <c r="Y8" s="173"/>
      <c r="Z8" s="175"/>
      <c r="AA8" s="176"/>
      <c r="AB8" s="176"/>
      <c r="AC8" s="176"/>
    </row>
    <row r="9" spans="1:29" ht="14.4">
      <c r="A9" s="177" t="s">
        <v>404</v>
      </c>
      <c r="B9" s="178" t="s">
        <v>405</v>
      </c>
      <c r="C9" s="178">
        <f>(V9*variables!$B$3)/variables!$B$4</f>
        <v>2.1</v>
      </c>
      <c r="D9" s="178"/>
      <c r="E9" s="178"/>
      <c r="F9" s="178"/>
      <c r="G9" s="178"/>
      <c r="H9" s="178" t="s">
        <v>406</v>
      </c>
      <c r="I9" s="178" t="s">
        <v>407</v>
      </c>
      <c r="J9" s="178"/>
      <c r="K9" s="178" t="s">
        <v>380</v>
      </c>
      <c r="L9" s="178"/>
      <c r="M9" s="178">
        <v>20</v>
      </c>
      <c r="N9" s="178"/>
      <c r="O9" s="178"/>
      <c r="P9" s="178"/>
      <c r="Q9" s="178"/>
      <c r="R9" s="179" t="s">
        <v>408</v>
      </c>
      <c r="S9" s="178">
        <v>3</v>
      </c>
      <c r="T9" s="178">
        <v>3</v>
      </c>
      <c r="U9" s="178"/>
      <c r="V9" s="178">
        <v>44</v>
      </c>
      <c r="W9" s="178"/>
      <c r="X9" s="178"/>
      <c r="Y9" s="178"/>
      <c r="Z9" s="180"/>
      <c r="AA9" s="176"/>
      <c r="AB9" s="176"/>
      <c r="AC9" s="176"/>
    </row>
    <row r="10" spans="1:29" ht="14.4">
      <c r="A10" s="172" t="s">
        <v>409</v>
      </c>
      <c r="B10" s="173" t="s">
        <v>410</v>
      </c>
      <c r="C10" s="173">
        <f>(V10*variables!$B$3)/variables!$B$4</f>
        <v>1.3840909090909093</v>
      </c>
      <c r="D10" s="173"/>
      <c r="E10" s="173"/>
      <c r="F10" s="173"/>
      <c r="G10" s="173"/>
      <c r="H10" s="173" t="s">
        <v>411</v>
      </c>
      <c r="I10" s="173" t="s">
        <v>412</v>
      </c>
      <c r="J10" s="173"/>
      <c r="K10" s="173" t="s">
        <v>380</v>
      </c>
      <c r="L10" s="173"/>
      <c r="M10" s="173" t="s">
        <v>386</v>
      </c>
      <c r="N10" s="173"/>
      <c r="O10" s="173"/>
      <c r="P10" s="173"/>
      <c r="Q10" s="173"/>
      <c r="R10" s="174" t="s">
        <v>413</v>
      </c>
      <c r="S10" s="173">
        <v>3</v>
      </c>
      <c r="T10" s="173">
        <v>20</v>
      </c>
      <c r="U10" s="173"/>
      <c r="V10" s="173">
        <v>29</v>
      </c>
      <c r="W10" s="173"/>
      <c r="X10" s="173"/>
      <c r="Y10" s="173"/>
      <c r="Z10" s="175"/>
      <c r="AA10" s="176"/>
      <c r="AB10" s="176"/>
      <c r="AC10" s="176"/>
    </row>
    <row r="11" spans="1:29" ht="14.4">
      <c r="A11" s="177" t="s">
        <v>414</v>
      </c>
      <c r="B11" s="178" t="s">
        <v>415</v>
      </c>
      <c r="C11" s="178">
        <f>(V11*variables!$B$1)/variables!$B$4</f>
        <v>4.3821818181818184</v>
      </c>
      <c r="D11" s="178"/>
      <c r="E11" s="178"/>
      <c r="F11" s="178"/>
      <c r="G11" s="178"/>
      <c r="H11" s="178"/>
      <c r="I11" s="178" t="s">
        <v>416</v>
      </c>
      <c r="J11" s="178"/>
      <c r="K11" s="178" t="s">
        <v>417</v>
      </c>
      <c r="L11" s="178"/>
      <c r="M11" s="178">
        <v>50</v>
      </c>
      <c r="N11" s="178"/>
      <c r="O11" s="178"/>
      <c r="P11" s="178"/>
      <c r="Q11" s="178"/>
      <c r="R11" s="179" t="s">
        <v>418</v>
      </c>
      <c r="S11" s="178">
        <v>18</v>
      </c>
      <c r="T11" s="178"/>
      <c r="U11" s="178"/>
      <c r="V11" s="178">
        <v>80.34</v>
      </c>
      <c r="W11" s="178"/>
      <c r="X11" s="178"/>
      <c r="Y11" s="178"/>
      <c r="Z11" s="180"/>
      <c r="AA11" s="176"/>
      <c r="AB11" s="176"/>
      <c r="AC11" s="176"/>
    </row>
    <row r="12" spans="1:29" ht="14.4">
      <c r="A12" s="172" t="s">
        <v>419</v>
      </c>
      <c r="B12" s="173" t="s">
        <v>420</v>
      </c>
      <c r="C12" s="173">
        <f>(V12*variables!$B$3)/variables!$B$4</f>
        <v>2.625</v>
      </c>
      <c r="D12" s="173"/>
      <c r="E12" s="173"/>
      <c r="F12" s="173"/>
      <c r="G12" s="173"/>
      <c r="H12" s="173" t="s">
        <v>421</v>
      </c>
      <c r="I12" s="173" t="s">
        <v>422</v>
      </c>
      <c r="J12" s="173"/>
      <c r="K12" s="173" t="s">
        <v>380</v>
      </c>
      <c r="L12" s="173"/>
      <c r="M12" s="173"/>
      <c r="N12" s="173"/>
      <c r="O12" s="173"/>
      <c r="P12" s="173"/>
      <c r="Q12" s="173"/>
      <c r="R12" s="174" t="s">
        <v>423</v>
      </c>
      <c r="S12" s="173">
        <v>3</v>
      </c>
      <c r="T12" s="173">
        <v>3</v>
      </c>
      <c r="U12" s="173"/>
      <c r="V12" s="173">
        <v>55</v>
      </c>
      <c r="W12" s="173"/>
      <c r="X12" s="173"/>
      <c r="Y12" s="173"/>
      <c r="Z12" s="175"/>
      <c r="AA12" s="176"/>
      <c r="AB12" s="176"/>
      <c r="AC12" s="176"/>
    </row>
    <row r="13" spans="1:29" ht="14.4">
      <c r="A13" s="177" t="s">
        <v>424</v>
      </c>
      <c r="B13" s="178" t="s">
        <v>425</v>
      </c>
      <c r="C13" s="178">
        <f>(V13*variables!$B$3)/variables!$B$4</f>
        <v>5.25</v>
      </c>
      <c r="D13" s="178"/>
      <c r="E13" s="178"/>
      <c r="F13" s="178"/>
      <c r="G13" s="178"/>
      <c r="H13" s="178" t="s">
        <v>426</v>
      </c>
      <c r="I13" s="178" t="s">
        <v>427</v>
      </c>
      <c r="J13" s="178"/>
      <c r="K13" s="178" t="s">
        <v>380</v>
      </c>
      <c r="L13" s="178"/>
      <c r="M13" s="178"/>
      <c r="N13" s="178"/>
      <c r="O13" s="178"/>
      <c r="P13" s="178"/>
      <c r="Q13" s="178"/>
      <c r="R13" s="179" t="s">
        <v>428</v>
      </c>
      <c r="S13" s="178">
        <v>3</v>
      </c>
      <c r="T13" s="178">
        <v>3</v>
      </c>
      <c r="U13" s="178"/>
      <c r="V13" s="178">
        <v>110</v>
      </c>
      <c r="W13" s="178"/>
      <c r="X13" s="178"/>
      <c r="Y13" s="178"/>
      <c r="Z13" s="180"/>
      <c r="AA13" s="176"/>
      <c r="AB13" s="176"/>
      <c r="AC13" s="176"/>
    </row>
    <row r="14" spans="1:29" ht="14.4">
      <c r="A14" s="172" t="s">
        <v>429</v>
      </c>
      <c r="B14" s="173" t="s">
        <v>430</v>
      </c>
      <c r="C14" s="173">
        <f>(V14*variables!$B$3)/variables!$B$4</f>
        <v>16.484999999999999</v>
      </c>
      <c r="D14" s="173"/>
      <c r="E14" s="173" t="s">
        <v>431</v>
      </c>
      <c r="F14" s="173" t="s">
        <v>432</v>
      </c>
      <c r="G14" s="173"/>
      <c r="H14" s="173" t="s">
        <v>433</v>
      </c>
      <c r="I14" s="173" t="s">
        <v>434</v>
      </c>
      <c r="J14" s="173"/>
      <c r="K14" s="173" t="s">
        <v>435</v>
      </c>
      <c r="L14" s="173"/>
      <c r="M14" s="173">
        <v>30</v>
      </c>
      <c r="N14" s="173"/>
      <c r="O14" s="173"/>
      <c r="P14" s="173"/>
      <c r="Q14" s="173"/>
      <c r="R14" s="174" t="s">
        <v>436</v>
      </c>
      <c r="S14" s="173">
        <v>5</v>
      </c>
      <c r="T14" s="173">
        <v>100</v>
      </c>
      <c r="U14" s="173"/>
      <c r="V14" s="173">
        <v>345.4</v>
      </c>
      <c r="W14" s="173"/>
      <c r="X14" s="173"/>
      <c r="Y14" s="173"/>
      <c r="Z14" s="175"/>
      <c r="AA14" s="176"/>
      <c r="AB14" s="176"/>
      <c r="AC14" s="176"/>
    </row>
    <row r="15" spans="1:29" ht="14.4">
      <c r="A15" s="177" t="s">
        <v>437</v>
      </c>
      <c r="B15" s="178" t="s">
        <v>438</v>
      </c>
      <c r="C15" s="178">
        <f>(Components!$W15*variables!$B$1)*variables!$B$5</f>
        <v>19.8</v>
      </c>
      <c r="D15" s="178"/>
      <c r="E15" s="178" t="s">
        <v>437</v>
      </c>
      <c r="F15" s="178"/>
      <c r="G15" s="178"/>
      <c r="H15" s="178"/>
      <c r="I15" s="178" t="s">
        <v>439</v>
      </c>
      <c r="J15" s="178"/>
      <c r="K15" s="178" t="s">
        <v>440</v>
      </c>
      <c r="L15" s="178"/>
      <c r="M15" s="178">
        <v>50</v>
      </c>
      <c r="N15" s="178"/>
      <c r="O15" s="178"/>
      <c r="P15" s="178"/>
      <c r="Q15" s="178"/>
      <c r="R15" s="179" t="s">
        <v>441</v>
      </c>
      <c r="S15" s="178">
        <v>14</v>
      </c>
      <c r="T15" s="178">
        <v>50</v>
      </c>
      <c r="U15" s="178"/>
      <c r="V15" s="178"/>
      <c r="W15" s="178">
        <v>15</v>
      </c>
      <c r="X15" s="178"/>
      <c r="Y15" s="178"/>
      <c r="Z15" s="180"/>
      <c r="AA15" s="176"/>
      <c r="AB15" s="176"/>
      <c r="AC15" s="176"/>
    </row>
    <row r="16" spans="1:29" ht="14.4">
      <c r="A16" s="172" t="s">
        <v>442</v>
      </c>
      <c r="B16" s="173" t="s">
        <v>443</v>
      </c>
      <c r="C16" s="173">
        <f>(V16*variables!$B$3)/variables!$B$4</f>
        <v>4.2825681818181822</v>
      </c>
      <c r="D16" s="173"/>
      <c r="E16" s="173"/>
      <c r="F16" s="173" t="s">
        <v>444</v>
      </c>
      <c r="G16" s="173"/>
      <c r="H16" s="173" t="s">
        <v>445</v>
      </c>
      <c r="I16" s="173" t="s">
        <v>446</v>
      </c>
      <c r="J16" s="173" t="s">
        <v>446</v>
      </c>
      <c r="K16" s="173" t="s">
        <v>447</v>
      </c>
      <c r="L16" s="173"/>
      <c r="M16" s="173"/>
      <c r="N16" s="173"/>
      <c r="O16" s="173"/>
      <c r="P16" s="173"/>
      <c r="Q16" s="173"/>
      <c r="R16" s="174" t="s">
        <v>448</v>
      </c>
      <c r="S16" s="173">
        <v>3</v>
      </c>
      <c r="T16" s="173">
        <v>1</v>
      </c>
      <c r="U16" s="173"/>
      <c r="V16" s="173">
        <v>89.73</v>
      </c>
      <c r="W16" s="173"/>
      <c r="X16" s="173"/>
      <c r="Y16" s="173"/>
      <c r="Z16" s="175"/>
      <c r="AA16" s="176"/>
      <c r="AB16" s="176"/>
      <c r="AC16" s="176"/>
    </row>
    <row r="17" spans="1:29" ht="14.4">
      <c r="A17" s="177" t="s">
        <v>449</v>
      </c>
      <c r="B17" s="178" t="s">
        <v>450</v>
      </c>
      <c r="C17" s="178">
        <f>(V17*variables!$B$1)/variables!$B$4</f>
        <v>5.1256363636363638</v>
      </c>
      <c r="D17" s="178"/>
      <c r="E17" s="178"/>
      <c r="F17" s="178"/>
      <c r="G17" s="178"/>
      <c r="H17" s="178"/>
      <c r="I17" s="178" t="s">
        <v>451</v>
      </c>
      <c r="J17" s="178"/>
      <c r="K17" s="178" t="s">
        <v>417</v>
      </c>
      <c r="L17" s="178"/>
      <c r="M17" s="178">
        <v>50</v>
      </c>
      <c r="N17" s="178"/>
      <c r="O17" s="178"/>
      <c r="P17" s="178"/>
      <c r="Q17" s="178"/>
      <c r="R17" s="179" t="s">
        <v>452</v>
      </c>
      <c r="S17" s="178">
        <v>18</v>
      </c>
      <c r="T17" s="178"/>
      <c r="U17" s="178"/>
      <c r="V17" s="178">
        <v>93.97</v>
      </c>
      <c r="W17" s="178"/>
      <c r="X17" s="178"/>
      <c r="Y17" s="178"/>
      <c r="Z17" s="180"/>
      <c r="AA17" s="176"/>
      <c r="AB17" s="176"/>
      <c r="AC17" s="176"/>
    </row>
    <row r="18" spans="1:29" ht="14.4">
      <c r="A18" s="172" t="s">
        <v>453</v>
      </c>
      <c r="B18" s="173" t="s">
        <v>454</v>
      </c>
      <c r="C18" s="173">
        <f>(V18*variables!$B$3)/variables!$B$4</f>
        <v>31.110545454545456</v>
      </c>
      <c r="D18" s="173"/>
      <c r="E18" s="173" t="s">
        <v>453</v>
      </c>
      <c r="F18" s="173" t="s">
        <v>432</v>
      </c>
      <c r="G18" s="173"/>
      <c r="H18" s="173" t="s">
        <v>455</v>
      </c>
      <c r="I18" s="173" t="s">
        <v>456</v>
      </c>
      <c r="J18" s="173"/>
      <c r="K18" s="173" t="s">
        <v>435</v>
      </c>
      <c r="L18" s="173"/>
      <c r="M18" s="173">
        <v>30</v>
      </c>
      <c r="N18" s="173"/>
      <c r="O18" s="173"/>
      <c r="P18" s="173"/>
      <c r="Q18" s="173"/>
      <c r="R18" s="174" t="s">
        <v>436</v>
      </c>
      <c r="S18" s="173">
        <v>5</v>
      </c>
      <c r="T18" s="173">
        <v>100</v>
      </c>
      <c r="U18" s="173"/>
      <c r="V18" s="173">
        <v>651.84</v>
      </c>
      <c r="W18" s="173"/>
      <c r="X18" s="173"/>
      <c r="Y18" s="173"/>
      <c r="Z18" s="175"/>
      <c r="AA18" s="176"/>
      <c r="AB18" s="176"/>
      <c r="AC18" s="176"/>
    </row>
    <row r="19" spans="1:29" ht="14.4">
      <c r="A19" s="177" t="s">
        <v>457</v>
      </c>
      <c r="B19" s="178" t="s">
        <v>458</v>
      </c>
      <c r="C19" s="178">
        <f>(Components!$W19*variables!$B$1)*variables!$B$5</f>
        <v>48.84</v>
      </c>
      <c r="D19" s="178"/>
      <c r="E19" s="178"/>
      <c r="F19" s="178" t="s">
        <v>459</v>
      </c>
      <c r="G19" s="178"/>
      <c r="H19" s="178"/>
      <c r="I19" s="178" t="s">
        <v>459</v>
      </c>
      <c r="J19" s="178"/>
      <c r="K19" s="178" t="s">
        <v>440</v>
      </c>
      <c r="L19" s="178"/>
      <c r="M19" s="178"/>
      <c r="N19" s="178"/>
      <c r="O19" s="178"/>
      <c r="P19" s="178"/>
      <c r="Q19" s="178"/>
      <c r="R19" s="179" t="s">
        <v>441</v>
      </c>
      <c r="S19" s="178">
        <v>14</v>
      </c>
      <c r="T19" s="178">
        <v>50</v>
      </c>
      <c r="U19" s="178"/>
      <c r="V19" s="178"/>
      <c r="W19" s="178">
        <v>37</v>
      </c>
      <c r="X19" s="178"/>
      <c r="Y19" s="178"/>
      <c r="Z19" s="180"/>
      <c r="AA19" s="176"/>
      <c r="AB19" s="176"/>
      <c r="AC19" s="176"/>
    </row>
    <row r="20" spans="1:29" ht="14.4">
      <c r="A20" s="172" t="s">
        <v>460</v>
      </c>
      <c r="B20" s="173" t="s">
        <v>461</v>
      </c>
      <c r="C20" s="173">
        <f>(Components!$W20*variables!$B$1)*variables!$B$5</f>
        <v>132</v>
      </c>
      <c r="D20" s="173"/>
      <c r="E20" s="173"/>
      <c r="F20" s="173" t="s">
        <v>459</v>
      </c>
      <c r="G20" s="173"/>
      <c r="H20" s="173" t="s">
        <v>460</v>
      </c>
      <c r="I20" s="173" t="s">
        <v>460</v>
      </c>
      <c r="J20" s="173"/>
      <c r="K20" s="173" t="s">
        <v>440</v>
      </c>
      <c r="L20" s="173"/>
      <c r="M20" s="173"/>
      <c r="N20" s="173"/>
      <c r="O20" s="173"/>
      <c r="P20" s="173"/>
      <c r="Q20" s="173"/>
      <c r="R20" s="174" t="s">
        <v>441</v>
      </c>
      <c r="S20" s="173">
        <v>14</v>
      </c>
      <c r="T20" s="173">
        <v>30</v>
      </c>
      <c r="U20" s="173"/>
      <c r="V20" s="173"/>
      <c r="W20" s="173">
        <v>100</v>
      </c>
      <c r="X20" s="173"/>
      <c r="Y20" s="173"/>
      <c r="Z20" s="175"/>
      <c r="AA20" s="176"/>
      <c r="AB20" s="176"/>
      <c r="AC20" s="176"/>
    </row>
    <row r="21" spans="1:29" ht="15.75" customHeight="1">
      <c r="A21" s="177" t="s">
        <v>462</v>
      </c>
      <c r="B21" s="178" t="s">
        <v>463</v>
      </c>
      <c r="C21" s="178">
        <f>(V21*variables!$B$3)/variables!$B$4</f>
        <v>4.6534090909090908</v>
      </c>
      <c r="D21" s="178"/>
      <c r="E21" s="178"/>
      <c r="F21" s="178" t="s">
        <v>464</v>
      </c>
      <c r="G21" s="178"/>
      <c r="H21" s="178" t="s">
        <v>465</v>
      </c>
      <c r="I21" s="178" t="s">
        <v>466</v>
      </c>
      <c r="J21" s="178" t="s">
        <v>467</v>
      </c>
      <c r="K21" s="178" t="s">
        <v>374</v>
      </c>
      <c r="L21" s="178"/>
      <c r="M21" s="178">
        <v>20</v>
      </c>
      <c r="N21" s="178"/>
      <c r="O21" s="178"/>
      <c r="P21" s="178"/>
      <c r="Q21" s="178"/>
      <c r="R21" s="179" t="s">
        <v>468</v>
      </c>
      <c r="S21" s="178">
        <v>5</v>
      </c>
      <c r="T21" s="178">
        <v>1</v>
      </c>
      <c r="U21" s="178"/>
      <c r="V21" s="178">
        <v>97.5</v>
      </c>
      <c r="W21" s="178"/>
      <c r="X21" s="178"/>
      <c r="Y21" s="178"/>
      <c r="Z21" s="180"/>
      <c r="AA21" s="176"/>
      <c r="AB21" s="176"/>
      <c r="AC21" s="176"/>
    </row>
    <row r="22" spans="1:29" ht="15.75" customHeight="1">
      <c r="A22" s="172" t="s">
        <v>464</v>
      </c>
      <c r="B22" s="173" t="s">
        <v>469</v>
      </c>
      <c r="C22" s="173">
        <f>(V22*variables!$B$3)/variables!$B$4</f>
        <v>27.337227272727272</v>
      </c>
      <c r="D22" s="173"/>
      <c r="E22" s="173"/>
      <c r="F22" s="173" t="s">
        <v>464</v>
      </c>
      <c r="G22" s="173"/>
      <c r="H22" s="173" t="s">
        <v>470</v>
      </c>
      <c r="I22" s="173" t="s">
        <v>471</v>
      </c>
      <c r="J22" s="173" t="s">
        <v>472</v>
      </c>
      <c r="K22" s="173" t="s">
        <v>374</v>
      </c>
      <c r="L22" s="173"/>
      <c r="M22" s="173">
        <v>20</v>
      </c>
      <c r="N22" s="173"/>
      <c r="O22" s="173"/>
      <c r="P22" s="173"/>
      <c r="Q22" s="173"/>
      <c r="R22" s="174" t="s">
        <v>473</v>
      </c>
      <c r="S22" s="173">
        <v>5</v>
      </c>
      <c r="T22" s="173">
        <v>1</v>
      </c>
      <c r="U22" s="173"/>
      <c r="V22" s="173">
        <v>572.78</v>
      </c>
      <c r="W22" s="173"/>
      <c r="X22" s="173"/>
      <c r="Y22" s="173"/>
      <c r="Z22" s="175"/>
      <c r="AA22" s="176"/>
      <c r="AB22" s="176"/>
      <c r="AC22" s="176"/>
    </row>
    <row r="23" spans="1:29" ht="15.75" customHeight="1">
      <c r="A23" s="177" t="s">
        <v>474</v>
      </c>
      <c r="B23" s="178" t="s">
        <v>475</v>
      </c>
      <c r="C23" s="178">
        <f>(V23*variables!$B$3)/variables!$B$4</f>
        <v>44.481818181818184</v>
      </c>
      <c r="D23" s="178"/>
      <c r="E23" s="178"/>
      <c r="F23" s="178"/>
      <c r="G23" s="178"/>
      <c r="H23" s="178" t="s">
        <v>476</v>
      </c>
      <c r="I23" s="178" t="s">
        <v>477</v>
      </c>
      <c r="J23" s="178" t="s">
        <v>478</v>
      </c>
      <c r="K23" s="178" t="s">
        <v>374</v>
      </c>
      <c r="L23" s="178"/>
      <c r="M23" s="178" t="s">
        <v>386</v>
      </c>
      <c r="N23" s="178"/>
      <c r="O23" s="178"/>
      <c r="P23" s="178"/>
      <c r="Q23" s="178"/>
      <c r="R23" s="179" t="s">
        <v>479</v>
      </c>
      <c r="S23" s="178">
        <v>5</v>
      </c>
      <c r="T23" s="178">
        <v>5</v>
      </c>
      <c r="U23" s="178"/>
      <c r="V23" s="178">
        <v>932</v>
      </c>
      <c r="W23" s="178"/>
      <c r="X23" s="178"/>
      <c r="Y23" s="178"/>
      <c r="Z23" s="180"/>
      <c r="AA23" s="176"/>
      <c r="AB23" s="176"/>
      <c r="AC23" s="176"/>
    </row>
    <row r="24" spans="1:29" ht="15.75" customHeight="1">
      <c r="A24" s="172" t="s">
        <v>480</v>
      </c>
      <c r="B24" s="173" t="s">
        <v>481</v>
      </c>
      <c r="C24" s="173">
        <f>(Components!$W24*variables!$B$1)*variables!$B$5</f>
        <v>15.84</v>
      </c>
      <c r="D24" s="173"/>
      <c r="E24" s="173"/>
      <c r="F24" s="173" t="s">
        <v>482</v>
      </c>
      <c r="G24" s="173"/>
      <c r="H24" s="173" t="s">
        <v>483</v>
      </c>
      <c r="I24" s="173" t="s">
        <v>484</v>
      </c>
      <c r="J24" s="173" t="s">
        <v>484</v>
      </c>
      <c r="K24" s="173" t="s">
        <v>485</v>
      </c>
      <c r="L24" s="173"/>
      <c r="M24" s="173" t="s">
        <v>386</v>
      </c>
      <c r="N24" s="173"/>
      <c r="O24" s="173"/>
      <c r="P24" s="173"/>
      <c r="Q24" s="173"/>
      <c r="R24" s="174" t="s">
        <v>486</v>
      </c>
      <c r="S24" s="173">
        <v>18</v>
      </c>
      <c r="T24" s="173">
        <v>1</v>
      </c>
      <c r="U24" s="173"/>
      <c r="V24" s="173"/>
      <c r="W24" s="173">
        <v>12</v>
      </c>
      <c r="X24" s="173"/>
      <c r="Y24" s="173"/>
      <c r="Z24" s="175"/>
      <c r="AA24" s="176"/>
      <c r="AB24" s="176"/>
      <c r="AC24" s="176"/>
    </row>
    <row r="25" spans="1:29" ht="15.75" customHeight="1">
      <c r="A25" s="177" t="s">
        <v>487</v>
      </c>
      <c r="B25" s="178" t="s">
        <v>488</v>
      </c>
      <c r="C25" s="178">
        <f>(V25*variables!$B$2)/variables!$B$4</f>
        <v>3.0500000000000003</v>
      </c>
      <c r="D25" s="178"/>
      <c r="E25" s="178"/>
      <c r="F25" s="178" t="s">
        <v>482</v>
      </c>
      <c r="G25" s="178"/>
      <c r="H25" s="178" t="s">
        <v>489</v>
      </c>
      <c r="I25" s="178" t="s">
        <v>490</v>
      </c>
      <c r="J25" s="178" t="s">
        <v>491</v>
      </c>
      <c r="K25" s="178" t="s">
        <v>492</v>
      </c>
      <c r="L25" s="178"/>
      <c r="M25" s="178" t="s">
        <v>386</v>
      </c>
      <c r="N25" s="178"/>
      <c r="O25" s="178"/>
      <c r="P25" s="178"/>
      <c r="Q25" s="178"/>
      <c r="R25" s="179" t="s">
        <v>493</v>
      </c>
      <c r="S25" s="178">
        <v>5</v>
      </c>
      <c r="T25" s="178">
        <v>1</v>
      </c>
      <c r="U25" s="178"/>
      <c r="V25" s="178">
        <v>61</v>
      </c>
      <c r="W25" s="178"/>
      <c r="X25" s="178"/>
      <c r="Y25" s="178"/>
      <c r="Z25" s="180"/>
      <c r="AA25" s="176"/>
      <c r="AB25" s="176"/>
      <c r="AC25" s="176"/>
    </row>
    <row r="26" spans="1:29" ht="15.75" customHeight="1">
      <c r="A26" s="172" t="s">
        <v>494</v>
      </c>
      <c r="B26" s="173" t="s">
        <v>495</v>
      </c>
      <c r="C26" s="173">
        <f>(V26*variables!$B$3)/variables!$B$4</f>
        <v>3.15</v>
      </c>
      <c r="D26" s="173"/>
      <c r="E26" s="173"/>
      <c r="F26" s="173" t="s">
        <v>496</v>
      </c>
      <c r="G26" s="173"/>
      <c r="H26" s="173">
        <v>1532080406</v>
      </c>
      <c r="I26" s="173" t="s">
        <v>497</v>
      </c>
      <c r="J26" s="173" t="s">
        <v>498</v>
      </c>
      <c r="K26" s="173" t="s">
        <v>499</v>
      </c>
      <c r="L26" s="173"/>
      <c r="M26" s="173">
        <v>30</v>
      </c>
      <c r="N26" s="173"/>
      <c r="O26" s="173"/>
      <c r="P26" s="173"/>
      <c r="Q26" s="173"/>
      <c r="R26" s="174" t="s">
        <v>500</v>
      </c>
      <c r="S26" s="173">
        <v>3</v>
      </c>
      <c r="T26" s="173">
        <v>10</v>
      </c>
      <c r="U26" s="173"/>
      <c r="V26" s="173">
        <v>66</v>
      </c>
      <c r="W26" s="173"/>
      <c r="X26" s="173"/>
      <c r="Y26" s="173"/>
      <c r="Z26" s="175"/>
      <c r="AA26" s="176"/>
      <c r="AB26" s="176"/>
      <c r="AC26" s="176"/>
    </row>
    <row r="27" spans="1:29" ht="15.75" customHeight="1">
      <c r="A27" s="177" t="s">
        <v>501</v>
      </c>
      <c r="B27" s="178" t="s">
        <v>502</v>
      </c>
      <c r="C27" s="178">
        <f>(V27*variables!$B$3)/variables!$B$4</f>
        <v>3.7518409090909093</v>
      </c>
      <c r="D27" s="178"/>
      <c r="E27" s="178"/>
      <c r="F27" s="178" t="s">
        <v>78</v>
      </c>
      <c r="G27" s="178"/>
      <c r="H27" s="178" t="s">
        <v>503</v>
      </c>
      <c r="I27" s="178" t="s">
        <v>503</v>
      </c>
      <c r="J27" s="178" t="s">
        <v>504</v>
      </c>
      <c r="K27" s="178" t="s">
        <v>447</v>
      </c>
      <c r="L27" s="178"/>
      <c r="M27" s="178">
        <v>20</v>
      </c>
      <c r="N27" s="178"/>
      <c r="O27" s="178"/>
      <c r="P27" s="178"/>
      <c r="Q27" s="178"/>
      <c r="R27" s="179" t="s">
        <v>505</v>
      </c>
      <c r="S27" s="178">
        <v>3</v>
      </c>
      <c r="T27" s="178">
        <v>25</v>
      </c>
      <c r="U27" s="178"/>
      <c r="V27" s="178">
        <v>78.61</v>
      </c>
      <c r="W27" s="178"/>
      <c r="X27" s="178"/>
      <c r="Y27" s="178"/>
      <c r="Z27" s="180"/>
      <c r="AA27" s="176"/>
      <c r="AB27" s="176"/>
      <c r="AC27" s="176"/>
    </row>
    <row r="28" spans="1:29" ht="15.75" customHeight="1">
      <c r="A28" s="172" t="s">
        <v>506</v>
      </c>
      <c r="B28" s="173" t="s">
        <v>507</v>
      </c>
      <c r="C28" s="173">
        <f>(V28*variables!$B$3)/variables!$B$4</f>
        <v>4.4052272727272728</v>
      </c>
      <c r="D28" s="173"/>
      <c r="E28" s="173"/>
      <c r="F28" s="173" t="s">
        <v>464</v>
      </c>
      <c r="G28" s="173"/>
      <c r="H28" s="173" t="s">
        <v>508</v>
      </c>
      <c r="I28" s="173" t="s">
        <v>509</v>
      </c>
      <c r="J28" s="173" t="s">
        <v>510</v>
      </c>
      <c r="K28" s="173" t="s">
        <v>374</v>
      </c>
      <c r="L28" s="173"/>
      <c r="M28" s="173">
        <v>20</v>
      </c>
      <c r="N28" s="173"/>
      <c r="O28" s="173"/>
      <c r="P28" s="173"/>
      <c r="Q28" s="173"/>
      <c r="R28" s="174" t="s">
        <v>511</v>
      </c>
      <c r="S28" s="173">
        <v>5</v>
      </c>
      <c r="T28" s="173">
        <v>1</v>
      </c>
      <c r="U28" s="173"/>
      <c r="V28" s="173">
        <v>92.3</v>
      </c>
      <c r="W28" s="173"/>
      <c r="X28" s="173"/>
      <c r="Y28" s="173"/>
      <c r="Z28" s="175"/>
      <c r="AA28" s="176"/>
      <c r="AB28" s="176"/>
      <c r="AC28" s="176"/>
    </row>
    <row r="29" spans="1:29" ht="15.75" customHeight="1">
      <c r="A29" s="177" t="s">
        <v>512</v>
      </c>
      <c r="B29" s="178" t="s">
        <v>513</v>
      </c>
      <c r="C29" s="178">
        <f>(Components!$W29*variables!$B$1)*variables!$B$5</f>
        <v>29.04</v>
      </c>
      <c r="D29" s="178"/>
      <c r="E29" s="178"/>
      <c r="F29" s="178" t="s">
        <v>514</v>
      </c>
      <c r="G29" s="178"/>
      <c r="H29" s="178" t="s">
        <v>515</v>
      </c>
      <c r="I29" s="178" t="s">
        <v>516</v>
      </c>
      <c r="J29" s="178"/>
      <c r="K29" s="178" t="s">
        <v>440</v>
      </c>
      <c r="L29" s="178"/>
      <c r="M29" s="178" t="s">
        <v>386</v>
      </c>
      <c r="N29" s="178"/>
      <c r="O29" s="178"/>
      <c r="P29" s="178"/>
      <c r="Q29" s="178"/>
      <c r="R29" s="179" t="s">
        <v>441</v>
      </c>
      <c r="S29" s="178">
        <v>14</v>
      </c>
      <c r="T29" s="178">
        <v>30</v>
      </c>
      <c r="U29" s="178"/>
      <c r="V29" s="178"/>
      <c r="W29" s="178">
        <v>22</v>
      </c>
      <c r="X29" s="178"/>
      <c r="Y29" s="178"/>
      <c r="Z29" s="180"/>
      <c r="AA29" s="176"/>
      <c r="AB29" s="176"/>
      <c r="AC29" s="176"/>
    </row>
    <row r="30" spans="1:29" ht="15.75" customHeight="1">
      <c r="A30" s="172" t="s">
        <v>517</v>
      </c>
      <c r="B30" s="173" t="s">
        <v>518</v>
      </c>
      <c r="C30" s="173">
        <f>(V30*variables!$B$3)/variables!$B$4</f>
        <v>4.5340909090909092</v>
      </c>
      <c r="D30" s="173"/>
      <c r="E30" s="173"/>
      <c r="F30" s="173"/>
      <c r="G30" s="173"/>
      <c r="H30" s="173" t="s">
        <v>519</v>
      </c>
      <c r="I30" s="173" t="s">
        <v>520</v>
      </c>
      <c r="J30" s="173" t="s">
        <v>520</v>
      </c>
      <c r="K30" s="173" t="s">
        <v>380</v>
      </c>
      <c r="L30" s="173"/>
      <c r="M30" s="173">
        <v>5</v>
      </c>
      <c r="N30" s="173"/>
      <c r="O30" s="173"/>
      <c r="P30" s="173"/>
      <c r="Q30" s="173"/>
      <c r="R30" s="174" t="s">
        <v>521</v>
      </c>
      <c r="S30" s="173">
        <v>3</v>
      </c>
      <c r="T30" s="173">
        <v>3</v>
      </c>
      <c r="U30" s="173"/>
      <c r="V30" s="173">
        <v>95</v>
      </c>
      <c r="W30" s="173"/>
      <c r="X30" s="173"/>
      <c r="Y30" s="173"/>
      <c r="Z30" s="175"/>
      <c r="AA30" s="176"/>
      <c r="AB30" s="176"/>
      <c r="AC30" s="176"/>
    </row>
    <row r="31" spans="1:29" ht="15.75" customHeight="1">
      <c r="A31" s="177" t="s">
        <v>522</v>
      </c>
      <c r="B31" s="178" t="s">
        <v>523</v>
      </c>
      <c r="C31" s="178">
        <f>(V31*variables!$B$3)/variables!$B$4</f>
        <v>1.3840909090909093</v>
      </c>
      <c r="D31" s="178"/>
      <c r="E31" s="178"/>
      <c r="F31" s="178" t="s">
        <v>524</v>
      </c>
      <c r="G31" s="178"/>
      <c r="H31" s="178" t="s">
        <v>525</v>
      </c>
      <c r="I31" s="178" t="s">
        <v>526</v>
      </c>
      <c r="J31" s="178" t="s">
        <v>527</v>
      </c>
      <c r="K31" s="178" t="s">
        <v>380</v>
      </c>
      <c r="L31" s="178"/>
      <c r="M31" s="178">
        <v>30</v>
      </c>
      <c r="N31" s="178"/>
      <c r="O31" s="178"/>
      <c r="P31" s="178"/>
      <c r="Q31" s="178"/>
      <c r="R31" s="179" t="s">
        <v>528</v>
      </c>
      <c r="S31" s="178">
        <v>3</v>
      </c>
      <c r="T31" s="178">
        <v>3</v>
      </c>
      <c r="U31" s="178"/>
      <c r="V31" s="178">
        <v>29</v>
      </c>
      <c r="W31" s="178"/>
      <c r="X31" s="178"/>
      <c r="Y31" s="178"/>
      <c r="Z31" s="180"/>
      <c r="AA31" s="176"/>
      <c r="AB31" s="176"/>
      <c r="AC31" s="176"/>
    </row>
    <row r="32" spans="1:29" ht="15.75" customHeight="1">
      <c r="A32" s="172" t="s">
        <v>529</v>
      </c>
      <c r="B32" s="173" t="s">
        <v>530</v>
      </c>
      <c r="C32" s="173">
        <f>(V32*variables!$B$3)/variables!$B$4</f>
        <v>0.16704545454545455</v>
      </c>
      <c r="D32" s="173"/>
      <c r="E32" s="173"/>
      <c r="F32" s="173"/>
      <c r="G32" s="173"/>
      <c r="H32" s="173" t="s">
        <v>531</v>
      </c>
      <c r="I32" s="173" t="s">
        <v>532</v>
      </c>
      <c r="J32" s="173" t="s">
        <v>533</v>
      </c>
      <c r="K32" s="173" t="s">
        <v>380</v>
      </c>
      <c r="L32" s="173"/>
      <c r="M32" s="173">
        <v>100</v>
      </c>
      <c r="N32" s="173"/>
      <c r="O32" s="173"/>
      <c r="P32" s="173"/>
      <c r="Q32" s="173"/>
      <c r="R32" s="174" t="s">
        <v>534</v>
      </c>
      <c r="S32" s="173">
        <v>3</v>
      </c>
      <c r="T32" s="173">
        <v>100</v>
      </c>
      <c r="U32" s="173"/>
      <c r="V32" s="173">
        <v>3.5</v>
      </c>
      <c r="W32" s="173"/>
      <c r="X32" s="173"/>
      <c r="Y32" s="173"/>
      <c r="Z32" s="175"/>
      <c r="AA32" s="176"/>
      <c r="AB32" s="176"/>
      <c r="AC32" s="176"/>
    </row>
    <row r="33" spans="1:29" ht="15.75" customHeight="1">
      <c r="A33" s="177" t="s">
        <v>535</v>
      </c>
      <c r="B33" s="178" t="s">
        <v>536</v>
      </c>
      <c r="C33" s="178">
        <f>(V33*variables!$B$1)/variables!$B$4</f>
        <v>3.9545454545454546</v>
      </c>
      <c r="D33" s="178" t="s">
        <v>537</v>
      </c>
      <c r="E33" s="178"/>
      <c r="F33" s="178"/>
      <c r="G33" s="178"/>
      <c r="H33" s="178" t="s">
        <v>538</v>
      </c>
      <c r="I33" s="178"/>
      <c r="J33" s="178" t="s">
        <v>539</v>
      </c>
      <c r="K33" s="178" t="s">
        <v>417</v>
      </c>
      <c r="L33" s="178"/>
      <c r="M33" s="178" t="s">
        <v>386</v>
      </c>
      <c r="N33" s="178"/>
      <c r="O33" s="178"/>
      <c r="P33" s="178"/>
      <c r="Q33" s="178"/>
      <c r="R33" s="178" t="s">
        <v>540</v>
      </c>
      <c r="S33" s="178">
        <v>18</v>
      </c>
      <c r="T33" s="178">
        <v>20</v>
      </c>
      <c r="U33" s="178"/>
      <c r="V33" s="178">
        <v>72.5</v>
      </c>
      <c r="W33" s="178"/>
      <c r="X33" s="178"/>
      <c r="Y33" s="178"/>
      <c r="Z33" s="180"/>
      <c r="AA33" s="176"/>
      <c r="AB33" s="176"/>
      <c r="AC33" s="176"/>
    </row>
    <row r="34" spans="1:29" ht="15.75" customHeight="1">
      <c r="A34" s="172" t="s">
        <v>541</v>
      </c>
      <c r="B34" s="173" t="s">
        <v>542</v>
      </c>
      <c r="C34" s="173">
        <f>(V34*variables!$B$3)/variables!$B$4</f>
        <v>21.668181818181822</v>
      </c>
      <c r="D34" s="173" t="s">
        <v>110</v>
      </c>
      <c r="E34" s="173"/>
      <c r="F34" s="173"/>
      <c r="G34" s="173"/>
      <c r="H34" s="173">
        <v>111112</v>
      </c>
      <c r="I34" s="173" t="s">
        <v>543</v>
      </c>
      <c r="J34" s="173" t="s">
        <v>543</v>
      </c>
      <c r="K34" s="173" t="s">
        <v>544</v>
      </c>
      <c r="L34" s="173"/>
      <c r="M34" s="173"/>
      <c r="N34" s="173"/>
      <c r="O34" s="173"/>
      <c r="P34" s="173"/>
      <c r="Q34" s="173"/>
      <c r="R34" s="174" t="s">
        <v>545</v>
      </c>
      <c r="S34" s="173">
        <v>5</v>
      </c>
      <c r="T34" s="173">
        <v>1</v>
      </c>
      <c r="U34" s="173"/>
      <c r="V34" s="173">
        <v>454</v>
      </c>
      <c r="W34" s="173"/>
      <c r="X34" s="173"/>
      <c r="Y34" s="173"/>
      <c r="Z34" s="175"/>
      <c r="AA34" s="176"/>
      <c r="AB34" s="176"/>
      <c r="AC34" s="176"/>
    </row>
    <row r="35" spans="1:29" ht="15.75" customHeight="1">
      <c r="A35" s="177" t="s">
        <v>546</v>
      </c>
      <c r="B35" s="178" t="s">
        <v>547</v>
      </c>
      <c r="C35" s="178">
        <f>(V35*variables!$B$3)/variables!$B$4</f>
        <v>26.642318181818187</v>
      </c>
      <c r="D35" s="178"/>
      <c r="E35" s="178"/>
      <c r="F35" s="178" t="s">
        <v>548</v>
      </c>
      <c r="G35" s="178"/>
      <c r="H35" s="178" t="s">
        <v>549</v>
      </c>
      <c r="I35" s="178" t="s">
        <v>550</v>
      </c>
      <c r="J35" s="178" t="s">
        <v>551</v>
      </c>
      <c r="K35" s="178" t="s">
        <v>374</v>
      </c>
      <c r="L35" s="178"/>
      <c r="M35" s="178">
        <v>20</v>
      </c>
      <c r="N35" s="178"/>
      <c r="O35" s="178"/>
      <c r="P35" s="178"/>
      <c r="Q35" s="178"/>
      <c r="R35" s="179" t="s">
        <v>552</v>
      </c>
      <c r="S35" s="178">
        <v>5</v>
      </c>
      <c r="T35" s="178">
        <v>1</v>
      </c>
      <c r="U35" s="178"/>
      <c r="V35" s="178">
        <v>558.22</v>
      </c>
      <c r="W35" s="178"/>
      <c r="X35" s="178"/>
      <c r="Y35" s="178"/>
      <c r="Z35" s="180"/>
      <c r="AA35" s="176"/>
      <c r="AB35" s="176"/>
      <c r="AC35" s="176"/>
    </row>
    <row r="36" spans="1:29" ht="15.75" customHeight="1">
      <c r="A36" s="172" t="s">
        <v>553</v>
      </c>
      <c r="B36" s="173" t="s">
        <v>554</v>
      </c>
      <c r="C36" s="173">
        <f>(Components!$W36*variables!$B$1)*variables!$B$5</f>
        <v>48.84</v>
      </c>
      <c r="D36" s="173"/>
      <c r="E36" s="173"/>
      <c r="F36" s="173" t="s">
        <v>555</v>
      </c>
      <c r="G36" s="173"/>
      <c r="H36" s="173" t="s">
        <v>555</v>
      </c>
      <c r="I36" s="173" t="s">
        <v>556</v>
      </c>
      <c r="J36" s="173"/>
      <c r="K36" s="173" t="s">
        <v>440</v>
      </c>
      <c r="L36" s="173"/>
      <c r="M36" s="173" t="s">
        <v>386</v>
      </c>
      <c r="N36" s="173"/>
      <c r="O36" s="173"/>
      <c r="P36" s="173"/>
      <c r="Q36" s="173"/>
      <c r="R36" s="174" t="s">
        <v>441</v>
      </c>
      <c r="S36" s="173">
        <v>14</v>
      </c>
      <c r="T36" s="173">
        <v>50</v>
      </c>
      <c r="U36" s="173"/>
      <c r="V36" s="173"/>
      <c r="W36" s="173">
        <v>37</v>
      </c>
      <c r="X36" s="173"/>
      <c r="Y36" s="173"/>
      <c r="Z36" s="175"/>
      <c r="AA36" s="176"/>
      <c r="AB36" s="176"/>
      <c r="AC36" s="176"/>
    </row>
    <row r="37" spans="1:29" ht="15.75" customHeight="1">
      <c r="A37" s="177" t="s">
        <v>557</v>
      </c>
      <c r="B37" s="178" t="s">
        <v>558</v>
      </c>
      <c r="C37" s="178">
        <f>(V37*variables!$B$3)/variables!$B$4</f>
        <v>67.009090909090915</v>
      </c>
      <c r="D37" s="178"/>
      <c r="E37" s="178"/>
      <c r="F37" s="178"/>
      <c r="G37" s="178"/>
      <c r="H37" s="178" t="s">
        <v>559</v>
      </c>
      <c r="I37" s="178" t="s">
        <v>557</v>
      </c>
      <c r="J37" s="178" t="s">
        <v>560</v>
      </c>
      <c r="K37" s="178" t="s">
        <v>561</v>
      </c>
      <c r="L37" s="178"/>
      <c r="M37" s="178"/>
      <c r="N37" s="178"/>
      <c r="O37" s="178"/>
      <c r="P37" s="178"/>
      <c r="Q37" s="178"/>
      <c r="R37" s="179" t="s">
        <v>562</v>
      </c>
      <c r="S37" s="178">
        <v>3</v>
      </c>
      <c r="T37" s="178">
        <v>2</v>
      </c>
      <c r="U37" s="178"/>
      <c r="V37" s="178">
        <v>1404</v>
      </c>
      <c r="W37" s="178"/>
      <c r="X37" s="178"/>
      <c r="Y37" s="178"/>
      <c r="Z37" s="180"/>
      <c r="AA37" s="176"/>
      <c r="AB37" s="176"/>
      <c r="AC37" s="176"/>
    </row>
    <row r="38" spans="1:29" ht="15.75" customHeight="1">
      <c r="A38" s="172" t="s">
        <v>563</v>
      </c>
      <c r="B38" s="173" t="s">
        <v>564</v>
      </c>
      <c r="C38" s="173">
        <f>(Components!$W38*variables!$B$1)*variables!$B$5</f>
        <v>66</v>
      </c>
      <c r="D38" s="173"/>
      <c r="E38" s="173"/>
      <c r="F38" s="173"/>
      <c r="G38" s="173"/>
      <c r="H38" s="173"/>
      <c r="I38" s="173" t="s">
        <v>565</v>
      </c>
      <c r="J38" s="173" t="s">
        <v>566</v>
      </c>
      <c r="K38" s="173" t="s">
        <v>567</v>
      </c>
      <c r="L38" s="173"/>
      <c r="M38" s="173">
        <v>30</v>
      </c>
      <c r="N38" s="173"/>
      <c r="O38" s="173"/>
      <c r="P38" s="173"/>
      <c r="Q38" s="173"/>
      <c r="R38" s="174" t="s">
        <v>568</v>
      </c>
      <c r="S38" s="173">
        <v>21</v>
      </c>
      <c r="T38" s="173"/>
      <c r="U38" s="173"/>
      <c r="V38" s="173"/>
      <c r="W38" s="173">
        <v>50</v>
      </c>
      <c r="X38" s="173"/>
      <c r="Y38" s="173"/>
      <c r="Z38" s="175"/>
      <c r="AA38" s="176"/>
      <c r="AB38" s="176"/>
      <c r="AC38" s="176"/>
    </row>
    <row r="39" spans="1:29" ht="15.75" customHeight="1">
      <c r="A39" s="177" t="s">
        <v>569</v>
      </c>
      <c r="B39" s="178" t="s">
        <v>570</v>
      </c>
      <c r="C39" s="178">
        <f>(V39*variables!$B$3)/variables!$B$4</f>
        <v>11.406818181818183</v>
      </c>
      <c r="D39" s="178"/>
      <c r="E39" s="178"/>
      <c r="F39" s="178"/>
      <c r="G39" s="178"/>
      <c r="H39" s="178">
        <v>92443121</v>
      </c>
      <c r="I39" s="178" t="s">
        <v>569</v>
      </c>
      <c r="J39" s="178" t="s">
        <v>569</v>
      </c>
      <c r="K39" s="178" t="s">
        <v>571</v>
      </c>
      <c r="L39" s="178"/>
      <c r="M39" s="178">
        <v>30</v>
      </c>
      <c r="N39" s="178"/>
      <c r="O39" s="178"/>
      <c r="P39" s="178"/>
      <c r="Q39" s="178"/>
      <c r="R39" s="179" t="s">
        <v>572</v>
      </c>
      <c r="S39" s="178">
        <v>3</v>
      </c>
      <c r="T39" s="178"/>
      <c r="U39" s="178"/>
      <c r="V39" s="178">
        <v>239</v>
      </c>
      <c r="W39" s="178"/>
      <c r="X39" s="178"/>
      <c r="Y39" s="178"/>
      <c r="Z39" s="180"/>
      <c r="AA39" s="176"/>
      <c r="AB39" s="176"/>
      <c r="AC39" s="176"/>
    </row>
    <row r="40" spans="1:29" ht="15.75" customHeight="1">
      <c r="A40" s="172" t="s">
        <v>573</v>
      </c>
      <c r="B40" s="173" t="s">
        <v>574</v>
      </c>
      <c r="C40" s="173">
        <f>(V40*variables!$B$3)/variables!$B$4</f>
        <v>111.68181818181819</v>
      </c>
      <c r="D40" s="173" t="s">
        <v>107</v>
      </c>
      <c r="E40" s="173"/>
      <c r="F40" s="173" t="s">
        <v>575</v>
      </c>
      <c r="G40" s="173"/>
      <c r="H40" s="173" t="s">
        <v>576</v>
      </c>
      <c r="I40" s="173" t="s">
        <v>577</v>
      </c>
      <c r="J40" s="173" t="s">
        <v>578</v>
      </c>
      <c r="K40" s="173" t="s">
        <v>579</v>
      </c>
      <c r="L40" s="173"/>
      <c r="M40" s="173"/>
      <c r="N40" s="173"/>
      <c r="O40" s="173"/>
      <c r="P40" s="173"/>
      <c r="Q40" s="173"/>
      <c r="R40" s="174" t="s">
        <v>580</v>
      </c>
      <c r="S40" s="173">
        <v>14</v>
      </c>
      <c r="T40" s="173"/>
      <c r="U40" s="173"/>
      <c r="V40" s="173">
        <v>2340</v>
      </c>
      <c r="W40" s="173"/>
      <c r="X40" s="173"/>
      <c r="Y40" s="173"/>
      <c r="Z40" s="175"/>
      <c r="AA40" s="176"/>
      <c r="AB40" s="176"/>
      <c r="AC40" s="176"/>
    </row>
    <row r="41" spans="1:29" ht="15.75" customHeight="1">
      <c r="A41" s="177" t="s">
        <v>581</v>
      </c>
      <c r="B41" s="178" t="s">
        <v>582</v>
      </c>
      <c r="C41" s="178">
        <f>(V41*variables!$B$3)/variables!$B$4</f>
        <v>55.125</v>
      </c>
      <c r="D41" s="178"/>
      <c r="E41" s="178"/>
      <c r="F41" s="178"/>
      <c r="G41" s="178"/>
      <c r="H41" s="178"/>
      <c r="I41" s="178" t="s">
        <v>583</v>
      </c>
      <c r="J41" s="178"/>
      <c r="K41" s="178" t="s">
        <v>579</v>
      </c>
      <c r="L41" s="178"/>
      <c r="M41" s="178">
        <v>20</v>
      </c>
      <c r="N41" s="178"/>
      <c r="O41" s="178"/>
      <c r="P41" s="178"/>
      <c r="Q41" s="178"/>
      <c r="R41" s="179" t="s">
        <v>584</v>
      </c>
      <c r="S41" s="178">
        <v>14</v>
      </c>
      <c r="T41" s="178"/>
      <c r="U41" s="178"/>
      <c r="V41" s="178">
        <v>1155</v>
      </c>
      <c r="W41" s="178"/>
      <c r="X41" s="178"/>
      <c r="Y41" s="178"/>
      <c r="Z41" s="180"/>
      <c r="AA41" s="176"/>
      <c r="AB41" s="176"/>
      <c r="AC41" s="176"/>
    </row>
    <row r="42" spans="1:29" ht="15.75" customHeight="1">
      <c r="A42" s="172" t="s">
        <v>585</v>
      </c>
      <c r="B42" s="173" t="s">
        <v>586</v>
      </c>
      <c r="C42" s="173">
        <f>(V42*variables!$B$1)/variables!$B$4</f>
        <v>3.0927272727272732</v>
      </c>
      <c r="D42" s="173"/>
      <c r="E42" s="173"/>
      <c r="F42" s="173"/>
      <c r="G42" s="173"/>
      <c r="H42" s="173" t="s">
        <v>587</v>
      </c>
      <c r="I42" s="173" t="s">
        <v>588</v>
      </c>
      <c r="J42" s="173" t="s">
        <v>588</v>
      </c>
      <c r="K42" s="173" t="s">
        <v>417</v>
      </c>
      <c r="L42" s="173"/>
      <c r="M42" s="173" t="s">
        <v>386</v>
      </c>
      <c r="N42" s="173"/>
      <c r="O42" s="173"/>
      <c r="P42" s="173"/>
      <c r="Q42" s="173"/>
      <c r="R42" s="174" t="s">
        <v>589</v>
      </c>
      <c r="S42" s="173">
        <v>21</v>
      </c>
      <c r="T42" s="173">
        <v>10</v>
      </c>
      <c r="U42" s="173"/>
      <c r="V42" s="173">
        <v>56.7</v>
      </c>
      <c r="W42" s="173"/>
      <c r="X42" s="173"/>
      <c r="Y42" s="173"/>
      <c r="Z42" s="175"/>
      <c r="AA42" s="176"/>
      <c r="AB42" s="176"/>
      <c r="AC42" s="176"/>
    </row>
    <row r="43" spans="1:29" ht="15.75" customHeight="1">
      <c r="A43" s="177" t="s">
        <v>590</v>
      </c>
      <c r="B43" s="178" t="s">
        <v>591</v>
      </c>
      <c r="C43" s="178">
        <f>(Components!$W43*variables!$B$1)*variables!$B$5</f>
        <v>5.2206000000000001</v>
      </c>
      <c r="D43" s="178"/>
      <c r="E43" s="178"/>
      <c r="F43" s="178"/>
      <c r="G43" s="178"/>
      <c r="H43" s="178" t="s">
        <v>587</v>
      </c>
      <c r="I43" s="178" t="s">
        <v>592</v>
      </c>
      <c r="J43" s="178" t="s">
        <v>592</v>
      </c>
      <c r="K43" s="178" t="s">
        <v>417</v>
      </c>
      <c r="L43" s="178"/>
      <c r="M43" s="178">
        <v>30</v>
      </c>
      <c r="N43" s="178"/>
      <c r="O43" s="178"/>
      <c r="P43" s="178"/>
      <c r="Q43" s="178"/>
      <c r="R43" s="179" t="s">
        <v>589</v>
      </c>
      <c r="S43" s="178">
        <v>21</v>
      </c>
      <c r="T43" s="178"/>
      <c r="U43" s="178"/>
      <c r="V43" s="178"/>
      <c r="W43" s="178">
        <v>3.9550000000000001</v>
      </c>
      <c r="X43" s="178"/>
      <c r="Y43" s="178"/>
      <c r="Z43" s="180"/>
      <c r="AA43" s="176"/>
      <c r="AB43" s="176"/>
      <c r="AC43" s="176"/>
    </row>
    <row r="44" spans="1:29" ht="15.75" customHeight="1">
      <c r="A44" s="172" t="s">
        <v>593</v>
      </c>
      <c r="B44" s="173" t="s">
        <v>594</v>
      </c>
      <c r="C44" s="173">
        <f>(V44*variables!$B$3)/variables!$B$4</f>
        <v>0.66818181818181821</v>
      </c>
      <c r="D44" s="173"/>
      <c r="E44" s="173"/>
      <c r="F44" s="173"/>
      <c r="G44" s="173"/>
      <c r="H44" s="173">
        <v>53015210</v>
      </c>
      <c r="I44" s="173" t="s">
        <v>595</v>
      </c>
      <c r="J44" s="173" t="s">
        <v>596</v>
      </c>
      <c r="K44" s="173" t="s">
        <v>447</v>
      </c>
      <c r="L44" s="173"/>
      <c r="M44" s="173">
        <v>400</v>
      </c>
      <c r="N44" s="173"/>
      <c r="O44" s="173"/>
      <c r="P44" s="173"/>
      <c r="Q44" s="173"/>
      <c r="R44" s="174" t="s">
        <v>597</v>
      </c>
      <c r="S44" s="173">
        <v>3</v>
      </c>
      <c r="T44" s="173">
        <v>100</v>
      </c>
      <c r="U44" s="173"/>
      <c r="V44" s="173">
        <v>14</v>
      </c>
      <c r="W44" s="173"/>
      <c r="X44" s="173"/>
      <c r="Y44" s="173"/>
      <c r="Z44" s="175"/>
      <c r="AA44" s="176"/>
      <c r="AB44" s="176"/>
      <c r="AC44" s="176"/>
    </row>
    <row r="45" spans="1:29" ht="15.75" customHeight="1">
      <c r="A45" s="177" t="s">
        <v>598</v>
      </c>
      <c r="B45" s="178" t="s">
        <v>599</v>
      </c>
      <c r="C45" s="178">
        <f>(V45*variables!$B$3)/variables!$B$4</f>
        <v>0.62045454545454548</v>
      </c>
      <c r="D45" s="178"/>
      <c r="E45" s="178"/>
      <c r="F45" s="178"/>
      <c r="G45" s="178"/>
      <c r="H45" s="178">
        <v>53015200</v>
      </c>
      <c r="I45" s="178" t="s">
        <v>600</v>
      </c>
      <c r="J45" s="178" t="s">
        <v>601</v>
      </c>
      <c r="K45" s="178" t="s">
        <v>447</v>
      </c>
      <c r="L45" s="178"/>
      <c r="M45" s="178">
        <v>400</v>
      </c>
      <c r="N45" s="178"/>
      <c r="O45" s="178"/>
      <c r="P45" s="178"/>
      <c r="Q45" s="178"/>
      <c r="R45" s="179" t="s">
        <v>602</v>
      </c>
      <c r="S45" s="178">
        <v>3</v>
      </c>
      <c r="T45" s="178">
        <v>100</v>
      </c>
      <c r="U45" s="178"/>
      <c r="V45" s="178">
        <v>13</v>
      </c>
      <c r="W45" s="178"/>
      <c r="X45" s="178"/>
      <c r="Y45" s="178"/>
      <c r="Z45" s="180"/>
      <c r="AA45" s="176"/>
      <c r="AB45" s="176"/>
      <c r="AC45" s="176"/>
    </row>
    <row r="46" spans="1:29" ht="15.75" customHeight="1">
      <c r="A46" s="172" t="s">
        <v>603</v>
      </c>
      <c r="B46" s="173" t="s">
        <v>604</v>
      </c>
      <c r="C46" s="173">
        <f>(Components!$W46*variables!$B$1)*variables!$B$5</f>
        <v>1.9140000000000001</v>
      </c>
      <c r="D46" s="173"/>
      <c r="E46" s="173"/>
      <c r="F46" s="173"/>
      <c r="G46" s="173"/>
      <c r="H46" s="173" t="s">
        <v>605</v>
      </c>
      <c r="I46" s="173" t="s">
        <v>606</v>
      </c>
      <c r="J46" s="173"/>
      <c r="K46" s="173" t="s">
        <v>417</v>
      </c>
      <c r="L46" s="173"/>
      <c r="M46" s="173">
        <v>30</v>
      </c>
      <c r="N46" s="173"/>
      <c r="O46" s="173"/>
      <c r="P46" s="173"/>
      <c r="Q46" s="173"/>
      <c r="R46" s="174" t="s">
        <v>607</v>
      </c>
      <c r="S46" s="173">
        <v>21</v>
      </c>
      <c r="T46" s="173">
        <v>100</v>
      </c>
      <c r="U46" s="173"/>
      <c r="V46" s="173"/>
      <c r="W46" s="173">
        <v>1.45</v>
      </c>
      <c r="X46" s="173"/>
      <c r="Y46" s="173"/>
      <c r="Z46" s="175"/>
      <c r="AA46" s="176"/>
      <c r="AB46" s="176"/>
      <c r="AC46" s="176"/>
    </row>
    <row r="47" spans="1:29" ht="15.75" customHeight="1">
      <c r="A47" s="177" t="s">
        <v>608</v>
      </c>
      <c r="B47" s="178" t="s">
        <v>609</v>
      </c>
      <c r="C47" s="178">
        <f>(Components!$W47*variables!$B$1)*variables!$B$5</f>
        <v>3.96</v>
      </c>
      <c r="D47" s="178"/>
      <c r="E47" s="178"/>
      <c r="F47" s="178"/>
      <c r="G47" s="178"/>
      <c r="H47" s="178"/>
      <c r="I47" s="178" t="s">
        <v>610</v>
      </c>
      <c r="J47" s="178"/>
      <c r="K47" s="178" t="s">
        <v>440</v>
      </c>
      <c r="L47" s="178"/>
      <c r="M47" s="178">
        <v>50</v>
      </c>
      <c r="N47" s="178"/>
      <c r="O47" s="178"/>
      <c r="P47" s="178"/>
      <c r="Q47" s="178"/>
      <c r="R47" s="179" t="s">
        <v>441</v>
      </c>
      <c r="S47" s="178">
        <v>14</v>
      </c>
      <c r="T47" s="178">
        <v>50</v>
      </c>
      <c r="U47" s="178"/>
      <c r="V47" s="178"/>
      <c r="W47" s="178">
        <v>3</v>
      </c>
      <c r="X47" s="178"/>
      <c r="Y47" s="178"/>
      <c r="Z47" s="180"/>
      <c r="AA47" s="176"/>
      <c r="AB47" s="176"/>
      <c r="AC47" s="176"/>
    </row>
    <row r="48" spans="1:29" ht="15.75" customHeight="1">
      <c r="A48" s="172" t="s">
        <v>611</v>
      </c>
      <c r="B48" s="173" t="s">
        <v>612</v>
      </c>
      <c r="C48" s="173">
        <f>(V48*variables!$B$3)/variables!$B$4</f>
        <v>4.7250000000000005</v>
      </c>
      <c r="D48" s="173"/>
      <c r="E48" s="173"/>
      <c r="F48" s="173"/>
      <c r="G48" s="173"/>
      <c r="H48" s="173" t="s">
        <v>613</v>
      </c>
      <c r="I48" s="173" t="s">
        <v>614</v>
      </c>
      <c r="J48" s="173"/>
      <c r="K48" s="173" t="s">
        <v>380</v>
      </c>
      <c r="L48" s="173"/>
      <c r="M48" s="173">
        <v>3</v>
      </c>
      <c r="N48" s="173"/>
      <c r="O48" s="173"/>
      <c r="P48" s="173"/>
      <c r="Q48" s="173"/>
      <c r="R48" s="174" t="s">
        <v>615</v>
      </c>
      <c r="S48" s="173">
        <v>3</v>
      </c>
      <c r="T48" s="173">
        <v>3</v>
      </c>
      <c r="U48" s="173"/>
      <c r="V48" s="173">
        <v>99</v>
      </c>
      <c r="W48" s="173"/>
      <c r="X48" s="173"/>
      <c r="Y48" s="173"/>
      <c r="Z48" s="175"/>
      <c r="AA48" s="176"/>
      <c r="AB48" s="176"/>
      <c r="AC48" s="176"/>
    </row>
    <row r="49" spans="1:29" ht="15.75" customHeight="1">
      <c r="A49" s="177" t="s">
        <v>616</v>
      </c>
      <c r="B49" s="178" t="s">
        <v>617</v>
      </c>
      <c r="C49" s="178">
        <f>(V49*variables!$B$3)/variables!$B$4</f>
        <v>9.3545454545454554</v>
      </c>
      <c r="D49" s="178"/>
      <c r="E49" s="178"/>
      <c r="F49" s="178"/>
      <c r="G49" s="178"/>
      <c r="H49" s="178" t="s">
        <v>618</v>
      </c>
      <c r="I49" s="178" t="s">
        <v>619</v>
      </c>
      <c r="J49" s="178" t="s">
        <v>620</v>
      </c>
      <c r="K49" s="178" t="s">
        <v>447</v>
      </c>
      <c r="L49" s="178"/>
      <c r="M49" s="178">
        <v>30</v>
      </c>
      <c r="N49" s="178"/>
      <c r="O49" s="178"/>
      <c r="P49" s="178"/>
      <c r="Q49" s="178"/>
      <c r="R49" s="179" t="s">
        <v>621</v>
      </c>
      <c r="S49" s="178">
        <v>3</v>
      </c>
      <c r="T49" s="178">
        <v>5</v>
      </c>
      <c r="U49" s="178"/>
      <c r="V49" s="178">
        <v>196</v>
      </c>
      <c r="W49" s="178"/>
      <c r="X49" s="178"/>
      <c r="Y49" s="178"/>
      <c r="Z49" s="180"/>
      <c r="AA49" s="176"/>
      <c r="AB49" s="176"/>
      <c r="AC49" s="176"/>
    </row>
    <row r="50" spans="1:29" ht="15.75" customHeight="1">
      <c r="A50" s="172" t="s">
        <v>622</v>
      </c>
      <c r="B50" s="173" t="s">
        <v>623</v>
      </c>
      <c r="C50" s="173">
        <f>(Components!$W50*variables!$B$1)*variables!$B$5</f>
        <v>3.96</v>
      </c>
      <c r="D50" s="173"/>
      <c r="E50" s="173"/>
      <c r="F50" s="173"/>
      <c r="G50" s="173"/>
      <c r="H50" s="173"/>
      <c r="I50" s="173" t="s">
        <v>624</v>
      </c>
      <c r="J50" s="173"/>
      <c r="K50" s="173" t="s">
        <v>440</v>
      </c>
      <c r="L50" s="173"/>
      <c r="M50" s="173"/>
      <c r="N50" s="173"/>
      <c r="O50" s="173"/>
      <c r="P50" s="173"/>
      <c r="Q50" s="173"/>
      <c r="R50" s="174" t="s">
        <v>441</v>
      </c>
      <c r="S50" s="173">
        <v>14</v>
      </c>
      <c r="T50" s="173">
        <v>50</v>
      </c>
      <c r="U50" s="173"/>
      <c r="V50" s="173"/>
      <c r="W50" s="173">
        <v>3</v>
      </c>
      <c r="X50" s="173"/>
      <c r="Y50" s="173"/>
      <c r="Z50" s="175"/>
      <c r="AA50" s="176"/>
      <c r="AB50" s="176"/>
      <c r="AC50" s="176"/>
    </row>
    <row r="51" spans="1:29" ht="15.75" customHeight="1">
      <c r="A51" s="177" t="s">
        <v>625</v>
      </c>
      <c r="B51" s="178" t="s">
        <v>626</v>
      </c>
      <c r="C51" s="178">
        <f>(Components!$W51*variables!$B$1)*variables!$B$5</f>
        <v>5.28</v>
      </c>
      <c r="D51" s="178"/>
      <c r="E51" s="178"/>
      <c r="F51" s="178"/>
      <c r="G51" s="178"/>
      <c r="H51" s="178"/>
      <c r="I51" s="178" t="s">
        <v>627</v>
      </c>
      <c r="J51" s="178"/>
      <c r="K51" s="178" t="s">
        <v>440</v>
      </c>
      <c r="L51" s="178"/>
      <c r="M51" s="178"/>
      <c r="N51" s="178"/>
      <c r="O51" s="178"/>
      <c r="P51" s="178"/>
      <c r="Q51" s="178"/>
      <c r="R51" s="179" t="s">
        <v>441</v>
      </c>
      <c r="S51" s="178">
        <v>14</v>
      </c>
      <c r="T51" s="178">
        <v>50</v>
      </c>
      <c r="U51" s="178"/>
      <c r="V51" s="178"/>
      <c r="W51" s="178">
        <v>4</v>
      </c>
      <c r="X51" s="178"/>
      <c r="Y51" s="178"/>
      <c r="Z51" s="180"/>
      <c r="AA51" s="176"/>
      <c r="AB51" s="176"/>
      <c r="AC51" s="176"/>
    </row>
    <row r="52" spans="1:29" ht="15.75" customHeight="1">
      <c r="A52" s="172" t="s">
        <v>628</v>
      </c>
      <c r="B52" s="173" t="s">
        <v>629</v>
      </c>
      <c r="C52" s="173">
        <f>(Components!$W52*variables!$B$1)*variables!$B$5</f>
        <v>1.32</v>
      </c>
      <c r="D52" s="173"/>
      <c r="E52" s="173"/>
      <c r="F52" s="173"/>
      <c r="G52" s="173"/>
      <c r="H52" s="173"/>
      <c r="I52" s="173" t="s">
        <v>630</v>
      </c>
      <c r="J52" s="173"/>
      <c r="K52" s="173" t="s">
        <v>631</v>
      </c>
      <c r="L52" s="173"/>
      <c r="M52" s="173" t="s">
        <v>386</v>
      </c>
      <c r="N52" s="173"/>
      <c r="O52" s="173"/>
      <c r="P52" s="173"/>
      <c r="Q52" s="173"/>
      <c r="R52" s="181" t="s">
        <v>632</v>
      </c>
      <c r="S52" s="173">
        <v>14</v>
      </c>
      <c r="T52" s="173"/>
      <c r="U52" s="173"/>
      <c r="V52" s="173"/>
      <c r="W52" s="173">
        <v>1</v>
      </c>
      <c r="X52" s="173"/>
      <c r="Y52" s="173"/>
      <c r="Z52" s="175"/>
      <c r="AA52" s="176"/>
      <c r="AB52" s="176"/>
      <c r="AC52" s="176"/>
    </row>
    <row r="53" spans="1:29" ht="15.75" customHeight="1">
      <c r="A53" s="177" t="s">
        <v>633</v>
      </c>
      <c r="B53" s="178" t="s">
        <v>634</v>
      </c>
      <c r="C53" s="178">
        <f>(Components!$W53*variables!$B$1)*variables!$B$5</f>
        <v>1.8216000000000001</v>
      </c>
      <c r="D53" s="178"/>
      <c r="E53" s="178"/>
      <c r="F53" s="178" t="s">
        <v>635</v>
      </c>
      <c r="G53" s="178"/>
      <c r="H53" s="178" t="s">
        <v>636</v>
      </c>
      <c r="I53" s="178" t="s">
        <v>637</v>
      </c>
      <c r="J53" s="178"/>
      <c r="K53" s="178" t="s">
        <v>417</v>
      </c>
      <c r="L53" s="178"/>
      <c r="M53" s="178">
        <v>30</v>
      </c>
      <c r="N53" s="178"/>
      <c r="O53" s="178"/>
      <c r="P53" s="178"/>
      <c r="Q53" s="178"/>
      <c r="R53" s="179" t="s">
        <v>638</v>
      </c>
      <c r="S53" s="178">
        <v>21</v>
      </c>
      <c r="T53" s="178">
        <v>100</v>
      </c>
      <c r="U53" s="178"/>
      <c r="V53" s="178"/>
      <c r="W53" s="178">
        <v>1.38</v>
      </c>
      <c r="X53" s="178"/>
      <c r="Y53" s="178"/>
      <c r="Z53" s="180"/>
      <c r="AA53" s="176"/>
      <c r="AB53" s="176"/>
      <c r="AC53" s="176"/>
    </row>
    <row r="54" spans="1:29" ht="15.75" customHeight="1">
      <c r="A54" s="172" t="s">
        <v>639</v>
      </c>
      <c r="B54" s="173" t="s">
        <v>640</v>
      </c>
      <c r="C54" s="173">
        <f>(Components!$W54*variables!$B$1)*variables!$B$5</f>
        <v>38.874000000000002</v>
      </c>
      <c r="D54" s="173"/>
      <c r="E54" s="173"/>
      <c r="F54" s="173"/>
      <c r="G54" s="173"/>
      <c r="H54" s="173"/>
      <c r="I54" s="173" t="s">
        <v>641</v>
      </c>
      <c r="J54" s="173"/>
      <c r="K54" s="173" t="s">
        <v>642</v>
      </c>
      <c r="L54" s="173"/>
      <c r="M54" s="173">
        <v>10</v>
      </c>
      <c r="N54" s="173"/>
      <c r="O54" s="173"/>
      <c r="P54" s="173"/>
      <c r="Q54" s="173"/>
      <c r="R54" s="173"/>
      <c r="S54" s="173">
        <v>21</v>
      </c>
      <c r="T54" s="173"/>
      <c r="U54" s="173"/>
      <c r="V54" s="173"/>
      <c r="W54" s="173">
        <v>29.45</v>
      </c>
      <c r="X54" s="173"/>
      <c r="Y54" s="173"/>
      <c r="Z54" s="175"/>
      <c r="AA54" s="176"/>
      <c r="AB54" s="176"/>
      <c r="AC54" s="176"/>
    </row>
    <row r="55" spans="1:29" ht="15.75" customHeight="1">
      <c r="A55" s="177" t="s">
        <v>643</v>
      </c>
      <c r="B55" s="178" t="s">
        <v>644</v>
      </c>
      <c r="C55" s="178">
        <f>(Components!$W55*variables!$B$1)*variables!$B$5</f>
        <v>28.644000000000002</v>
      </c>
      <c r="D55" s="178"/>
      <c r="E55" s="178"/>
      <c r="F55" s="178"/>
      <c r="G55" s="178"/>
      <c r="H55" s="178"/>
      <c r="I55" s="178" t="s">
        <v>645</v>
      </c>
      <c r="J55" s="178"/>
      <c r="K55" s="178" t="s">
        <v>642</v>
      </c>
      <c r="L55" s="178"/>
      <c r="M55" s="178">
        <v>40</v>
      </c>
      <c r="N55" s="178"/>
      <c r="O55" s="178"/>
      <c r="P55" s="178"/>
      <c r="Q55" s="178"/>
      <c r="R55" s="178"/>
      <c r="S55" s="178">
        <v>21</v>
      </c>
      <c r="T55" s="178"/>
      <c r="U55" s="178"/>
      <c r="V55" s="178"/>
      <c r="W55" s="178">
        <v>21.7</v>
      </c>
      <c r="X55" s="178"/>
      <c r="Y55" s="178"/>
      <c r="Z55" s="180"/>
      <c r="AA55" s="176"/>
      <c r="AB55" s="176"/>
      <c r="AC55" s="176"/>
    </row>
    <row r="56" spans="1:29" ht="15.75" customHeight="1">
      <c r="A56" s="172" t="s">
        <v>646</v>
      </c>
      <c r="B56" s="173" t="s">
        <v>647</v>
      </c>
      <c r="C56" s="173">
        <f>(Components!$W56*variables!$B$1)*variables!$B$5</f>
        <v>15.364800000000001</v>
      </c>
      <c r="D56" s="173"/>
      <c r="E56" s="173"/>
      <c r="F56" s="173"/>
      <c r="G56" s="173"/>
      <c r="H56" s="173"/>
      <c r="I56" s="173" t="s">
        <v>648</v>
      </c>
      <c r="J56" s="173"/>
      <c r="K56" s="173" t="s">
        <v>642</v>
      </c>
      <c r="L56" s="173"/>
      <c r="M56" s="173">
        <v>40</v>
      </c>
      <c r="N56" s="173"/>
      <c r="O56" s="173"/>
      <c r="P56" s="173"/>
      <c r="Q56" s="173"/>
      <c r="R56" s="173"/>
      <c r="S56" s="173">
        <v>21</v>
      </c>
      <c r="T56" s="173"/>
      <c r="U56" s="173"/>
      <c r="V56" s="173"/>
      <c r="W56" s="173">
        <v>11.64</v>
      </c>
      <c r="X56" s="173"/>
      <c r="Y56" s="173"/>
      <c r="Z56" s="175"/>
      <c r="AA56" s="176"/>
      <c r="AB56" s="176"/>
      <c r="AC56" s="176"/>
    </row>
    <row r="57" spans="1:29" ht="15.75" customHeight="1">
      <c r="A57" s="177" t="s">
        <v>649</v>
      </c>
      <c r="B57" s="178" t="s">
        <v>650</v>
      </c>
      <c r="C57" s="178">
        <f>(Components!$W57*variables!$B$1)*variables!$B$5</f>
        <v>9.0023999999999997</v>
      </c>
      <c r="D57" s="178"/>
      <c r="E57" s="178"/>
      <c r="F57" s="178"/>
      <c r="G57" s="178"/>
      <c r="H57" s="178"/>
      <c r="I57" s="178" t="s">
        <v>651</v>
      </c>
      <c r="J57" s="178"/>
      <c r="K57" s="178" t="s">
        <v>642</v>
      </c>
      <c r="L57" s="178"/>
      <c r="M57" s="178">
        <v>40</v>
      </c>
      <c r="N57" s="178"/>
      <c r="O57" s="178"/>
      <c r="P57" s="178"/>
      <c r="Q57" s="178"/>
      <c r="R57" s="178"/>
      <c r="S57" s="178">
        <v>21</v>
      </c>
      <c r="T57" s="178"/>
      <c r="U57" s="178"/>
      <c r="V57" s="178"/>
      <c r="W57" s="178">
        <v>6.82</v>
      </c>
      <c r="X57" s="178"/>
      <c r="Y57" s="178"/>
      <c r="Z57" s="180"/>
      <c r="AA57" s="176"/>
      <c r="AB57" s="176"/>
      <c r="AC57" s="176"/>
    </row>
    <row r="58" spans="1:29" ht="15.75" customHeight="1">
      <c r="A58" s="172" t="s">
        <v>652</v>
      </c>
      <c r="B58" s="173" t="s">
        <v>653</v>
      </c>
      <c r="C58" s="173">
        <f>(Components!$W58*variables!$B$1)*variables!$B$5</f>
        <v>10.797599999999999</v>
      </c>
      <c r="D58" s="173"/>
      <c r="E58" s="173"/>
      <c r="F58" s="173"/>
      <c r="G58" s="173"/>
      <c r="H58" s="173"/>
      <c r="I58" s="173" t="s">
        <v>654</v>
      </c>
      <c r="J58" s="173"/>
      <c r="K58" s="173" t="s">
        <v>642</v>
      </c>
      <c r="L58" s="173"/>
      <c r="M58" s="173">
        <v>40</v>
      </c>
      <c r="N58" s="173"/>
      <c r="O58" s="173"/>
      <c r="P58" s="173"/>
      <c r="Q58" s="173"/>
      <c r="R58" s="173"/>
      <c r="S58" s="173">
        <v>21</v>
      </c>
      <c r="T58" s="173"/>
      <c r="U58" s="173"/>
      <c r="V58" s="173"/>
      <c r="W58" s="173">
        <v>8.18</v>
      </c>
      <c r="X58" s="173"/>
      <c r="Y58" s="173"/>
      <c r="Z58" s="175"/>
      <c r="AA58" s="176"/>
      <c r="AB58" s="176"/>
      <c r="AC58" s="176"/>
    </row>
    <row r="59" spans="1:29" ht="15.75" customHeight="1">
      <c r="A59" s="177" t="s">
        <v>655</v>
      </c>
      <c r="B59" s="178" t="s">
        <v>656</v>
      </c>
      <c r="C59" s="178">
        <f>(Components!$W59*variables!$B$1)*variables!$B$5</f>
        <v>5.8080000000000007</v>
      </c>
      <c r="D59" s="178"/>
      <c r="E59" s="178"/>
      <c r="F59" s="178"/>
      <c r="G59" s="178"/>
      <c r="H59" s="178"/>
      <c r="I59" s="178" t="s">
        <v>657</v>
      </c>
      <c r="J59" s="178"/>
      <c r="K59" s="178" t="s">
        <v>642</v>
      </c>
      <c r="L59" s="178"/>
      <c r="M59" s="178">
        <v>40</v>
      </c>
      <c r="N59" s="178"/>
      <c r="O59" s="178"/>
      <c r="P59" s="178"/>
      <c r="Q59" s="178"/>
      <c r="R59" s="178"/>
      <c r="S59" s="178">
        <v>21</v>
      </c>
      <c r="T59" s="178"/>
      <c r="U59" s="178"/>
      <c r="V59" s="178"/>
      <c r="W59" s="178">
        <v>4.4000000000000004</v>
      </c>
      <c r="X59" s="178"/>
      <c r="Y59" s="178"/>
      <c r="Z59" s="180"/>
      <c r="AA59" s="176"/>
      <c r="AB59" s="176"/>
      <c r="AC59" s="176"/>
    </row>
    <row r="60" spans="1:29" ht="15.75" customHeight="1">
      <c r="A60" s="172" t="s">
        <v>658</v>
      </c>
      <c r="B60" s="173" t="s">
        <v>659</v>
      </c>
      <c r="C60" s="173">
        <f>Components!$X60*variables!$B$2</f>
        <v>116.60000000000001</v>
      </c>
      <c r="D60" s="173"/>
      <c r="E60" s="173" t="s">
        <v>113</v>
      </c>
      <c r="F60" s="173"/>
      <c r="G60" s="173"/>
      <c r="H60" s="173"/>
      <c r="I60" s="173" t="s">
        <v>660</v>
      </c>
      <c r="J60" s="173"/>
      <c r="K60" s="173" t="s">
        <v>661</v>
      </c>
      <c r="L60" s="173"/>
      <c r="M60" s="173">
        <v>50</v>
      </c>
      <c r="N60" s="173"/>
      <c r="O60" s="173"/>
      <c r="P60" s="173"/>
      <c r="Q60" s="173"/>
      <c r="R60" s="173"/>
      <c r="S60" s="173">
        <v>21</v>
      </c>
      <c r="T60" s="173"/>
      <c r="U60" s="173"/>
      <c r="V60" s="173"/>
      <c r="W60" s="173"/>
      <c r="X60" s="173">
        <v>106</v>
      </c>
      <c r="Y60" s="173"/>
      <c r="Z60" s="175"/>
      <c r="AA60" s="176"/>
      <c r="AB60" s="176"/>
      <c r="AC60" s="176"/>
    </row>
    <row r="61" spans="1:29" ht="15.75" customHeight="1">
      <c r="A61" s="177" t="s">
        <v>662</v>
      </c>
      <c r="B61" s="178" t="s">
        <v>663</v>
      </c>
      <c r="C61" s="178">
        <f>(V61*variables!$B$3)/variables!$B$4</f>
        <v>14.413636363636364</v>
      </c>
      <c r="D61" s="178"/>
      <c r="E61" s="178"/>
      <c r="F61" s="178"/>
      <c r="G61" s="178"/>
      <c r="H61" s="178"/>
      <c r="I61" s="178" t="s">
        <v>664</v>
      </c>
      <c r="J61" s="178" t="s">
        <v>665</v>
      </c>
      <c r="K61" s="178" t="s">
        <v>666</v>
      </c>
      <c r="L61" s="178"/>
      <c r="M61" s="178">
        <v>30</v>
      </c>
      <c r="N61" s="178"/>
      <c r="O61" s="178"/>
      <c r="P61" s="178"/>
      <c r="Q61" s="178"/>
      <c r="R61" s="179" t="s">
        <v>667</v>
      </c>
      <c r="S61" s="178">
        <v>5</v>
      </c>
      <c r="T61" s="178">
        <v>30</v>
      </c>
      <c r="U61" s="178"/>
      <c r="V61" s="178">
        <v>302</v>
      </c>
      <c r="W61" s="178"/>
      <c r="X61" s="178"/>
      <c r="Y61" s="178"/>
      <c r="Z61" s="180"/>
      <c r="AA61" s="176"/>
      <c r="AB61" s="176"/>
      <c r="AC61" s="176"/>
    </row>
    <row r="62" spans="1:29" ht="15.75" customHeight="1">
      <c r="A62" s="172" t="s">
        <v>668</v>
      </c>
      <c r="B62" s="173" t="s">
        <v>669</v>
      </c>
      <c r="C62" s="173">
        <f>(V62*variables!$B$3)/variables!$B$4</f>
        <v>12.647727272727273</v>
      </c>
      <c r="D62" s="173"/>
      <c r="E62" s="173"/>
      <c r="F62" s="173"/>
      <c r="G62" s="173"/>
      <c r="H62" s="173"/>
      <c r="I62" s="173" t="s">
        <v>670</v>
      </c>
      <c r="J62" s="173" t="s">
        <v>671</v>
      </c>
      <c r="K62" s="173" t="s">
        <v>666</v>
      </c>
      <c r="L62" s="173"/>
      <c r="M62" s="173">
        <v>20</v>
      </c>
      <c r="N62" s="173"/>
      <c r="O62" s="173"/>
      <c r="P62" s="173"/>
      <c r="Q62" s="173"/>
      <c r="R62" s="174" t="s">
        <v>672</v>
      </c>
      <c r="S62" s="173">
        <v>5</v>
      </c>
      <c r="T62" s="173">
        <v>30</v>
      </c>
      <c r="U62" s="173"/>
      <c r="V62" s="173">
        <v>265</v>
      </c>
      <c r="W62" s="173"/>
      <c r="X62" s="173"/>
      <c r="Y62" s="173"/>
      <c r="Z62" s="175"/>
      <c r="AA62" s="176"/>
      <c r="AB62" s="176"/>
      <c r="AC62" s="176"/>
    </row>
    <row r="63" spans="1:29" ht="15.75" customHeight="1">
      <c r="A63" s="177" t="s">
        <v>673</v>
      </c>
      <c r="B63" s="178" t="s">
        <v>674</v>
      </c>
      <c r="C63" s="178">
        <f>(V63*variables!$B$3)/variables!$B$4</f>
        <v>0.97650000000000003</v>
      </c>
      <c r="D63" s="178"/>
      <c r="E63" s="178"/>
      <c r="F63" s="178"/>
      <c r="G63" s="178"/>
      <c r="H63" s="178" t="s">
        <v>675</v>
      </c>
      <c r="I63" s="178" t="s">
        <v>676</v>
      </c>
      <c r="J63" s="178" t="s">
        <v>677</v>
      </c>
      <c r="K63" s="178" t="s">
        <v>447</v>
      </c>
      <c r="L63" s="178"/>
      <c r="M63" s="178">
        <v>200</v>
      </c>
      <c r="N63" s="178"/>
      <c r="O63" s="178"/>
      <c r="P63" s="178"/>
      <c r="Q63" s="178"/>
      <c r="R63" s="179" t="s">
        <v>678</v>
      </c>
      <c r="S63" s="178">
        <v>3</v>
      </c>
      <c r="T63" s="178">
        <v>50</v>
      </c>
      <c r="U63" s="178"/>
      <c r="V63" s="178">
        <v>20.46</v>
      </c>
      <c r="W63" s="178"/>
      <c r="X63" s="178"/>
      <c r="Y63" s="178"/>
      <c r="Z63" s="180"/>
      <c r="AA63" s="176"/>
      <c r="AB63" s="176"/>
      <c r="AC63" s="176"/>
    </row>
    <row r="64" spans="1:29" ht="15.75" customHeight="1">
      <c r="A64" s="172" t="s">
        <v>679</v>
      </c>
      <c r="B64" s="173" t="s">
        <v>680</v>
      </c>
      <c r="C64" s="173">
        <f>(V64*variables!$B$3)/variables!$B$4</f>
        <v>0.59181818181818191</v>
      </c>
      <c r="D64" s="173"/>
      <c r="E64" s="173"/>
      <c r="F64" s="173"/>
      <c r="G64" s="173"/>
      <c r="H64" s="173" t="s">
        <v>681</v>
      </c>
      <c r="I64" s="173" t="s">
        <v>682</v>
      </c>
      <c r="J64" s="173" t="s">
        <v>677</v>
      </c>
      <c r="K64" s="173" t="s">
        <v>447</v>
      </c>
      <c r="L64" s="173"/>
      <c r="M64" s="173">
        <v>200</v>
      </c>
      <c r="N64" s="173"/>
      <c r="O64" s="173"/>
      <c r="P64" s="173"/>
      <c r="Q64" s="173"/>
      <c r="R64" s="174" t="s">
        <v>683</v>
      </c>
      <c r="S64" s="173">
        <v>3</v>
      </c>
      <c r="T64" s="173">
        <v>100</v>
      </c>
      <c r="U64" s="173"/>
      <c r="V64" s="173">
        <v>12.4</v>
      </c>
      <c r="W64" s="173"/>
      <c r="X64" s="173"/>
      <c r="Y64" s="173"/>
      <c r="Z64" s="175"/>
      <c r="AA64" s="176"/>
      <c r="AB64" s="176"/>
      <c r="AC64" s="176"/>
    </row>
    <row r="65" spans="1:29" ht="15.75" customHeight="1">
      <c r="A65" s="177" t="s">
        <v>684</v>
      </c>
      <c r="B65" s="178" t="s">
        <v>685</v>
      </c>
      <c r="C65" s="178">
        <f>(V65*variables!$B$3)/variables!$B$4</f>
        <v>0.48681818181818176</v>
      </c>
      <c r="D65" s="178"/>
      <c r="E65" s="178"/>
      <c r="F65" s="178"/>
      <c r="G65" s="178"/>
      <c r="H65" s="178" t="s">
        <v>686</v>
      </c>
      <c r="I65" s="178" t="s">
        <v>687</v>
      </c>
      <c r="J65" s="178" t="s">
        <v>677</v>
      </c>
      <c r="K65" s="178" t="s">
        <v>447</v>
      </c>
      <c r="L65" s="178"/>
      <c r="M65" s="178">
        <v>200</v>
      </c>
      <c r="N65" s="178"/>
      <c r="O65" s="178"/>
      <c r="P65" s="178"/>
      <c r="Q65" s="178"/>
      <c r="R65" s="179" t="s">
        <v>688</v>
      </c>
      <c r="S65" s="178">
        <v>3</v>
      </c>
      <c r="T65" s="178">
        <v>100</v>
      </c>
      <c r="U65" s="178"/>
      <c r="V65" s="178">
        <v>10.199999999999999</v>
      </c>
      <c r="W65" s="178"/>
      <c r="X65" s="178"/>
      <c r="Y65" s="178"/>
      <c r="Z65" s="180"/>
      <c r="AA65" s="176"/>
      <c r="AB65" s="176"/>
      <c r="AC65" s="176"/>
    </row>
    <row r="66" spans="1:29" ht="15.75" customHeight="1">
      <c r="A66" s="172" t="s">
        <v>689</v>
      </c>
      <c r="B66" s="173" t="s">
        <v>690</v>
      </c>
      <c r="C66" s="173">
        <f>(V66*variables!$B$3)/variables!$B$4</f>
        <v>0.61090909090909096</v>
      </c>
      <c r="D66" s="173"/>
      <c r="E66" s="173"/>
      <c r="F66" s="173"/>
      <c r="G66" s="173"/>
      <c r="H66" s="173" t="s">
        <v>691</v>
      </c>
      <c r="I66" s="173" t="s">
        <v>692</v>
      </c>
      <c r="J66" s="173" t="s">
        <v>677</v>
      </c>
      <c r="K66" s="173" t="s">
        <v>447</v>
      </c>
      <c r="L66" s="173"/>
      <c r="M66" s="173" t="s">
        <v>386</v>
      </c>
      <c r="N66" s="173"/>
      <c r="O66" s="173"/>
      <c r="P66" s="173"/>
      <c r="Q66" s="173"/>
      <c r="R66" s="174" t="s">
        <v>693</v>
      </c>
      <c r="S66" s="173">
        <v>3</v>
      </c>
      <c r="T66" s="173">
        <v>120</v>
      </c>
      <c r="U66" s="173"/>
      <c r="V66" s="173">
        <v>12.8</v>
      </c>
      <c r="W66" s="173"/>
      <c r="X66" s="173"/>
      <c r="Y66" s="173"/>
      <c r="Z66" s="175"/>
      <c r="AA66" s="176"/>
      <c r="AB66" s="176"/>
      <c r="AC66" s="176"/>
    </row>
    <row r="67" spans="1:29" ht="15.75" customHeight="1">
      <c r="A67" s="177" t="s">
        <v>694</v>
      </c>
      <c r="B67" s="178" t="s">
        <v>695</v>
      </c>
      <c r="C67" s="178">
        <f>(V67*variables!$B$3)/variables!$B$4</f>
        <v>35.232272727272736</v>
      </c>
      <c r="D67" s="178"/>
      <c r="E67" s="178"/>
      <c r="F67" s="178"/>
      <c r="G67" s="178"/>
      <c r="H67" s="178"/>
      <c r="I67" s="178" t="s">
        <v>696</v>
      </c>
      <c r="J67" s="178" t="s">
        <v>697</v>
      </c>
      <c r="K67" s="178" t="s">
        <v>666</v>
      </c>
      <c r="L67" s="178"/>
      <c r="M67" s="178">
        <v>20</v>
      </c>
      <c r="N67" s="178"/>
      <c r="O67" s="178"/>
      <c r="P67" s="178"/>
      <c r="Q67" s="178"/>
      <c r="R67" s="179" t="s">
        <v>698</v>
      </c>
      <c r="S67" s="178">
        <v>5</v>
      </c>
      <c r="T67" s="178">
        <v>10</v>
      </c>
      <c r="U67" s="178"/>
      <c r="V67" s="178">
        <v>738.2</v>
      </c>
      <c r="W67" s="178"/>
      <c r="X67" s="178"/>
      <c r="Y67" s="178"/>
      <c r="Z67" s="180"/>
      <c r="AA67" s="176"/>
      <c r="AB67" s="176"/>
      <c r="AC67" s="176"/>
    </row>
    <row r="68" spans="1:29" ht="15.75" customHeight="1">
      <c r="A68" s="172" t="s">
        <v>699</v>
      </c>
      <c r="B68" s="173" t="s">
        <v>700</v>
      </c>
      <c r="C68" s="173">
        <f>(V68*variables!$B$3)/variables!$B$4</f>
        <v>26.526818181818182</v>
      </c>
      <c r="D68" s="173"/>
      <c r="E68" s="173"/>
      <c r="F68" s="173"/>
      <c r="G68" s="173"/>
      <c r="H68" s="173"/>
      <c r="I68" s="173" t="s">
        <v>701</v>
      </c>
      <c r="J68" s="173" t="s">
        <v>702</v>
      </c>
      <c r="K68" s="173" t="s">
        <v>666</v>
      </c>
      <c r="L68" s="173"/>
      <c r="M68" s="173">
        <v>20</v>
      </c>
      <c r="N68" s="173"/>
      <c r="O68" s="173"/>
      <c r="P68" s="173"/>
      <c r="Q68" s="173"/>
      <c r="R68" s="174" t="s">
        <v>703</v>
      </c>
      <c r="S68" s="173">
        <v>5</v>
      </c>
      <c r="T68" s="173">
        <v>10</v>
      </c>
      <c r="U68" s="173"/>
      <c r="V68" s="173">
        <v>555.79999999999995</v>
      </c>
      <c r="W68" s="173"/>
      <c r="X68" s="173"/>
      <c r="Y68" s="173"/>
      <c r="Z68" s="175"/>
      <c r="AA68" s="176"/>
      <c r="AB68" s="176"/>
      <c r="AC68" s="176"/>
    </row>
    <row r="69" spans="1:29" ht="15.75" customHeight="1">
      <c r="A69" s="177" t="s">
        <v>704</v>
      </c>
      <c r="B69" s="178" t="s">
        <v>705</v>
      </c>
      <c r="C69" s="178">
        <f>(V69*variables!$B$3)/variables!$B$4</f>
        <v>30.273409090909091</v>
      </c>
      <c r="D69" s="178"/>
      <c r="E69" s="178"/>
      <c r="F69" s="178"/>
      <c r="G69" s="178"/>
      <c r="H69" s="178"/>
      <c r="I69" s="178" t="s">
        <v>706</v>
      </c>
      <c r="J69" s="178" t="s">
        <v>707</v>
      </c>
      <c r="K69" s="178" t="s">
        <v>666</v>
      </c>
      <c r="L69" s="178"/>
      <c r="M69" s="178">
        <v>20</v>
      </c>
      <c r="N69" s="178"/>
      <c r="O69" s="178"/>
      <c r="P69" s="178"/>
      <c r="Q69" s="178"/>
      <c r="R69" s="179" t="s">
        <v>708</v>
      </c>
      <c r="S69" s="178">
        <v>5</v>
      </c>
      <c r="T69" s="178">
        <v>10</v>
      </c>
      <c r="U69" s="178"/>
      <c r="V69" s="178">
        <v>634.29999999999995</v>
      </c>
      <c r="W69" s="178"/>
      <c r="X69" s="178"/>
      <c r="Y69" s="178"/>
      <c r="Z69" s="180"/>
      <c r="AA69" s="176"/>
      <c r="AB69" s="176"/>
      <c r="AC69" s="176"/>
    </row>
    <row r="70" spans="1:29" ht="15.75" customHeight="1">
      <c r="A70" s="172" t="s">
        <v>709</v>
      </c>
      <c r="B70" s="173" t="s">
        <v>710</v>
      </c>
      <c r="C70" s="173">
        <f>(V70*variables!$B$3)/variables!$B$4</f>
        <v>13.029545454545456</v>
      </c>
      <c r="D70" s="173"/>
      <c r="E70" s="173"/>
      <c r="F70" s="173"/>
      <c r="G70" s="173"/>
      <c r="H70" s="173"/>
      <c r="I70" s="173"/>
      <c r="J70" s="173"/>
      <c r="K70" s="173" t="s">
        <v>666</v>
      </c>
      <c r="L70" s="173"/>
      <c r="M70" s="173"/>
      <c r="N70" s="173"/>
      <c r="O70" s="173"/>
      <c r="P70" s="173"/>
      <c r="Q70" s="173"/>
      <c r="R70" s="174" t="s">
        <v>711</v>
      </c>
      <c r="S70" s="173">
        <v>5</v>
      </c>
      <c r="T70" s="173">
        <v>10</v>
      </c>
      <c r="U70" s="173"/>
      <c r="V70" s="173">
        <v>273</v>
      </c>
      <c r="W70" s="173"/>
      <c r="X70" s="173"/>
      <c r="Y70" s="173"/>
      <c r="Z70" s="175"/>
      <c r="AA70" s="176"/>
      <c r="AB70" s="176"/>
      <c r="AC70" s="176"/>
    </row>
    <row r="71" spans="1:29" ht="15.75" customHeight="1">
      <c r="A71" s="177" t="s">
        <v>712</v>
      </c>
      <c r="B71" s="178" t="s">
        <v>713</v>
      </c>
      <c r="C71" s="178">
        <f>(V71*variables!$B$3)/variables!$B$4</f>
        <v>18.470454545454547</v>
      </c>
      <c r="D71" s="178"/>
      <c r="E71" s="178"/>
      <c r="F71" s="178"/>
      <c r="G71" s="178"/>
      <c r="H71" s="178"/>
      <c r="I71" s="178"/>
      <c r="J71" s="178" t="s">
        <v>714</v>
      </c>
      <c r="K71" s="178" t="s">
        <v>666</v>
      </c>
      <c r="L71" s="178"/>
      <c r="M71" s="178"/>
      <c r="N71" s="178"/>
      <c r="O71" s="178"/>
      <c r="P71" s="178"/>
      <c r="Q71" s="178"/>
      <c r="R71" s="179" t="s">
        <v>715</v>
      </c>
      <c r="S71" s="178">
        <v>5</v>
      </c>
      <c r="T71" s="178">
        <v>10</v>
      </c>
      <c r="U71" s="178"/>
      <c r="V71" s="178">
        <v>387</v>
      </c>
      <c r="W71" s="178"/>
      <c r="X71" s="178"/>
      <c r="Y71" s="178"/>
      <c r="Z71" s="180"/>
      <c r="AA71" s="176"/>
      <c r="AB71" s="176"/>
      <c r="AC71" s="176"/>
    </row>
    <row r="72" spans="1:29" ht="15.75" customHeight="1">
      <c r="A72" s="172" t="s">
        <v>716</v>
      </c>
      <c r="B72" s="173" t="s">
        <v>717</v>
      </c>
      <c r="C72" s="173">
        <f>(V72*variables!$B$3)/variables!$B$4</f>
        <v>13.029545454545456</v>
      </c>
      <c r="D72" s="173"/>
      <c r="E72" s="173"/>
      <c r="F72" s="173"/>
      <c r="G72" s="173"/>
      <c r="H72" s="173"/>
      <c r="I72" s="173" t="s">
        <v>718</v>
      </c>
      <c r="J72" s="173"/>
      <c r="K72" s="173" t="s">
        <v>666</v>
      </c>
      <c r="L72" s="173"/>
      <c r="M72" s="173">
        <v>20</v>
      </c>
      <c r="N72" s="173"/>
      <c r="O72" s="173"/>
      <c r="P72" s="173"/>
      <c r="Q72" s="173"/>
      <c r="R72" s="174" t="s">
        <v>719</v>
      </c>
      <c r="S72" s="173">
        <v>5</v>
      </c>
      <c r="T72" s="173">
        <v>10</v>
      </c>
      <c r="U72" s="173"/>
      <c r="V72" s="173">
        <v>273</v>
      </c>
      <c r="W72" s="173"/>
      <c r="X72" s="173"/>
      <c r="Y72" s="173"/>
      <c r="Z72" s="175"/>
      <c r="AA72" s="176"/>
      <c r="AB72" s="176"/>
      <c r="AC72" s="176"/>
    </row>
    <row r="73" spans="1:29" ht="15.75" customHeight="1">
      <c r="A73" s="177" t="s">
        <v>720</v>
      </c>
      <c r="B73" s="178" t="s">
        <v>721</v>
      </c>
      <c r="C73" s="178">
        <f>(V73*variables!$B$3)/variables!$B$4</f>
        <v>13.029545454545456</v>
      </c>
      <c r="D73" s="178"/>
      <c r="E73" s="178"/>
      <c r="F73" s="178"/>
      <c r="G73" s="178"/>
      <c r="H73" s="178"/>
      <c r="I73" s="178" t="s">
        <v>722</v>
      </c>
      <c r="J73" s="178"/>
      <c r="K73" s="178" t="s">
        <v>666</v>
      </c>
      <c r="L73" s="178"/>
      <c r="M73" s="178">
        <v>20</v>
      </c>
      <c r="N73" s="178"/>
      <c r="O73" s="178"/>
      <c r="P73" s="178"/>
      <c r="Q73" s="178"/>
      <c r="R73" s="179" t="s">
        <v>723</v>
      </c>
      <c r="S73" s="178">
        <v>5</v>
      </c>
      <c r="T73" s="178">
        <v>10</v>
      </c>
      <c r="U73" s="178"/>
      <c r="V73" s="178">
        <v>273</v>
      </c>
      <c r="W73" s="178"/>
      <c r="X73" s="178"/>
      <c r="Y73" s="178"/>
      <c r="Z73" s="180"/>
      <c r="AA73" s="176"/>
      <c r="AB73" s="176"/>
      <c r="AC73" s="176"/>
    </row>
    <row r="74" spans="1:29" ht="15.75" customHeight="1">
      <c r="A74" s="172" t="s">
        <v>724</v>
      </c>
      <c r="B74" s="173" t="s">
        <v>725</v>
      </c>
      <c r="C74" s="173">
        <f>(V74*variables!$B$3)/variables!$B$4</f>
        <v>13.029545454545456</v>
      </c>
      <c r="D74" s="173"/>
      <c r="E74" s="173"/>
      <c r="F74" s="173"/>
      <c r="G74" s="173"/>
      <c r="H74" s="173"/>
      <c r="I74" s="173" t="s">
        <v>726</v>
      </c>
      <c r="J74" s="173"/>
      <c r="K74" s="173" t="s">
        <v>666</v>
      </c>
      <c r="L74" s="173"/>
      <c r="M74" s="173">
        <v>20</v>
      </c>
      <c r="N74" s="173"/>
      <c r="O74" s="173"/>
      <c r="P74" s="173"/>
      <c r="Q74" s="173"/>
      <c r="R74" s="174" t="s">
        <v>727</v>
      </c>
      <c r="S74" s="173">
        <v>5</v>
      </c>
      <c r="T74" s="173">
        <v>10</v>
      </c>
      <c r="U74" s="173"/>
      <c r="V74" s="173">
        <v>273</v>
      </c>
      <c r="W74" s="173"/>
      <c r="X74" s="173"/>
      <c r="Y74" s="173"/>
      <c r="Z74" s="175"/>
      <c r="AA74" s="176"/>
      <c r="AB74" s="176"/>
      <c r="AC74" s="176"/>
    </row>
    <row r="75" spans="1:29" ht="15.75" customHeight="1">
      <c r="A75" s="177" t="s">
        <v>728</v>
      </c>
      <c r="B75" s="178" t="s">
        <v>729</v>
      </c>
      <c r="C75" s="178">
        <f>(V75*variables!$B$3)/variables!$B$4</f>
        <v>26.536363636363639</v>
      </c>
      <c r="D75" s="178"/>
      <c r="E75" s="178"/>
      <c r="F75" s="178"/>
      <c r="G75" s="178"/>
      <c r="H75" s="178"/>
      <c r="I75" s="178"/>
      <c r="J75" s="178" t="s">
        <v>730</v>
      </c>
      <c r="K75" s="178" t="s">
        <v>666</v>
      </c>
      <c r="L75" s="178"/>
      <c r="M75" s="178"/>
      <c r="N75" s="178"/>
      <c r="O75" s="178"/>
      <c r="P75" s="178"/>
      <c r="Q75" s="178"/>
      <c r="R75" s="179" t="s">
        <v>731</v>
      </c>
      <c r="S75" s="178">
        <v>5</v>
      </c>
      <c r="T75" s="178">
        <v>10</v>
      </c>
      <c r="U75" s="178"/>
      <c r="V75" s="178">
        <v>556</v>
      </c>
      <c r="W75" s="178"/>
      <c r="X75" s="178"/>
      <c r="Y75" s="178"/>
      <c r="Z75" s="180"/>
      <c r="AA75" s="176"/>
      <c r="AB75" s="176"/>
      <c r="AC75" s="176"/>
    </row>
    <row r="76" spans="1:29" ht="15.75" customHeight="1">
      <c r="A76" s="172" t="s">
        <v>732</v>
      </c>
      <c r="B76" s="173" t="s">
        <v>733</v>
      </c>
      <c r="C76" s="173">
        <f>(V76*variables!$B$3)/variables!$B$4</f>
        <v>26.536363636363639</v>
      </c>
      <c r="D76" s="173"/>
      <c r="E76" s="173"/>
      <c r="F76" s="173"/>
      <c r="G76" s="173"/>
      <c r="H76" s="173"/>
      <c r="I76" s="173"/>
      <c r="J76" s="173" t="s">
        <v>734</v>
      </c>
      <c r="K76" s="173" t="s">
        <v>666</v>
      </c>
      <c r="L76" s="173"/>
      <c r="M76" s="173"/>
      <c r="N76" s="173"/>
      <c r="O76" s="173"/>
      <c r="P76" s="173"/>
      <c r="Q76" s="173"/>
      <c r="R76" s="174" t="s">
        <v>735</v>
      </c>
      <c r="S76" s="173">
        <v>5</v>
      </c>
      <c r="T76" s="173">
        <v>10</v>
      </c>
      <c r="U76" s="173"/>
      <c r="V76" s="173">
        <v>556</v>
      </c>
      <c r="W76" s="173"/>
      <c r="X76" s="173"/>
      <c r="Y76" s="173"/>
      <c r="Z76" s="175"/>
      <c r="AA76" s="176"/>
      <c r="AB76" s="176"/>
      <c r="AC76" s="176"/>
    </row>
    <row r="77" spans="1:29" ht="15.75" customHeight="1">
      <c r="A77" s="177" t="s">
        <v>736</v>
      </c>
      <c r="B77" s="178" t="s">
        <v>737</v>
      </c>
      <c r="C77" s="178">
        <f>(V77*variables!$B$3)/variables!$B$4</f>
        <v>41.045454545454547</v>
      </c>
      <c r="D77" s="178"/>
      <c r="E77" s="178"/>
      <c r="F77" s="178"/>
      <c r="G77" s="178"/>
      <c r="H77" s="178"/>
      <c r="I77" s="178" t="s">
        <v>738</v>
      </c>
      <c r="J77" s="178" t="s">
        <v>739</v>
      </c>
      <c r="K77" s="178" t="s">
        <v>666</v>
      </c>
      <c r="L77" s="178"/>
      <c r="M77" s="178" t="s">
        <v>386</v>
      </c>
      <c r="N77" s="178"/>
      <c r="O77" s="178"/>
      <c r="P77" s="178"/>
      <c r="Q77" s="178"/>
      <c r="R77" s="179" t="s">
        <v>740</v>
      </c>
      <c r="S77" s="178">
        <v>5</v>
      </c>
      <c r="T77" s="178">
        <v>5</v>
      </c>
      <c r="U77" s="178"/>
      <c r="V77" s="178">
        <v>860</v>
      </c>
      <c r="W77" s="178"/>
      <c r="X77" s="178"/>
      <c r="Y77" s="178"/>
      <c r="Z77" s="180"/>
      <c r="AA77" s="176"/>
      <c r="AB77" s="176"/>
      <c r="AC77" s="176"/>
    </row>
    <row r="78" spans="1:29" ht="15.75" customHeight="1">
      <c r="A78" s="172" t="s">
        <v>741</v>
      </c>
      <c r="B78" s="173" t="s">
        <v>742</v>
      </c>
      <c r="C78" s="173">
        <f>(V78*variables!$B$3)/variables!$B$4</f>
        <v>44.243181818181817</v>
      </c>
      <c r="D78" s="173"/>
      <c r="E78" s="173"/>
      <c r="F78" s="173"/>
      <c r="G78" s="173"/>
      <c r="H78" s="173"/>
      <c r="I78" s="173" t="s">
        <v>741</v>
      </c>
      <c r="J78" s="173" t="s">
        <v>743</v>
      </c>
      <c r="K78" s="173" t="s">
        <v>666</v>
      </c>
      <c r="L78" s="173"/>
      <c r="M78" s="173"/>
      <c r="N78" s="173"/>
      <c r="O78" s="173"/>
      <c r="P78" s="173"/>
      <c r="Q78" s="173"/>
      <c r="R78" s="174" t="s">
        <v>744</v>
      </c>
      <c r="S78" s="173">
        <v>5</v>
      </c>
      <c r="T78" s="173">
        <v>5</v>
      </c>
      <c r="U78" s="173"/>
      <c r="V78" s="173">
        <v>927</v>
      </c>
      <c r="W78" s="173"/>
      <c r="X78" s="173"/>
      <c r="Y78" s="173"/>
      <c r="Z78" s="175"/>
      <c r="AA78" s="176"/>
      <c r="AB78" s="176"/>
      <c r="AC78" s="176"/>
    </row>
    <row r="79" spans="1:29" ht="15.75" customHeight="1">
      <c r="A79" s="177" t="s">
        <v>745</v>
      </c>
      <c r="B79" s="178" t="s">
        <v>746</v>
      </c>
      <c r="C79" s="178">
        <f>V79/variables!$B$4</f>
        <v>29.65367965367966</v>
      </c>
      <c r="D79" s="178"/>
      <c r="E79" s="178"/>
      <c r="F79" s="178"/>
      <c r="G79" s="178"/>
      <c r="H79" s="178"/>
      <c r="I79" s="178"/>
      <c r="J79" s="178"/>
      <c r="K79" s="178" t="s">
        <v>747</v>
      </c>
      <c r="L79" s="178"/>
      <c r="M79" s="178"/>
      <c r="N79" s="178"/>
      <c r="O79" s="178"/>
      <c r="P79" s="178"/>
      <c r="Q79" s="178"/>
      <c r="R79" s="178"/>
      <c r="S79" s="178"/>
      <c r="T79" s="178"/>
      <c r="U79" s="178"/>
      <c r="V79" s="178">
        <f>(variables!B6*variables!$B$11)/variables!$B$12</f>
        <v>652.38095238095252</v>
      </c>
      <c r="W79" s="178"/>
      <c r="X79" s="178"/>
      <c r="Y79" s="178"/>
      <c r="Z79" s="180"/>
      <c r="AA79" s="176"/>
      <c r="AB79" s="176"/>
      <c r="AC79" s="176"/>
    </row>
    <row r="80" spans="1:29" ht="15.75" customHeight="1">
      <c r="A80" s="172" t="s">
        <v>748</v>
      </c>
      <c r="B80" s="173" t="s">
        <v>749</v>
      </c>
      <c r="C80" s="173">
        <f>V80/variables!$B$4</f>
        <v>44.480519480519483</v>
      </c>
      <c r="D80" s="173"/>
      <c r="E80" s="173"/>
      <c r="F80" s="173"/>
      <c r="G80" s="173"/>
      <c r="H80" s="173"/>
      <c r="I80" s="173"/>
      <c r="J80" s="173"/>
      <c r="K80" s="173" t="s">
        <v>747</v>
      </c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>
        <f>(variables!B7*variables!$B$11)/variables!$B$12</f>
        <v>978.57142857142856</v>
      </c>
      <c r="W80" s="173"/>
      <c r="X80" s="173"/>
      <c r="Y80" s="173"/>
      <c r="Z80" s="175"/>
      <c r="AA80" s="176"/>
      <c r="AB80" s="176"/>
      <c r="AC80" s="176"/>
    </row>
    <row r="81" spans="1:29" ht="15.75" customHeight="1">
      <c r="A81" s="177" t="s">
        <v>750</v>
      </c>
      <c r="B81" s="178" t="s">
        <v>751</v>
      </c>
      <c r="C81" s="178">
        <f>V81/variables!$B$4</f>
        <v>14.82683982683983</v>
      </c>
      <c r="D81" s="178"/>
      <c r="E81" s="178"/>
      <c r="F81" s="178"/>
      <c r="G81" s="178"/>
      <c r="H81" s="178"/>
      <c r="I81" s="178"/>
      <c r="J81" s="178"/>
      <c r="K81" s="178" t="s">
        <v>747</v>
      </c>
      <c r="L81" s="178"/>
      <c r="M81" s="178"/>
      <c r="N81" s="178"/>
      <c r="O81" s="178"/>
      <c r="P81" s="178"/>
      <c r="Q81" s="178"/>
      <c r="R81" s="178"/>
      <c r="S81" s="178"/>
      <c r="T81" s="178"/>
      <c r="U81" s="178"/>
      <c r="V81" s="178">
        <f>(variables!B8*variables!$B$11)/variables!$B$12</f>
        <v>326.19047619047626</v>
      </c>
      <c r="W81" s="178"/>
      <c r="X81" s="178"/>
      <c r="Y81" s="178"/>
      <c r="Z81" s="180"/>
      <c r="AA81" s="176"/>
      <c r="AB81" s="176"/>
      <c r="AC81" s="176"/>
    </row>
    <row r="82" spans="1:29" ht="15.75" customHeight="1">
      <c r="A82" s="172" t="s">
        <v>752</v>
      </c>
      <c r="B82" s="173" t="s">
        <v>753</v>
      </c>
      <c r="C82" s="173">
        <f>V82/variables!$B$4</f>
        <v>24.09361471861472</v>
      </c>
      <c r="D82" s="173"/>
      <c r="E82" s="173"/>
      <c r="F82" s="173"/>
      <c r="G82" s="173"/>
      <c r="H82" s="173"/>
      <c r="I82" s="173"/>
      <c r="J82" s="173"/>
      <c r="K82" s="173" t="s">
        <v>747</v>
      </c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>
        <f>(variables!B9*variables!$B$11)/variables!$B$12</f>
        <v>530.05952380952385</v>
      </c>
      <c r="W82" s="173"/>
      <c r="X82" s="173"/>
      <c r="Y82" s="173"/>
      <c r="Z82" s="175"/>
      <c r="AA82" s="176"/>
      <c r="AB82" s="176"/>
      <c r="AC82" s="176"/>
    </row>
    <row r="83" spans="1:29" ht="15.75" customHeight="1">
      <c r="A83" s="177" t="s">
        <v>754</v>
      </c>
      <c r="B83" s="178" t="s">
        <v>755</v>
      </c>
      <c r="C83" s="178">
        <f>V83/variables!$B$4</f>
        <v>24.09361471861472</v>
      </c>
      <c r="D83" s="178"/>
      <c r="E83" s="178"/>
      <c r="F83" s="178"/>
      <c r="G83" s="178"/>
      <c r="H83" s="178"/>
      <c r="I83" s="178"/>
      <c r="J83" s="178"/>
      <c r="K83" s="178" t="s">
        <v>747</v>
      </c>
      <c r="L83" s="178"/>
      <c r="M83" s="178"/>
      <c r="N83" s="178"/>
      <c r="O83" s="178"/>
      <c r="P83" s="178"/>
      <c r="Q83" s="178"/>
      <c r="R83" s="178"/>
      <c r="S83" s="178"/>
      <c r="T83" s="178"/>
      <c r="U83" s="178"/>
      <c r="V83" s="178">
        <f>(variables!B10*variables!$B$11)/variables!$B$12</f>
        <v>530.05952380952385</v>
      </c>
      <c r="W83" s="178"/>
      <c r="X83" s="178"/>
      <c r="Y83" s="178"/>
      <c r="Z83" s="180"/>
      <c r="AA83" s="176"/>
      <c r="AB83" s="176"/>
      <c r="AC83" s="176"/>
    </row>
    <row r="84" spans="1:29" ht="15.75" customHeight="1">
      <c r="A84" s="172" t="s">
        <v>756</v>
      </c>
      <c r="B84" s="173" t="s">
        <v>757</v>
      </c>
      <c r="C84" s="173">
        <f>Components!$X84*variables!$B$3</f>
        <v>1.0500000000000001E-2</v>
      </c>
      <c r="D84" s="173"/>
      <c r="E84" s="173"/>
      <c r="F84" s="173"/>
      <c r="G84" s="173"/>
      <c r="H84" s="173"/>
      <c r="I84" s="173"/>
      <c r="J84" s="173"/>
      <c r="K84" s="173" t="s">
        <v>747</v>
      </c>
      <c r="L84" s="173"/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>
        <v>0.01</v>
      </c>
      <c r="Y84" s="173"/>
      <c r="Z84" s="175"/>
      <c r="AA84" s="176"/>
      <c r="AB84" s="176"/>
      <c r="AC84" s="176"/>
    </row>
    <row r="85" spans="1:29" ht="15.75" customHeight="1">
      <c r="A85" s="177" t="s">
        <v>758</v>
      </c>
      <c r="B85" s="178" t="s">
        <v>759</v>
      </c>
      <c r="C85" s="178">
        <f>Components!$X85*variables!$B$3</f>
        <v>1.0500000000000001E-2</v>
      </c>
      <c r="D85" s="178"/>
      <c r="E85" s="178"/>
      <c r="F85" s="178"/>
      <c r="G85" s="178"/>
      <c r="H85" s="178"/>
      <c r="I85" s="178"/>
      <c r="J85" s="178"/>
      <c r="K85" s="178" t="s">
        <v>747</v>
      </c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>
        <v>0.01</v>
      </c>
      <c r="Y85" s="178"/>
      <c r="Z85" s="180"/>
      <c r="AA85" s="176"/>
      <c r="AB85" s="176"/>
      <c r="AC85" s="176"/>
    </row>
    <row r="86" spans="1:29" ht="15.75" customHeight="1">
      <c r="A86" s="172" t="s">
        <v>760</v>
      </c>
      <c r="B86" s="173" t="s">
        <v>761</v>
      </c>
      <c r="C86" s="173">
        <f>(V86*variables!$B$3)/variables!$B$4</f>
        <v>0.23863636363636365</v>
      </c>
      <c r="D86" s="173"/>
      <c r="E86" s="173"/>
      <c r="F86" s="173"/>
      <c r="G86" s="173"/>
      <c r="H86" s="173"/>
      <c r="I86" s="173"/>
      <c r="J86" s="173"/>
      <c r="K86" s="173" t="s">
        <v>747</v>
      </c>
      <c r="L86" s="173"/>
      <c r="M86" s="173"/>
      <c r="N86" s="173"/>
      <c r="O86" s="173"/>
      <c r="P86" s="173"/>
      <c r="Q86" s="173"/>
      <c r="R86" s="173"/>
      <c r="S86" s="173"/>
      <c r="T86" s="173"/>
      <c r="U86" s="173"/>
      <c r="V86" s="173">
        <v>5</v>
      </c>
      <c r="W86" s="173"/>
      <c r="X86" s="173"/>
      <c r="Y86" s="173"/>
      <c r="Z86" s="175"/>
      <c r="AA86" s="176"/>
      <c r="AB86" s="176"/>
      <c r="AC86" s="176"/>
    </row>
    <row r="87" spans="1:29" ht="15.75" customHeight="1">
      <c r="A87" s="177" t="s">
        <v>762</v>
      </c>
      <c r="B87" s="178" t="s">
        <v>763</v>
      </c>
      <c r="C87" s="178">
        <f>(V87*variables!$B$3)/variables!$B$4</f>
        <v>0.23863636363636365</v>
      </c>
      <c r="D87" s="178"/>
      <c r="E87" s="178"/>
      <c r="F87" s="178"/>
      <c r="G87" s="178"/>
      <c r="H87" s="178"/>
      <c r="I87" s="178"/>
      <c r="J87" s="178"/>
      <c r="K87" s="178" t="s">
        <v>747</v>
      </c>
      <c r="L87" s="178"/>
      <c r="M87" s="178"/>
      <c r="N87" s="178"/>
      <c r="O87" s="178"/>
      <c r="P87" s="178"/>
      <c r="Q87" s="178"/>
      <c r="R87" s="178"/>
      <c r="S87" s="178"/>
      <c r="T87" s="178"/>
      <c r="U87" s="178"/>
      <c r="V87" s="178">
        <v>5</v>
      </c>
      <c r="W87" s="178"/>
      <c r="X87" s="178"/>
      <c r="Y87" s="178"/>
      <c r="Z87" s="180"/>
      <c r="AA87" s="176"/>
      <c r="AB87" s="176"/>
      <c r="AC87" s="176"/>
    </row>
    <row r="88" spans="1:29" ht="15.75" customHeight="1">
      <c r="A88" s="172" t="s">
        <v>764</v>
      </c>
      <c r="B88" s="173" t="s">
        <v>765</v>
      </c>
      <c r="C88" s="173">
        <f>(V88*variables!$B$3)/variables!$B$4</f>
        <v>0.47727272727272729</v>
      </c>
      <c r="D88" s="173"/>
      <c r="E88" s="173"/>
      <c r="F88" s="173"/>
      <c r="G88" s="173"/>
      <c r="H88" s="173"/>
      <c r="I88" s="173"/>
      <c r="J88" s="173"/>
      <c r="K88" s="173" t="s">
        <v>747</v>
      </c>
      <c r="L88" s="173"/>
      <c r="M88" s="173"/>
      <c r="N88" s="173"/>
      <c r="O88" s="173"/>
      <c r="P88" s="173"/>
      <c r="Q88" s="173"/>
      <c r="R88" s="173"/>
      <c r="S88" s="173"/>
      <c r="T88" s="173"/>
      <c r="U88" s="173"/>
      <c r="V88" s="173">
        <v>10</v>
      </c>
      <c r="W88" s="173"/>
      <c r="X88" s="173"/>
      <c r="Y88" s="173"/>
      <c r="Z88" s="175"/>
      <c r="AA88" s="176"/>
      <c r="AB88" s="176"/>
      <c r="AC88" s="176"/>
    </row>
    <row r="89" spans="1:29" ht="15.75" customHeight="1">
      <c r="A89" s="177" t="s">
        <v>766</v>
      </c>
      <c r="B89" s="178" t="s">
        <v>767</v>
      </c>
      <c r="C89" s="178">
        <f>(V89*variables!$B$3)/variables!$B$4</f>
        <v>0.93831818181818183</v>
      </c>
      <c r="D89" s="178"/>
      <c r="E89" s="178"/>
      <c r="F89" s="178" t="s">
        <v>768</v>
      </c>
      <c r="G89" s="178"/>
      <c r="H89" s="178" t="s">
        <v>769</v>
      </c>
      <c r="I89" s="178"/>
      <c r="J89" s="178" t="s">
        <v>770</v>
      </c>
      <c r="K89" s="178" t="s">
        <v>447</v>
      </c>
      <c r="L89" s="178"/>
      <c r="M89" s="178" t="s">
        <v>386</v>
      </c>
      <c r="N89" s="178"/>
      <c r="O89" s="178"/>
      <c r="P89" s="178"/>
      <c r="Q89" s="178"/>
      <c r="R89" s="179" t="s">
        <v>771</v>
      </c>
      <c r="S89" s="178">
        <v>3</v>
      </c>
      <c r="T89" s="178">
        <v>100</v>
      </c>
      <c r="U89" s="178"/>
      <c r="V89" s="178">
        <v>19.66</v>
      </c>
      <c r="W89" s="178"/>
      <c r="X89" s="178"/>
      <c r="Y89" s="178"/>
      <c r="Z89" s="180"/>
      <c r="AA89" s="176"/>
      <c r="AB89" s="176"/>
      <c r="AC89" s="176"/>
    </row>
    <row r="90" spans="1:29" ht="15.75" customHeight="1">
      <c r="A90" s="172" t="s">
        <v>772</v>
      </c>
      <c r="B90" s="173" t="s">
        <v>773</v>
      </c>
      <c r="C90" s="173">
        <f>(V90*variables!$B$3)/variables!$B$4</f>
        <v>2.3863636363636365E-2</v>
      </c>
      <c r="D90" s="173"/>
      <c r="E90" s="173"/>
      <c r="F90" s="173"/>
      <c r="G90" s="173"/>
      <c r="H90" s="173" t="s">
        <v>774</v>
      </c>
      <c r="I90" s="173" t="s">
        <v>775</v>
      </c>
      <c r="J90" s="173" t="s">
        <v>776</v>
      </c>
      <c r="K90" s="173" t="s">
        <v>447</v>
      </c>
      <c r="L90" s="173"/>
      <c r="M90" s="173" t="s">
        <v>386</v>
      </c>
      <c r="N90" s="173"/>
      <c r="O90" s="173"/>
      <c r="P90" s="173"/>
      <c r="Q90" s="173"/>
      <c r="R90" s="174" t="s">
        <v>777</v>
      </c>
      <c r="S90" s="173">
        <v>3</v>
      </c>
      <c r="T90" s="173">
        <v>100</v>
      </c>
      <c r="U90" s="173"/>
      <c r="V90" s="173">
        <v>0.5</v>
      </c>
      <c r="W90" s="173"/>
      <c r="X90" s="173"/>
      <c r="Y90" s="173"/>
      <c r="Z90" s="175"/>
      <c r="AA90" s="176"/>
      <c r="AB90" s="176"/>
      <c r="AC90" s="176"/>
    </row>
    <row r="91" spans="1:29" ht="15.75" customHeight="1">
      <c r="A91" s="177" t="s">
        <v>778</v>
      </c>
      <c r="B91" s="178" t="s">
        <v>779</v>
      </c>
      <c r="C91" s="178">
        <f>(V91*variables!$B$1)/variables!$B$4</f>
        <v>2.8363636363636364</v>
      </c>
      <c r="D91" s="178"/>
      <c r="E91" s="178"/>
      <c r="F91" s="178" t="s">
        <v>780</v>
      </c>
      <c r="G91" s="178"/>
      <c r="H91" s="178" t="s">
        <v>781</v>
      </c>
      <c r="I91" s="178" t="s">
        <v>775</v>
      </c>
      <c r="J91" s="178" t="s">
        <v>782</v>
      </c>
      <c r="K91" s="178" t="s">
        <v>417</v>
      </c>
      <c r="L91" s="178"/>
      <c r="M91" s="178"/>
      <c r="N91" s="178"/>
      <c r="O91" s="178"/>
      <c r="P91" s="178"/>
      <c r="Q91" s="178"/>
      <c r="R91" s="179" t="s">
        <v>783</v>
      </c>
      <c r="S91" s="178">
        <v>21</v>
      </c>
      <c r="T91" s="178">
        <v>100</v>
      </c>
      <c r="U91" s="178"/>
      <c r="V91" s="178">
        <v>52</v>
      </c>
      <c r="W91" s="178"/>
      <c r="X91" s="178"/>
      <c r="Y91" s="178"/>
      <c r="Z91" s="180"/>
      <c r="AA91" s="176"/>
      <c r="AB91" s="176"/>
      <c r="AC91" s="176"/>
    </row>
    <row r="92" spans="1:29" ht="15.75" customHeight="1">
      <c r="A92" s="172" t="s">
        <v>784</v>
      </c>
      <c r="B92" s="173" t="s">
        <v>785</v>
      </c>
      <c r="C92" s="173">
        <f>(V92*variables!$B$3)/variables!$B$4</f>
        <v>0.11454545454545455</v>
      </c>
      <c r="D92" s="173"/>
      <c r="E92" s="173"/>
      <c r="F92" s="173" t="s">
        <v>496</v>
      </c>
      <c r="G92" s="173"/>
      <c r="H92" s="173" t="s">
        <v>786</v>
      </c>
      <c r="I92" s="173" t="s">
        <v>787</v>
      </c>
      <c r="J92" s="173" t="s">
        <v>788</v>
      </c>
      <c r="K92" s="173" t="s">
        <v>447</v>
      </c>
      <c r="L92" s="173"/>
      <c r="M92" s="173">
        <v>40</v>
      </c>
      <c r="N92" s="173"/>
      <c r="O92" s="173"/>
      <c r="P92" s="173"/>
      <c r="Q92" s="173"/>
      <c r="R92" s="174" t="s">
        <v>789</v>
      </c>
      <c r="S92" s="173">
        <v>3</v>
      </c>
      <c r="T92" s="173">
        <v>100</v>
      </c>
      <c r="U92" s="173"/>
      <c r="V92" s="173">
        <v>2.4</v>
      </c>
      <c r="W92" s="173"/>
      <c r="X92" s="173"/>
      <c r="Y92" s="173"/>
      <c r="Z92" s="175"/>
      <c r="AA92" s="176"/>
      <c r="AB92" s="176"/>
      <c r="AC92" s="176"/>
    </row>
    <row r="93" spans="1:29" ht="15.75" customHeight="1">
      <c r="A93" s="177" t="s">
        <v>790</v>
      </c>
      <c r="B93" s="178" t="s">
        <v>791</v>
      </c>
      <c r="C93" s="178">
        <f>(Components!$W93*variables!$B$1)*variables!$B$5</f>
        <v>23.759999999999998</v>
      </c>
      <c r="D93" s="178"/>
      <c r="E93" s="178"/>
      <c r="F93" s="178"/>
      <c r="G93" s="178"/>
      <c r="H93" s="178"/>
      <c r="I93" s="178" t="s">
        <v>792</v>
      </c>
      <c r="J93" s="178"/>
      <c r="K93" s="178" t="s">
        <v>440</v>
      </c>
      <c r="L93" s="178"/>
      <c r="M93" s="178" t="s">
        <v>386</v>
      </c>
      <c r="N93" s="178"/>
      <c r="O93" s="178"/>
      <c r="P93" s="178"/>
      <c r="Q93" s="178"/>
      <c r="R93" s="178"/>
      <c r="S93" s="178">
        <v>14</v>
      </c>
      <c r="T93" s="178"/>
      <c r="U93" s="178"/>
      <c r="V93" s="178"/>
      <c r="W93" s="178">
        <v>18</v>
      </c>
      <c r="X93" s="178"/>
      <c r="Y93" s="178"/>
      <c r="Z93" s="180"/>
      <c r="AA93" s="176"/>
      <c r="AB93" s="176"/>
      <c r="AC93" s="176"/>
    </row>
    <row r="94" spans="1:29" ht="15.75" customHeight="1">
      <c r="A94" s="172" t="s">
        <v>793</v>
      </c>
      <c r="B94" s="173" t="s">
        <v>794</v>
      </c>
      <c r="C94" s="173">
        <f>(Components!$W94*variables!$B$1)*variables!$B$5</f>
        <v>7.92</v>
      </c>
      <c r="D94" s="173"/>
      <c r="E94" s="173"/>
      <c r="F94" s="173"/>
      <c r="G94" s="173"/>
      <c r="H94" s="173"/>
      <c r="I94" s="173" t="s">
        <v>795</v>
      </c>
      <c r="J94" s="173"/>
      <c r="K94" s="173" t="s">
        <v>440</v>
      </c>
      <c r="L94" s="173"/>
      <c r="M94" s="173"/>
      <c r="N94" s="173"/>
      <c r="O94" s="173"/>
      <c r="P94" s="173"/>
      <c r="Q94" s="173"/>
      <c r="R94" s="173"/>
      <c r="S94" s="173">
        <v>14</v>
      </c>
      <c r="T94" s="173">
        <v>20</v>
      </c>
      <c r="U94" s="173"/>
      <c r="V94" s="173"/>
      <c r="W94" s="173">
        <v>6</v>
      </c>
      <c r="X94" s="173"/>
      <c r="Y94" s="173"/>
      <c r="Z94" s="175"/>
      <c r="AA94" s="176"/>
      <c r="AB94" s="176"/>
      <c r="AC94" s="176"/>
    </row>
    <row r="95" spans="1:29" ht="15.75" customHeight="1">
      <c r="A95" s="177" t="s">
        <v>796</v>
      </c>
      <c r="B95" s="178" t="s">
        <v>797</v>
      </c>
      <c r="C95" s="178">
        <f>(Components!$W95*variables!$B$1)*variables!$B$5</f>
        <v>303.60000000000002</v>
      </c>
      <c r="D95" s="178"/>
      <c r="E95" s="178"/>
      <c r="F95" s="178"/>
      <c r="G95" s="178"/>
      <c r="H95" s="178"/>
      <c r="I95" s="178" t="s">
        <v>792</v>
      </c>
      <c r="J95" s="178"/>
      <c r="K95" s="178" t="s">
        <v>440</v>
      </c>
      <c r="L95" s="178"/>
      <c r="M95" s="178"/>
      <c r="N95" s="178"/>
      <c r="O95" s="178"/>
      <c r="P95" s="178"/>
      <c r="Q95" s="178"/>
      <c r="R95" s="178"/>
      <c r="S95" s="178">
        <v>14</v>
      </c>
      <c r="T95" s="178"/>
      <c r="U95" s="178"/>
      <c r="V95" s="178"/>
      <c r="W95" s="178">
        <v>230</v>
      </c>
      <c r="X95" s="178"/>
      <c r="Y95" s="178"/>
      <c r="Z95" s="180"/>
      <c r="AA95" s="176"/>
      <c r="AB95" s="176"/>
      <c r="AC95" s="176"/>
    </row>
    <row r="96" spans="1:29" ht="15.75" customHeight="1">
      <c r="A96" s="172" t="s">
        <v>798</v>
      </c>
      <c r="B96" s="173" t="s">
        <v>799</v>
      </c>
      <c r="C96" s="173">
        <f>(V96*variables!$B$3)/variables!$B$4</f>
        <v>3.6750000000000005E-2</v>
      </c>
      <c r="D96" s="173"/>
      <c r="E96" s="173"/>
      <c r="F96" s="173" t="s">
        <v>800</v>
      </c>
      <c r="G96" s="173"/>
      <c r="H96" s="173" t="s">
        <v>801</v>
      </c>
      <c r="I96" s="173"/>
      <c r="J96" s="173" t="s">
        <v>802</v>
      </c>
      <c r="K96" s="173" t="s">
        <v>447</v>
      </c>
      <c r="L96" s="173"/>
      <c r="M96" s="173"/>
      <c r="N96" s="173"/>
      <c r="O96" s="173"/>
      <c r="P96" s="173"/>
      <c r="Q96" s="173"/>
      <c r="R96" s="174" t="s">
        <v>803</v>
      </c>
      <c r="S96" s="173">
        <v>3</v>
      </c>
      <c r="T96" s="173">
        <v>100</v>
      </c>
      <c r="U96" s="173"/>
      <c r="V96" s="173">
        <v>0.77</v>
      </c>
      <c r="W96" s="173"/>
      <c r="X96" s="173"/>
      <c r="Y96" s="173"/>
      <c r="Z96" s="175"/>
      <c r="AA96" s="176"/>
      <c r="AB96" s="176"/>
      <c r="AC96" s="176"/>
    </row>
    <row r="97" spans="1:29" ht="15.75" customHeight="1">
      <c r="A97" s="177" t="s">
        <v>804</v>
      </c>
      <c r="B97" s="178" t="s">
        <v>805</v>
      </c>
      <c r="C97" s="178">
        <f>(V97*variables!$B$3)/variables!$B$4</f>
        <v>5.7750000000000004</v>
      </c>
      <c r="D97" s="178"/>
      <c r="E97" s="178"/>
      <c r="F97" s="178" t="s">
        <v>103</v>
      </c>
      <c r="G97" s="178"/>
      <c r="H97" s="178" t="s">
        <v>806</v>
      </c>
      <c r="I97" s="178" t="s">
        <v>804</v>
      </c>
      <c r="J97" s="178" t="s">
        <v>807</v>
      </c>
      <c r="K97" s="178" t="s">
        <v>808</v>
      </c>
      <c r="L97" s="178"/>
      <c r="M97" s="178"/>
      <c r="N97" s="178"/>
      <c r="O97" s="178"/>
      <c r="P97" s="178"/>
      <c r="Q97" s="178"/>
      <c r="R97" s="179" t="s">
        <v>809</v>
      </c>
      <c r="S97" s="178">
        <v>5</v>
      </c>
      <c r="T97" s="178">
        <v>20</v>
      </c>
      <c r="U97" s="178"/>
      <c r="V97" s="178">
        <v>121</v>
      </c>
      <c r="W97" s="178"/>
      <c r="X97" s="178"/>
      <c r="Y97" s="178"/>
      <c r="Z97" s="180"/>
      <c r="AA97" s="176"/>
      <c r="AB97" s="176"/>
      <c r="AC97" s="176"/>
    </row>
    <row r="98" spans="1:29" ht="15.75" customHeight="1">
      <c r="A98" s="172" t="s">
        <v>810</v>
      </c>
      <c r="B98" s="173" t="s">
        <v>811</v>
      </c>
      <c r="C98" s="173">
        <f>(V98*variables!$B$3)/variables!$B$4</f>
        <v>2.4388636363636365</v>
      </c>
      <c r="D98" s="173"/>
      <c r="E98" s="173"/>
      <c r="F98" s="173"/>
      <c r="G98" s="173"/>
      <c r="H98" s="173"/>
      <c r="I98" s="173"/>
      <c r="J98" s="173"/>
      <c r="K98" s="173" t="s">
        <v>435</v>
      </c>
      <c r="L98" s="173"/>
      <c r="M98" s="173"/>
      <c r="N98" s="173"/>
      <c r="O98" s="173"/>
      <c r="P98" s="173"/>
      <c r="Q98" s="173"/>
      <c r="R98" s="173"/>
      <c r="S98" s="173">
        <v>7</v>
      </c>
      <c r="T98" s="173">
        <v>100</v>
      </c>
      <c r="U98" s="173"/>
      <c r="V98" s="173">
        <v>51.1</v>
      </c>
      <c r="W98" s="173"/>
      <c r="X98" s="173"/>
      <c r="Y98" s="173"/>
      <c r="Z98" s="175"/>
      <c r="AA98" s="176"/>
      <c r="AB98" s="176"/>
      <c r="AC98" s="176"/>
    </row>
    <row r="99" spans="1:29" ht="15.75" customHeight="1">
      <c r="A99" s="177" t="s">
        <v>812</v>
      </c>
      <c r="B99" s="178" t="s">
        <v>813</v>
      </c>
      <c r="C99" s="178">
        <f>(V99*variables!$B$3)/variables!$B$4</f>
        <v>2.73</v>
      </c>
      <c r="D99" s="178"/>
      <c r="E99" s="178"/>
      <c r="F99" s="178" t="s">
        <v>546</v>
      </c>
      <c r="G99" s="178"/>
      <c r="H99" s="178" t="s">
        <v>814</v>
      </c>
      <c r="I99" s="178" t="s">
        <v>815</v>
      </c>
      <c r="J99" s="178" t="s">
        <v>816</v>
      </c>
      <c r="K99" s="178" t="s">
        <v>374</v>
      </c>
      <c r="L99" s="178"/>
      <c r="M99" s="178"/>
      <c r="N99" s="178"/>
      <c r="O99" s="178"/>
      <c r="P99" s="178"/>
      <c r="Q99" s="178"/>
      <c r="R99" s="179" t="s">
        <v>817</v>
      </c>
      <c r="S99" s="178">
        <v>5</v>
      </c>
      <c r="T99" s="178">
        <v>1</v>
      </c>
      <c r="U99" s="178"/>
      <c r="V99" s="178">
        <v>57.2</v>
      </c>
      <c r="W99" s="178"/>
      <c r="X99" s="178"/>
      <c r="Y99" s="178"/>
      <c r="Z99" s="180"/>
      <c r="AA99" s="176"/>
      <c r="AB99" s="176"/>
      <c r="AC99" s="176"/>
    </row>
    <row r="100" spans="1:29" ht="15.75" customHeight="1">
      <c r="A100" s="172" t="s">
        <v>818</v>
      </c>
      <c r="B100" s="173" t="s">
        <v>819</v>
      </c>
      <c r="C100" s="173">
        <f>(V100*variables!$B$3)/variables!$B$4</f>
        <v>38.086363636363643</v>
      </c>
      <c r="D100" s="173"/>
      <c r="E100" s="173"/>
      <c r="F100" s="173"/>
      <c r="G100" s="173"/>
      <c r="H100" s="173" t="s">
        <v>820</v>
      </c>
      <c r="I100" s="173" t="s">
        <v>821</v>
      </c>
      <c r="J100" s="173" t="s">
        <v>822</v>
      </c>
      <c r="K100" s="173" t="s">
        <v>374</v>
      </c>
      <c r="L100" s="173"/>
      <c r="M100" s="173"/>
      <c r="N100" s="173"/>
      <c r="O100" s="173"/>
      <c r="P100" s="173"/>
      <c r="Q100" s="173"/>
      <c r="R100" s="174" t="s">
        <v>823</v>
      </c>
      <c r="S100" s="173">
        <v>5</v>
      </c>
      <c r="T100" s="173">
        <v>5</v>
      </c>
      <c r="U100" s="173"/>
      <c r="V100" s="173">
        <v>798</v>
      </c>
      <c r="W100" s="173"/>
      <c r="X100" s="173"/>
      <c r="Y100" s="173"/>
      <c r="Z100" s="175"/>
      <c r="AA100" s="176"/>
      <c r="AB100" s="176"/>
      <c r="AC100" s="176"/>
    </row>
    <row r="101" spans="1:29" ht="15.75" customHeight="1">
      <c r="A101" s="177" t="s">
        <v>824</v>
      </c>
      <c r="B101" s="178" t="s">
        <v>825</v>
      </c>
      <c r="C101" s="178">
        <f>(V101*variables!$B$3)/variables!$B$4</f>
        <v>4.5340909090909092</v>
      </c>
      <c r="D101" s="178"/>
      <c r="E101" s="178"/>
      <c r="F101" s="178"/>
      <c r="G101" s="178"/>
      <c r="H101" s="178" t="s">
        <v>826</v>
      </c>
      <c r="I101" s="178" t="s">
        <v>827</v>
      </c>
      <c r="J101" s="178"/>
      <c r="K101" s="178" t="s">
        <v>828</v>
      </c>
      <c r="L101" s="178"/>
      <c r="M101" s="178">
        <v>10</v>
      </c>
      <c r="N101" s="178"/>
      <c r="O101" s="178"/>
      <c r="P101" s="178"/>
      <c r="Q101" s="178"/>
      <c r="R101" s="179" t="s">
        <v>829</v>
      </c>
      <c r="S101" s="178">
        <v>3</v>
      </c>
      <c r="T101" s="178">
        <v>10</v>
      </c>
      <c r="U101" s="178" t="s">
        <v>830</v>
      </c>
      <c r="V101" s="178">
        <v>95</v>
      </c>
      <c r="W101" s="178"/>
      <c r="X101" s="178"/>
      <c r="Y101" s="178"/>
      <c r="Z101" s="180"/>
      <c r="AA101" s="176"/>
      <c r="AB101" s="176"/>
      <c r="AC101" s="176"/>
    </row>
    <row r="102" spans="1:29" ht="15.75" customHeight="1">
      <c r="A102" s="172" t="s">
        <v>831</v>
      </c>
      <c r="B102" s="173" t="s">
        <v>832</v>
      </c>
      <c r="C102" s="173">
        <f>(V102*variables!$B$3)/variables!$B$4</f>
        <v>4.6581818181818182</v>
      </c>
      <c r="D102" s="173"/>
      <c r="E102" s="173"/>
      <c r="F102" s="173"/>
      <c r="G102" s="173"/>
      <c r="H102" s="173" t="s">
        <v>833</v>
      </c>
      <c r="I102" s="173" t="s">
        <v>834</v>
      </c>
      <c r="J102" s="173"/>
      <c r="K102" s="173" t="s">
        <v>828</v>
      </c>
      <c r="L102" s="173"/>
      <c r="M102" s="173">
        <v>10</v>
      </c>
      <c r="N102" s="173"/>
      <c r="O102" s="173"/>
      <c r="P102" s="173"/>
      <c r="Q102" s="173"/>
      <c r="R102" s="174" t="s">
        <v>835</v>
      </c>
      <c r="S102" s="173">
        <v>3</v>
      </c>
      <c r="T102" s="173">
        <v>10</v>
      </c>
      <c r="U102" s="173" t="s">
        <v>830</v>
      </c>
      <c r="V102" s="173">
        <v>97.6</v>
      </c>
      <c r="W102" s="173"/>
      <c r="X102" s="173"/>
      <c r="Y102" s="173"/>
      <c r="Z102" s="175"/>
      <c r="AA102" s="176"/>
      <c r="AB102" s="176"/>
      <c r="AC102" s="176"/>
    </row>
    <row r="103" spans="1:29" ht="15.75" customHeight="1">
      <c r="A103" s="177" t="s">
        <v>836</v>
      </c>
      <c r="B103" s="178" t="s">
        <v>837</v>
      </c>
      <c r="C103" s="178">
        <f>(V103*variables!$B$3)/variables!$B$4</f>
        <v>27.586363636363636</v>
      </c>
      <c r="D103" s="178"/>
      <c r="E103" s="178"/>
      <c r="F103" s="178"/>
      <c r="G103" s="178"/>
      <c r="H103" s="178" t="s">
        <v>838</v>
      </c>
      <c r="I103" s="178" t="s">
        <v>839</v>
      </c>
      <c r="J103" s="178"/>
      <c r="K103" s="178" t="s">
        <v>666</v>
      </c>
      <c r="L103" s="178"/>
      <c r="M103" s="178">
        <v>2</v>
      </c>
      <c r="N103" s="178"/>
      <c r="O103" s="178"/>
      <c r="P103" s="178"/>
      <c r="Q103" s="178"/>
      <c r="R103" s="179" t="s">
        <v>840</v>
      </c>
      <c r="S103" s="178">
        <v>5</v>
      </c>
      <c r="T103" s="178">
        <v>2</v>
      </c>
      <c r="U103" s="178" t="s">
        <v>830</v>
      </c>
      <c r="V103" s="178">
        <v>578</v>
      </c>
      <c r="W103" s="178"/>
      <c r="X103" s="178"/>
      <c r="Y103" s="178"/>
      <c r="Z103" s="180"/>
      <c r="AA103" s="176"/>
      <c r="AB103" s="176"/>
      <c r="AC103" s="176"/>
    </row>
    <row r="104" spans="1:29" ht="15.75" customHeight="1">
      <c r="A104" s="172" t="s">
        <v>841</v>
      </c>
      <c r="B104" s="173" t="s">
        <v>842</v>
      </c>
      <c r="C104" s="173">
        <f>(V104*variables!$B$3)/variables!$B$4</f>
        <v>27.920454545454547</v>
      </c>
      <c r="D104" s="173"/>
      <c r="E104" s="173"/>
      <c r="F104" s="173"/>
      <c r="G104" s="173"/>
      <c r="H104" s="173" t="s">
        <v>838</v>
      </c>
      <c r="I104" s="173" t="s">
        <v>843</v>
      </c>
      <c r="J104" s="173"/>
      <c r="K104" s="173" t="s">
        <v>666</v>
      </c>
      <c r="L104" s="173"/>
      <c r="M104" s="173">
        <v>2</v>
      </c>
      <c r="N104" s="173"/>
      <c r="O104" s="173"/>
      <c r="P104" s="173"/>
      <c r="Q104" s="173"/>
      <c r="R104" s="174" t="s">
        <v>844</v>
      </c>
      <c r="S104" s="173">
        <v>5</v>
      </c>
      <c r="T104" s="173">
        <v>2</v>
      </c>
      <c r="U104" s="173" t="s">
        <v>830</v>
      </c>
      <c r="V104" s="173">
        <v>585</v>
      </c>
      <c r="W104" s="173"/>
      <c r="X104" s="173"/>
      <c r="Y104" s="173"/>
      <c r="Z104" s="175"/>
      <c r="AA104" s="176"/>
      <c r="AB104" s="176"/>
      <c r="AC104" s="176"/>
    </row>
    <row r="105" spans="1:29" ht="15.75" customHeight="1">
      <c r="A105" s="177" t="s">
        <v>845</v>
      </c>
      <c r="B105" s="178" t="s">
        <v>846</v>
      </c>
      <c r="C105" s="178">
        <f>(V105*variables!$B$3)/variables!$B$4</f>
        <v>13.554545454545455</v>
      </c>
      <c r="D105" s="178"/>
      <c r="E105" s="178"/>
      <c r="F105" s="178"/>
      <c r="G105" s="178"/>
      <c r="H105" s="178" t="s">
        <v>847</v>
      </c>
      <c r="I105" s="178" t="s">
        <v>848</v>
      </c>
      <c r="J105" s="178"/>
      <c r="K105" s="178" t="s">
        <v>666</v>
      </c>
      <c r="L105" s="178"/>
      <c r="M105" s="178">
        <v>2</v>
      </c>
      <c r="N105" s="178"/>
      <c r="O105" s="178"/>
      <c r="P105" s="178"/>
      <c r="Q105" s="178"/>
      <c r="R105" s="179" t="s">
        <v>849</v>
      </c>
      <c r="S105" s="178">
        <v>5</v>
      </c>
      <c r="T105" s="178">
        <v>2</v>
      </c>
      <c r="U105" s="178" t="s">
        <v>830</v>
      </c>
      <c r="V105" s="178">
        <v>284</v>
      </c>
      <c r="W105" s="178"/>
      <c r="X105" s="178"/>
      <c r="Y105" s="178"/>
      <c r="Z105" s="180"/>
      <c r="AA105" s="176"/>
      <c r="AB105" s="176"/>
      <c r="AC105" s="176"/>
    </row>
    <row r="106" spans="1:29" ht="15.75" customHeight="1">
      <c r="A106" s="172" t="s">
        <v>850</v>
      </c>
      <c r="B106" s="173" t="s">
        <v>851</v>
      </c>
      <c r="C106" s="173">
        <f>(V106*variables!$B$3)/variables!$B$4</f>
        <v>53.502272727272725</v>
      </c>
      <c r="D106" s="173"/>
      <c r="E106" s="173"/>
      <c r="F106" s="173"/>
      <c r="G106" s="173"/>
      <c r="H106" s="173" t="s">
        <v>852</v>
      </c>
      <c r="I106" s="173" t="s">
        <v>853</v>
      </c>
      <c r="J106" s="173"/>
      <c r="K106" s="173" t="s">
        <v>666</v>
      </c>
      <c r="L106" s="173"/>
      <c r="M106" s="173">
        <v>0</v>
      </c>
      <c r="N106" s="173"/>
      <c r="O106" s="173"/>
      <c r="P106" s="173"/>
      <c r="Q106" s="173"/>
      <c r="R106" s="174" t="s">
        <v>854</v>
      </c>
      <c r="S106" s="173">
        <v>5</v>
      </c>
      <c r="T106" s="173">
        <v>0</v>
      </c>
      <c r="U106" s="173" t="s">
        <v>830</v>
      </c>
      <c r="V106" s="173">
        <v>1121</v>
      </c>
      <c r="W106" s="173"/>
      <c r="X106" s="173"/>
      <c r="Y106" s="173"/>
      <c r="Z106" s="175"/>
      <c r="AA106" s="176"/>
      <c r="AB106" s="176"/>
      <c r="AC106" s="176"/>
    </row>
    <row r="107" spans="1:29" ht="15.75" customHeight="1">
      <c r="A107" s="177" t="s">
        <v>850</v>
      </c>
      <c r="B107" s="178" t="s">
        <v>855</v>
      </c>
      <c r="C107" s="178">
        <f>(V107*variables!$B$3)/variables!$B$4</f>
        <v>44.434090909090912</v>
      </c>
      <c r="D107" s="178"/>
      <c r="E107" s="178"/>
      <c r="F107" s="178"/>
      <c r="G107" s="178"/>
      <c r="H107" s="178" t="s">
        <v>856</v>
      </c>
      <c r="I107" s="178" t="s">
        <v>857</v>
      </c>
      <c r="J107" s="178"/>
      <c r="K107" s="178" t="s">
        <v>666</v>
      </c>
      <c r="L107" s="178"/>
      <c r="M107" s="178">
        <v>0</v>
      </c>
      <c r="N107" s="178"/>
      <c r="O107" s="178"/>
      <c r="P107" s="178"/>
      <c r="Q107" s="178"/>
      <c r="R107" s="179" t="s">
        <v>858</v>
      </c>
      <c r="S107" s="178">
        <v>5</v>
      </c>
      <c r="T107" s="178">
        <v>0</v>
      </c>
      <c r="U107" s="178" t="s">
        <v>830</v>
      </c>
      <c r="V107" s="178">
        <v>931</v>
      </c>
      <c r="W107" s="178"/>
      <c r="X107" s="178"/>
      <c r="Y107" s="178"/>
      <c r="Z107" s="180"/>
      <c r="AA107" s="176"/>
      <c r="AB107" s="176"/>
      <c r="AC107" s="176"/>
    </row>
    <row r="108" spans="1:29" ht="15.75" customHeight="1">
      <c r="A108" s="172" t="s">
        <v>859</v>
      </c>
      <c r="B108" s="173" t="s">
        <v>860</v>
      </c>
      <c r="C108" s="173">
        <f>(V108*variables!$B$3)/variables!$B$4</f>
        <v>0.85431818181818175</v>
      </c>
      <c r="D108" s="173"/>
      <c r="E108" s="173"/>
      <c r="F108" s="173" t="s">
        <v>861</v>
      </c>
      <c r="G108" s="173"/>
      <c r="H108" s="173" t="s">
        <v>862</v>
      </c>
      <c r="I108" s="173" t="s">
        <v>863</v>
      </c>
      <c r="J108" s="173"/>
      <c r="K108" s="173" t="s">
        <v>864</v>
      </c>
      <c r="L108" s="173"/>
      <c r="M108" s="173">
        <v>10</v>
      </c>
      <c r="N108" s="173"/>
      <c r="O108" s="173"/>
      <c r="P108" s="173"/>
      <c r="Q108" s="173"/>
      <c r="R108" s="174" t="s">
        <v>865</v>
      </c>
      <c r="S108" s="173">
        <v>7</v>
      </c>
      <c r="T108" s="173">
        <v>10</v>
      </c>
      <c r="U108" s="173" t="s">
        <v>866</v>
      </c>
      <c r="V108" s="173">
        <v>17.899999999999999</v>
      </c>
      <c r="W108" s="173"/>
      <c r="X108" s="173"/>
      <c r="Y108" s="173"/>
      <c r="Z108" s="175"/>
      <c r="AA108" s="176"/>
      <c r="AB108" s="176"/>
      <c r="AC108" s="176"/>
    </row>
    <row r="109" spans="1:29" ht="15.75" customHeight="1">
      <c r="A109" s="177" t="s">
        <v>867</v>
      </c>
      <c r="B109" s="178" t="s">
        <v>868</v>
      </c>
      <c r="C109" s="178">
        <f>(V109*variables!$B$3)/variables!$B$4</f>
        <v>0.62045454545454548</v>
      </c>
      <c r="D109" s="178"/>
      <c r="E109" s="178"/>
      <c r="F109" s="178" t="s">
        <v>869</v>
      </c>
      <c r="G109" s="178"/>
      <c r="H109" s="178" t="s">
        <v>870</v>
      </c>
      <c r="I109" s="178" t="s">
        <v>871</v>
      </c>
      <c r="J109" s="178"/>
      <c r="K109" s="178" t="s">
        <v>864</v>
      </c>
      <c r="L109" s="178"/>
      <c r="M109" s="178">
        <v>20</v>
      </c>
      <c r="N109" s="178"/>
      <c r="O109" s="178"/>
      <c r="P109" s="178"/>
      <c r="Q109" s="178"/>
      <c r="R109" s="179" t="s">
        <v>872</v>
      </c>
      <c r="S109" s="178">
        <v>7</v>
      </c>
      <c r="T109" s="178">
        <v>20</v>
      </c>
      <c r="U109" s="178" t="s">
        <v>866</v>
      </c>
      <c r="V109" s="178">
        <v>13</v>
      </c>
      <c r="W109" s="178"/>
      <c r="X109" s="178"/>
      <c r="Y109" s="178"/>
      <c r="Z109" s="180"/>
      <c r="AA109" s="176"/>
      <c r="AB109" s="176"/>
      <c r="AC109" s="176"/>
    </row>
    <row r="110" spans="1:29" ht="15.75" customHeight="1">
      <c r="A110" s="172" t="s">
        <v>873</v>
      </c>
      <c r="B110" s="173" t="s">
        <v>874</v>
      </c>
      <c r="C110" s="173">
        <f>(V110*variables!$B$3)/variables!$B$4</f>
        <v>0.63954545454545453</v>
      </c>
      <c r="D110" s="173"/>
      <c r="E110" s="173"/>
      <c r="F110" s="173" t="s">
        <v>875</v>
      </c>
      <c r="G110" s="173"/>
      <c r="H110" s="173" t="s">
        <v>873</v>
      </c>
      <c r="I110" s="173" t="s">
        <v>876</v>
      </c>
      <c r="J110" s="173"/>
      <c r="K110" s="173" t="s">
        <v>864</v>
      </c>
      <c r="L110" s="173"/>
      <c r="M110" s="173">
        <v>10</v>
      </c>
      <c r="N110" s="173"/>
      <c r="O110" s="173"/>
      <c r="P110" s="173"/>
      <c r="Q110" s="173"/>
      <c r="R110" s="174" t="s">
        <v>877</v>
      </c>
      <c r="S110" s="173">
        <v>7</v>
      </c>
      <c r="T110" s="173">
        <v>10</v>
      </c>
      <c r="U110" s="173" t="s">
        <v>866</v>
      </c>
      <c r="V110" s="173">
        <v>13.4</v>
      </c>
      <c r="W110" s="173"/>
      <c r="X110" s="173"/>
      <c r="Y110" s="173"/>
      <c r="Z110" s="175"/>
      <c r="AA110" s="176"/>
      <c r="AB110" s="176"/>
      <c r="AC110" s="176"/>
    </row>
    <row r="111" spans="1:29" ht="15.75" customHeight="1">
      <c r="A111" s="177" t="s">
        <v>878</v>
      </c>
      <c r="B111" s="178" t="s">
        <v>879</v>
      </c>
      <c r="C111" s="178">
        <f>(V111*variables!$B$3)/variables!$B$4</f>
        <v>77.986363636363635</v>
      </c>
      <c r="D111" s="178"/>
      <c r="E111" s="178"/>
      <c r="F111" s="178"/>
      <c r="G111" s="178"/>
      <c r="H111" s="178" t="s">
        <v>878</v>
      </c>
      <c r="I111" s="178" t="s">
        <v>880</v>
      </c>
      <c r="J111" s="178"/>
      <c r="K111" s="178" t="s">
        <v>864</v>
      </c>
      <c r="L111" s="178"/>
      <c r="M111" s="178">
        <v>30</v>
      </c>
      <c r="N111" s="178"/>
      <c r="O111" s="178"/>
      <c r="P111" s="178"/>
      <c r="Q111" s="178"/>
      <c r="R111" s="179" t="s">
        <v>881</v>
      </c>
      <c r="S111" s="178">
        <v>7</v>
      </c>
      <c r="T111" s="178">
        <v>30</v>
      </c>
      <c r="U111" s="178" t="s">
        <v>882</v>
      </c>
      <c r="V111" s="178">
        <v>1634</v>
      </c>
      <c r="W111" s="178"/>
      <c r="X111" s="178"/>
      <c r="Y111" s="178"/>
      <c r="Z111" s="180"/>
      <c r="AA111" s="176"/>
      <c r="AB111" s="176"/>
      <c r="AC111" s="176"/>
    </row>
    <row r="112" spans="1:29" ht="15.75" customHeight="1">
      <c r="A112" s="172" t="s">
        <v>883</v>
      </c>
      <c r="B112" s="173" t="s">
        <v>884</v>
      </c>
      <c r="C112" s="173">
        <f>(V112*variables!$B$1)/variables!$B$4</f>
        <v>1.2850909090909091</v>
      </c>
      <c r="D112" s="173"/>
      <c r="E112" s="173"/>
      <c r="F112" s="173"/>
      <c r="G112" s="173"/>
      <c r="H112" s="173" t="s">
        <v>883</v>
      </c>
      <c r="I112" s="173"/>
      <c r="J112" s="173"/>
      <c r="K112" s="173" t="s">
        <v>417</v>
      </c>
      <c r="L112" s="173"/>
      <c r="M112" s="173">
        <v>5</v>
      </c>
      <c r="N112" s="173"/>
      <c r="O112" s="173"/>
      <c r="P112" s="173"/>
      <c r="Q112" s="173"/>
      <c r="R112" s="174" t="s">
        <v>885</v>
      </c>
      <c r="S112" s="173">
        <v>21</v>
      </c>
      <c r="T112" s="173">
        <v>5</v>
      </c>
      <c r="U112" s="173" t="s">
        <v>886</v>
      </c>
      <c r="V112" s="173">
        <v>23.56</v>
      </c>
      <c r="W112" s="173"/>
      <c r="X112" s="173"/>
      <c r="Y112" s="173"/>
      <c r="Z112" s="175"/>
      <c r="AA112" s="176"/>
      <c r="AB112" s="176"/>
      <c r="AC112" s="176"/>
    </row>
    <row r="113" spans="1:29" ht="15.75" customHeight="1">
      <c r="A113" s="177" t="s">
        <v>887</v>
      </c>
      <c r="B113" s="178" t="s">
        <v>888</v>
      </c>
      <c r="C113" s="178">
        <f>(V113*variables!$B$3)/variables!$B$4</f>
        <v>2.840727272727273</v>
      </c>
      <c r="D113" s="178"/>
      <c r="E113" s="178"/>
      <c r="F113" s="178"/>
      <c r="G113" s="178"/>
      <c r="H113" s="178" t="s">
        <v>889</v>
      </c>
      <c r="I113" s="178" t="s">
        <v>890</v>
      </c>
      <c r="J113" s="178"/>
      <c r="K113" s="178" t="s">
        <v>447</v>
      </c>
      <c r="L113" s="178"/>
      <c r="M113" s="178" t="s">
        <v>386</v>
      </c>
      <c r="N113" s="178"/>
      <c r="O113" s="178"/>
      <c r="P113" s="178"/>
      <c r="Q113" s="178"/>
      <c r="R113" s="179" t="s">
        <v>891</v>
      </c>
      <c r="S113" s="178">
        <v>3</v>
      </c>
      <c r="T113" s="178"/>
      <c r="U113" s="178" t="s">
        <v>892</v>
      </c>
      <c r="V113" s="178">
        <v>59.52</v>
      </c>
      <c r="W113" s="178"/>
      <c r="X113" s="178"/>
      <c r="Y113" s="178"/>
      <c r="Z113" s="180"/>
      <c r="AA113" s="176"/>
      <c r="AB113" s="176"/>
      <c r="AC113" s="176"/>
    </row>
    <row r="114" spans="1:29" ht="15.75" customHeight="1">
      <c r="A114" s="172" t="s">
        <v>893</v>
      </c>
      <c r="B114" s="173" t="s">
        <v>894</v>
      </c>
      <c r="C114" s="173">
        <f>(Components!$W114*variables!$B$1)*variables!$B$5</f>
        <v>0</v>
      </c>
      <c r="D114" s="173"/>
      <c r="E114" s="173"/>
      <c r="F114" s="173"/>
      <c r="G114" s="173"/>
      <c r="H114" s="173" t="s">
        <v>895</v>
      </c>
      <c r="I114" s="173" t="s">
        <v>896</v>
      </c>
      <c r="J114" s="173"/>
      <c r="K114" s="173" t="s">
        <v>897</v>
      </c>
      <c r="L114" s="173"/>
      <c r="M114" s="173">
        <v>20</v>
      </c>
      <c r="N114" s="173"/>
      <c r="O114" s="173"/>
      <c r="P114" s="173"/>
      <c r="Q114" s="173"/>
      <c r="R114" s="174" t="s">
        <v>898</v>
      </c>
      <c r="S114" s="173">
        <v>3</v>
      </c>
      <c r="T114" s="173">
        <v>20</v>
      </c>
      <c r="U114" s="173" t="s">
        <v>882</v>
      </c>
      <c r="V114" s="173"/>
      <c r="W114" s="173"/>
      <c r="X114" s="173"/>
      <c r="Y114" s="173"/>
      <c r="Z114" s="175"/>
      <c r="AA114" s="176"/>
      <c r="AB114" s="176"/>
      <c r="AC114" s="176"/>
    </row>
    <row r="115" spans="1:29" ht="15.75" customHeight="1">
      <c r="A115" s="177" t="s">
        <v>899</v>
      </c>
      <c r="B115" s="178" t="s">
        <v>900</v>
      </c>
      <c r="C115" s="178">
        <f>(V115*variables!$B$3)/variables!$B$4</f>
        <v>62.522727272727273</v>
      </c>
      <c r="D115" s="178"/>
      <c r="E115" s="178"/>
      <c r="F115" s="178"/>
      <c r="G115" s="178"/>
      <c r="H115" s="178" t="s">
        <v>901</v>
      </c>
      <c r="I115" s="178" t="s">
        <v>902</v>
      </c>
      <c r="J115" s="178"/>
      <c r="K115" s="178" t="s">
        <v>864</v>
      </c>
      <c r="L115" s="178"/>
      <c r="M115" s="178">
        <v>30</v>
      </c>
      <c r="N115" s="178"/>
      <c r="O115" s="178"/>
      <c r="P115" s="178"/>
      <c r="Q115" s="178"/>
      <c r="R115" s="179" t="s">
        <v>872</v>
      </c>
      <c r="S115" s="178">
        <v>7</v>
      </c>
      <c r="T115" s="178">
        <v>30</v>
      </c>
      <c r="U115" s="178" t="s">
        <v>882</v>
      </c>
      <c r="V115" s="178">
        <v>1310</v>
      </c>
      <c r="W115" s="178"/>
      <c r="X115" s="178"/>
      <c r="Y115" s="178"/>
      <c r="Z115" s="180"/>
      <c r="AA115" s="176"/>
      <c r="AB115" s="176"/>
      <c r="AC115" s="176"/>
    </row>
    <row r="116" spans="1:29" ht="15.75" customHeight="1">
      <c r="A116" s="172" t="s">
        <v>903</v>
      </c>
      <c r="B116" s="173" t="s">
        <v>904</v>
      </c>
      <c r="C116" s="173">
        <f>(V116*variables!$B$3)/variables!$B$4</f>
        <v>146.37954545454545</v>
      </c>
      <c r="D116" s="173"/>
      <c r="E116" s="173"/>
      <c r="F116" s="173"/>
      <c r="G116" s="173"/>
      <c r="H116" s="173" t="s">
        <v>905</v>
      </c>
      <c r="I116" s="173" t="s">
        <v>906</v>
      </c>
      <c r="J116" s="173"/>
      <c r="K116" s="173" t="s">
        <v>864</v>
      </c>
      <c r="L116" s="173"/>
      <c r="M116" s="173">
        <v>30</v>
      </c>
      <c r="N116" s="173"/>
      <c r="O116" s="173"/>
      <c r="P116" s="173"/>
      <c r="Q116" s="173"/>
      <c r="R116" s="174" t="s">
        <v>907</v>
      </c>
      <c r="S116" s="173">
        <v>7</v>
      </c>
      <c r="T116" s="173">
        <v>30</v>
      </c>
      <c r="U116" s="173" t="s">
        <v>882</v>
      </c>
      <c r="V116" s="173">
        <v>3067</v>
      </c>
      <c r="W116" s="173"/>
      <c r="X116" s="173"/>
      <c r="Y116" s="173"/>
      <c r="Z116" s="175"/>
      <c r="AA116" s="176"/>
      <c r="AB116" s="176"/>
      <c r="AC116" s="176"/>
    </row>
    <row r="117" spans="1:29" ht="15.75" customHeight="1">
      <c r="A117" s="177" t="s">
        <v>908</v>
      </c>
      <c r="B117" s="178" t="s">
        <v>909</v>
      </c>
      <c r="C117" s="178">
        <f>(V117*variables!$B$3)/variables!$B$4</f>
        <v>337.62272727272733</v>
      </c>
      <c r="D117" s="178"/>
      <c r="E117" s="178"/>
      <c r="F117" s="178" t="s">
        <v>910</v>
      </c>
      <c r="G117" s="178"/>
      <c r="H117" s="178" t="s">
        <v>908</v>
      </c>
      <c r="I117" s="178" t="s">
        <v>911</v>
      </c>
      <c r="J117" s="178"/>
      <c r="K117" s="178" t="s">
        <v>864</v>
      </c>
      <c r="L117" s="178"/>
      <c r="M117" s="178">
        <v>20</v>
      </c>
      <c r="N117" s="178"/>
      <c r="O117" s="178"/>
      <c r="P117" s="178"/>
      <c r="Q117" s="178"/>
      <c r="R117" s="179" t="s">
        <v>912</v>
      </c>
      <c r="S117" s="178">
        <v>7</v>
      </c>
      <c r="T117" s="178">
        <v>20</v>
      </c>
      <c r="U117" s="178" t="s">
        <v>882</v>
      </c>
      <c r="V117" s="178">
        <v>7074</v>
      </c>
      <c r="W117" s="178"/>
      <c r="X117" s="178"/>
      <c r="Y117" s="178"/>
      <c r="Z117" s="180"/>
      <c r="AA117" s="176"/>
      <c r="AB117" s="176"/>
      <c r="AC117" s="176"/>
    </row>
    <row r="118" spans="1:29" ht="15.75" customHeight="1">
      <c r="A118" s="172" t="s">
        <v>913</v>
      </c>
      <c r="B118" s="173" t="s">
        <v>914</v>
      </c>
      <c r="C118" s="173">
        <f>(V118*variables!$B$3)/variables!$B$4</f>
        <v>147.42954545454546</v>
      </c>
      <c r="D118" s="173"/>
      <c r="E118" s="173"/>
      <c r="F118" s="173"/>
      <c r="G118" s="173"/>
      <c r="H118" s="173" t="s">
        <v>913</v>
      </c>
      <c r="I118" s="173" t="s">
        <v>915</v>
      </c>
      <c r="J118" s="173"/>
      <c r="K118" s="173" t="s">
        <v>864</v>
      </c>
      <c r="L118" s="173"/>
      <c r="M118" s="173">
        <v>30</v>
      </c>
      <c r="N118" s="173"/>
      <c r="O118" s="173"/>
      <c r="P118" s="173"/>
      <c r="Q118" s="173"/>
      <c r="R118" s="174" t="s">
        <v>916</v>
      </c>
      <c r="S118" s="173">
        <v>7</v>
      </c>
      <c r="T118" s="173">
        <v>30</v>
      </c>
      <c r="U118" s="173" t="s">
        <v>882</v>
      </c>
      <c r="V118" s="173">
        <v>3089</v>
      </c>
      <c r="W118" s="173"/>
      <c r="X118" s="173"/>
      <c r="Y118" s="173"/>
      <c r="Z118" s="175"/>
      <c r="AA118" s="176"/>
      <c r="AB118" s="176"/>
      <c r="AC118" s="176"/>
    </row>
    <row r="119" spans="1:29" ht="15.75" customHeight="1">
      <c r="A119" s="177" t="s">
        <v>917</v>
      </c>
      <c r="B119" s="178" t="s">
        <v>918</v>
      </c>
      <c r="C119" s="178">
        <f>(V119*variables!$B$3)/variables!$B$4</f>
        <v>23.004545454545454</v>
      </c>
      <c r="D119" s="178"/>
      <c r="E119" s="178"/>
      <c r="F119" s="178" t="s">
        <v>886</v>
      </c>
      <c r="G119" s="178"/>
      <c r="H119" s="178" t="s">
        <v>919</v>
      </c>
      <c r="I119" s="178" t="s">
        <v>920</v>
      </c>
      <c r="J119" s="178"/>
      <c r="K119" s="178" t="s">
        <v>579</v>
      </c>
      <c r="L119" s="178"/>
      <c r="M119" s="178" t="s">
        <v>386</v>
      </c>
      <c r="N119" s="178"/>
      <c r="O119" s="178"/>
      <c r="P119" s="178"/>
      <c r="Q119" s="178"/>
      <c r="R119" s="179" t="s">
        <v>921</v>
      </c>
      <c r="S119" s="178">
        <v>10</v>
      </c>
      <c r="T119" s="178">
        <v>50</v>
      </c>
      <c r="U119" s="178" t="s">
        <v>886</v>
      </c>
      <c r="V119" s="178">
        <v>482</v>
      </c>
      <c r="W119" s="178"/>
      <c r="X119" s="178"/>
      <c r="Y119" s="178"/>
      <c r="Z119" s="180"/>
      <c r="AA119" s="176"/>
      <c r="AB119" s="176"/>
      <c r="AC119" s="176"/>
    </row>
    <row r="120" spans="1:29" ht="15.75" customHeight="1">
      <c r="A120" s="172" t="s">
        <v>922</v>
      </c>
      <c r="B120" s="173" t="s">
        <v>923</v>
      </c>
      <c r="C120" s="173">
        <f>(V120*variables!$B$3)/variables!$B$4</f>
        <v>191.52954545454548</v>
      </c>
      <c r="D120" s="173"/>
      <c r="E120" s="173"/>
      <c r="F120" s="173"/>
      <c r="G120" s="173"/>
      <c r="H120" s="173" t="s">
        <v>924</v>
      </c>
      <c r="I120" s="173">
        <v>1600199</v>
      </c>
      <c r="J120" s="173"/>
      <c r="K120" s="173" t="s">
        <v>864</v>
      </c>
      <c r="L120" s="173"/>
      <c r="M120" s="173">
        <v>20</v>
      </c>
      <c r="N120" s="173"/>
      <c r="O120" s="173"/>
      <c r="P120" s="173"/>
      <c r="Q120" s="173"/>
      <c r="R120" s="174" t="s">
        <v>925</v>
      </c>
      <c r="S120" s="173">
        <v>7</v>
      </c>
      <c r="T120" s="173">
        <v>20</v>
      </c>
      <c r="U120" s="173" t="s">
        <v>882</v>
      </c>
      <c r="V120" s="173">
        <v>4013</v>
      </c>
      <c r="W120" s="173"/>
      <c r="X120" s="173"/>
      <c r="Y120" s="173"/>
      <c r="Z120" s="175"/>
      <c r="AA120" s="176"/>
      <c r="AB120" s="176"/>
      <c r="AC120" s="176"/>
    </row>
    <row r="121" spans="1:29" ht="15.75" customHeight="1">
      <c r="A121" s="177" t="s">
        <v>926</v>
      </c>
      <c r="B121" s="178" t="s">
        <v>927</v>
      </c>
      <c r="C121" s="178">
        <f>(V121*variables!$B$3)/variables!$B$4</f>
        <v>214.82045454545457</v>
      </c>
      <c r="D121" s="178"/>
      <c r="E121" s="178"/>
      <c r="F121" s="178"/>
      <c r="G121" s="178"/>
      <c r="H121" s="178" t="s">
        <v>928</v>
      </c>
      <c r="I121" s="178">
        <v>1600103</v>
      </c>
      <c r="J121" s="178"/>
      <c r="K121" s="178" t="s">
        <v>864</v>
      </c>
      <c r="L121" s="178"/>
      <c r="M121" s="178">
        <v>20</v>
      </c>
      <c r="N121" s="178"/>
      <c r="O121" s="178"/>
      <c r="P121" s="178"/>
      <c r="Q121" s="178"/>
      <c r="R121" s="179" t="s">
        <v>929</v>
      </c>
      <c r="S121" s="178">
        <v>7</v>
      </c>
      <c r="T121" s="178">
        <v>20</v>
      </c>
      <c r="U121" s="178" t="s">
        <v>882</v>
      </c>
      <c r="V121" s="178">
        <v>4501</v>
      </c>
      <c r="W121" s="178"/>
      <c r="X121" s="178"/>
      <c r="Y121" s="178"/>
      <c r="Z121" s="180"/>
      <c r="AA121" s="176"/>
      <c r="AB121" s="176"/>
      <c r="AC121" s="176"/>
    </row>
    <row r="122" spans="1:29" ht="15.75" customHeight="1">
      <c r="A122" s="172" t="s">
        <v>930</v>
      </c>
      <c r="B122" s="173" t="s">
        <v>931</v>
      </c>
      <c r="C122" s="173">
        <f>(Components!$W122*variables!$B$1)*variables!$B$5</f>
        <v>0</v>
      </c>
      <c r="D122" s="173"/>
      <c r="E122" s="173"/>
      <c r="F122" s="173"/>
      <c r="G122" s="173"/>
      <c r="H122" s="173" t="s">
        <v>932</v>
      </c>
      <c r="I122" s="173" t="s">
        <v>933</v>
      </c>
      <c r="J122" s="173"/>
      <c r="K122" s="173" t="s">
        <v>579</v>
      </c>
      <c r="L122" s="173"/>
      <c r="M122" s="173" t="s">
        <v>386</v>
      </c>
      <c r="N122" s="173"/>
      <c r="O122" s="173"/>
      <c r="P122" s="173"/>
      <c r="Q122" s="173"/>
      <c r="R122" s="174" t="s">
        <v>934</v>
      </c>
      <c r="S122" s="173">
        <v>10</v>
      </c>
      <c r="T122" s="173"/>
      <c r="U122" s="173" t="s">
        <v>830</v>
      </c>
      <c r="V122" s="173"/>
      <c r="W122" s="173"/>
      <c r="X122" s="173"/>
      <c r="Y122" s="173"/>
      <c r="Z122" s="175"/>
      <c r="AA122" s="176"/>
      <c r="AB122" s="176"/>
      <c r="AC122" s="176"/>
    </row>
    <row r="123" spans="1:29" ht="15.75" customHeight="1">
      <c r="A123" s="177" t="s">
        <v>935</v>
      </c>
      <c r="B123" s="178" t="s">
        <v>936</v>
      </c>
      <c r="C123" s="178">
        <f>(V123*variables!$B$1)/variables!$B$4</f>
        <v>58.527272727272724</v>
      </c>
      <c r="D123" s="178"/>
      <c r="E123" s="178"/>
      <c r="F123" s="178" t="s">
        <v>937</v>
      </c>
      <c r="G123" s="178"/>
      <c r="H123" s="178" t="s">
        <v>938</v>
      </c>
      <c r="I123" s="178" t="s">
        <v>939</v>
      </c>
      <c r="J123" s="178"/>
      <c r="K123" s="178" t="s">
        <v>417</v>
      </c>
      <c r="L123" s="178"/>
      <c r="M123" s="178" t="s">
        <v>386</v>
      </c>
      <c r="N123" s="178"/>
      <c r="O123" s="178"/>
      <c r="P123" s="178"/>
      <c r="Q123" s="178"/>
      <c r="R123" s="179" t="s">
        <v>940</v>
      </c>
      <c r="S123" s="178">
        <v>21</v>
      </c>
      <c r="T123" s="178"/>
      <c r="U123" s="178" t="s">
        <v>830</v>
      </c>
      <c r="V123" s="178">
        <v>1073</v>
      </c>
      <c r="W123" s="178"/>
      <c r="X123" s="178"/>
      <c r="Y123" s="178"/>
      <c r="Z123" s="180"/>
      <c r="AA123" s="176"/>
      <c r="AB123" s="176"/>
      <c r="AC123" s="176"/>
    </row>
    <row r="124" spans="1:29" ht="15.75" customHeight="1">
      <c r="A124" s="172" t="s">
        <v>941</v>
      </c>
      <c r="B124" s="173" t="s">
        <v>942</v>
      </c>
      <c r="C124" s="173">
        <f>(V124*variables!$B$1)/variables!$B$4</f>
        <v>23.618181818181821</v>
      </c>
      <c r="D124" s="173"/>
      <c r="E124" s="173"/>
      <c r="F124" s="173" t="s">
        <v>943</v>
      </c>
      <c r="G124" s="173"/>
      <c r="H124" s="173" t="s">
        <v>938</v>
      </c>
      <c r="I124" s="173" t="s">
        <v>944</v>
      </c>
      <c r="J124" s="173"/>
      <c r="K124" s="173" t="s">
        <v>417</v>
      </c>
      <c r="L124" s="173"/>
      <c r="M124" s="173" t="s">
        <v>386</v>
      </c>
      <c r="N124" s="173"/>
      <c r="O124" s="173"/>
      <c r="P124" s="173"/>
      <c r="Q124" s="173"/>
      <c r="R124" s="174" t="s">
        <v>945</v>
      </c>
      <c r="S124" s="173">
        <v>21</v>
      </c>
      <c r="T124" s="173"/>
      <c r="U124" s="173" t="s">
        <v>830</v>
      </c>
      <c r="V124" s="173">
        <v>433</v>
      </c>
      <c r="W124" s="173"/>
      <c r="X124" s="173"/>
      <c r="Y124" s="173"/>
      <c r="Z124" s="175"/>
      <c r="AA124" s="176"/>
      <c r="AB124" s="176"/>
      <c r="AC124" s="176"/>
    </row>
    <row r="125" spans="1:29" ht="15.75" customHeight="1">
      <c r="A125" s="177" t="s">
        <v>946</v>
      </c>
      <c r="B125" s="178" t="s">
        <v>947</v>
      </c>
      <c r="C125" s="178">
        <f>(V125*variables!$B$3)/variables!$B$4</f>
        <v>32.215909090909093</v>
      </c>
      <c r="D125" s="178"/>
      <c r="E125" s="178"/>
      <c r="F125" s="178"/>
      <c r="G125" s="178"/>
      <c r="H125" s="178" t="s">
        <v>938</v>
      </c>
      <c r="I125" s="178" t="s">
        <v>948</v>
      </c>
      <c r="J125" s="178"/>
      <c r="K125" s="178" t="s">
        <v>447</v>
      </c>
      <c r="L125" s="178"/>
      <c r="M125" s="178" t="s">
        <v>386</v>
      </c>
      <c r="N125" s="178"/>
      <c r="O125" s="178"/>
      <c r="P125" s="178"/>
      <c r="Q125" s="178"/>
      <c r="R125" s="179" t="s">
        <v>949</v>
      </c>
      <c r="S125" s="178">
        <v>3</v>
      </c>
      <c r="T125" s="178"/>
      <c r="U125" s="178" t="s">
        <v>830</v>
      </c>
      <c r="V125" s="178">
        <v>675</v>
      </c>
      <c r="W125" s="178"/>
      <c r="X125" s="178"/>
      <c r="Y125" s="178"/>
      <c r="Z125" s="180"/>
      <c r="AA125" s="176"/>
      <c r="AB125" s="176"/>
      <c r="AC125" s="176"/>
    </row>
    <row r="126" spans="1:29" ht="15.75" customHeight="1">
      <c r="A126" s="172" t="s">
        <v>950</v>
      </c>
      <c r="B126" s="173" t="s">
        <v>951</v>
      </c>
      <c r="C126" s="173">
        <f>(V126*variables!$B$3)/variables!$B$4</f>
        <v>17.611363636363635</v>
      </c>
      <c r="D126" s="173"/>
      <c r="E126" s="173"/>
      <c r="F126" s="173"/>
      <c r="G126" s="173"/>
      <c r="H126" s="173"/>
      <c r="I126" s="173" t="s">
        <v>950</v>
      </c>
      <c r="J126" s="173"/>
      <c r="K126" s="173"/>
      <c r="L126" s="173"/>
      <c r="M126" s="173" t="s">
        <v>386</v>
      </c>
      <c r="N126" s="173"/>
      <c r="O126" s="173"/>
      <c r="P126" s="173"/>
      <c r="Q126" s="173"/>
      <c r="R126" s="174" t="s">
        <v>952</v>
      </c>
      <c r="S126" s="173">
        <v>7</v>
      </c>
      <c r="T126" s="173">
        <v>100</v>
      </c>
      <c r="U126" s="173" t="s">
        <v>866</v>
      </c>
      <c r="V126" s="173">
        <v>369</v>
      </c>
      <c r="W126" s="173"/>
      <c r="X126" s="173"/>
      <c r="Y126" s="173"/>
      <c r="Z126" s="175"/>
      <c r="AA126" s="176"/>
      <c r="AB126" s="176"/>
      <c r="AC126" s="176"/>
    </row>
    <row r="127" spans="1:29" ht="15.75" customHeight="1">
      <c r="A127" s="177" t="s">
        <v>953</v>
      </c>
      <c r="B127" s="178" t="s">
        <v>954</v>
      </c>
      <c r="C127" s="178">
        <f>(V127*variables!$B$3)/variables!$B$4</f>
        <v>17.611363636363635</v>
      </c>
      <c r="D127" s="178"/>
      <c r="E127" s="178"/>
      <c r="F127" s="178"/>
      <c r="G127" s="178"/>
      <c r="H127" s="178"/>
      <c r="I127" s="178" t="s">
        <v>953</v>
      </c>
      <c r="J127" s="178"/>
      <c r="K127" s="178"/>
      <c r="L127" s="178"/>
      <c r="M127" s="178" t="s">
        <v>386</v>
      </c>
      <c r="N127" s="178"/>
      <c r="O127" s="178"/>
      <c r="P127" s="178"/>
      <c r="Q127" s="178"/>
      <c r="R127" s="179" t="s">
        <v>955</v>
      </c>
      <c r="S127" s="178">
        <v>7</v>
      </c>
      <c r="T127" s="178">
        <v>100</v>
      </c>
      <c r="U127" s="178" t="s">
        <v>866</v>
      </c>
      <c r="V127" s="178">
        <v>369</v>
      </c>
      <c r="W127" s="178"/>
      <c r="X127" s="178"/>
      <c r="Y127" s="178"/>
      <c r="Z127" s="180"/>
      <c r="AA127" s="176"/>
      <c r="AB127" s="176"/>
      <c r="AC127" s="176"/>
    </row>
    <row r="128" spans="1:29" ht="15.75" customHeight="1">
      <c r="A128" s="172" t="s">
        <v>956</v>
      </c>
      <c r="B128" s="173" t="s">
        <v>957</v>
      </c>
      <c r="C128" s="173">
        <f>(V128*variables!$B$3)/variables!$B$4</f>
        <v>17.611363636363635</v>
      </c>
      <c r="D128" s="173"/>
      <c r="E128" s="173"/>
      <c r="F128" s="173"/>
      <c r="G128" s="173"/>
      <c r="H128" s="173"/>
      <c r="I128" s="173" t="s">
        <v>956</v>
      </c>
      <c r="J128" s="173"/>
      <c r="K128" s="173"/>
      <c r="L128" s="173"/>
      <c r="M128" s="173" t="s">
        <v>386</v>
      </c>
      <c r="N128" s="173"/>
      <c r="O128" s="173"/>
      <c r="P128" s="173"/>
      <c r="Q128" s="173"/>
      <c r="R128" s="174" t="s">
        <v>958</v>
      </c>
      <c r="S128" s="173">
        <v>7</v>
      </c>
      <c r="T128" s="173">
        <v>100</v>
      </c>
      <c r="U128" s="173" t="s">
        <v>866</v>
      </c>
      <c r="V128" s="173">
        <v>369</v>
      </c>
      <c r="W128" s="173"/>
      <c r="X128" s="173"/>
      <c r="Y128" s="173"/>
      <c r="Z128" s="175"/>
      <c r="AA128" s="176"/>
      <c r="AB128" s="176"/>
      <c r="AC128" s="176"/>
    </row>
    <row r="129" spans="1:29" ht="15.75" customHeight="1">
      <c r="A129" s="177" t="s">
        <v>959</v>
      </c>
      <c r="B129" s="178" t="s">
        <v>960</v>
      </c>
      <c r="C129" s="178">
        <f>(V129*variables!$B$3)/variables!$B$4</f>
        <v>17.611363636363635</v>
      </c>
      <c r="D129" s="178"/>
      <c r="E129" s="178"/>
      <c r="F129" s="178"/>
      <c r="G129" s="178"/>
      <c r="H129" s="178"/>
      <c r="I129" s="178" t="s">
        <v>959</v>
      </c>
      <c r="J129" s="178"/>
      <c r="K129" s="178"/>
      <c r="L129" s="178"/>
      <c r="M129" s="178" t="s">
        <v>386</v>
      </c>
      <c r="N129" s="178"/>
      <c r="O129" s="178"/>
      <c r="P129" s="178"/>
      <c r="Q129" s="178"/>
      <c r="R129" s="179" t="s">
        <v>961</v>
      </c>
      <c r="S129" s="178">
        <v>7</v>
      </c>
      <c r="T129" s="178">
        <v>100</v>
      </c>
      <c r="U129" s="178" t="s">
        <v>866</v>
      </c>
      <c r="V129" s="178">
        <v>369</v>
      </c>
      <c r="W129" s="178"/>
      <c r="X129" s="178"/>
      <c r="Y129" s="178"/>
      <c r="Z129" s="180"/>
      <c r="AA129" s="176"/>
      <c r="AB129" s="176"/>
      <c r="AC129" s="176"/>
    </row>
    <row r="130" spans="1:29" ht="15.75" customHeight="1">
      <c r="A130" s="172" t="s">
        <v>962</v>
      </c>
      <c r="B130" s="173" t="s">
        <v>963</v>
      </c>
      <c r="C130" s="173">
        <f>(V130*variables!$B$1)/variables!$B$4</f>
        <v>5.4545454545454543E-2</v>
      </c>
      <c r="D130" s="173"/>
      <c r="E130" s="173"/>
      <c r="F130" s="173"/>
      <c r="G130" s="173"/>
      <c r="H130" s="173"/>
      <c r="I130" s="173"/>
      <c r="J130" s="173"/>
      <c r="K130" s="173" t="s">
        <v>417</v>
      </c>
      <c r="L130" s="173"/>
      <c r="M130" s="173">
        <v>300</v>
      </c>
      <c r="N130" s="173"/>
      <c r="O130" s="173"/>
      <c r="P130" s="173"/>
      <c r="Q130" s="173"/>
      <c r="R130" s="174" t="s">
        <v>964</v>
      </c>
      <c r="S130" s="173">
        <v>21</v>
      </c>
      <c r="T130" s="173">
        <v>50</v>
      </c>
      <c r="U130" s="173" t="s">
        <v>830</v>
      </c>
      <c r="V130" s="173">
        <v>1</v>
      </c>
      <c r="W130" s="173"/>
      <c r="X130" s="173"/>
      <c r="Y130" s="173"/>
      <c r="Z130" s="175"/>
      <c r="AA130" s="176"/>
      <c r="AB130" s="176"/>
      <c r="AC130" s="176"/>
    </row>
    <row r="131" spans="1:29" ht="15.75" customHeight="1">
      <c r="A131" s="177" t="s">
        <v>965</v>
      </c>
      <c r="B131" s="178" t="s">
        <v>966</v>
      </c>
      <c r="C131" s="178">
        <f>(V131*variables!$B$3)/variables!$B$4</f>
        <v>3.8181818181818185E-2</v>
      </c>
      <c r="D131" s="178"/>
      <c r="E131" s="178"/>
      <c r="F131" s="178"/>
      <c r="G131" s="178"/>
      <c r="H131" s="178" t="s">
        <v>967</v>
      </c>
      <c r="I131" s="182"/>
      <c r="J131" s="178" t="s">
        <v>968</v>
      </c>
      <c r="K131" s="178" t="s">
        <v>447</v>
      </c>
      <c r="L131" s="178"/>
      <c r="M131" s="178" t="s">
        <v>386</v>
      </c>
      <c r="N131" s="178"/>
      <c r="O131" s="178"/>
      <c r="P131" s="178"/>
      <c r="Q131" s="178"/>
      <c r="R131" s="179" t="s">
        <v>969</v>
      </c>
      <c r="S131" s="178">
        <v>3</v>
      </c>
      <c r="T131" s="178">
        <v>100</v>
      </c>
      <c r="U131" s="178" t="s">
        <v>830</v>
      </c>
      <c r="V131" s="178">
        <v>0.8</v>
      </c>
      <c r="W131" s="178"/>
      <c r="X131" s="178"/>
      <c r="Y131" s="178"/>
      <c r="Z131" s="180"/>
      <c r="AA131" s="176"/>
      <c r="AB131" s="176"/>
      <c r="AC131" s="176"/>
    </row>
    <row r="132" spans="1:29" ht="15.75" customHeight="1">
      <c r="A132" s="172" t="s">
        <v>970</v>
      </c>
      <c r="B132" s="173" t="s">
        <v>971</v>
      </c>
      <c r="C132" s="173">
        <f>(V132*variables!$B$3)/variables!$B$4</f>
        <v>2.3863636363636365E-2</v>
      </c>
      <c r="D132" s="173"/>
      <c r="E132" s="173"/>
      <c r="F132" s="173"/>
      <c r="G132" s="173"/>
      <c r="H132" s="173" t="s">
        <v>972</v>
      </c>
      <c r="I132" s="183"/>
      <c r="J132" s="173" t="s">
        <v>973</v>
      </c>
      <c r="K132" s="173" t="s">
        <v>447</v>
      </c>
      <c r="L132" s="173"/>
      <c r="M132" s="173" t="s">
        <v>386</v>
      </c>
      <c r="N132" s="173"/>
      <c r="O132" s="173"/>
      <c r="P132" s="173"/>
      <c r="Q132" s="173"/>
      <c r="R132" s="174" t="s">
        <v>974</v>
      </c>
      <c r="S132" s="173">
        <v>3</v>
      </c>
      <c r="T132" s="173">
        <v>100</v>
      </c>
      <c r="U132" s="173" t="s">
        <v>830</v>
      </c>
      <c r="V132" s="173">
        <v>0.5</v>
      </c>
      <c r="W132" s="173"/>
      <c r="X132" s="173"/>
      <c r="Y132" s="173"/>
      <c r="Z132" s="175"/>
      <c r="AA132" s="176"/>
      <c r="AB132" s="176"/>
      <c r="AC132" s="176"/>
    </row>
    <row r="133" spans="1:29" ht="15.75" customHeight="1">
      <c r="A133" s="177" t="s">
        <v>975</v>
      </c>
      <c r="B133" s="178" t="s">
        <v>976</v>
      </c>
      <c r="C133" s="178">
        <f>(V133*variables!$B$3)/variables!$B$4</f>
        <v>3.3409090909090909E-2</v>
      </c>
      <c r="D133" s="178"/>
      <c r="E133" s="178"/>
      <c r="F133" s="178"/>
      <c r="G133" s="178"/>
      <c r="H133" s="178" t="s">
        <v>977</v>
      </c>
      <c r="I133" s="182"/>
      <c r="J133" s="178" t="s">
        <v>978</v>
      </c>
      <c r="K133" s="178" t="s">
        <v>447</v>
      </c>
      <c r="L133" s="178"/>
      <c r="M133" s="178" t="s">
        <v>386</v>
      </c>
      <c r="N133" s="178"/>
      <c r="O133" s="178"/>
      <c r="P133" s="178"/>
      <c r="Q133" s="178"/>
      <c r="R133" s="179" t="s">
        <v>979</v>
      </c>
      <c r="S133" s="178">
        <v>3</v>
      </c>
      <c r="T133" s="178">
        <v>100</v>
      </c>
      <c r="U133" s="178" t="s">
        <v>830</v>
      </c>
      <c r="V133" s="178">
        <v>0.7</v>
      </c>
      <c r="W133" s="178"/>
      <c r="X133" s="178"/>
      <c r="Y133" s="178"/>
      <c r="Z133" s="180"/>
      <c r="AA133" s="176"/>
      <c r="AB133" s="176"/>
      <c r="AC133" s="176"/>
    </row>
    <row r="134" spans="1:29" ht="15.75" customHeight="1">
      <c r="A134" s="172" t="s">
        <v>980</v>
      </c>
      <c r="B134" s="173" t="s">
        <v>981</v>
      </c>
      <c r="C134" s="173">
        <f>(V134*variables!$B$3)/variables!$B$4</f>
        <v>9.5454545454545459E-2</v>
      </c>
      <c r="D134" s="173"/>
      <c r="E134" s="173"/>
      <c r="F134" s="173"/>
      <c r="G134" s="173"/>
      <c r="H134" s="173" t="s">
        <v>982</v>
      </c>
      <c r="I134" s="183"/>
      <c r="J134" s="173" t="s">
        <v>983</v>
      </c>
      <c r="K134" s="173" t="s">
        <v>447</v>
      </c>
      <c r="L134" s="173"/>
      <c r="M134" s="173" t="s">
        <v>386</v>
      </c>
      <c r="N134" s="173"/>
      <c r="O134" s="173"/>
      <c r="P134" s="173"/>
      <c r="Q134" s="173"/>
      <c r="R134" s="174" t="s">
        <v>984</v>
      </c>
      <c r="S134" s="173">
        <v>3</v>
      </c>
      <c r="T134" s="173">
        <v>100</v>
      </c>
      <c r="U134" s="173" t="s">
        <v>830</v>
      </c>
      <c r="V134" s="173">
        <v>2</v>
      </c>
      <c r="W134" s="173"/>
      <c r="X134" s="173"/>
      <c r="Y134" s="173"/>
      <c r="Z134" s="175"/>
      <c r="AA134" s="176"/>
      <c r="AB134" s="176"/>
      <c r="AC134" s="176"/>
    </row>
    <row r="135" spans="1:29" ht="15.75" customHeight="1">
      <c r="A135" s="177" t="s">
        <v>985</v>
      </c>
      <c r="B135" s="178" t="s">
        <v>986</v>
      </c>
      <c r="C135" s="178">
        <f>(V135*variables!$B$3)/variables!$B$4</f>
        <v>3.3409090909090909E-2</v>
      </c>
      <c r="D135" s="178"/>
      <c r="E135" s="178"/>
      <c r="F135" s="178"/>
      <c r="G135" s="178"/>
      <c r="H135" s="178" t="s">
        <v>987</v>
      </c>
      <c r="I135" s="182"/>
      <c r="J135" s="178" t="s">
        <v>988</v>
      </c>
      <c r="K135" s="178" t="s">
        <v>447</v>
      </c>
      <c r="L135" s="178"/>
      <c r="M135" s="178" t="s">
        <v>386</v>
      </c>
      <c r="N135" s="178"/>
      <c r="O135" s="178"/>
      <c r="P135" s="178"/>
      <c r="Q135" s="178"/>
      <c r="R135" s="179" t="s">
        <v>989</v>
      </c>
      <c r="S135" s="178">
        <v>3</v>
      </c>
      <c r="T135" s="178">
        <v>50</v>
      </c>
      <c r="U135" s="178" t="s">
        <v>830</v>
      </c>
      <c r="V135" s="178">
        <v>0.7</v>
      </c>
      <c r="W135" s="178"/>
      <c r="X135" s="178"/>
      <c r="Y135" s="178"/>
      <c r="Z135" s="180"/>
      <c r="AA135" s="176"/>
      <c r="AB135" s="176"/>
      <c r="AC135" s="176"/>
    </row>
    <row r="136" spans="1:29" ht="15.75" customHeight="1">
      <c r="A136" s="172" t="s">
        <v>990</v>
      </c>
      <c r="B136" s="173" t="s">
        <v>991</v>
      </c>
      <c r="C136" s="173">
        <f>(V136*variables!$B$3)/variables!$B$4</f>
        <v>1.7181818181818184E-2</v>
      </c>
      <c r="D136" s="173"/>
      <c r="E136" s="173"/>
      <c r="F136" s="173"/>
      <c r="G136" s="173"/>
      <c r="H136" s="173" t="s">
        <v>992</v>
      </c>
      <c r="I136" s="183"/>
      <c r="J136" s="173" t="s">
        <v>993</v>
      </c>
      <c r="K136" s="173" t="s">
        <v>447</v>
      </c>
      <c r="L136" s="173"/>
      <c r="M136" s="173" t="s">
        <v>386</v>
      </c>
      <c r="N136" s="173"/>
      <c r="O136" s="173"/>
      <c r="P136" s="173"/>
      <c r="Q136" s="173"/>
      <c r="R136" s="174" t="s">
        <v>994</v>
      </c>
      <c r="S136" s="173">
        <v>3</v>
      </c>
      <c r="T136" s="173">
        <v>100</v>
      </c>
      <c r="U136" s="173" t="s">
        <v>830</v>
      </c>
      <c r="V136" s="173">
        <v>0.36</v>
      </c>
      <c r="W136" s="173"/>
      <c r="X136" s="173"/>
      <c r="Y136" s="173"/>
      <c r="Z136" s="175"/>
      <c r="AA136" s="176"/>
      <c r="AB136" s="176"/>
      <c r="AC136" s="176"/>
    </row>
    <row r="137" spans="1:29" ht="15.75" customHeight="1">
      <c r="A137" s="177" t="s">
        <v>995</v>
      </c>
      <c r="B137" s="178" t="s">
        <v>996</v>
      </c>
      <c r="C137" s="178">
        <f>(V137*variables!$B$1)/variables!$B$4</f>
        <v>4.9090909090909095E-2</v>
      </c>
      <c r="D137" s="178"/>
      <c r="E137" s="178"/>
      <c r="F137" s="178"/>
      <c r="G137" s="178"/>
      <c r="H137" s="178" t="s">
        <v>997</v>
      </c>
      <c r="I137" s="182"/>
      <c r="J137" s="178"/>
      <c r="K137" s="178" t="s">
        <v>417</v>
      </c>
      <c r="L137" s="178"/>
      <c r="M137" s="178"/>
      <c r="N137" s="178"/>
      <c r="O137" s="178"/>
      <c r="P137" s="178"/>
      <c r="Q137" s="178"/>
      <c r="R137" s="179" t="s">
        <v>964</v>
      </c>
      <c r="S137" s="178">
        <v>21</v>
      </c>
      <c r="T137" s="178">
        <v>50</v>
      </c>
      <c r="U137" s="178" t="s">
        <v>830</v>
      </c>
      <c r="V137" s="178">
        <v>0.9</v>
      </c>
      <c r="W137" s="178"/>
      <c r="X137" s="178"/>
      <c r="Y137" s="178"/>
      <c r="Z137" s="180"/>
      <c r="AA137" s="176"/>
      <c r="AB137" s="176"/>
      <c r="AC137" s="176"/>
    </row>
    <row r="138" spans="1:29" ht="15.75" customHeight="1">
      <c r="A138" s="172" t="s">
        <v>998</v>
      </c>
      <c r="B138" s="173" t="s">
        <v>999</v>
      </c>
      <c r="C138" s="173">
        <f>(V138*variables!$B$3)/variables!$B$4</f>
        <v>3.8181818181818185E-2</v>
      </c>
      <c r="D138" s="173"/>
      <c r="E138" s="173"/>
      <c r="F138" s="173"/>
      <c r="G138" s="173"/>
      <c r="H138" s="173" t="s">
        <v>1000</v>
      </c>
      <c r="I138" s="173"/>
      <c r="J138" s="173" t="s">
        <v>1001</v>
      </c>
      <c r="K138" s="173" t="s">
        <v>447</v>
      </c>
      <c r="L138" s="173"/>
      <c r="M138" s="173"/>
      <c r="N138" s="173"/>
      <c r="O138" s="173"/>
      <c r="P138" s="173"/>
      <c r="Q138" s="173"/>
      <c r="R138" s="174" t="s">
        <v>1002</v>
      </c>
      <c r="S138" s="173">
        <v>3</v>
      </c>
      <c r="T138" s="173">
        <v>100</v>
      </c>
      <c r="U138" s="173" t="s">
        <v>830</v>
      </c>
      <c r="V138" s="173">
        <v>0.8</v>
      </c>
      <c r="W138" s="173"/>
      <c r="X138" s="173"/>
      <c r="Y138" s="173"/>
      <c r="Z138" s="175"/>
      <c r="AA138" s="176"/>
      <c r="AB138" s="176"/>
      <c r="AC138" s="176"/>
    </row>
    <row r="139" spans="1:29" ht="15.75" customHeight="1">
      <c r="A139" s="177" t="s">
        <v>1003</v>
      </c>
      <c r="B139" s="178" t="s">
        <v>1004</v>
      </c>
      <c r="C139" s="178">
        <f>(V139*variables!$B$3)/variables!$B$4</f>
        <v>3.8181818181818185E-2</v>
      </c>
      <c r="D139" s="178"/>
      <c r="E139" s="178"/>
      <c r="F139" s="178"/>
      <c r="G139" s="178"/>
      <c r="H139" s="178" t="s">
        <v>1005</v>
      </c>
      <c r="I139" s="178"/>
      <c r="J139" s="178" t="s">
        <v>1006</v>
      </c>
      <c r="K139" s="178" t="s">
        <v>447</v>
      </c>
      <c r="L139" s="178"/>
      <c r="M139" s="178" t="s">
        <v>386</v>
      </c>
      <c r="N139" s="178"/>
      <c r="O139" s="178"/>
      <c r="P139" s="178"/>
      <c r="Q139" s="178"/>
      <c r="R139" s="179" t="s">
        <v>1007</v>
      </c>
      <c r="S139" s="178">
        <v>3</v>
      </c>
      <c r="T139" s="178">
        <v>100</v>
      </c>
      <c r="U139" s="178" t="s">
        <v>830</v>
      </c>
      <c r="V139" s="178">
        <v>0.8</v>
      </c>
      <c r="W139" s="178"/>
      <c r="X139" s="178"/>
      <c r="Y139" s="178"/>
      <c r="Z139" s="180"/>
      <c r="AA139" s="176"/>
      <c r="AB139" s="176"/>
      <c r="AC139" s="176"/>
    </row>
    <row r="140" spans="1:29" ht="15.75" customHeight="1">
      <c r="A140" s="172" t="s">
        <v>1008</v>
      </c>
      <c r="B140" s="173" t="s">
        <v>1009</v>
      </c>
      <c r="C140" s="173">
        <f>(V140*variables!$B$3)/variables!$B$4</f>
        <v>4.2954545454545461E-2</v>
      </c>
      <c r="D140" s="173"/>
      <c r="E140" s="173"/>
      <c r="F140" s="173"/>
      <c r="G140" s="173"/>
      <c r="H140" s="173" t="s">
        <v>1010</v>
      </c>
      <c r="I140" s="173"/>
      <c r="J140" s="173"/>
      <c r="K140" s="173" t="s">
        <v>417</v>
      </c>
      <c r="L140" s="173"/>
      <c r="M140" s="173">
        <v>300</v>
      </c>
      <c r="N140" s="173"/>
      <c r="O140" s="173"/>
      <c r="P140" s="173"/>
      <c r="Q140" s="173"/>
      <c r="R140" s="174" t="s">
        <v>964</v>
      </c>
      <c r="S140" s="173">
        <v>21</v>
      </c>
      <c r="T140" s="173">
        <v>50</v>
      </c>
      <c r="U140" s="173" t="s">
        <v>830</v>
      </c>
      <c r="V140" s="173">
        <v>0.9</v>
      </c>
      <c r="W140" s="173"/>
      <c r="X140" s="173"/>
      <c r="Y140" s="173"/>
      <c r="Z140" s="175"/>
      <c r="AA140" s="176"/>
      <c r="AB140" s="176"/>
      <c r="AC140" s="176"/>
    </row>
    <row r="141" spans="1:29" ht="15.75" customHeight="1">
      <c r="A141" s="177" t="s">
        <v>1011</v>
      </c>
      <c r="B141" s="178" t="s">
        <v>1012</v>
      </c>
      <c r="C141" s="178">
        <f>(V141*variables!$B$3)/variables!$B$4</f>
        <v>8.5909090909090921E-2</v>
      </c>
      <c r="D141" s="178"/>
      <c r="E141" s="178"/>
      <c r="F141" s="178"/>
      <c r="G141" s="178"/>
      <c r="H141" s="178" t="s">
        <v>1013</v>
      </c>
      <c r="I141" s="178"/>
      <c r="J141" s="178" t="s">
        <v>1014</v>
      </c>
      <c r="K141" s="178" t="s">
        <v>447</v>
      </c>
      <c r="L141" s="178"/>
      <c r="M141" s="178" t="s">
        <v>386</v>
      </c>
      <c r="N141" s="178"/>
      <c r="O141" s="178"/>
      <c r="P141" s="178"/>
      <c r="Q141" s="178"/>
      <c r="R141" s="179" t="s">
        <v>1015</v>
      </c>
      <c r="S141" s="178">
        <v>3</v>
      </c>
      <c r="T141" s="178">
        <v>200</v>
      </c>
      <c r="U141" s="178" t="s">
        <v>830</v>
      </c>
      <c r="V141" s="178">
        <v>1.8</v>
      </c>
      <c r="W141" s="178"/>
      <c r="X141" s="178"/>
      <c r="Y141" s="178"/>
      <c r="Z141" s="180"/>
      <c r="AA141" s="176"/>
      <c r="AB141" s="176"/>
      <c r="AC141" s="176"/>
    </row>
    <row r="142" spans="1:29" ht="15.75" customHeight="1">
      <c r="A142" s="172" t="s">
        <v>1016</v>
      </c>
      <c r="B142" s="173" t="s">
        <v>1017</v>
      </c>
      <c r="C142" s="173">
        <f>(V142*variables!$B$3)/variables!$B$4</f>
        <v>0.70636363636363642</v>
      </c>
      <c r="D142" s="173"/>
      <c r="E142" s="173"/>
      <c r="F142" s="173"/>
      <c r="G142" s="173"/>
      <c r="H142" s="173" t="s">
        <v>1018</v>
      </c>
      <c r="I142" s="173"/>
      <c r="J142" s="173" t="s">
        <v>1016</v>
      </c>
      <c r="K142" s="173" t="s">
        <v>447</v>
      </c>
      <c r="L142" s="173"/>
      <c r="M142" s="173" t="s">
        <v>386</v>
      </c>
      <c r="N142" s="173"/>
      <c r="O142" s="173"/>
      <c r="P142" s="173"/>
      <c r="Q142" s="173"/>
      <c r="R142" s="174" t="s">
        <v>1019</v>
      </c>
      <c r="S142" s="173">
        <v>3</v>
      </c>
      <c r="T142" s="173">
        <v>2</v>
      </c>
      <c r="U142" s="173" t="s">
        <v>830</v>
      </c>
      <c r="V142" s="173">
        <v>14.8</v>
      </c>
      <c r="W142" s="173"/>
      <c r="X142" s="173"/>
      <c r="Y142" s="173"/>
      <c r="Z142" s="175"/>
      <c r="AA142" s="176"/>
      <c r="AB142" s="176"/>
      <c r="AC142" s="176"/>
    </row>
    <row r="143" spans="1:29" ht="15.75" customHeight="1">
      <c r="A143" s="177" t="s">
        <v>1020</v>
      </c>
      <c r="B143" s="178" t="s">
        <v>1021</v>
      </c>
      <c r="C143" s="178">
        <f>(V143*variables!$B$3)/variables!$B$4</f>
        <v>3.0545454545454546E-2</v>
      </c>
      <c r="D143" s="178"/>
      <c r="E143" s="178"/>
      <c r="F143" s="178"/>
      <c r="G143" s="178"/>
      <c r="H143" s="178" t="s">
        <v>1022</v>
      </c>
      <c r="I143" s="178"/>
      <c r="J143" s="178" t="s">
        <v>1023</v>
      </c>
      <c r="K143" s="178" t="s">
        <v>447</v>
      </c>
      <c r="L143" s="178"/>
      <c r="M143" s="178"/>
      <c r="N143" s="178"/>
      <c r="O143" s="178"/>
      <c r="P143" s="178"/>
      <c r="Q143" s="178"/>
      <c r="R143" s="179" t="s">
        <v>1024</v>
      </c>
      <c r="S143" s="178">
        <v>3</v>
      </c>
      <c r="T143" s="178">
        <v>100</v>
      </c>
      <c r="U143" s="178" t="s">
        <v>830</v>
      </c>
      <c r="V143" s="178">
        <v>0.64</v>
      </c>
      <c r="W143" s="178"/>
      <c r="X143" s="178"/>
      <c r="Y143" s="178"/>
      <c r="Z143" s="180"/>
      <c r="AA143" s="176"/>
      <c r="AB143" s="176"/>
      <c r="AC143" s="176"/>
    </row>
    <row r="144" spans="1:29" ht="15.75" customHeight="1">
      <c r="A144" s="172" t="s">
        <v>1025</v>
      </c>
      <c r="B144" s="173" t="s">
        <v>1026</v>
      </c>
      <c r="C144" s="173">
        <f>(V144*variables!$B$3)/variables!$B$4</f>
        <v>0.38659090909090915</v>
      </c>
      <c r="D144" s="173"/>
      <c r="E144" s="173"/>
      <c r="F144" s="173">
        <v>91043</v>
      </c>
      <c r="G144" s="173"/>
      <c r="H144" s="184" t="s">
        <v>1027</v>
      </c>
      <c r="I144" s="173"/>
      <c r="J144" s="173" t="s">
        <v>1028</v>
      </c>
      <c r="K144" s="173" t="s">
        <v>1029</v>
      </c>
      <c r="L144" s="173"/>
      <c r="M144" s="173" t="s">
        <v>386</v>
      </c>
      <c r="N144" s="173"/>
      <c r="O144" s="173"/>
      <c r="P144" s="173"/>
      <c r="Q144" s="173"/>
      <c r="R144" s="174" t="s">
        <v>1030</v>
      </c>
      <c r="S144" s="173"/>
      <c r="T144" s="173">
        <v>1</v>
      </c>
      <c r="U144" s="173" t="s">
        <v>830</v>
      </c>
      <c r="V144" s="173">
        <v>8.1</v>
      </c>
      <c r="W144" s="173"/>
      <c r="X144" s="173"/>
      <c r="Y144" s="173"/>
      <c r="Z144" s="175"/>
      <c r="AA144" s="176"/>
      <c r="AB144" s="176"/>
      <c r="AC144" s="176"/>
    </row>
    <row r="145" spans="1:29" ht="15.75" customHeight="1">
      <c r="A145" s="177" t="s">
        <v>1031</v>
      </c>
      <c r="B145" s="178" t="s">
        <v>1032</v>
      </c>
      <c r="C145" s="178">
        <f>(V145*variables!$B$3)/variables!$B$4</f>
        <v>8.147045454545454</v>
      </c>
      <c r="D145" s="178"/>
      <c r="E145" s="178"/>
      <c r="F145" s="178"/>
      <c r="G145" s="178"/>
      <c r="H145" s="178" t="s">
        <v>1033</v>
      </c>
      <c r="I145" s="178"/>
      <c r="J145" s="178" t="s">
        <v>1034</v>
      </c>
      <c r="K145" s="178" t="s">
        <v>1029</v>
      </c>
      <c r="L145" s="178"/>
      <c r="M145" s="178" t="s">
        <v>386</v>
      </c>
      <c r="N145" s="178"/>
      <c r="O145" s="178"/>
      <c r="P145" s="178"/>
      <c r="Q145" s="178"/>
      <c r="R145" s="179" t="s">
        <v>1035</v>
      </c>
      <c r="S145" s="178"/>
      <c r="T145" s="178">
        <v>1</v>
      </c>
      <c r="U145" s="178" t="s">
        <v>866</v>
      </c>
      <c r="V145" s="178">
        <v>170.7</v>
      </c>
      <c r="W145" s="178"/>
      <c r="X145" s="178"/>
      <c r="Y145" s="178"/>
      <c r="Z145" s="180"/>
      <c r="AA145" s="176"/>
      <c r="AB145" s="176"/>
      <c r="AC145" s="176"/>
    </row>
    <row r="146" spans="1:29" ht="15.75" customHeight="1">
      <c r="A146" s="172" t="s">
        <v>1036</v>
      </c>
      <c r="B146" s="173" t="s">
        <v>1037</v>
      </c>
      <c r="C146" s="173">
        <f>(V146*variables!$B$3)/variables!$B$4</f>
        <v>4.034863636363637</v>
      </c>
      <c r="D146" s="173"/>
      <c r="E146" s="173"/>
      <c r="F146" s="173" t="s">
        <v>1038</v>
      </c>
      <c r="G146" s="173"/>
      <c r="H146" s="184" t="s">
        <v>1038</v>
      </c>
      <c r="I146" s="173"/>
      <c r="J146" s="173" t="s">
        <v>1039</v>
      </c>
      <c r="K146" s="173" t="s">
        <v>1029</v>
      </c>
      <c r="L146" s="173"/>
      <c r="M146" s="173" t="s">
        <v>386</v>
      </c>
      <c r="N146" s="173"/>
      <c r="O146" s="173"/>
      <c r="P146" s="173"/>
      <c r="Q146" s="173"/>
      <c r="R146" s="174" t="s">
        <v>1040</v>
      </c>
      <c r="S146" s="173"/>
      <c r="T146" s="173">
        <v>1</v>
      </c>
      <c r="U146" s="173" t="s">
        <v>830</v>
      </c>
      <c r="V146" s="173">
        <v>84.54</v>
      </c>
      <c r="W146" s="173"/>
      <c r="X146" s="173"/>
      <c r="Y146" s="173"/>
      <c r="Z146" s="175"/>
      <c r="AA146" s="176"/>
      <c r="AB146" s="176"/>
      <c r="AC146" s="176"/>
    </row>
    <row r="147" spans="1:29" ht="15.75" customHeight="1">
      <c r="A147" s="177" t="s">
        <v>1041</v>
      </c>
      <c r="B147" s="178" t="s">
        <v>1042</v>
      </c>
      <c r="C147" s="178">
        <f>(V147*variables!$B$3)/variables!$B$4</f>
        <v>0.77079545454545451</v>
      </c>
      <c r="D147" s="178"/>
      <c r="E147" s="178"/>
      <c r="F147" s="178">
        <v>96215</v>
      </c>
      <c r="G147" s="178"/>
      <c r="H147" s="185" t="s">
        <v>1043</v>
      </c>
      <c r="I147" s="178"/>
      <c r="J147" s="178" t="s">
        <v>1044</v>
      </c>
      <c r="K147" s="178" t="s">
        <v>1029</v>
      </c>
      <c r="L147" s="178"/>
      <c r="M147" s="178" t="s">
        <v>386</v>
      </c>
      <c r="N147" s="178"/>
      <c r="O147" s="178"/>
      <c r="P147" s="178"/>
      <c r="Q147" s="178"/>
      <c r="R147" s="179" t="s">
        <v>1045</v>
      </c>
      <c r="S147" s="178"/>
      <c r="T147" s="178">
        <v>1</v>
      </c>
      <c r="U147" s="178" t="s">
        <v>830</v>
      </c>
      <c r="V147" s="178">
        <v>16.149999999999999</v>
      </c>
      <c r="W147" s="178"/>
      <c r="X147" s="178"/>
      <c r="Y147" s="178"/>
      <c r="Z147" s="180"/>
      <c r="AA147" s="176"/>
      <c r="AB147" s="176"/>
      <c r="AC147" s="176"/>
    </row>
    <row r="148" spans="1:29" ht="15.75" customHeight="1">
      <c r="A148" s="172" t="s">
        <v>1046</v>
      </c>
      <c r="B148" s="173" t="s">
        <v>1047</v>
      </c>
      <c r="C148" s="173">
        <f>(V148*variables!$B$3)/variables!$B$4</f>
        <v>9.0681818181818183E-2</v>
      </c>
      <c r="D148" s="173"/>
      <c r="E148" s="173"/>
      <c r="F148" s="173"/>
      <c r="G148" s="173"/>
      <c r="H148" s="173" t="s">
        <v>1048</v>
      </c>
      <c r="I148" s="173"/>
      <c r="J148" s="173" t="s">
        <v>1049</v>
      </c>
      <c r="K148" s="173" t="s">
        <v>447</v>
      </c>
      <c r="L148" s="173"/>
      <c r="M148" s="173" t="s">
        <v>386</v>
      </c>
      <c r="N148" s="173"/>
      <c r="O148" s="173"/>
      <c r="P148" s="173"/>
      <c r="Q148" s="173"/>
      <c r="R148" s="174" t="s">
        <v>1050</v>
      </c>
      <c r="S148" s="173"/>
      <c r="T148" s="173">
        <v>100</v>
      </c>
      <c r="U148" s="173" t="s">
        <v>830</v>
      </c>
      <c r="V148" s="173">
        <v>1.9</v>
      </c>
      <c r="W148" s="173"/>
      <c r="X148" s="173"/>
      <c r="Y148" s="173"/>
      <c r="Z148" s="175"/>
      <c r="AA148" s="176"/>
      <c r="AB148" s="176"/>
      <c r="AC148" s="176"/>
    </row>
    <row r="149" spans="1:29" ht="15.75" customHeight="1">
      <c r="A149" s="177" t="s">
        <v>1051</v>
      </c>
      <c r="B149" s="178" t="s">
        <v>1052</v>
      </c>
      <c r="C149" s="178">
        <f>(V149*variables!$B$3)/variables!$B$4</f>
        <v>2.8636363636363637E-2</v>
      </c>
      <c r="D149" s="178"/>
      <c r="E149" s="178"/>
      <c r="F149" s="178"/>
      <c r="G149" s="178"/>
      <c r="H149" s="178" t="s">
        <v>1053</v>
      </c>
      <c r="I149" s="178"/>
      <c r="J149" s="178" t="s">
        <v>1054</v>
      </c>
      <c r="K149" s="178" t="s">
        <v>447</v>
      </c>
      <c r="L149" s="178"/>
      <c r="M149" s="178" t="s">
        <v>386</v>
      </c>
      <c r="N149" s="178"/>
      <c r="O149" s="178"/>
      <c r="P149" s="178"/>
      <c r="Q149" s="178"/>
      <c r="R149" s="179" t="s">
        <v>1055</v>
      </c>
      <c r="S149" s="178"/>
      <c r="T149" s="178">
        <v>100</v>
      </c>
      <c r="U149" s="178" t="s">
        <v>830</v>
      </c>
      <c r="V149" s="178">
        <v>0.6</v>
      </c>
      <c r="W149" s="178"/>
      <c r="X149" s="178"/>
      <c r="Y149" s="178"/>
      <c r="Z149" s="180"/>
      <c r="AA149" s="176"/>
      <c r="AB149" s="176"/>
      <c r="AC149" s="176"/>
    </row>
    <row r="150" spans="1:29" ht="15.75" customHeight="1">
      <c r="A150" s="172" t="s">
        <v>1056</v>
      </c>
      <c r="B150" s="173" t="s">
        <v>1057</v>
      </c>
      <c r="C150" s="173">
        <f>(V150*variables!$B$3)/variables!$B$4</f>
        <v>3.5795454545454547E-2</v>
      </c>
      <c r="D150" s="173"/>
      <c r="E150" s="173"/>
      <c r="F150" s="173" t="s">
        <v>1058</v>
      </c>
      <c r="G150" s="173"/>
      <c r="H150" s="173" t="s">
        <v>1058</v>
      </c>
      <c r="I150" s="173"/>
      <c r="J150" s="173" t="s">
        <v>1056</v>
      </c>
      <c r="K150" s="173" t="s">
        <v>1059</v>
      </c>
      <c r="L150" s="173"/>
      <c r="M150" s="173" t="s">
        <v>386</v>
      </c>
      <c r="N150" s="173"/>
      <c r="O150" s="173"/>
      <c r="P150" s="173"/>
      <c r="Q150" s="173"/>
      <c r="R150" s="174" t="s">
        <v>1060</v>
      </c>
      <c r="S150" s="173"/>
      <c r="T150" s="173">
        <v>1</v>
      </c>
      <c r="U150" s="173" t="s">
        <v>830</v>
      </c>
      <c r="V150" s="173">
        <v>0.75</v>
      </c>
      <c r="W150" s="173"/>
      <c r="X150" s="173"/>
      <c r="Y150" s="173"/>
      <c r="Z150" s="175"/>
      <c r="AA150" s="176"/>
      <c r="AB150" s="176"/>
      <c r="AC150" s="176"/>
    </row>
    <row r="151" spans="1:29" ht="15.75" customHeight="1">
      <c r="A151" s="177" t="s">
        <v>1061</v>
      </c>
      <c r="B151" s="178" t="s">
        <v>1062</v>
      </c>
      <c r="C151" s="178">
        <f>(V151*variables!$B$3)/variables!$B$4</f>
        <v>222.17045454545453</v>
      </c>
      <c r="D151" s="178"/>
      <c r="E151" s="178"/>
      <c r="F151" s="178"/>
      <c r="G151" s="178"/>
      <c r="H151" s="178"/>
      <c r="I151" s="178"/>
      <c r="J151" s="178"/>
      <c r="K151" s="178" t="s">
        <v>1063</v>
      </c>
      <c r="L151" s="178"/>
      <c r="M151" s="178" t="s">
        <v>386</v>
      </c>
      <c r="N151" s="178"/>
      <c r="O151" s="178"/>
      <c r="P151" s="178"/>
      <c r="Q151" s="178"/>
      <c r="R151" s="179" t="s">
        <v>1064</v>
      </c>
      <c r="S151" s="178"/>
      <c r="T151" s="178"/>
      <c r="U151" s="178"/>
      <c r="V151" s="178">
        <v>4655</v>
      </c>
      <c r="W151" s="178"/>
      <c r="X151" s="178"/>
      <c r="Y151" s="178"/>
      <c r="Z151" s="180"/>
      <c r="AA151" s="176"/>
      <c r="AB151" s="176"/>
      <c r="AC151" s="176"/>
    </row>
    <row r="152" spans="1:29" ht="15.75" customHeight="1">
      <c r="A152" s="172" t="s">
        <v>1065</v>
      </c>
      <c r="B152" s="173" t="s">
        <v>1066</v>
      </c>
      <c r="C152" s="173">
        <f>(Components!$W152*variables!$B$1)*variables!$B$5</f>
        <v>184.8</v>
      </c>
      <c r="D152" s="173"/>
      <c r="E152" s="173"/>
      <c r="F152" s="173"/>
      <c r="G152" s="173"/>
      <c r="H152" s="173"/>
      <c r="I152" s="173"/>
      <c r="J152" s="173"/>
      <c r="K152" s="173" t="s">
        <v>1067</v>
      </c>
      <c r="L152" s="173"/>
      <c r="M152" s="173" t="s">
        <v>386</v>
      </c>
      <c r="N152" s="173"/>
      <c r="O152" s="173"/>
      <c r="P152" s="173"/>
      <c r="Q152" s="173"/>
      <c r="R152" s="186" t="s">
        <v>1068</v>
      </c>
      <c r="S152" s="173"/>
      <c r="T152" s="173"/>
      <c r="U152" s="173"/>
      <c r="V152" s="173"/>
      <c r="W152" s="173">
        <v>140</v>
      </c>
      <c r="X152" s="173"/>
      <c r="Y152" s="173"/>
      <c r="Z152" s="175"/>
      <c r="AA152" s="176"/>
      <c r="AB152" s="176"/>
      <c r="AC152" s="176"/>
    </row>
    <row r="153" spans="1:29" ht="15.75" customHeight="1">
      <c r="A153" s="177" t="s">
        <v>1069</v>
      </c>
      <c r="B153" s="178" t="s">
        <v>1070</v>
      </c>
      <c r="C153" s="178">
        <f>(Components!$W153*variables!$B$1)*variables!$B$5</f>
        <v>10.56</v>
      </c>
      <c r="D153" s="178"/>
      <c r="E153" s="178"/>
      <c r="F153" s="178"/>
      <c r="G153" s="178"/>
      <c r="H153" s="178"/>
      <c r="I153" s="178"/>
      <c r="J153" s="178"/>
      <c r="K153" s="178" t="s">
        <v>1067</v>
      </c>
      <c r="L153" s="178"/>
      <c r="M153" s="178" t="s">
        <v>386</v>
      </c>
      <c r="N153" s="178"/>
      <c r="O153" s="178"/>
      <c r="P153" s="178"/>
      <c r="Q153" s="178"/>
      <c r="R153" s="187" t="s">
        <v>1071</v>
      </c>
      <c r="S153" s="178"/>
      <c r="T153" s="178"/>
      <c r="U153" s="178"/>
      <c r="V153" s="178"/>
      <c r="W153" s="178">
        <v>8</v>
      </c>
      <c r="X153" s="178"/>
      <c r="Y153" s="178"/>
      <c r="Z153" s="180"/>
      <c r="AA153" s="176"/>
      <c r="AB153" s="176"/>
      <c r="AC153" s="176"/>
    </row>
    <row r="154" spans="1:29" ht="15.75" customHeight="1">
      <c r="A154" s="172" t="s">
        <v>1072</v>
      </c>
      <c r="B154" s="173" t="s">
        <v>1073</v>
      </c>
      <c r="C154" s="173">
        <f>(V154*variables!$B$3)/variables!$B$4</f>
        <v>2.854090909090909</v>
      </c>
      <c r="D154" s="173"/>
      <c r="E154" s="173"/>
      <c r="F154" s="173" t="s">
        <v>1074</v>
      </c>
      <c r="G154" s="173"/>
      <c r="H154" s="173" t="s">
        <v>1075</v>
      </c>
      <c r="I154" s="173"/>
      <c r="J154" s="173" t="s">
        <v>1076</v>
      </c>
      <c r="K154" s="173" t="s">
        <v>1077</v>
      </c>
      <c r="L154" s="173"/>
      <c r="M154" s="173" t="s">
        <v>386</v>
      </c>
      <c r="N154" s="173"/>
      <c r="O154" s="173"/>
      <c r="P154" s="173"/>
      <c r="Q154" s="173"/>
      <c r="R154" s="174" t="s">
        <v>1078</v>
      </c>
      <c r="S154" s="173"/>
      <c r="T154" s="173">
        <v>1</v>
      </c>
      <c r="U154" s="173" t="s">
        <v>866</v>
      </c>
      <c r="V154" s="173">
        <v>59.8</v>
      </c>
      <c r="W154" s="173"/>
      <c r="X154" s="173"/>
      <c r="Y154" s="173"/>
      <c r="Z154" s="175"/>
      <c r="AA154" s="176"/>
      <c r="AB154" s="176"/>
      <c r="AC154" s="176"/>
    </row>
    <row r="155" spans="1:29" ht="15.75" customHeight="1">
      <c r="A155" s="177" t="s">
        <v>1079</v>
      </c>
      <c r="B155" s="178" t="s">
        <v>1080</v>
      </c>
      <c r="C155" s="178">
        <f>(V155*variables!$B$3)/variables!$B$4</f>
        <v>11.702727272727271</v>
      </c>
      <c r="D155" s="178"/>
      <c r="E155" s="178"/>
      <c r="F155" s="178"/>
      <c r="G155" s="178"/>
      <c r="H155" s="178" t="s">
        <v>1081</v>
      </c>
      <c r="I155" s="178"/>
      <c r="J155" s="178" t="s">
        <v>1082</v>
      </c>
      <c r="K155" s="178" t="s">
        <v>1029</v>
      </c>
      <c r="L155" s="178"/>
      <c r="M155" s="178" t="s">
        <v>386</v>
      </c>
      <c r="N155" s="178"/>
      <c r="O155" s="178"/>
      <c r="P155" s="178"/>
      <c r="Q155" s="178"/>
      <c r="R155" s="179" t="s">
        <v>1083</v>
      </c>
      <c r="S155" s="178"/>
      <c r="T155" s="178">
        <v>1</v>
      </c>
      <c r="U155" s="178" t="s">
        <v>866</v>
      </c>
      <c r="V155" s="178">
        <v>245.2</v>
      </c>
      <c r="W155" s="178"/>
      <c r="X155" s="178"/>
      <c r="Y155" s="178"/>
      <c r="Z155" s="180"/>
      <c r="AA155" s="176"/>
      <c r="AB155" s="176"/>
      <c r="AC155" s="176"/>
    </row>
    <row r="156" spans="1:29" ht="15.75" customHeight="1">
      <c r="A156" s="172" t="s">
        <v>1084</v>
      </c>
      <c r="B156" s="173" t="s">
        <v>1085</v>
      </c>
      <c r="C156" s="173">
        <f>(V156*variables!$B$3)/variables!$B$4</f>
        <v>0.62045454545454548</v>
      </c>
      <c r="D156" s="173"/>
      <c r="E156" s="173"/>
      <c r="F156" s="173">
        <v>91027</v>
      </c>
      <c r="G156" s="173"/>
      <c r="H156" s="184" t="s">
        <v>1086</v>
      </c>
      <c r="I156" s="173"/>
      <c r="J156" s="173" t="s">
        <v>1087</v>
      </c>
      <c r="K156" s="173" t="s">
        <v>1029</v>
      </c>
      <c r="L156" s="173"/>
      <c r="M156" s="173" t="s">
        <v>386</v>
      </c>
      <c r="N156" s="173"/>
      <c r="O156" s="173"/>
      <c r="P156" s="173"/>
      <c r="Q156" s="173"/>
      <c r="R156" s="174" t="s">
        <v>1088</v>
      </c>
      <c r="S156" s="173"/>
      <c r="T156" s="173">
        <v>1</v>
      </c>
      <c r="U156" s="173" t="s">
        <v>830</v>
      </c>
      <c r="V156" s="173">
        <v>13</v>
      </c>
      <c r="W156" s="173"/>
      <c r="X156" s="173"/>
      <c r="Y156" s="173"/>
      <c r="Z156" s="175"/>
      <c r="AA156" s="176"/>
      <c r="AB156" s="176"/>
      <c r="AC156" s="176"/>
    </row>
    <row r="157" spans="1:29" ht="15.75" customHeight="1">
      <c r="A157" s="177" t="s">
        <v>1089</v>
      </c>
      <c r="B157" s="178" t="s">
        <v>1090</v>
      </c>
      <c r="C157" s="178">
        <f>(V157*variables!$B$3)/variables!$B$4</f>
        <v>5.9277272727272727</v>
      </c>
      <c r="D157" s="178"/>
      <c r="E157" s="178"/>
      <c r="F157" s="178" t="s">
        <v>1091</v>
      </c>
      <c r="G157" s="178"/>
      <c r="H157" s="185" t="s">
        <v>1091</v>
      </c>
      <c r="I157" s="178"/>
      <c r="J157" s="178" t="s">
        <v>1092</v>
      </c>
      <c r="K157" s="178" t="s">
        <v>1029</v>
      </c>
      <c r="L157" s="178"/>
      <c r="M157" s="178" t="s">
        <v>386</v>
      </c>
      <c r="N157" s="178"/>
      <c r="O157" s="178"/>
      <c r="P157" s="178"/>
      <c r="Q157" s="178"/>
      <c r="R157" s="179" t="s">
        <v>1093</v>
      </c>
      <c r="S157" s="178"/>
      <c r="T157" s="178">
        <v>1</v>
      </c>
      <c r="U157" s="178" t="s">
        <v>830</v>
      </c>
      <c r="V157" s="178">
        <v>124.2</v>
      </c>
      <c r="W157" s="178"/>
      <c r="X157" s="178"/>
      <c r="Y157" s="178"/>
      <c r="Z157" s="180"/>
      <c r="AA157" s="176"/>
      <c r="AB157" s="176"/>
      <c r="AC157" s="176"/>
    </row>
    <row r="158" spans="1:29" ht="15.75" customHeight="1">
      <c r="A158" s="172" t="s">
        <v>1094</v>
      </c>
      <c r="B158" s="173" t="s">
        <v>1095</v>
      </c>
      <c r="C158" s="173">
        <f>(V158*variables!$B$3)/variables!$B$4</f>
        <v>3.5365909090909087</v>
      </c>
      <c r="D158" s="173"/>
      <c r="E158" s="173"/>
      <c r="F158" s="173" t="s">
        <v>1096</v>
      </c>
      <c r="G158" s="173"/>
      <c r="H158" s="184" t="s">
        <v>1097</v>
      </c>
      <c r="I158" s="173"/>
      <c r="J158" s="173" t="s">
        <v>1098</v>
      </c>
      <c r="K158" s="173" t="s">
        <v>1029</v>
      </c>
      <c r="L158" s="173"/>
      <c r="M158" s="173" t="s">
        <v>386</v>
      </c>
      <c r="N158" s="173"/>
      <c r="O158" s="173"/>
      <c r="P158" s="173"/>
      <c r="Q158" s="173"/>
      <c r="R158" s="174" t="s">
        <v>1099</v>
      </c>
      <c r="S158" s="173"/>
      <c r="T158" s="173">
        <v>1</v>
      </c>
      <c r="U158" s="173" t="s">
        <v>830</v>
      </c>
      <c r="V158" s="173">
        <v>74.099999999999994</v>
      </c>
      <c r="W158" s="173"/>
      <c r="X158" s="173"/>
      <c r="Y158" s="173"/>
      <c r="Z158" s="175"/>
      <c r="AA158" s="176"/>
      <c r="AB158" s="176"/>
      <c r="AC158" s="176"/>
    </row>
    <row r="159" spans="1:29" ht="15.75" customHeight="1">
      <c r="A159" s="177" t="s">
        <v>1100</v>
      </c>
      <c r="B159" s="178" t="s">
        <v>1101</v>
      </c>
      <c r="C159" s="178">
        <f>(V159*variables!$B$3)/variables!$B$4</f>
        <v>0.5011363636363636</v>
      </c>
      <c r="D159" s="178"/>
      <c r="E159" s="178"/>
      <c r="F159" s="178" t="s">
        <v>1102</v>
      </c>
      <c r="G159" s="178"/>
      <c r="H159" s="185" t="s">
        <v>1102</v>
      </c>
      <c r="I159" s="178"/>
      <c r="J159" s="178" t="s">
        <v>1103</v>
      </c>
      <c r="K159" s="178" t="s">
        <v>1029</v>
      </c>
      <c r="L159" s="178"/>
      <c r="M159" s="178" t="s">
        <v>386</v>
      </c>
      <c r="N159" s="178"/>
      <c r="O159" s="178"/>
      <c r="P159" s="178"/>
      <c r="Q159" s="178"/>
      <c r="R159" s="179" t="s">
        <v>1104</v>
      </c>
      <c r="S159" s="178"/>
      <c r="T159" s="178">
        <v>1</v>
      </c>
      <c r="U159" s="178" t="s">
        <v>830</v>
      </c>
      <c r="V159" s="178">
        <v>10.5</v>
      </c>
      <c r="W159" s="178"/>
      <c r="X159" s="178"/>
      <c r="Y159" s="178"/>
      <c r="Z159" s="180"/>
      <c r="AA159" s="176"/>
      <c r="AB159" s="176"/>
      <c r="AC159" s="176"/>
    </row>
    <row r="160" spans="1:29" ht="15.75" customHeight="1">
      <c r="A160" s="172" t="s">
        <v>1105</v>
      </c>
      <c r="B160" s="173" t="s">
        <v>1106</v>
      </c>
      <c r="C160" s="173">
        <f>(V160*variables!$B$3)/variables!$B$4</f>
        <v>0.4438636363636364</v>
      </c>
      <c r="D160" s="173"/>
      <c r="E160" s="173"/>
      <c r="F160" s="173" t="s">
        <v>1107</v>
      </c>
      <c r="G160" s="173"/>
      <c r="H160" s="184" t="s">
        <v>1107</v>
      </c>
      <c r="I160" s="173"/>
      <c r="J160" s="173" t="s">
        <v>1108</v>
      </c>
      <c r="K160" s="173" t="s">
        <v>1029</v>
      </c>
      <c r="L160" s="173"/>
      <c r="M160" s="173" t="s">
        <v>386</v>
      </c>
      <c r="N160" s="173"/>
      <c r="O160" s="173"/>
      <c r="P160" s="173"/>
      <c r="Q160" s="173"/>
      <c r="R160" s="174" t="s">
        <v>1109</v>
      </c>
      <c r="S160" s="173"/>
      <c r="T160" s="173">
        <v>1</v>
      </c>
      <c r="U160" s="173" t="s">
        <v>830</v>
      </c>
      <c r="V160" s="173">
        <v>9.3000000000000007</v>
      </c>
      <c r="W160" s="173"/>
      <c r="X160" s="173"/>
      <c r="Y160" s="173"/>
      <c r="Z160" s="175"/>
      <c r="AA160" s="176"/>
      <c r="AB160" s="176"/>
      <c r="AC160" s="176"/>
    </row>
    <row r="161" spans="1:29" ht="15.75" customHeight="1">
      <c r="A161" s="177" t="s">
        <v>1110</v>
      </c>
      <c r="B161" s="178" t="s">
        <v>1111</v>
      </c>
      <c r="C161" s="178">
        <f>(V161*variables!$B$3)/variables!$B$4</f>
        <v>0.8113636363636364</v>
      </c>
      <c r="D161" s="178"/>
      <c r="E161" s="178"/>
      <c r="F161" s="178" t="s">
        <v>1112</v>
      </c>
      <c r="G161" s="178"/>
      <c r="H161" s="178" t="s">
        <v>1112</v>
      </c>
      <c r="I161" s="178"/>
      <c r="J161" s="178" t="s">
        <v>1113</v>
      </c>
      <c r="K161" s="178" t="s">
        <v>1029</v>
      </c>
      <c r="L161" s="178"/>
      <c r="M161" s="178" t="s">
        <v>386</v>
      </c>
      <c r="N161" s="178"/>
      <c r="O161" s="178"/>
      <c r="P161" s="178"/>
      <c r="Q161" s="178"/>
      <c r="R161" s="179" t="s">
        <v>1114</v>
      </c>
      <c r="S161" s="178"/>
      <c r="T161" s="178">
        <v>1</v>
      </c>
      <c r="U161" s="178" t="s">
        <v>830</v>
      </c>
      <c r="V161" s="178">
        <v>17</v>
      </c>
      <c r="W161" s="178"/>
      <c r="X161" s="178"/>
      <c r="Y161" s="178"/>
      <c r="Z161" s="180"/>
      <c r="AA161" s="176"/>
      <c r="AB161" s="176"/>
      <c r="AC161" s="176"/>
    </row>
    <row r="162" spans="1:29" ht="15.75" customHeight="1">
      <c r="A162" s="172" t="s">
        <v>1115</v>
      </c>
      <c r="B162" s="173" t="s">
        <v>1116</v>
      </c>
      <c r="C162" s="173">
        <f>(V162*variables!$B$3)/variables!$B$4</f>
        <v>0.8113636363636364</v>
      </c>
      <c r="D162" s="173"/>
      <c r="E162" s="173"/>
      <c r="F162" s="173" t="s">
        <v>1117</v>
      </c>
      <c r="G162" s="173"/>
      <c r="H162" s="173" t="s">
        <v>1117</v>
      </c>
      <c r="I162" s="173"/>
      <c r="J162" s="173" t="s">
        <v>1113</v>
      </c>
      <c r="K162" s="173" t="s">
        <v>1029</v>
      </c>
      <c r="L162" s="173"/>
      <c r="M162" s="173" t="s">
        <v>386</v>
      </c>
      <c r="N162" s="173"/>
      <c r="O162" s="173"/>
      <c r="P162" s="173"/>
      <c r="Q162" s="173"/>
      <c r="R162" s="174" t="s">
        <v>1114</v>
      </c>
      <c r="S162" s="173"/>
      <c r="T162" s="173">
        <v>1</v>
      </c>
      <c r="U162" s="173" t="s">
        <v>830</v>
      </c>
      <c r="V162" s="173">
        <v>17</v>
      </c>
      <c r="W162" s="173"/>
      <c r="X162" s="173"/>
      <c r="Y162" s="173"/>
      <c r="Z162" s="175"/>
      <c r="AA162" s="176"/>
      <c r="AB162" s="176"/>
      <c r="AC162" s="176"/>
    </row>
    <row r="163" spans="1:29" ht="15.75" customHeight="1">
      <c r="A163" s="177" t="s">
        <v>1118</v>
      </c>
      <c r="B163" s="178" t="s">
        <v>1119</v>
      </c>
      <c r="C163" s="178">
        <f>(V163*variables!$B$3)/variables!$B$4</f>
        <v>0.12886363636363637</v>
      </c>
      <c r="D163" s="178"/>
      <c r="E163" s="178"/>
      <c r="F163" s="178"/>
      <c r="G163" s="178"/>
      <c r="H163" s="178" t="s">
        <v>1120</v>
      </c>
      <c r="I163" s="178"/>
      <c r="J163" s="178" t="s">
        <v>1121</v>
      </c>
      <c r="K163" s="178" t="s">
        <v>447</v>
      </c>
      <c r="L163" s="178"/>
      <c r="M163" s="178" t="s">
        <v>386</v>
      </c>
      <c r="N163" s="178"/>
      <c r="O163" s="178"/>
      <c r="P163" s="178"/>
      <c r="Q163" s="178"/>
      <c r="R163" s="179" t="s">
        <v>1122</v>
      </c>
      <c r="S163" s="178"/>
      <c r="T163" s="178">
        <v>100</v>
      </c>
      <c r="U163" s="178" t="s">
        <v>830</v>
      </c>
      <c r="V163" s="178">
        <v>2.7</v>
      </c>
      <c r="W163" s="178"/>
      <c r="X163" s="178"/>
      <c r="Y163" s="178"/>
      <c r="Z163" s="180"/>
      <c r="AA163" s="176"/>
      <c r="AB163" s="176"/>
      <c r="AC163" s="176"/>
    </row>
    <row r="164" spans="1:29" ht="15.75" customHeight="1">
      <c r="A164" s="172" t="s">
        <v>1123</v>
      </c>
      <c r="B164" s="173" t="s">
        <v>1124</v>
      </c>
      <c r="C164" s="173">
        <f>(V164*variables!$B$3)/variables!$B$4</f>
        <v>0.1765909090909091</v>
      </c>
      <c r="D164" s="173"/>
      <c r="E164" s="173"/>
      <c r="F164" s="173"/>
      <c r="G164" s="173"/>
      <c r="H164" s="173" t="s">
        <v>1125</v>
      </c>
      <c r="I164" s="173"/>
      <c r="J164" s="173" t="s">
        <v>1126</v>
      </c>
      <c r="K164" s="173" t="s">
        <v>447</v>
      </c>
      <c r="L164" s="173"/>
      <c r="M164" s="173" t="s">
        <v>386</v>
      </c>
      <c r="N164" s="173"/>
      <c r="O164" s="173"/>
      <c r="P164" s="173"/>
      <c r="Q164" s="173"/>
      <c r="R164" s="174" t="s">
        <v>1127</v>
      </c>
      <c r="S164" s="173"/>
      <c r="T164" s="173">
        <v>100</v>
      </c>
      <c r="U164" s="173" t="s">
        <v>830</v>
      </c>
      <c r="V164" s="173">
        <v>3.7</v>
      </c>
      <c r="W164" s="173"/>
      <c r="X164" s="173"/>
      <c r="Y164" s="173"/>
      <c r="Z164" s="175"/>
      <c r="AA164" s="176"/>
      <c r="AB164" s="176"/>
      <c r="AC164" s="176"/>
    </row>
    <row r="165" spans="1:29" ht="15.75" customHeight="1">
      <c r="A165" s="177" t="s">
        <v>1128</v>
      </c>
      <c r="B165" s="178" t="s">
        <v>1129</v>
      </c>
      <c r="C165" s="178">
        <f>Components!$X165*variables!$B$2</f>
        <v>45.672000000000004</v>
      </c>
      <c r="D165" s="178"/>
      <c r="E165" s="178"/>
      <c r="F165" s="178"/>
      <c r="G165" s="178"/>
      <c r="H165" s="178" t="s">
        <v>1130</v>
      </c>
      <c r="I165" s="178"/>
      <c r="J165" s="178" t="s">
        <v>1131</v>
      </c>
      <c r="K165" s="178" t="s">
        <v>1132</v>
      </c>
      <c r="L165" s="178"/>
      <c r="M165" s="178">
        <v>6</v>
      </c>
      <c r="N165" s="178"/>
      <c r="O165" s="178"/>
      <c r="P165" s="178"/>
      <c r="Q165" s="178"/>
      <c r="R165" s="179" t="s">
        <v>1133</v>
      </c>
      <c r="S165" s="178"/>
      <c r="T165" s="178">
        <v>20</v>
      </c>
      <c r="U165" s="178" t="s">
        <v>830</v>
      </c>
      <c r="V165" s="178"/>
      <c r="W165" s="178"/>
      <c r="X165" s="178">
        <v>41.52</v>
      </c>
      <c r="Y165" s="178"/>
      <c r="Z165" s="180"/>
      <c r="AA165" s="176"/>
      <c r="AB165" s="176"/>
      <c r="AC165" s="176"/>
    </row>
    <row r="166" spans="1:29" ht="15.75" customHeight="1">
      <c r="A166" s="172" t="s">
        <v>1134</v>
      </c>
      <c r="B166" s="173" t="s">
        <v>1135</v>
      </c>
      <c r="C166" s="173">
        <f>Components!$X166*variables!$B$2</f>
        <v>2.145</v>
      </c>
      <c r="D166" s="173"/>
      <c r="E166" s="173"/>
      <c r="F166" s="173"/>
      <c r="G166" s="173"/>
      <c r="H166" s="173" t="s">
        <v>1136</v>
      </c>
      <c r="I166" s="173"/>
      <c r="J166" s="173" t="s">
        <v>1137</v>
      </c>
      <c r="K166" s="173"/>
      <c r="L166" s="173"/>
      <c r="M166" s="173">
        <v>12</v>
      </c>
      <c r="N166" s="173"/>
      <c r="O166" s="173"/>
      <c r="P166" s="173"/>
      <c r="Q166" s="173"/>
      <c r="R166" s="174" t="s">
        <v>1133</v>
      </c>
      <c r="S166" s="173"/>
      <c r="T166" s="173">
        <v>20</v>
      </c>
      <c r="U166" s="173" t="s">
        <v>830</v>
      </c>
      <c r="V166" s="173"/>
      <c r="W166" s="173"/>
      <c r="X166" s="173">
        <v>1.95</v>
      </c>
      <c r="Y166" s="173"/>
      <c r="Z166" s="175"/>
      <c r="AA166" s="176"/>
      <c r="AB166" s="176"/>
      <c r="AC166" s="176"/>
    </row>
    <row r="167" spans="1:29" ht="15.75" customHeight="1">
      <c r="A167" s="177" t="s">
        <v>1138</v>
      </c>
      <c r="B167" s="178" t="s">
        <v>1139</v>
      </c>
      <c r="C167" s="178">
        <f>(V167*variables!$B$3)/variables!$B$4</f>
        <v>21.477272727272727</v>
      </c>
      <c r="D167" s="178"/>
      <c r="E167" s="178"/>
      <c r="F167" s="178"/>
      <c r="G167" s="178"/>
      <c r="H167" s="178"/>
      <c r="I167" s="178"/>
      <c r="J167" s="178"/>
      <c r="K167" s="178" t="s">
        <v>1140</v>
      </c>
      <c r="L167" s="178"/>
      <c r="M167" s="178" t="s">
        <v>386</v>
      </c>
      <c r="N167" s="178"/>
      <c r="O167" s="178"/>
      <c r="P167" s="178"/>
      <c r="Q167" s="178"/>
      <c r="R167" s="187" t="s">
        <v>1141</v>
      </c>
      <c r="S167" s="178"/>
      <c r="T167" s="178"/>
      <c r="U167" s="178"/>
      <c r="V167" s="178">
        <v>450</v>
      </c>
      <c r="W167" s="178"/>
      <c r="X167" s="178"/>
      <c r="Y167" s="178"/>
      <c r="Z167" s="180"/>
      <c r="AA167" s="176"/>
      <c r="AB167" s="176"/>
      <c r="AC167" s="176"/>
    </row>
    <row r="168" spans="1:29" ht="15.75" customHeight="1">
      <c r="A168" s="172" t="s">
        <v>1142</v>
      </c>
      <c r="B168" s="173" t="s">
        <v>1143</v>
      </c>
      <c r="C168" s="173">
        <f>(Components!$W168*variables!$B$1)*variables!$B$5</f>
        <v>6.0720000000000001</v>
      </c>
      <c r="D168" s="173"/>
      <c r="E168" s="173"/>
      <c r="F168" s="173"/>
      <c r="G168" s="173"/>
      <c r="H168" s="173" t="s">
        <v>1144</v>
      </c>
      <c r="I168" s="173"/>
      <c r="J168" s="173" t="s">
        <v>1144</v>
      </c>
      <c r="K168" s="173" t="s">
        <v>1145</v>
      </c>
      <c r="L168" s="173"/>
      <c r="M168" s="173" t="s">
        <v>386</v>
      </c>
      <c r="N168" s="173"/>
      <c r="O168" s="173"/>
      <c r="P168" s="173"/>
      <c r="Q168" s="173"/>
      <c r="R168" s="174" t="s">
        <v>1146</v>
      </c>
      <c r="S168" s="173"/>
      <c r="T168" s="173">
        <v>20</v>
      </c>
      <c r="U168" s="173" t="s">
        <v>830</v>
      </c>
      <c r="V168" s="173"/>
      <c r="W168" s="173">
        <v>4.5999999999999996</v>
      </c>
      <c r="X168" s="173"/>
      <c r="Y168" s="173"/>
      <c r="Z168" s="175"/>
      <c r="AA168" s="176"/>
      <c r="AB168" s="176"/>
      <c r="AC168" s="176"/>
    </row>
    <row r="169" spans="1:29" ht="15.75" customHeight="1">
      <c r="A169" s="177" t="s">
        <v>1147</v>
      </c>
      <c r="B169" s="178" t="s">
        <v>1148</v>
      </c>
      <c r="C169" s="178">
        <f>(V169*variables!$B$3)/variables!$B$4</f>
        <v>36.415909090909089</v>
      </c>
      <c r="D169" s="178"/>
      <c r="E169" s="178"/>
      <c r="F169" s="178"/>
      <c r="G169" s="178"/>
      <c r="H169" s="178"/>
      <c r="I169" s="178"/>
      <c r="J169" s="178"/>
      <c r="K169" s="178" t="s">
        <v>747</v>
      </c>
      <c r="L169" s="178"/>
      <c r="M169" s="178" t="s">
        <v>386</v>
      </c>
      <c r="N169" s="178"/>
      <c r="O169" s="178"/>
      <c r="P169" s="178"/>
      <c r="Q169" s="178"/>
      <c r="R169" s="178"/>
      <c r="S169" s="178"/>
      <c r="T169" s="178">
        <v>1</v>
      </c>
      <c r="U169" s="178" t="s">
        <v>830</v>
      </c>
      <c r="V169" s="178">
        <v>763</v>
      </c>
      <c r="W169" s="178"/>
      <c r="X169" s="178"/>
      <c r="Y169" s="178"/>
      <c r="Z169" s="180"/>
      <c r="AA169" s="176"/>
      <c r="AB169" s="176"/>
      <c r="AC169" s="176"/>
    </row>
    <row r="170" spans="1:29" ht="15.75" customHeight="1">
      <c r="A170" s="172" t="s">
        <v>1149</v>
      </c>
      <c r="B170" s="173" t="s">
        <v>1150</v>
      </c>
      <c r="C170" s="173">
        <f>(V170*variables!$B$3)/variables!$B$4</f>
        <v>46.43863636363637</v>
      </c>
      <c r="D170" s="173"/>
      <c r="E170" s="173"/>
      <c r="F170" s="173"/>
      <c r="G170" s="173"/>
      <c r="H170" s="173"/>
      <c r="I170" s="173"/>
      <c r="J170" s="173"/>
      <c r="K170" s="173" t="s">
        <v>747</v>
      </c>
      <c r="L170" s="173"/>
      <c r="M170" s="173" t="s">
        <v>386</v>
      </c>
      <c r="N170" s="173"/>
      <c r="O170" s="173"/>
      <c r="P170" s="173"/>
      <c r="Q170" s="173"/>
      <c r="R170" s="173"/>
      <c r="S170" s="173"/>
      <c r="T170" s="173">
        <v>1</v>
      </c>
      <c r="U170" s="173" t="s">
        <v>830</v>
      </c>
      <c r="V170" s="173">
        <v>973</v>
      </c>
      <c r="W170" s="173"/>
      <c r="X170" s="173"/>
      <c r="Y170" s="173"/>
      <c r="Z170" s="175"/>
      <c r="AA170" s="176"/>
      <c r="AB170" s="176"/>
      <c r="AC170" s="176"/>
    </row>
    <row r="171" spans="1:29" ht="15.75" customHeight="1">
      <c r="A171" s="177" t="s">
        <v>1151</v>
      </c>
      <c r="B171" s="178" t="s">
        <v>1152</v>
      </c>
      <c r="C171" s="178">
        <f>(V171*variables!$B$3)/variables!$B$4</f>
        <v>0.57272727272727275</v>
      </c>
      <c r="D171" s="178"/>
      <c r="E171" s="178"/>
      <c r="F171" s="178"/>
      <c r="G171" s="178" t="s">
        <v>1153</v>
      </c>
      <c r="H171" s="178"/>
      <c r="I171" s="178"/>
      <c r="J171" s="178"/>
      <c r="K171" s="187" t="s">
        <v>1154</v>
      </c>
      <c r="L171" s="178"/>
      <c r="M171" s="178" t="s">
        <v>386</v>
      </c>
      <c r="N171" s="178"/>
      <c r="O171" s="178"/>
      <c r="P171" s="178"/>
      <c r="Q171" s="178"/>
      <c r="R171" s="187" t="s">
        <v>1155</v>
      </c>
      <c r="S171" s="178"/>
      <c r="T171" s="178">
        <v>1</v>
      </c>
      <c r="U171" s="178" t="s">
        <v>830</v>
      </c>
      <c r="V171" s="178">
        <v>12</v>
      </c>
      <c r="W171" s="178"/>
      <c r="X171" s="178"/>
      <c r="Y171" s="178"/>
      <c r="Z171" s="180"/>
      <c r="AA171" s="176"/>
      <c r="AB171" s="176"/>
      <c r="AC171" s="176"/>
    </row>
    <row r="172" spans="1:29" ht="15.75" customHeight="1">
      <c r="A172" s="172" t="s">
        <v>1156</v>
      </c>
      <c r="B172" s="173" t="s">
        <v>1157</v>
      </c>
      <c r="C172" s="173">
        <f>(V172*variables!$B$3)/variables!$B$4</f>
        <v>63.906818181818181</v>
      </c>
      <c r="D172" s="173"/>
      <c r="E172" s="173"/>
      <c r="F172" s="173"/>
      <c r="G172" s="173"/>
      <c r="H172" s="173"/>
      <c r="I172" s="173"/>
      <c r="J172" s="173"/>
      <c r="K172" s="173" t="s">
        <v>864</v>
      </c>
      <c r="L172" s="173"/>
      <c r="M172" s="173">
        <v>20</v>
      </c>
      <c r="N172" s="173"/>
      <c r="O172" s="173"/>
      <c r="P172" s="173"/>
      <c r="Q172" s="173"/>
      <c r="R172" s="174" t="s">
        <v>872</v>
      </c>
      <c r="S172" s="173"/>
      <c r="T172" s="173">
        <v>100</v>
      </c>
      <c r="U172" s="173" t="s">
        <v>866</v>
      </c>
      <c r="V172" s="173">
        <v>1339</v>
      </c>
      <c r="W172" s="173"/>
      <c r="X172" s="173"/>
      <c r="Y172" s="173"/>
      <c r="Z172" s="175"/>
      <c r="AA172" s="176"/>
      <c r="AB172" s="176"/>
      <c r="AC172" s="176"/>
    </row>
    <row r="173" spans="1:29" ht="15.75" customHeight="1">
      <c r="A173" s="177" t="s">
        <v>1158</v>
      </c>
      <c r="B173" s="178" t="s">
        <v>1159</v>
      </c>
      <c r="C173" s="178">
        <f>(V173*variables!$B$3)/variables!$B$4</f>
        <v>126.9068181818182</v>
      </c>
      <c r="D173" s="178"/>
      <c r="E173" s="178"/>
      <c r="F173" s="178"/>
      <c r="G173" s="178"/>
      <c r="H173" s="178"/>
      <c r="I173" s="178"/>
      <c r="J173" s="178"/>
      <c r="K173" s="178" t="s">
        <v>447</v>
      </c>
      <c r="L173" s="178"/>
      <c r="M173" s="178" t="s">
        <v>386</v>
      </c>
      <c r="N173" s="178"/>
      <c r="O173" s="178"/>
      <c r="P173" s="178"/>
      <c r="Q173" s="178"/>
      <c r="R173" s="179" t="s">
        <v>1160</v>
      </c>
      <c r="S173" s="178"/>
      <c r="T173" s="178">
        <v>100</v>
      </c>
      <c r="U173" s="178" t="s">
        <v>866</v>
      </c>
      <c r="V173" s="178">
        <v>2659</v>
      </c>
      <c r="W173" s="178"/>
      <c r="X173" s="178"/>
      <c r="Y173" s="178"/>
      <c r="Z173" s="180"/>
      <c r="AA173" s="176"/>
      <c r="AB173" s="176"/>
      <c r="AC173" s="176"/>
    </row>
    <row r="174" spans="1:29" ht="15.75" customHeight="1">
      <c r="A174" s="172" t="s">
        <v>1161</v>
      </c>
      <c r="B174" s="173" t="s">
        <v>1162</v>
      </c>
      <c r="C174" s="173">
        <f>(V174*variables!$B$3)/variables!$B$4</f>
        <v>0.81613636363636377</v>
      </c>
      <c r="D174" s="173"/>
      <c r="E174" s="173"/>
      <c r="F174" s="173"/>
      <c r="G174" s="173"/>
      <c r="H174" s="173" t="s">
        <v>1163</v>
      </c>
      <c r="I174" s="173"/>
      <c r="J174" s="173" t="s">
        <v>1164</v>
      </c>
      <c r="K174" s="173" t="s">
        <v>447</v>
      </c>
      <c r="L174" s="173"/>
      <c r="M174" s="173"/>
      <c r="N174" s="173"/>
      <c r="O174" s="173"/>
      <c r="P174" s="173"/>
      <c r="Q174" s="173"/>
      <c r="R174" s="174" t="s">
        <v>1165</v>
      </c>
      <c r="S174" s="173"/>
      <c r="T174" s="173">
        <v>5</v>
      </c>
      <c r="U174" s="173" t="s">
        <v>830</v>
      </c>
      <c r="V174" s="173">
        <v>17.100000000000001</v>
      </c>
      <c r="W174" s="173"/>
      <c r="X174" s="173"/>
      <c r="Y174" s="173"/>
      <c r="Z174" s="175"/>
      <c r="AA174" s="176"/>
      <c r="AB174" s="176"/>
      <c r="AC174" s="176"/>
    </row>
    <row r="175" spans="1:29" ht="15.75" customHeight="1">
      <c r="A175" s="177" t="s">
        <v>1166</v>
      </c>
      <c r="B175" s="178" t="s">
        <v>1167</v>
      </c>
      <c r="C175" s="178">
        <f>(V175*variables!$B$3)/variables!$B$4</f>
        <v>1.2681136363636365</v>
      </c>
      <c r="D175" s="178"/>
      <c r="E175" s="178"/>
      <c r="F175" s="178"/>
      <c r="G175" s="178"/>
      <c r="H175" s="178" t="s">
        <v>1168</v>
      </c>
      <c r="I175" s="178"/>
      <c r="J175" s="178" t="s">
        <v>1169</v>
      </c>
      <c r="K175" s="178" t="s">
        <v>447</v>
      </c>
      <c r="L175" s="178"/>
      <c r="M175" s="178" t="s">
        <v>386</v>
      </c>
      <c r="N175" s="178"/>
      <c r="O175" s="178"/>
      <c r="P175" s="178"/>
      <c r="Q175" s="178"/>
      <c r="R175" s="179" t="s">
        <v>1170</v>
      </c>
      <c r="S175" s="178"/>
      <c r="T175" s="178">
        <v>1</v>
      </c>
      <c r="U175" s="178" t="s">
        <v>830</v>
      </c>
      <c r="V175" s="178">
        <v>26.57</v>
      </c>
      <c r="W175" s="178"/>
      <c r="X175" s="178"/>
      <c r="Y175" s="178"/>
      <c r="Z175" s="180"/>
      <c r="AA175" s="176"/>
      <c r="AB175" s="176"/>
      <c r="AC175" s="176"/>
    </row>
    <row r="176" spans="1:29" ht="15.75" customHeight="1">
      <c r="A176" s="172" t="s">
        <v>1171</v>
      </c>
      <c r="B176" s="173" t="s">
        <v>1172</v>
      </c>
      <c r="C176" s="173">
        <f>(V176*variables!$B$3)/variables!$B$4</f>
        <v>1.5124772727272728</v>
      </c>
      <c r="D176" s="173"/>
      <c r="E176" s="173"/>
      <c r="F176" s="173"/>
      <c r="G176" s="173"/>
      <c r="H176" s="173" t="s">
        <v>1173</v>
      </c>
      <c r="I176" s="173"/>
      <c r="J176" s="173" t="s">
        <v>1174</v>
      </c>
      <c r="K176" s="173" t="s">
        <v>447</v>
      </c>
      <c r="L176" s="173"/>
      <c r="M176" s="173" t="s">
        <v>386</v>
      </c>
      <c r="N176" s="173"/>
      <c r="O176" s="173"/>
      <c r="P176" s="173"/>
      <c r="Q176" s="173"/>
      <c r="R176" s="174" t="s">
        <v>1175</v>
      </c>
      <c r="S176" s="173"/>
      <c r="T176" s="173">
        <v>1</v>
      </c>
      <c r="U176" s="173" t="s">
        <v>830</v>
      </c>
      <c r="V176" s="173">
        <v>31.69</v>
      </c>
      <c r="W176" s="173"/>
      <c r="X176" s="173"/>
      <c r="Y176" s="173"/>
      <c r="Z176" s="175"/>
      <c r="AA176" s="176"/>
      <c r="AB176" s="176"/>
      <c r="AC176" s="176"/>
    </row>
    <row r="177" spans="1:29" ht="15.75" customHeight="1">
      <c r="A177" s="177" t="s">
        <v>1176</v>
      </c>
      <c r="B177" s="178" t="s">
        <v>1177</v>
      </c>
      <c r="C177" s="178">
        <f>(V177*variables!$B$2)/variables!$B$4</f>
        <v>6.15</v>
      </c>
      <c r="D177" s="178"/>
      <c r="E177" s="178"/>
      <c r="F177" s="178"/>
      <c r="G177" s="178"/>
      <c r="H177" s="178" t="s">
        <v>1178</v>
      </c>
      <c r="I177" s="178"/>
      <c r="J177" s="178" t="s">
        <v>1179</v>
      </c>
      <c r="K177" s="178" t="s">
        <v>1180</v>
      </c>
      <c r="L177" s="178"/>
      <c r="M177" s="178" t="s">
        <v>386</v>
      </c>
      <c r="N177" s="178"/>
      <c r="O177" s="178"/>
      <c r="P177" s="178"/>
      <c r="Q177" s="178"/>
      <c r="R177" s="179" t="s">
        <v>1181</v>
      </c>
      <c r="S177" s="178"/>
      <c r="T177" s="178">
        <v>1</v>
      </c>
      <c r="U177" s="178" t="s">
        <v>830</v>
      </c>
      <c r="V177" s="178">
        <v>123</v>
      </c>
      <c r="W177" s="178"/>
      <c r="X177" s="178"/>
      <c r="Y177" s="178"/>
      <c r="Z177" s="180"/>
      <c r="AA177" s="176"/>
      <c r="AB177" s="176"/>
      <c r="AC177" s="176"/>
    </row>
    <row r="178" spans="1:29" ht="15.75" customHeight="1">
      <c r="A178" s="172" t="s">
        <v>1182</v>
      </c>
      <c r="B178" s="173" t="s">
        <v>1183</v>
      </c>
      <c r="C178" s="173">
        <f>(V178*variables!$B$3)/variables!$B$4</f>
        <v>5.9659090909090912E-2</v>
      </c>
      <c r="D178" s="173"/>
      <c r="E178" s="173"/>
      <c r="F178" s="173"/>
      <c r="G178" s="173"/>
      <c r="H178" s="173" t="s">
        <v>1184</v>
      </c>
      <c r="I178" s="173"/>
      <c r="J178" s="173" t="s">
        <v>1185</v>
      </c>
      <c r="K178" s="173" t="s">
        <v>447</v>
      </c>
      <c r="L178" s="173"/>
      <c r="M178" s="173" t="s">
        <v>386</v>
      </c>
      <c r="N178" s="173"/>
      <c r="O178" s="173"/>
      <c r="P178" s="173"/>
      <c r="Q178" s="173"/>
      <c r="R178" s="174" t="s">
        <v>1186</v>
      </c>
      <c r="S178" s="173"/>
      <c r="T178" s="173">
        <v>100</v>
      </c>
      <c r="U178" s="173" t="s">
        <v>830</v>
      </c>
      <c r="V178" s="173">
        <v>1.25</v>
      </c>
      <c r="W178" s="173"/>
      <c r="X178" s="173"/>
      <c r="Y178" s="173"/>
      <c r="Z178" s="175"/>
      <c r="AA178" s="176"/>
      <c r="AB178" s="176"/>
      <c r="AC178" s="176"/>
    </row>
    <row r="179" spans="1:29" ht="15.75" customHeight="1">
      <c r="A179" s="177" t="s">
        <v>1187</v>
      </c>
      <c r="B179" s="178" t="s">
        <v>1188</v>
      </c>
      <c r="C179" s="178">
        <f>(V179*variables!$B$3)/variables!$B$4</f>
        <v>2.2431818181818181E-2</v>
      </c>
      <c r="D179" s="178"/>
      <c r="E179" s="178"/>
      <c r="F179" s="178"/>
      <c r="G179" s="178"/>
      <c r="H179" s="178" t="s">
        <v>1189</v>
      </c>
      <c r="I179" s="178"/>
      <c r="J179" s="178" t="s">
        <v>1190</v>
      </c>
      <c r="K179" s="178" t="s">
        <v>447</v>
      </c>
      <c r="L179" s="178"/>
      <c r="M179" s="178" t="s">
        <v>386</v>
      </c>
      <c r="N179" s="178"/>
      <c r="O179" s="178"/>
      <c r="P179" s="178"/>
      <c r="Q179" s="178"/>
      <c r="R179" s="179" t="s">
        <v>1191</v>
      </c>
      <c r="S179" s="178"/>
      <c r="T179" s="178">
        <v>200</v>
      </c>
      <c r="U179" s="178" t="s">
        <v>830</v>
      </c>
      <c r="V179" s="178">
        <v>0.47</v>
      </c>
      <c r="W179" s="178"/>
      <c r="X179" s="178"/>
      <c r="Y179" s="178"/>
      <c r="Z179" s="180"/>
      <c r="AA179" s="176"/>
      <c r="AB179" s="176"/>
      <c r="AC179" s="176"/>
    </row>
    <row r="180" spans="1:29" ht="15.75" customHeight="1">
      <c r="A180" s="172" t="s">
        <v>1192</v>
      </c>
      <c r="B180" s="173" t="s">
        <v>1193</v>
      </c>
      <c r="C180" s="173">
        <f>(V180*variables!$B$3)/variables!$B$4</f>
        <v>0.1384090909090909</v>
      </c>
      <c r="D180" s="173"/>
      <c r="E180" s="173"/>
      <c r="F180" s="173"/>
      <c r="G180" s="173"/>
      <c r="H180" s="184" t="s">
        <v>1194</v>
      </c>
      <c r="I180" s="173"/>
      <c r="J180" s="173" t="s">
        <v>1195</v>
      </c>
      <c r="K180" s="173" t="s">
        <v>1196</v>
      </c>
      <c r="L180" s="173"/>
      <c r="M180" s="173" t="s">
        <v>386</v>
      </c>
      <c r="N180" s="173"/>
      <c r="O180" s="173"/>
      <c r="P180" s="173"/>
      <c r="Q180" s="173"/>
      <c r="R180" s="174" t="s">
        <v>1197</v>
      </c>
      <c r="S180" s="173"/>
      <c r="T180" s="173">
        <v>200</v>
      </c>
      <c r="U180" s="173" t="s">
        <v>830</v>
      </c>
      <c r="V180" s="173">
        <v>2.9</v>
      </c>
      <c r="W180" s="173"/>
      <c r="X180" s="173"/>
      <c r="Y180" s="173"/>
      <c r="Z180" s="175"/>
      <c r="AA180" s="176"/>
      <c r="AB180" s="176"/>
      <c r="AC180" s="176"/>
    </row>
    <row r="181" spans="1:29" ht="15.75" customHeight="1">
      <c r="A181" s="177" t="s">
        <v>1198</v>
      </c>
      <c r="B181" s="178" t="s">
        <v>1199</v>
      </c>
      <c r="C181" s="178">
        <f>(V181*variables!$B$3)/variables!$B$4</f>
        <v>6.1090909090909092E-2</v>
      </c>
      <c r="D181" s="178"/>
      <c r="E181" s="178"/>
      <c r="F181" s="178"/>
      <c r="G181" s="178"/>
      <c r="H181" s="178" t="s">
        <v>1200</v>
      </c>
      <c r="I181" s="178"/>
      <c r="J181" s="178" t="s">
        <v>1201</v>
      </c>
      <c r="K181" s="178" t="s">
        <v>447</v>
      </c>
      <c r="L181" s="178"/>
      <c r="M181" s="178" t="s">
        <v>386</v>
      </c>
      <c r="N181" s="178"/>
      <c r="O181" s="178"/>
      <c r="P181" s="178"/>
      <c r="Q181" s="178"/>
      <c r="R181" s="179" t="s">
        <v>1202</v>
      </c>
      <c r="S181" s="178"/>
      <c r="T181" s="178">
        <v>100</v>
      </c>
      <c r="U181" s="178" t="s">
        <v>830</v>
      </c>
      <c r="V181" s="178">
        <v>1.28</v>
      </c>
      <c r="W181" s="178"/>
      <c r="X181" s="178"/>
      <c r="Y181" s="178"/>
      <c r="Z181" s="180"/>
      <c r="AA181" s="176"/>
      <c r="AB181" s="176"/>
      <c r="AC181" s="176"/>
    </row>
    <row r="182" spans="1:29" ht="15.75" customHeight="1">
      <c r="A182" s="172" t="s">
        <v>1203</v>
      </c>
      <c r="B182" s="173" t="s">
        <v>1204</v>
      </c>
      <c r="C182" s="173">
        <f>(V182*variables!$B$3)/variables!$B$4</f>
        <v>5.4886363636363636E-2</v>
      </c>
      <c r="D182" s="173"/>
      <c r="E182" s="173"/>
      <c r="F182" s="173"/>
      <c r="G182" s="173"/>
      <c r="H182" s="184" t="s">
        <v>1205</v>
      </c>
      <c r="I182" s="173"/>
      <c r="J182" s="173" t="s">
        <v>1203</v>
      </c>
      <c r="K182" s="173" t="s">
        <v>1059</v>
      </c>
      <c r="L182" s="173"/>
      <c r="M182" s="173" t="s">
        <v>386</v>
      </c>
      <c r="N182" s="173"/>
      <c r="O182" s="173"/>
      <c r="P182" s="173"/>
      <c r="Q182" s="173"/>
      <c r="R182" s="174" t="s">
        <v>1060</v>
      </c>
      <c r="S182" s="173"/>
      <c r="T182" s="173">
        <v>1</v>
      </c>
      <c r="U182" s="173" t="s">
        <v>830</v>
      </c>
      <c r="V182" s="173">
        <v>1.1499999999999999</v>
      </c>
      <c r="W182" s="173"/>
      <c r="X182" s="173"/>
      <c r="Y182" s="173"/>
      <c r="Z182" s="175"/>
      <c r="AA182" s="176"/>
      <c r="AB182" s="176"/>
      <c r="AC182" s="176"/>
    </row>
    <row r="183" spans="1:29" ht="15.75" customHeight="1">
      <c r="A183" s="177" t="s">
        <v>1206</v>
      </c>
      <c r="B183" s="178" t="s">
        <v>1207</v>
      </c>
      <c r="C183" s="178">
        <f>(V183*variables!$B$3)/variables!$B$4</f>
        <v>1.0022727272727273E-2</v>
      </c>
      <c r="D183" s="178"/>
      <c r="E183" s="178"/>
      <c r="F183" s="178"/>
      <c r="G183" s="178"/>
      <c r="H183" s="185" t="s">
        <v>1208</v>
      </c>
      <c r="I183" s="178"/>
      <c r="J183" s="178" t="s">
        <v>1209</v>
      </c>
      <c r="K183" s="178" t="s">
        <v>1196</v>
      </c>
      <c r="L183" s="178"/>
      <c r="M183" s="178" t="s">
        <v>386</v>
      </c>
      <c r="N183" s="178"/>
      <c r="O183" s="178"/>
      <c r="P183" s="178"/>
      <c r="Q183" s="178"/>
      <c r="R183" s="179" t="s">
        <v>1210</v>
      </c>
      <c r="S183" s="178"/>
      <c r="T183" s="178">
        <v>1000</v>
      </c>
      <c r="U183" s="178" t="s">
        <v>830</v>
      </c>
      <c r="V183" s="178">
        <v>0.21</v>
      </c>
      <c r="W183" s="178"/>
      <c r="X183" s="178"/>
      <c r="Y183" s="178"/>
      <c r="Z183" s="180"/>
      <c r="AA183" s="176"/>
      <c r="AB183" s="176"/>
      <c r="AC183" s="176"/>
    </row>
    <row r="184" spans="1:29" ht="15.75" customHeight="1">
      <c r="A184" s="172" t="s">
        <v>1211</v>
      </c>
      <c r="B184" s="173" t="s">
        <v>1212</v>
      </c>
      <c r="C184" s="173">
        <f>(V184*variables!$B$3)/variables!$B$4</f>
        <v>7.1590909090909092E-3</v>
      </c>
      <c r="D184" s="173"/>
      <c r="E184" s="173"/>
      <c r="F184" s="173"/>
      <c r="G184" s="173"/>
      <c r="H184" s="184" t="s">
        <v>1213</v>
      </c>
      <c r="I184" s="173"/>
      <c r="J184" s="173" t="s">
        <v>1214</v>
      </c>
      <c r="K184" s="173" t="s">
        <v>1196</v>
      </c>
      <c r="L184" s="173"/>
      <c r="M184" s="173" t="s">
        <v>386</v>
      </c>
      <c r="N184" s="173"/>
      <c r="O184" s="173"/>
      <c r="P184" s="173"/>
      <c r="Q184" s="173"/>
      <c r="R184" s="174" t="s">
        <v>1215</v>
      </c>
      <c r="S184" s="173"/>
      <c r="T184" s="173">
        <v>1000</v>
      </c>
      <c r="U184" s="173" t="s">
        <v>830</v>
      </c>
      <c r="V184" s="173">
        <v>0.15</v>
      </c>
      <c r="W184" s="173"/>
      <c r="X184" s="173"/>
      <c r="Y184" s="173"/>
      <c r="Z184" s="175"/>
      <c r="AA184" s="176"/>
      <c r="AB184" s="176"/>
      <c r="AC184" s="176"/>
    </row>
    <row r="185" spans="1:29" ht="15.75" customHeight="1">
      <c r="A185" s="177" t="s">
        <v>1216</v>
      </c>
      <c r="B185" s="178" t="s">
        <v>1217</v>
      </c>
      <c r="C185" s="178">
        <f>(V185*variables!$B$1)/variables!$B$4</f>
        <v>9.4909090909090915E-2</v>
      </c>
      <c r="D185" s="178"/>
      <c r="E185" s="178"/>
      <c r="F185" s="178"/>
      <c r="G185" s="178"/>
      <c r="H185" s="178" t="s">
        <v>1218</v>
      </c>
      <c r="I185" s="178"/>
      <c r="J185" s="178" t="s">
        <v>1219</v>
      </c>
      <c r="K185" s="178" t="s">
        <v>1180</v>
      </c>
      <c r="L185" s="178"/>
      <c r="M185" s="178" t="s">
        <v>386</v>
      </c>
      <c r="N185" s="178"/>
      <c r="O185" s="178"/>
      <c r="P185" s="178"/>
      <c r="Q185" s="178"/>
      <c r="R185" s="179" t="s">
        <v>1220</v>
      </c>
      <c r="S185" s="178"/>
      <c r="T185" s="178">
        <v>1</v>
      </c>
      <c r="U185" s="178" t="s">
        <v>830</v>
      </c>
      <c r="V185" s="178">
        <v>1.74</v>
      </c>
      <c r="W185" s="178"/>
      <c r="X185" s="178"/>
      <c r="Y185" s="178"/>
      <c r="Z185" s="180"/>
      <c r="AA185" s="176"/>
      <c r="AB185" s="176"/>
      <c r="AC185" s="176"/>
    </row>
    <row r="186" spans="1:29" ht="15.75" customHeight="1">
      <c r="A186" s="172" t="s">
        <v>1221</v>
      </c>
      <c r="B186" s="173" t="s">
        <v>1222</v>
      </c>
      <c r="C186" s="173">
        <f>(V186*variables!$B$3)/variables!$B$4</f>
        <v>5.1707727272727277</v>
      </c>
      <c r="D186" s="173"/>
      <c r="E186" s="173"/>
      <c r="F186" s="173"/>
      <c r="G186" s="173"/>
      <c r="H186" s="173" t="s">
        <v>1223</v>
      </c>
      <c r="I186" s="173"/>
      <c r="J186" s="173" t="s">
        <v>1224</v>
      </c>
      <c r="K186" s="173" t="s">
        <v>447</v>
      </c>
      <c r="L186" s="173"/>
      <c r="M186" s="173" t="s">
        <v>386</v>
      </c>
      <c r="N186" s="173"/>
      <c r="O186" s="173"/>
      <c r="P186" s="173"/>
      <c r="Q186" s="173"/>
      <c r="R186" s="174" t="s">
        <v>1225</v>
      </c>
      <c r="S186" s="173"/>
      <c r="T186" s="173">
        <v>1</v>
      </c>
      <c r="U186" s="173" t="s">
        <v>1226</v>
      </c>
      <c r="V186" s="173">
        <v>108.34</v>
      </c>
      <c r="W186" s="173"/>
      <c r="X186" s="173"/>
      <c r="Y186" s="173"/>
      <c r="Z186" s="175"/>
      <c r="AA186" s="176"/>
      <c r="AB186" s="176"/>
      <c r="AC186" s="176"/>
    </row>
    <row r="187" spans="1:29" ht="15.75" customHeight="1">
      <c r="A187" s="177" t="s">
        <v>1227</v>
      </c>
      <c r="B187" s="178" t="s">
        <v>1228</v>
      </c>
      <c r="C187" s="178">
        <f>(V187*variables!$B$3)/variables!$B$4</f>
        <v>0.16227272727272726</v>
      </c>
      <c r="D187" s="178"/>
      <c r="E187" s="178"/>
      <c r="F187" s="178"/>
      <c r="G187" s="178"/>
      <c r="H187" s="178" t="s">
        <v>1229</v>
      </c>
      <c r="I187" s="178"/>
      <c r="J187" s="178" t="s">
        <v>1230</v>
      </c>
      <c r="K187" s="178" t="s">
        <v>1231</v>
      </c>
      <c r="L187" s="178"/>
      <c r="M187" s="178" t="s">
        <v>386</v>
      </c>
      <c r="N187" s="178"/>
      <c r="O187" s="178"/>
      <c r="P187" s="178"/>
      <c r="Q187" s="178"/>
      <c r="R187" s="179" t="s">
        <v>1232</v>
      </c>
      <c r="S187" s="178"/>
      <c r="T187" s="178">
        <v>1</v>
      </c>
      <c r="U187" s="178" t="s">
        <v>830</v>
      </c>
      <c r="V187" s="178">
        <v>3.4</v>
      </c>
      <c r="W187" s="178"/>
      <c r="X187" s="178"/>
      <c r="Y187" s="178"/>
      <c r="Z187" s="180"/>
      <c r="AA187" s="176"/>
      <c r="AB187" s="176"/>
      <c r="AC187" s="176"/>
    </row>
    <row r="188" spans="1:29" ht="15.75" customHeight="1">
      <c r="A188" s="172" t="s">
        <v>1233</v>
      </c>
      <c r="B188" s="173" t="s">
        <v>1234</v>
      </c>
      <c r="C188" s="173">
        <f>(V188*variables!$B$3)/variables!$B$4</f>
        <v>3.2936590909090913</v>
      </c>
      <c r="D188" s="173"/>
      <c r="E188" s="173"/>
      <c r="F188" s="173"/>
      <c r="G188" s="173"/>
      <c r="H188" s="173" t="s">
        <v>1235</v>
      </c>
      <c r="I188" s="173"/>
      <c r="J188" s="173" t="s">
        <v>1236</v>
      </c>
      <c r="K188" s="173" t="s">
        <v>447</v>
      </c>
      <c r="L188" s="173"/>
      <c r="M188" s="173" t="s">
        <v>386</v>
      </c>
      <c r="N188" s="173"/>
      <c r="O188" s="173"/>
      <c r="P188" s="173"/>
      <c r="Q188" s="173"/>
      <c r="R188" s="174" t="s">
        <v>1237</v>
      </c>
      <c r="S188" s="173"/>
      <c r="T188" s="173">
        <v>1</v>
      </c>
      <c r="U188" s="173" t="s">
        <v>830</v>
      </c>
      <c r="V188" s="173">
        <v>69.010000000000005</v>
      </c>
      <c r="W188" s="173"/>
      <c r="X188" s="173"/>
      <c r="Y188" s="173"/>
      <c r="Z188" s="175"/>
      <c r="AA188" s="176"/>
      <c r="AB188" s="176"/>
      <c r="AC188" s="176"/>
    </row>
    <row r="189" spans="1:29" ht="15.75" customHeight="1">
      <c r="A189" s="177" t="s">
        <v>1238</v>
      </c>
      <c r="B189" s="178" t="s">
        <v>1239</v>
      </c>
      <c r="C189" s="178">
        <f>(V189*variables!$B$3)/variables!$B$4</f>
        <v>3.1304318181818185</v>
      </c>
      <c r="D189" s="178"/>
      <c r="E189" s="178"/>
      <c r="F189" s="178"/>
      <c r="G189" s="178"/>
      <c r="H189" s="178" t="s">
        <v>1240</v>
      </c>
      <c r="I189" s="178"/>
      <c r="J189" s="178" t="s">
        <v>1241</v>
      </c>
      <c r="K189" s="178" t="s">
        <v>447</v>
      </c>
      <c r="L189" s="178"/>
      <c r="M189" s="178" t="s">
        <v>386</v>
      </c>
      <c r="N189" s="178"/>
      <c r="O189" s="178"/>
      <c r="P189" s="178"/>
      <c r="Q189" s="178"/>
      <c r="R189" s="179" t="s">
        <v>1242</v>
      </c>
      <c r="S189" s="178"/>
      <c r="T189" s="178">
        <v>1</v>
      </c>
      <c r="U189" s="178" t="s">
        <v>830</v>
      </c>
      <c r="V189" s="178">
        <v>65.59</v>
      </c>
      <c r="W189" s="178"/>
      <c r="X189" s="178"/>
      <c r="Y189" s="178"/>
      <c r="Z189" s="180"/>
      <c r="AA189" s="176"/>
      <c r="AB189" s="176"/>
      <c r="AC189" s="176"/>
    </row>
    <row r="190" spans="1:29" ht="15.75" customHeight="1">
      <c r="A190" s="172" t="s">
        <v>1243</v>
      </c>
      <c r="B190" s="173" t="s">
        <v>1244</v>
      </c>
      <c r="C190" s="173">
        <f>(V190*variables!$B$3)/variables!$B$4</f>
        <v>1.4050909090909092</v>
      </c>
      <c r="D190" s="173"/>
      <c r="E190" s="173"/>
      <c r="F190" s="173"/>
      <c r="G190" s="173"/>
      <c r="H190" s="173" t="s">
        <v>1245</v>
      </c>
      <c r="I190" s="173"/>
      <c r="J190" s="173" t="s">
        <v>1246</v>
      </c>
      <c r="K190" s="173" t="s">
        <v>447</v>
      </c>
      <c r="L190" s="173"/>
      <c r="M190" s="173" t="s">
        <v>386</v>
      </c>
      <c r="N190" s="173"/>
      <c r="O190" s="173"/>
      <c r="P190" s="173"/>
      <c r="Q190" s="173"/>
      <c r="R190" s="174" t="s">
        <v>1247</v>
      </c>
      <c r="S190" s="173"/>
      <c r="T190" s="173">
        <v>1</v>
      </c>
      <c r="U190" s="173" t="s">
        <v>830</v>
      </c>
      <c r="V190" s="173">
        <v>29.44</v>
      </c>
      <c r="W190" s="173"/>
      <c r="X190" s="173"/>
      <c r="Y190" s="173"/>
      <c r="Z190" s="175"/>
      <c r="AA190" s="176"/>
      <c r="AB190" s="176"/>
      <c r="AC190" s="176"/>
    </row>
    <row r="191" spans="1:29" ht="15.75" customHeight="1">
      <c r="A191" s="177" t="s">
        <v>1248</v>
      </c>
      <c r="B191" s="178" t="s">
        <v>1249</v>
      </c>
      <c r="C191" s="178">
        <f>(V191*variables!$B$3)/variables!$B$4</f>
        <v>5.3855454545454551</v>
      </c>
      <c r="D191" s="178"/>
      <c r="E191" s="178"/>
      <c r="F191" s="178"/>
      <c r="G191" s="178"/>
      <c r="H191" s="178" t="s">
        <v>1250</v>
      </c>
      <c r="I191" s="178"/>
      <c r="J191" s="178" t="s">
        <v>1251</v>
      </c>
      <c r="K191" s="178" t="s">
        <v>447</v>
      </c>
      <c r="L191" s="178"/>
      <c r="M191" s="178" t="s">
        <v>386</v>
      </c>
      <c r="N191" s="178"/>
      <c r="O191" s="178"/>
      <c r="P191" s="178"/>
      <c r="Q191" s="178"/>
      <c r="R191" s="179" t="s">
        <v>1252</v>
      </c>
      <c r="S191" s="178"/>
      <c r="T191" s="178">
        <v>1</v>
      </c>
      <c r="U191" s="178" t="s">
        <v>830</v>
      </c>
      <c r="V191" s="178">
        <v>112.84</v>
      </c>
      <c r="W191" s="178"/>
      <c r="X191" s="178"/>
      <c r="Y191" s="178"/>
      <c r="Z191" s="180"/>
      <c r="AA191" s="176"/>
      <c r="AB191" s="176"/>
      <c r="AC191" s="176"/>
    </row>
    <row r="192" spans="1:29" ht="15.75" customHeight="1">
      <c r="A192" s="172" t="s">
        <v>1253</v>
      </c>
      <c r="B192" s="173" t="s">
        <v>1254</v>
      </c>
      <c r="C192" s="173">
        <f>(V192*variables!$B$3)/variables!$B$4</f>
        <v>4.6390909090909096</v>
      </c>
      <c r="D192" s="173"/>
      <c r="E192" s="173"/>
      <c r="F192" s="173"/>
      <c r="G192" s="173"/>
      <c r="H192" s="173" t="s">
        <v>1255</v>
      </c>
      <c r="I192" s="173"/>
      <c r="J192" s="173" t="s">
        <v>1256</v>
      </c>
      <c r="K192" s="173" t="s">
        <v>666</v>
      </c>
      <c r="L192" s="173"/>
      <c r="M192" s="173" t="s">
        <v>386</v>
      </c>
      <c r="N192" s="173"/>
      <c r="O192" s="173"/>
      <c r="P192" s="173"/>
      <c r="Q192" s="173"/>
      <c r="R192" s="174" t="s">
        <v>1257</v>
      </c>
      <c r="S192" s="173"/>
      <c r="T192" s="173">
        <v>1</v>
      </c>
      <c r="U192" s="173" t="s">
        <v>830</v>
      </c>
      <c r="V192" s="173">
        <v>97.2</v>
      </c>
      <c r="W192" s="173"/>
      <c r="X192" s="173"/>
      <c r="Y192" s="173"/>
      <c r="Z192" s="175"/>
      <c r="AA192" s="176"/>
      <c r="AB192" s="176"/>
      <c r="AC192" s="176"/>
    </row>
    <row r="193" spans="1:29" ht="15.75" customHeight="1">
      <c r="A193" s="177" t="s">
        <v>1258</v>
      </c>
      <c r="B193" s="178" t="s">
        <v>1259</v>
      </c>
      <c r="C193" s="178">
        <f>(V193*variables!$B$3)/variables!$B$4</f>
        <v>4.6557954545454541</v>
      </c>
      <c r="D193" s="178"/>
      <c r="E193" s="178"/>
      <c r="F193" s="178"/>
      <c r="G193" s="178"/>
      <c r="H193" s="178">
        <v>40631</v>
      </c>
      <c r="I193" s="178"/>
      <c r="J193" s="178" t="s">
        <v>834</v>
      </c>
      <c r="K193" s="178" t="s">
        <v>1260</v>
      </c>
      <c r="L193" s="178"/>
      <c r="M193" s="178" t="s">
        <v>386</v>
      </c>
      <c r="N193" s="178"/>
      <c r="O193" s="178"/>
      <c r="P193" s="178"/>
      <c r="Q193" s="178"/>
      <c r="R193" s="179" t="s">
        <v>835</v>
      </c>
      <c r="S193" s="178"/>
      <c r="T193" s="178">
        <v>1</v>
      </c>
      <c r="U193" s="178" t="s">
        <v>830</v>
      </c>
      <c r="V193" s="178">
        <v>97.55</v>
      </c>
      <c r="W193" s="178"/>
      <c r="X193" s="178"/>
      <c r="Y193" s="178"/>
      <c r="Z193" s="180"/>
      <c r="AA193" s="176"/>
      <c r="AB193" s="176"/>
      <c r="AC193" s="176"/>
    </row>
    <row r="194" spans="1:29" ht="15.75" customHeight="1">
      <c r="A194" s="172" t="s">
        <v>1261</v>
      </c>
      <c r="B194" s="173" t="s">
        <v>1262</v>
      </c>
      <c r="C194" s="173">
        <f>(V194*variables!$B$3)/variables!$B$4</f>
        <v>2.4197727272727274</v>
      </c>
      <c r="D194" s="173"/>
      <c r="E194" s="173"/>
      <c r="F194" s="173"/>
      <c r="G194" s="173"/>
      <c r="H194" s="173" t="s">
        <v>1263</v>
      </c>
      <c r="I194" s="173"/>
      <c r="J194" s="173" t="s">
        <v>1261</v>
      </c>
      <c r="K194" s="173" t="s">
        <v>447</v>
      </c>
      <c r="L194" s="173"/>
      <c r="M194" s="173" t="s">
        <v>386</v>
      </c>
      <c r="N194" s="173"/>
      <c r="O194" s="173"/>
      <c r="P194" s="173"/>
      <c r="Q194" s="173"/>
      <c r="R194" s="174" t="s">
        <v>1264</v>
      </c>
      <c r="S194" s="173"/>
      <c r="T194" s="173">
        <v>1</v>
      </c>
      <c r="U194" s="173" t="s">
        <v>830</v>
      </c>
      <c r="V194" s="173">
        <v>50.7</v>
      </c>
      <c r="W194" s="173"/>
      <c r="X194" s="173"/>
      <c r="Y194" s="173"/>
      <c r="Z194" s="175"/>
      <c r="AA194" s="176"/>
      <c r="AB194" s="176"/>
      <c r="AC194" s="176"/>
    </row>
    <row r="195" spans="1:29" ht="15.75" customHeight="1">
      <c r="A195" s="177" t="s">
        <v>1265</v>
      </c>
      <c r="B195" s="178" t="s">
        <v>1266</v>
      </c>
      <c r="C195" s="178">
        <f>(V195*variables!$B$3)/variables!$B$4</f>
        <v>3.1977272727272732</v>
      </c>
      <c r="D195" s="178"/>
      <c r="E195" s="178"/>
      <c r="F195" s="178"/>
      <c r="G195" s="178"/>
      <c r="H195" s="178" t="s">
        <v>1267</v>
      </c>
      <c r="I195" s="178"/>
      <c r="J195" s="178" t="s">
        <v>1268</v>
      </c>
      <c r="K195" s="178" t="s">
        <v>447</v>
      </c>
      <c r="L195" s="178"/>
      <c r="M195" s="178" t="s">
        <v>386</v>
      </c>
      <c r="N195" s="178"/>
      <c r="O195" s="178"/>
      <c r="P195" s="178"/>
      <c r="Q195" s="178"/>
      <c r="R195" s="179" t="s">
        <v>1269</v>
      </c>
      <c r="S195" s="178"/>
      <c r="T195" s="178">
        <v>20</v>
      </c>
      <c r="U195" s="178" t="s">
        <v>830</v>
      </c>
      <c r="V195" s="178">
        <v>67</v>
      </c>
      <c r="W195" s="178"/>
      <c r="X195" s="178"/>
      <c r="Y195" s="178"/>
      <c r="Z195" s="180"/>
      <c r="AA195" s="176"/>
      <c r="AB195" s="176"/>
      <c r="AC195" s="176"/>
    </row>
    <row r="196" spans="1:29" ht="15.75" customHeight="1">
      <c r="A196" s="172" t="s">
        <v>1270</v>
      </c>
      <c r="B196" s="173" t="s">
        <v>1271</v>
      </c>
      <c r="C196" s="173">
        <f>(V196*variables!$B$3)/variables!$B$4</f>
        <v>1.4795454545454547</v>
      </c>
      <c r="D196" s="173"/>
      <c r="E196" s="173"/>
      <c r="F196" s="173"/>
      <c r="G196" s="173"/>
      <c r="H196" s="173" t="s">
        <v>1272</v>
      </c>
      <c r="I196" s="173"/>
      <c r="J196" s="173" t="s">
        <v>1273</v>
      </c>
      <c r="K196" s="173" t="s">
        <v>447</v>
      </c>
      <c r="L196" s="173"/>
      <c r="M196" s="173" t="s">
        <v>386</v>
      </c>
      <c r="N196" s="173"/>
      <c r="O196" s="173"/>
      <c r="P196" s="173"/>
      <c r="Q196" s="173"/>
      <c r="R196" s="174" t="s">
        <v>1274</v>
      </c>
      <c r="S196" s="173"/>
      <c r="T196" s="173">
        <v>10</v>
      </c>
      <c r="U196" s="173" t="s">
        <v>830</v>
      </c>
      <c r="V196" s="173">
        <v>31</v>
      </c>
      <c r="W196" s="173"/>
      <c r="X196" s="173"/>
      <c r="Y196" s="173"/>
      <c r="Z196" s="175"/>
      <c r="AA196" s="176"/>
      <c r="AB196" s="176"/>
      <c r="AC196" s="176"/>
    </row>
    <row r="197" spans="1:29" ht="15.75" customHeight="1">
      <c r="A197" s="177" t="s">
        <v>1275</v>
      </c>
      <c r="B197" s="178" t="s">
        <v>1276</v>
      </c>
      <c r="C197" s="178">
        <f>(V197*variables!$B$3)/variables!$B$4</f>
        <v>24.770454545454548</v>
      </c>
      <c r="D197" s="178"/>
      <c r="E197" s="178"/>
      <c r="F197" s="178"/>
      <c r="G197" s="178"/>
      <c r="H197" s="178" t="s">
        <v>1277</v>
      </c>
      <c r="I197" s="178"/>
      <c r="J197" s="178" t="s">
        <v>1278</v>
      </c>
      <c r="K197" s="178" t="s">
        <v>1279</v>
      </c>
      <c r="L197" s="178"/>
      <c r="M197" s="178" t="s">
        <v>386</v>
      </c>
      <c r="N197" s="178"/>
      <c r="O197" s="178"/>
      <c r="P197" s="178"/>
      <c r="Q197" s="178"/>
      <c r="R197" s="179" t="s">
        <v>1280</v>
      </c>
      <c r="S197" s="178"/>
      <c r="T197" s="178">
        <v>1</v>
      </c>
      <c r="U197" s="178" t="s">
        <v>830</v>
      </c>
      <c r="V197" s="178">
        <v>519</v>
      </c>
      <c r="W197" s="178"/>
      <c r="X197" s="178"/>
      <c r="Y197" s="178"/>
      <c r="Z197" s="180"/>
      <c r="AA197" s="176"/>
      <c r="AB197" s="176"/>
      <c r="AC197" s="176"/>
    </row>
    <row r="198" spans="1:29" ht="15.75" customHeight="1">
      <c r="A198" s="172" t="s">
        <v>1281</v>
      </c>
      <c r="B198" s="173" t="s">
        <v>1282</v>
      </c>
      <c r="C198" s="173">
        <f>(V198*variables!$B$3)/variables!$B$4</f>
        <v>10.595454545454546</v>
      </c>
      <c r="D198" s="173"/>
      <c r="E198" s="173"/>
      <c r="F198" s="173"/>
      <c r="G198" s="173"/>
      <c r="H198" s="173" t="s">
        <v>1283</v>
      </c>
      <c r="I198" s="173"/>
      <c r="J198" s="173" t="s">
        <v>1284</v>
      </c>
      <c r="K198" s="173" t="s">
        <v>897</v>
      </c>
      <c r="L198" s="173"/>
      <c r="M198" s="173" t="s">
        <v>386</v>
      </c>
      <c r="N198" s="173"/>
      <c r="O198" s="173"/>
      <c r="P198" s="173"/>
      <c r="Q198" s="173"/>
      <c r="R198" s="174" t="s">
        <v>1285</v>
      </c>
      <c r="S198" s="173"/>
      <c r="T198" s="173">
        <v>3</v>
      </c>
      <c r="U198" s="173" t="s">
        <v>830</v>
      </c>
      <c r="V198" s="173">
        <v>222</v>
      </c>
      <c r="W198" s="173"/>
      <c r="X198" s="173"/>
      <c r="Y198" s="173"/>
      <c r="Z198" s="175"/>
      <c r="AA198" s="176"/>
      <c r="AB198" s="176"/>
      <c r="AC198" s="176"/>
    </row>
    <row r="199" spans="1:29" ht="15.75" customHeight="1">
      <c r="A199" s="177" t="s">
        <v>1286</v>
      </c>
      <c r="B199" s="178" t="s">
        <v>1287</v>
      </c>
      <c r="C199" s="178">
        <f>(V199*variables!$B$3)/variables!$B$4</f>
        <v>2.431227272727273</v>
      </c>
      <c r="D199" s="178"/>
      <c r="E199" s="178"/>
      <c r="F199" s="178"/>
      <c r="G199" s="178"/>
      <c r="H199" s="178" t="s">
        <v>1288</v>
      </c>
      <c r="I199" s="178"/>
      <c r="J199" s="178" t="s">
        <v>1289</v>
      </c>
      <c r="K199" s="178" t="s">
        <v>447</v>
      </c>
      <c r="L199" s="178"/>
      <c r="M199" s="178" t="s">
        <v>386</v>
      </c>
      <c r="N199" s="178"/>
      <c r="O199" s="178"/>
      <c r="P199" s="178"/>
      <c r="Q199" s="178"/>
      <c r="R199" s="179" t="s">
        <v>1290</v>
      </c>
      <c r="S199" s="178"/>
      <c r="T199" s="178">
        <v>1</v>
      </c>
      <c r="U199" s="178" t="s">
        <v>866</v>
      </c>
      <c r="V199" s="178">
        <v>50.94</v>
      </c>
      <c r="W199" s="178"/>
      <c r="X199" s="178"/>
      <c r="Y199" s="178"/>
      <c r="Z199" s="180"/>
      <c r="AA199" s="176"/>
      <c r="AB199" s="176"/>
      <c r="AC199" s="176"/>
    </row>
    <row r="200" spans="1:29" ht="15.75" customHeight="1">
      <c r="A200" s="172" t="s">
        <v>1291</v>
      </c>
      <c r="B200" s="173" t="s">
        <v>1292</v>
      </c>
      <c r="C200" s="173">
        <f>(V200*variables!$B$3)/variables!$B$4</f>
        <v>1.5272727272727273E-2</v>
      </c>
      <c r="D200" s="173"/>
      <c r="E200" s="173"/>
      <c r="F200" s="173"/>
      <c r="G200" s="173"/>
      <c r="H200" s="173" t="s">
        <v>1293</v>
      </c>
      <c r="I200" s="173"/>
      <c r="J200" s="173" t="s">
        <v>1294</v>
      </c>
      <c r="K200" s="173" t="s">
        <v>447</v>
      </c>
      <c r="L200" s="173"/>
      <c r="M200" s="173" t="s">
        <v>386</v>
      </c>
      <c r="N200" s="173"/>
      <c r="O200" s="173"/>
      <c r="P200" s="173"/>
      <c r="Q200" s="173"/>
      <c r="R200" s="174" t="s">
        <v>1295</v>
      </c>
      <c r="S200" s="173"/>
      <c r="T200" s="173">
        <v>100</v>
      </c>
      <c r="U200" s="173" t="s">
        <v>830</v>
      </c>
      <c r="V200" s="173">
        <v>0.32</v>
      </c>
      <c r="W200" s="173"/>
      <c r="X200" s="173"/>
      <c r="Y200" s="173"/>
      <c r="Z200" s="175"/>
      <c r="AA200" s="176"/>
      <c r="AB200" s="176"/>
      <c r="AC200" s="176"/>
    </row>
    <row r="201" spans="1:29" ht="15.75" customHeight="1">
      <c r="A201" s="177" t="s">
        <v>1296</v>
      </c>
      <c r="B201" s="178" t="s">
        <v>1297</v>
      </c>
      <c r="C201" s="178">
        <f>(V201*variables!$B$3)/variables!$B$4</f>
        <v>9.4022727272727286E-2</v>
      </c>
      <c r="D201" s="178"/>
      <c r="E201" s="178"/>
      <c r="F201" s="178"/>
      <c r="G201" s="178"/>
      <c r="H201" s="178"/>
      <c r="I201" s="178" t="s">
        <v>1298</v>
      </c>
      <c r="J201" s="178" t="s">
        <v>1299</v>
      </c>
      <c r="K201" s="178" t="s">
        <v>1300</v>
      </c>
      <c r="L201" s="178"/>
      <c r="M201" s="178" t="s">
        <v>386</v>
      </c>
      <c r="N201" s="178"/>
      <c r="O201" s="178"/>
      <c r="P201" s="178"/>
      <c r="Q201" s="178"/>
      <c r="R201" s="179" t="s">
        <v>1301</v>
      </c>
      <c r="S201" s="178"/>
      <c r="T201" s="178">
        <v>100</v>
      </c>
      <c r="U201" s="178" t="s">
        <v>830</v>
      </c>
      <c r="V201" s="178">
        <v>1.97</v>
      </c>
      <c r="W201" s="178"/>
      <c r="X201" s="178"/>
      <c r="Y201" s="178"/>
      <c r="Z201" s="180"/>
      <c r="AA201" s="176"/>
      <c r="AB201" s="176"/>
      <c r="AC201" s="176"/>
    </row>
    <row r="202" spans="1:29" ht="15.75" customHeight="1">
      <c r="A202" s="172" t="s">
        <v>1302</v>
      </c>
      <c r="B202" s="173" t="s">
        <v>1303</v>
      </c>
      <c r="C202" s="173">
        <f>(V202*variables!$B$3)/variables!$B$4</f>
        <v>5.7272727272727275</v>
      </c>
      <c r="D202" s="173"/>
      <c r="E202" s="173"/>
      <c r="F202" s="173"/>
      <c r="G202" s="173">
        <v>19</v>
      </c>
      <c r="H202" s="173"/>
      <c r="I202" s="173"/>
      <c r="J202" s="173"/>
      <c r="K202" s="173" t="s">
        <v>747</v>
      </c>
      <c r="L202" s="173"/>
      <c r="M202" s="173"/>
      <c r="N202" s="173"/>
      <c r="O202" s="173"/>
      <c r="P202" s="173"/>
      <c r="Q202" s="173"/>
      <c r="R202" s="173"/>
      <c r="S202" s="173"/>
      <c r="T202" s="173"/>
      <c r="U202" s="173" t="s">
        <v>1304</v>
      </c>
      <c r="V202" s="173">
        <v>120</v>
      </c>
      <c r="W202" s="173"/>
      <c r="X202" s="173"/>
      <c r="Y202" s="173"/>
      <c r="Z202" s="175"/>
      <c r="AA202" s="176"/>
      <c r="AB202" s="176"/>
      <c r="AC202" s="176"/>
    </row>
    <row r="203" spans="1:29" ht="15.75" customHeight="1">
      <c r="A203" s="177" t="s">
        <v>1305</v>
      </c>
      <c r="B203" s="178" t="s">
        <v>1306</v>
      </c>
      <c r="C203" s="178">
        <f>(V203*variables!$B$3)/variables!$B$4</f>
        <v>6.3477272727272727</v>
      </c>
      <c r="D203" s="178"/>
      <c r="E203" s="178"/>
      <c r="F203" s="178"/>
      <c r="G203" s="178">
        <v>19</v>
      </c>
      <c r="H203" s="178"/>
      <c r="I203" s="178"/>
      <c r="J203" s="178"/>
      <c r="K203" s="178" t="s">
        <v>747</v>
      </c>
      <c r="L203" s="178"/>
      <c r="M203" s="178"/>
      <c r="N203" s="178"/>
      <c r="O203" s="178"/>
      <c r="P203" s="178"/>
      <c r="Q203" s="178"/>
      <c r="R203" s="178"/>
      <c r="S203" s="178"/>
      <c r="T203" s="178"/>
      <c r="U203" s="178" t="s">
        <v>1304</v>
      </c>
      <c r="V203" s="178">
        <v>133</v>
      </c>
      <c r="W203" s="178"/>
      <c r="X203" s="178"/>
      <c r="Y203" s="178"/>
      <c r="Z203" s="180"/>
      <c r="AA203" s="176"/>
      <c r="AB203" s="176"/>
      <c r="AC203" s="176"/>
    </row>
    <row r="204" spans="1:29" ht="15.75" customHeight="1">
      <c r="A204" s="172" t="s">
        <v>1307</v>
      </c>
      <c r="B204" s="173" t="s">
        <v>1308</v>
      </c>
      <c r="C204" s="173">
        <f>(V204*variables!$B$3)/variables!$B$4</f>
        <v>10.977272727272727</v>
      </c>
      <c r="D204" s="173"/>
      <c r="E204" s="173"/>
      <c r="F204" s="173"/>
      <c r="G204" s="173">
        <v>42</v>
      </c>
      <c r="H204" s="173"/>
      <c r="I204" s="173"/>
      <c r="J204" s="173"/>
      <c r="K204" s="173" t="s">
        <v>747</v>
      </c>
      <c r="L204" s="173"/>
      <c r="M204" s="173"/>
      <c r="N204" s="173"/>
      <c r="O204" s="173"/>
      <c r="P204" s="173"/>
      <c r="Q204" s="173"/>
      <c r="R204" s="173"/>
      <c r="S204" s="173"/>
      <c r="T204" s="173"/>
      <c r="U204" s="173" t="s">
        <v>1304</v>
      </c>
      <c r="V204" s="173">
        <v>230</v>
      </c>
      <c r="W204" s="173"/>
      <c r="X204" s="173"/>
      <c r="Y204" s="173"/>
      <c r="Z204" s="175"/>
      <c r="AA204" s="176"/>
      <c r="AB204" s="176"/>
      <c r="AC204" s="176"/>
    </row>
    <row r="205" spans="1:29" ht="15.75" customHeight="1">
      <c r="A205" s="177" t="s">
        <v>1309</v>
      </c>
      <c r="B205" s="178" t="s">
        <v>1310</v>
      </c>
      <c r="C205" s="178">
        <f>(V205*variables!$B$3)/variables!$B$4</f>
        <v>4.0090909090909088</v>
      </c>
      <c r="D205" s="178"/>
      <c r="E205" s="178"/>
      <c r="F205" s="178"/>
      <c r="G205" s="178">
        <v>40</v>
      </c>
      <c r="H205" s="178"/>
      <c r="I205" s="178"/>
      <c r="J205" s="178"/>
      <c r="K205" s="178" t="s">
        <v>747</v>
      </c>
      <c r="L205" s="178"/>
      <c r="M205" s="178"/>
      <c r="N205" s="178"/>
      <c r="O205" s="178"/>
      <c r="P205" s="178"/>
      <c r="Q205" s="178"/>
      <c r="R205" s="178"/>
      <c r="S205" s="178"/>
      <c r="T205" s="178"/>
      <c r="U205" s="178" t="s">
        <v>1304</v>
      </c>
      <c r="V205" s="178">
        <v>84</v>
      </c>
      <c r="W205" s="178"/>
      <c r="X205" s="178"/>
      <c r="Y205" s="178"/>
      <c r="Z205" s="180"/>
      <c r="AA205" s="176"/>
      <c r="AB205" s="176"/>
      <c r="AC205" s="176"/>
    </row>
    <row r="206" spans="1:29" ht="15.75" customHeight="1">
      <c r="A206" s="172" t="s">
        <v>1311</v>
      </c>
      <c r="B206" s="173" t="s">
        <v>1312</v>
      </c>
      <c r="C206" s="173">
        <f>(V206*variables!$B$3)/variables!$B$4</f>
        <v>0.71590909090909094</v>
      </c>
      <c r="D206" s="173"/>
      <c r="E206" s="173"/>
      <c r="F206" s="173"/>
      <c r="G206" s="173">
        <v>11</v>
      </c>
      <c r="H206" s="173"/>
      <c r="I206" s="173"/>
      <c r="J206" s="173"/>
      <c r="K206" s="173" t="s">
        <v>747</v>
      </c>
      <c r="L206" s="173"/>
      <c r="M206" s="173"/>
      <c r="N206" s="173"/>
      <c r="O206" s="173"/>
      <c r="P206" s="173"/>
      <c r="Q206" s="173"/>
      <c r="R206" s="173"/>
      <c r="S206" s="173"/>
      <c r="T206" s="173"/>
      <c r="U206" s="173" t="s">
        <v>1304</v>
      </c>
      <c r="V206" s="173">
        <v>15</v>
      </c>
      <c r="W206" s="173"/>
      <c r="X206" s="173"/>
      <c r="Y206" s="173"/>
      <c r="Z206" s="175"/>
      <c r="AA206" s="176"/>
      <c r="AB206" s="176"/>
      <c r="AC206" s="176"/>
    </row>
    <row r="207" spans="1:29" ht="15.75" customHeight="1">
      <c r="A207" s="177" t="s">
        <v>1313</v>
      </c>
      <c r="B207" s="178" t="s">
        <v>1314</v>
      </c>
      <c r="C207" s="178">
        <f>(V207*variables!$B$3)/variables!$B$4</f>
        <v>17.945454545454545</v>
      </c>
      <c r="D207" s="178"/>
      <c r="E207" s="178"/>
      <c r="F207" s="178"/>
      <c r="G207" s="178"/>
      <c r="H207" s="178" t="s">
        <v>1315</v>
      </c>
      <c r="I207" s="178"/>
      <c r="J207" s="178" t="s">
        <v>1316</v>
      </c>
      <c r="K207" s="178" t="s">
        <v>1317</v>
      </c>
      <c r="L207" s="178"/>
      <c r="M207" s="178"/>
      <c r="N207" s="178"/>
      <c r="O207" s="178"/>
      <c r="P207" s="178"/>
      <c r="Q207" s="178"/>
      <c r="R207" s="179" t="s">
        <v>1318</v>
      </c>
      <c r="S207" s="178"/>
      <c r="T207" s="178">
        <v>1</v>
      </c>
      <c r="U207" s="178" t="s">
        <v>1319</v>
      </c>
      <c r="V207" s="178">
        <v>376</v>
      </c>
      <c r="W207" s="178"/>
      <c r="X207" s="178"/>
      <c r="Y207" s="178"/>
      <c r="Z207" s="180"/>
      <c r="AA207" s="176"/>
      <c r="AB207" s="176"/>
      <c r="AC207" s="176"/>
    </row>
    <row r="208" spans="1:29" ht="15.75" customHeight="1">
      <c r="A208" s="172" t="s">
        <v>1320</v>
      </c>
      <c r="B208" s="173" t="s">
        <v>1321</v>
      </c>
      <c r="C208" s="173">
        <f>(V208*variables!$B$1)/variables!$B$4</f>
        <v>2.1932727272727273</v>
      </c>
      <c r="D208" s="173"/>
      <c r="E208" s="173"/>
      <c r="F208" s="173"/>
      <c r="G208" s="173"/>
      <c r="H208" s="173" t="s">
        <v>1322</v>
      </c>
      <c r="I208" s="173" t="s">
        <v>1323</v>
      </c>
      <c r="J208" s="173"/>
      <c r="K208" s="173" t="s">
        <v>417</v>
      </c>
      <c r="L208" s="173"/>
      <c r="M208" s="173"/>
      <c r="N208" s="173"/>
      <c r="O208" s="173"/>
      <c r="P208" s="173"/>
      <c r="Q208" s="173"/>
      <c r="R208" s="186" t="s">
        <v>1324</v>
      </c>
      <c r="S208" s="173"/>
      <c r="T208" s="173">
        <v>10</v>
      </c>
      <c r="U208" s="173" t="s">
        <v>830</v>
      </c>
      <c r="V208" s="173">
        <v>40.21</v>
      </c>
      <c r="W208" s="173"/>
      <c r="X208" s="173"/>
      <c r="Y208" s="173"/>
      <c r="Z208" s="175"/>
      <c r="AA208" s="176"/>
      <c r="AB208" s="176"/>
      <c r="AC208" s="176"/>
    </row>
    <row r="209" spans="1:29" ht="15.75" customHeight="1">
      <c r="A209" s="177" t="s">
        <v>128</v>
      </c>
      <c r="B209" s="178" t="s">
        <v>1325</v>
      </c>
      <c r="C209" s="178">
        <f>(Components!$W209*variables!$B$1)*variables!$B$5</f>
        <v>116.16</v>
      </c>
      <c r="D209" s="178"/>
      <c r="E209" s="178"/>
      <c r="F209" s="178"/>
      <c r="G209" s="178"/>
      <c r="H209" s="178"/>
      <c r="I209" s="178"/>
      <c r="J209" s="178"/>
      <c r="K209" s="178" t="s">
        <v>631</v>
      </c>
      <c r="L209" s="178"/>
      <c r="M209" s="178"/>
      <c r="N209" s="178"/>
      <c r="O209" s="178"/>
      <c r="P209" s="178"/>
      <c r="Q209" s="178"/>
      <c r="R209" s="178"/>
      <c r="S209" s="178"/>
      <c r="T209" s="178"/>
      <c r="U209" s="178"/>
      <c r="V209" s="178"/>
      <c r="W209" s="178">
        <v>88</v>
      </c>
      <c r="X209" s="178"/>
      <c r="Y209" s="178"/>
      <c r="Z209" s="180"/>
      <c r="AA209" s="176"/>
      <c r="AB209" s="176"/>
      <c r="AC209" s="176"/>
    </row>
    <row r="210" spans="1:29" ht="15.75" customHeight="1">
      <c r="A210" s="172" t="s">
        <v>129</v>
      </c>
      <c r="B210" s="173" t="s">
        <v>1326</v>
      </c>
      <c r="C210" s="173">
        <f>(Components!$W210*variables!$B$1)*variables!$B$5</f>
        <v>102.96000000000001</v>
      </c>
      <c r="D210" s="173"/>
      <c r="E210" s="173"/>
      <c r="F210" s="173"/>
      <c r="G210" s="173"/>
      <c r="H210" s="173"/>
      <c r="I210" s="173"/>
      <c r="J210" s="173"/>
      <c r="K210" s="173" t="s">
        <v>631</v>
      </c>
      <c r="L210" s="173"/>
      <c r="M210" s="173"/>
      <c r="N210" s="173"/>
      <c r="O210" s="173"/>
      <c r="P210" s="173"/>
      <c r="Q210" s="173"/>
      <c r="R210" s="173"/>
      <c r="S210" s="173"/>
      <c r="T210" s="173"/>
      <c r="U210" s="173"/>
      <c r="V210" s="173"/>
      <c r="W210" s="173">
        <v>78</v>
      </c>
      <c r="X210" s="173"/>
      <c r="Y210" s="173"/>
      <c r="Z210" s="175"/>
      <c r="AA210" s="176"/>
      <c r="AB210" s="176"/>
      <c r="AC210" s="176"/>
    </row>
    <row r="211" spans="1:29" ht="15.75" customHeight="1">
      <c r="A211" s="177" t="s">
        <v>135</v>
      </c>
      <c r="B211" s="178" t="s">
        <v>1327</v>
      </c>
      <c r="C211" s="178">
        <f>(Components!$W211*variables!$B$1)*variables!$B$5</f>
        <v>191.4</v>
      </c>
      <c r="D211" s="178"/>
      <c r="E211" s="178"/>
      <c r="F211" s="178"/>
      <c r="G211" s="178"/>
      <c r="H211" s="178"/>
      <c r="I211" s="178"/>
      <c r="J211" s="178"/>
      <c r="K211" s="178" t="s">
        <v>631</v>
      </c>
      <c r="L211" s="178"/>
      <c r="M211" s="178"/>
      <c r="N211" s="178"/>
      <c r="O211" s="178"/>
      <c r="P211" s="178"/>
      <c r="Q211" s="178"/>
      <c r="R211" s="178"/>
      <c r="S211" s="178"/>
      <c r="T211" s="178"/>
      <c r="U211" s="178"/>
      <c r="V211" s="178"/>
      <c r="W211" s="178">
        <v>145</v>
      </c>
      <c r="X211" s="178"/>
      <c r="Y211" s="178"/>
      <c r="Z211" s="180"/>
      <c r="AA211" s="176"/>
      <c r="AB211" s="176"/>
      <c r="AC211" s="176"/>
    </row>
    <row r="212" spans="1:29" ht="15.75" customHeight="1">
      <c r="A212" s="172" t="s">
        <v>1328</v>
      </c>
      <c r="B212" s="173" t="s">
        <v>1329</v>
      </c>
      <c r="C212" s="173">
        <f>(Components!$W212*variables!$B$1)*variables!$B$5</f>
        <v>435.6</v>
      </c>
      <c r="D212" s="173"/>
      <c r="E212" s="173"/>
      <c r="F212" s="173"/>
      <c r="G212" s="173"/>
      <c r="H212" s="173"/>
      <c r="I212" s="173"/>
      <c r="J212" s="173"/>
      <c r="K212" s="173" t="s">
        <v>631</v>
      </c>
      <c r="L212" s="173"/>
      <c r="M212" s="173"/>
      <c r="N212" s="173"/>
      <c r="O212" s="173"/>
      <c r="P212" s="173"/>
      <c r="Q212" s="173"/>
      <c r="R212" s="173"/>
      <c r="S212" s="173"/>
      <c r="T212" s="173"/>
      <c r="U212" s="173"/>
      <c r="V212" s="173"/>
      <c r="W212" s="173">
        <v>330</v>
      </c>
      <c r="X212" s="173"/>
      <c r="Y212" s="173"/>
      <c r="Z212" s="175"/>
      <c r="AA212" s="176"/>
      <c r="AB212" s="176"/>
      <c r="AC212" s="176"/>
    </row>
    <row r="213" spans="1:29" ht="15.75" customHeight="1">
      <c r="A213" s="177" t="s">
        <v>147</v>
      </c>
      <c r="B213" s="178" t="s">
        <v>1330</v>
      </c>
      <c r="C213" s="178">
        <f>(Components!$W213*variables!$B$1)*variables!$B$5</f>
        <v>442.20000000000005</v>
      </c>
      <c r="D213" s="178"/>
      <c r="E213" s="178"/>
      <c r="F213" s="178"/>
      <c r="G213" s="178"/>
      <c r="H213" s="178"/>
      <c r="I213" s="178"/>
      <c r="J213" s="178"/>
      <c r="K213" s="178" t="s">
        <v>631</v>
      </c>
      <c r="L213" s="178"/>
      <c r="M213" s="178"/>
      <c r="N213" s="178"/>
      <c r="O213" s="178"/>
      <c r="P213" s="178"/>
      <c r="Q213" s="178"/>
      <c r="R213" s="178"/>
      <c r="S213" s="178"/>
      <c r="T213" s="178"/>
      <c r="U213" s="178"/>
      <c r="V213" s="178"/>
      <c r="W213" s="178">
        <v>335</v>
      </c>
      <c r="X213" s="178"/>
      <c r="Y213" s="178"/>
      <c r="Z213" s="180"/>
      <c r="AA213" s="176"/>
      <c r="AB213" s="176"/>
      <c r="AC213" s="176"/>
    </row>
    <row r="214" spans="1:29" ht="15.75" customHeight="1">
      <c r="A214" s="172" t="s">
        <v>159</v>
      </c>
      <c r="B214" s="173" t="s">
        <v>1331</v>
      </c>
      <c r="C214" s="173">
        <f>(Components!$W214*variables!$B$1)*variables!$B$5</f>
        <v>303.60000000000002</v>
      </c>
      <c r="D214" s="173"/>
      <c r="E214" s="173"/>
      <c r="F214" s="173"/>
      <c r="G214" s="173"/>
      <c r="H214" s="173"/>
      <c r="I214" s="173"/>
      <c r="J214" s="173"/>
      <c r="K214" s="173" t="s">
        <v>631</v>
      </c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>
        <v>230</v>
      </c>
      <c r="X214" s="173"/>
      <c r="Y214" s="173"/>
      <c r="Z214" s="175"/>
      <c r="AA214" s="176"/>
      <c r="AB214" s="176"/>
      <c r="AC214" s="176"/>
    </row>
    <row r="215" spans="1:29" ht="15.75" customHeight="1">
      <c r="A215" s="177" t="s">
        <v>179</v>
      </c>
      <c r="B215" s="178" t="s">
        <v>1332</v>
      </c>
      <c r="C215" s="178">
        <f>(Components!$W215*variables!$B$1)*variables!$B$5</f>
        <v>343.20000000000005</v>
      </c>
      <c r="D215" s="178"/>
      <c r="E215" s="178"/>
      <c r="F215" s="178"/>
      <c r="G215" s="178"/>
      <c r="H215" s="178"/>
      <c r="I215" s="178"/>
      <c r="J215" s="178"/>
      <c r="K215" s="178" t="s">
        <v>631</v>
      </c>
      <c r="L215" s="178"/>
      <c r="M215" s="178"/>
      <c r="N215" s="178"/>
      <c r="O215" s="178"/>
      <c r="P215" s="178"/>
      <c r="Q215" s="178"/>
      <c r="R215" s="178"/>
      <c r="S215" s="178"/>
      <c r="T215" s="178"/>
      <c r="U215" s="178"/>
      <c r="V215" s="178"/>
      <c r="W215" s="178">
        <v>260</v>
      </c>
      <c r="X215" s="178"/>
      <c r="Y215" s="178"/>
      <c r="Z215" s="180"/>
      <c r="AA215" s="176"/>
      <c r="AB215" s="176"/>
      <c r="AC215" s="176"/>
    </row>
    <row r="216" spans="1:29" ht="15.75" customHeight="1">
      <c r="A216" s="172" t="s">
        <v>199</v>
      </c>
      <c r="B216" s="173" t="s">
        <v>1333</v>
      </c>
      <c r="C216" s="173">
        <f>(Components!$W216*variables!$B$1)*variables!$B$5</f>
        <v>396.00000000000006</v>
      </c>
      <c r="D216" s="173"/>
      <c r="E216" s="173"/>
      <c r="F216" s="173"/>
      <c r="G216" s="173"/>
      <c r="H216" s="173"/>
      <c r="I216" s="173"/>
      <c r="J216" s="173"/>
      <c r="K216" s="173" t="s">
        <v>631</v>
      </c>
      <c r="L216" s="173"/>
      <c r="M216" s="173"/>
      <c r="N216" s="173"/>
      <c r="O216" s="173"/>
      <c r="P216" s="173"/>
      <c r="Q216" s="173"/>
      <c r="R216" s="173"/>
      <c r="S216" s="173"/>
      <c r="T216" s="173"/>
      <c r="U216" s="173"/>
      <c r="V216" s="173"/>
      <c r="W216" s="173">
        <v>300</v>
      </c>
      <c r="X216" s="173"/>
      <c r="Y216" s="173"/>
      <c r="Z216" s="175"/>
      <c r="AA216" s="176"/>
      <c r="AB216" s="176"/>
      <c r="AC216" s="176"/>
    </row>
    <row r="217" spans="1:29" ht="15.75" customHeight="1">
      <c r="A217" s="177" t="s">
        <v>219</v>
      </c>
      <c r="B217" s="178" t="s">
        <v>1334</v>
      </c>
      <c r="C217" s="178">
        <f>(Components!$W217*variables!$B$1)*variables!$B$5</f>
        <v>435.6</v>
      </c>
      <c r="D217" s="178"/>
      <c r="E217" s="178"/>
      <c r="F217" s="178"/>
      <c r="G217" s="178"/>
      <c r="H217" s="178"/>
      <c r="I217" s="178"/>
      <c r="J217" s="178"/>
      <c r="K217" s="178" t="s">
        <v>631</v>
      </c>
      <c r="L217" s="178"/>
      <c r="M217" s="178"/>
      <c r="N217" s="178"/>
      <c r="O217" s="178"/>
      <c r="P217" s="178"/>
      <c r="Q217" s="178"/>
      <c r="R217" s="178"/>
      <c r="S217" s="178"/>
      <c r="T217" s="178"/>
      <c r="U217" s="178"/>
      <c r="V217" s="178"/>
      <c r="W217" s="178">
        <v>330</v>
      </c>
      <c r="X217" s="178"/>
      <c r="Y217" s="178"/>
      <c r="Z217" s="180"/>
      <c r="AA217" s="176"/>
      <c r="AB217" s="176"/>
      <c r="AC217" s="176"/>
    </row>
    <row r="218" spans="1:29" ht="15.75" customHeight="1">
      <c r="A218" s="172" t="s">
        <v>239</v>
      </c>
      <c r="B218" s="173" t="s">
        <v>1335</v>
      </c>
      <c r="C218" s="173">
        <f>(Components!$W218*variables!$B$1)*variables!$B$5</f>
        <v>501.6</v>
      </c>
      <c r="D218" s="173"/>
      <c r="E218" s="173"/>
      <c r="F218" s="173"/>
      <c r="G218" s="173"/>
      <c r="H218" s="173"/>
      <c r="I218" s="173"/>
      <c r="J218" s="173"/>
      <c r="K218" s="173" t="s">
        <v>631</v>
      </c>
      <c r="L218" s="173"/>
      <c r="M218" s="173"/>
      <c r="N218" s="173"/>
      <c r="O218" s="173"/>
      <c r="P218" s="173"/>
      <c r="Q218" s="173"/>
      <c r="R218" s="173"/>
      <c r="S218" s="173"/>
      <c r="T218" s="173"/>
      <c r="U218" s="173"/>
      <c r="V218" s="173"/>
      <c r="W218" s="173">
        <v>380</v>
      </c>
      <c r="X218" s="173"/>
      <c r="Y218" s="173"/>
      <c r="Z218" s="175"/>
      <c r="AA218" s="176"/>
      <c r="AB218" s="176"/>
      <c r="AC218" s="176"/>
    </row>
    <row r="219" spans="1:29" ht="15.75" customHeight="1">
      <c r="A219" s="177" t="s">
        <v>1336</v>
      </c>
      <c r="B219" s="178" t="s">
        <v>1337</v>
      </c>
      <c r="C219" s="178">
        <f>(Components!$W219*variables!$B$1)*variables!$B$5</f>
        <v>2.64</v>
      </c>
      <c r="D219" s="178"/>
      <c r="E219" s="178"/>
      <c r="F219" s="178"/>
      <c r="G219" s="178"/>
      <c r="H219" s="178"/>
      <c r="I219" s="178"/>
      <c r="J219" s="178"/>
      <c r="K219" s="178" t="s">
        <v>631</v>
      </c>
      <c r="L219" s="178"/>
      <c r="M219" s="178"/>
      <c r="N219" s="178"/>
      <c r="O219" s="178"/>
      <c r="P219" s="178"/>
      <c r="Q219" s="178"/>
      <c r="R219" s="178"/>
      <c r="S219" s="178"/>
      <c r="T219" s="178"/>
      <c r="U219" s="178"/>
      <c r="V219" s="178"/>
      <c r="W219" s="178">
        <v>2</v>
      </c>
      <c r="X219" s="178"/>
      <c r="Y219" s="178"/>
      <c r="Z219" s="180"/>
      <c r="AA219" s="176"/>
      <c r="AB219" s="176"/>
      <c r="AC219" s="176"/>
    </row>
    <row r="220" spans="1:29" ht="15.75" customHeight="1">
      <c r="A220" s="172" t="s">
        <v>1338</v>
      </c>
      <c r="B220" s="173" t="s">
        <v>1339</v>
      </c>
      <c r="C220" s="173">
        <f>(Components!$W220*variables!$B$1)*variables!$B$5</f>
        <v>2.64</v>
      </c>
      <c r="D220" s="173"/>
      <c r="E220" s="173"/>
      <c r="F220" s="173"/>
      <c r="G220" s="173"/>
      <c r="H220" s="173"/>
      <c r="I220" s="173"/>
      <c r="J220" s="173"/>
      <c r="K220" s="173" t="s">
        <v>631</v>
      </c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173"/>
      <c r="W220" s="173">
        <v>2</v>
      </c>
      <c r="X220" s="173"/>
      <c r="Y220" s="173"/>
      <c r="Z220" s="175"/>
      <c r="AA220" s="176"/>
      <c r="AB220" s="176"/>
      <c r="AC220" s="176"/>
    </row>
    <row r="221" spans="1:29" ht="15.75" customHeight="1">
      <c r="A221" s="177" t="s">
        <v>1340</v>
      </c>
      <c r="B221" s="178" t="s">
        <v>1341</v>
      </c>
      <c r="C221" s="178">
        <f>(Components!$W221*variables!$B$1)*variables!$B$5</f>
        <v>2.64</v>
      </c>
      <c r="D221" s="178"/>
      <c r="E221" s="178"/>
      <c r="F221" s="178"/>
      <c r="G221" s="178"/>
      <c r="H221" s="178"/>
      <c r="I221" s="178"/>
      <c r="J221" s="178"/>
      <c r="K221" s="178" t="s">
        <v>631</v>
      </c>
      <c r="L221" s="178"/>
      <c r="M221" s="178"/>
      <c r="N221" s="178"/>
      <c r="O221" s="178"/>
      <c r="P221" s="178"/>
      <c r="Q221" s="178"/>
      <c r="R221" s="178"/>
      <c r="S221" s="178"/>
      <c r="T221" s="178"/>
      <c r="U221" s="178"/>
      <c r="V221" s="178"/>
      <c r="W221" s="178">
        <v>2</v>
      </c>
      <c r="X221" s="178"/>
      <c r="Y221" s="178"/>
      <c r="Z221" s="180"/>
      <c r="AA221" s="176"/>
      <c r="AB221" s="176"/>
      <c r="AC221" s="176"/>
    </row>
    <row r="222" spans="1:29" ht="15.75" customHeight="1">
      <c r="A222" s="172" t="s">
        <v>1342</v>
      </c>
      <c r="B222" s="173" t="s">
        <v>1343</v>
      </c>
      <c r="C222" s="173">
        <f>(Components!$W222*variables!$B$1)*variables!$B$5</f>
        <v>39.6</v>
      </c>
      <c r="D222" s="173"/>
      <c r="E222" s="173"/>
      <c r="F222" s="173"/>
      <c r="G222" s="173"/>
      <c r="H222" s="173"/>
      <c r="I222" s="173"/>
      <c r="J222" s="173"/>
      <c r="K222" s="173" t="s">
        <v>631</v>
      </c>
      <c r="L222" s="173"/>
      <c r="M222" s="173"/>
      <c r="N222" s="173"/>
      <c r="O222" s="173"/>
      <c r="P222" s="173"/>
      <c r="Q222" s="173"/>
      <c r="R222" s="173"/>
      <c r="S222" s="173"/>
      <c r="T222" s="173"/>
      <c r="U222" s="173"/>
      <c r="V222" s="173"/>
      <c r="W222" s="173">
        <v>30</v>
      </c>
      <c r="X222" s="173"/>
      <c r="Y222" s="173"/>
      <c r="Z222" s="175"/>
      <c r="AA222" s="176"/>
      <c r="AB222" s="176"/>
      <c r="AC222" s="176"/>
    </row>
    <row r="223" spans="1:29" ht="15.75" customHeight="1">
      <c r="A223" s="177" t="s">
        <v>1344</v>
      </c>
      <c r="B223" s="178" t="s">
        <v>1345</v>
      </c>
      <c r="C223" s="178">
        <f>(Components!$W223*variables!$B$1)*variables!$B$5</f>
        <v>66</v>
      </c>
      <c r="D223" s="178"/>
      <c r="E223" s="178"/>
      <c r="F223" s="178"/>
      <c r="G223" s="178"/>
      <c r="H223" s="178"/>
      <c r="I223" s="178"/>
      <c r="J223" s="178"/>
      <c r="K223" s="178" t="s">
        <v>631</v>
      </c>
      <c r="L223" s="178"/>
      <c r="M223" s="178"/>
      <c r="N223" s="178"/>
      <c r="O223" s="178"/>
      <c r="P223" s="178"/>
      <c r="Q223" s="178"/>
      <c r="R223" s="178"/>
      <c r="S223" s="178"/>
      <c r="T223" s="178"/>
      <c r="U223" s="178"/>
      <c r="V223" s="178"/>
      <c r="W223" s="178">
        <v>50</v>
      </c>
      <c r="X223" s="178"/>
      <c r="Y223" s="178"/>
      <c r="Z223" s="180"/>
      <c r="AA223" s="176"/>
      <c r="AB223" s="176"/>
      <c r="AC223" s="176"/>
    </row>
    <row r="224" spans="1:29" ht="15.75" customHeight="1">
      <c r="A224" s="172" t="s">
        <v>1346</v>
      </c>
      <c r="B224" s="173" t="s">
        <v>1347</v>
      </c>
      <c r="C224" s="173">
        <f>(Components!$W224*variables!$B$1)*variables!$B$5</f>
        <v>92.4</v>
      </c>
      <c r="D224" s="173"/>
      <c r="E224" s="173"/>
      <c r="F224" s="173"/>
      <c r="G224" s="173"/>
      <c r="H224" s="173"/>
      <c r="I224" s="173"/>
      <c r="J224" s="173"/>
      <c r="K224" s="173" t="s">
        <v>631</v>
      </c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173"/>
      <c r="W224" s="173">
        <v>70</v>
      </c>
      <c r="X224" s="173"/>
      <c r="Y224" s="173"/>
      <c r="Z224" s="175"/>
      <c r="AA224" s="176"/>
      <c r="AB224" s="176"/>
      <c r="AC224" s="176"/>
    </row>
    <row r="225" spans="1:29" ht="15.75" customHeight="1">
      <c r="A225" s="177" t="s">
        <v>1348</v>
      </c>
      <c r="B225" s="178" t="s">
        <v>1349</v>
      </c>
      <c r="C225" s="178">
        <f>(Components!$W225*variables!$B$1)*variables!$B$5</f>
        <v>46.2</v>
      </c>
      <c r="D225" s="178"/>
      <c r="E225" s="178"/>
      <c r="F225" s="178"/>
      <c r="G225" s="178"/>
      <c r="H225" s="178"/>
      <c r="I225" s="178"/>
      <c r="J225" s="178"/>
      <c r="K225" s="178" t="s">
        <v>631</v>
      </c>
      <c r="L225" s="178"/>
      <c r="M225" s="178"/>
      <c r="N225" s="178"/>
      <c r="O225" s="178"/>
      <c r="P225" s="178"/>
      <c r="Q225" s="178"/>
      <c r="R225" s="178"/>
      <c r="S225" s="178"/>
      <c r="T225" s="178"/>
      <c r="U225" s="178"/>
      <c r="V225" s="178"/>
      <c r="W225" s="178">
        <v>35</v>
      </c>
      <c r="X225" s="178"/>
      <c r="Y225" s="178"/>
      <c r="Z225" s="180"/>
      <c r="AA225" s="176"/>
      <c r="AB225" s="176"/>
      <c r="AC225" s="176"/>
    </row>
    <row r="226" spans="1:29" ht="15.75" customHeight="1">
      <c r="A226" s="172" t="s">
        <v>1344</v>
      </c>
      <c r="B226" s="173" t="s">
        <v>1350</v>
      </c>
      <c r="C226" s="173">
        <f>(Components!$W226*variables!$B$1)*variables!$B$5</f>
        <v>52.800000000000004</v>
      </c>
      <c r="D226" s="173"/>
      <c r="E226" s="173"/>
      <c r="F226" s="173"/>
      <c r="G226" s="173"/>
      <c r="H226" s="173"/>
      <c r="I226" s="173"/>
      <c r="J226" s="173"/>
      <c r="K226" s="173" t="s">
        <v>631</v>
      </c>
      <c r="L226" s="173"/>
      <c r="M226" s="173"/>
      <c r="N226" s="173"/>
      <c r="O226" s="173"/>
      <c r="P226" s="173"/>
      <c r="Q226" s="173"/>
      <c r="R226" s="173"/>
      <c r="S226" s="173"/>
      <c r="T226" s="173"/>
      <c r="U226" s="173"/>
      <c r="V226" s="173"/>
      <c r="W226" s="173">
        <v>40</v>
      </c>
      <c r="X226" s="173"/>
      <c r="Y226" s="173"/>
      <c r="Z226" s="175"/>
      <c r="AA226" s="176"/>
      <c r="AB226" s="176"/>
      <c r="AC226" s="176"/>
    </row>
    <row r="227" spans="1:29" ht="15.75" customHeight="1">
      <c r="A227" s="177" t="s">
        <v>1351</v>
      </c>
      <c r="B227" s="178" t="s">
        <v>1352</v>
      </c>
      <c r="C227" s="178">
        <f>(Components!$W227*variables!$B$1)*variables!$B$5</f>
        <v>59.400000000000006</v>
      </c>
      <c r="D227" s="178"/>
      <c r="E227" s="178"/>
      <c r="F227" s="178"/>
      <c r="G227" s="178"/>
      <c r="H227" s="178"/>
      <c r="I227" s="178"/>
      <c r="J227" s="178"/>
      <c r="K227" s="178" t="s">
        <v>631</v>
      </c>
      <c r="L227" s="178"/>
      <c r="M227" s="178"/>
      <c r="N227" s="178"/>
      <c r="O227" s="178"/>
      <c r="P227" s="178"/>
      <c r="Q227" s="178"/>
      <c r="R227" s="178"/>
      <c r="S227" s="178"/>
      <c r="T227" s="178"/>
      <c r="U227" s="178"/>
      <c r="V227" s="178"/>
      <c r="W227" s="178">
        <v>45</v>
      </c>
      <c r="X227" s="178"/>
      <c r="Y227" s="178"/>
      <c r="Z227" s="180"/>
      <c r="AA227" s="176"/>
      <c r="AB227" s="176"/>
      <c r="AC227" s="176"/>
    </row>
    <row r="228" spans="1:29" ht="15.75" customHeight="1">
      <c r="A228" s="172" t="s">
        <v>1353</v>
      </c>
      <c r="B228" s="173" t="s">
        <v>1354</v>
      </c>
      <c r="C228" s="173">
        <f>(Components!$W228*variables!$B$1)*variables!$B$5</f>
        <v>66</v>
      </c>
      <c r="D228" s="173"/>
      <c r="E228" s="173"/>
      <c r="F228" s="173"/>
      <c r="G228" s="173"/>
      <c r="H228" s="173"/>
      <c r="I228" s="173"/>
      <c r="J228" s="173"/>
      <c r="K228" s="173" t="s">
        <v>631</v>
      </c>
      <c r="L228" s="173"/>
      <c r="M228" s="173"/>
      <c r="N228" s="173"/>
      <c r="O228" s="173"/>
      <c r="P228" s="173"/>
      <c r="Q228" s="173"/>
      <c r="R228" s="173"/>
      <c r="S228" s="173"/>
      <c r="T228" s="173"/>
      <c r="U228" s="173"/>
      <c r="V228" s="173"/>
      <c r="W228" s="173">
        <v>50</v>
      </c>
      <c r="X228" s="173"/>
      <c r="Y228" s="173"/>
      <c r="Z228" s="175"/>
      <c r="AA228" s="176"/>
      <c r="AB228" s="176"/>
      <c r="AC228" s="176"/>
    </row>
    <row r="229" spans="1:29" ht="15.75" customHeight="1">
      <c r="A229" s="177" t="s">
        <v>1355</v>
      </c>
      <c r="B229" s="178" t="s">
        <v>1356</v>
      </c>
      <c r="C229" s="178">
        <f>(Components!$W229*variables!$B$1)*variables!$B$5</f>
        <v>10.56</v>
      </c>
      <c r="D229" s="178"/>
      <c r="E229" s="178"/>
      <c r="F229" s="178"/>
      <c r="G229" s="178"/>
      <c r="H229" s="178"/>
      <c r="I229" s="178"/>
      <c r="J229" s="178"/>
      <c r="K229" s="178" t="s">
        <v>631</v>
      </c>
      <c r="L229" s="178"/>
      <c r="M229" s="178"/>
      <c r="N229" s="178"/>
      <c r="O229" s="178"/>
      <c r="P229" s="178"/>
      <c r="Q229" s="178"/>
      <c r="R229" s="178"/>
      <c r="S229" s="178"/>
      <c r="T229" s="178"/>
      <c r="U229" s="178"/>
      <c r="V229" s="178"/>
      <c r="W229" s="178">
        <v>8</v>
      </c>
      <c r="X229" s="178"/>
      <c r="Y229" s="178"/>
      <c r="Z229" s="180"/>
      <c r="AA229" s="176"/>
      <c r="AB229" s="176"/>
      <c r="AC229" s="176"/>
    </row>
    <row r="230" spans="1:29" ht="15.75" customHeight="1">
      <c r="A230" s="172" t="s">
        <v>1357</v>
      </c>
      <c r="B230" s="173" t="s">
        <v>1358</v>
      </c>
      <c r="C230" s="173">
        <f>(Components!$W230*variables!$B$1)*variables!$B$5</f>
        <v>10.56</v>
      </c>
      <c r="D230" s="173"/>
      <c r="E230" s="173"/>
      <c r="F230" s="173"/>
      <c r="G230" s="173"/>
      <c r="H230" s="173"/>
      <c r="I230" s="173"/>
      <c r="J230" s="173"/>
      <c r="K230" s="173" t="s">
        <v>631</v>
      </c>
      <c r="L230" s="173"/>
      <c r="M230" s="173"/>
      <c r="N230" s="173"/>
      <c r="O230" s="173"/>
      <c r="P230" s="173"/>
      <c r="Q230" s="173"/>
      <c r="R230" s="173"/>
      <c r="S230" s="173"/>
      <c r="T230" s="173"/>
      <c r="U230" s="173"/>
      <c r="V230" s="173"/>
      <c r="W230" s="173">
        <v>8</v>
      </c>
      <c r="X230" s="173"/>
      <c r="Y230" s="173"/>
      <c r="Z230" s="175"/>
      <c r="AA230" s="176"/>
      <c r="AB230" s="176"/>
      <c r="AC230" s="176"/>
    </row>
    <row r="231" spans="1:29" ht="15.75" customHeight="1">
      <c r="A231" s="177" t="s">
        <v>1359</v>
      </c>
      <c r="B231" s="178" t="s">
        <v>1360</v>
      </c>
      <c r="C231" s="178">
        <f>(Components!$W231*variables!$B$1)*variables!$B$5</f>
        <v>21.12</v>
      </c>
      <c r="D231" s="178"/>
      <c r="E231" s="178"/>
      <c r="F231" s="178"/>
      <c r="G231" s="178"/>
      <c r="H231" s="178"/>
      <c r="I231" s="178"/>
      <c r="J231" s="178"/>
      <c r="K231" s="178" t="s">
        <v>631</v>
      </c>
      <c r="L231" s="178"/>
      <c r="M231" s="178"/>
      <c r="N231" s="178"/>
      <c r="O231" s="178"/>
      <c r="P231" s="178"/>
      <c r="Q231" s="178"/>
      <c r="R231" s="178"/>
      <c r="S231" s="178"/>
      <c r="T231" s="178"/>
      <c r="U231" s="178"/>
      <c r="V231" s="178"/>
      <c r="W231" s="178">
        <v>16</v>
      </c>
      <c r="X231" s="178"/>
      <c r="Y231" s="178"/>
      <c r="Z231" s="180"/>
      <c r="AA231" s="176"/>
      <c r="AB231" s="176"/>
      <c r="AC231" s="176"/>
    </row>
    <row r="232" spans="1:29" ht="15.75" customHeight="1">
      <c r="A232" s="172" t="s">
        <v>1361</v>
      </c>
      <c r="B232" s="173" t="s">
        <v>1362</v>
      </c>
      <c r="C232" s="173">
        <f>(Components!$W232*variables!$B$1)*variables!$B$5</f>
        <v>92.4</v>
      </c>
      <c r="D232" s="173"/>
      <c r="E232" s="173"/>
      <c r="F232" s="173"/>
      <c r="G232" s="173"/>
      <c r="H232" s="173"/>
      <c r="I232" s="173"/>
      <c r="J232" s="173"/>
      <c r="K232" s="173" t="s">
        <v>631</v>
      </c>
      <c r="L232" s="173"/>
      <c r="M232" s="173"/>
      <c r="N232" s="173"/>
      <c r="O232" s="173"/>
      <c r="P232" s="173"/>
      <c r="Q232" s="173"/>
      <c r="R232" s="173"/>
      <c r="S232" s="173"/>
      <c r="T232" s="173"/>
      <c r="U232" s="173"/>
      <c r="V232" s="173"/>
      <c r="W232" s="173">
        <v>70</v>
      </c>
      <c r="X232" s="173"/>
      <c r="Y232" s="173"/>
      <c r="Z232" s="175"/>
      <c r="AA232" s="176"/>
      <c r="AB232" s="176"/>
      <c r="AC232" s="176"/>
    </row>
    <row r="233" spans="1:29" ht="15.75" customHeight="1">
      <c r="A233" s="177" t="s">
        <v>1363</v>
      </c>
      <c r="B233" s="178" t="s">
        <v>1364</v>
      </c>
      <c r="C233" s="178">
        <f>(Components!$W233*variables!$B$1)*variables!$B$5</f>
        <v>6.6000000000000005</v>
      </c>
      <c r="D233" s="178"/>
      <c r="E233" s="178"/>
      <c r="F233" s="178"/>
      <c r="G233" s="178"/>
      <c r="H233" s="178"/>
      <c r="I233" s="178"/>
      <c r="J233" s="178"/>
      <c r="K233" s="178" t="s">
        <v>631</v>
      </c>
      <c r="L233" s="178"/>
      <c r="M233" s="178"/>
      <c r="N233" s="178"/>
      <c r="O233" s="178"/>
      <c r="P233" s="178"/>
      <c r="Q233" s="178"/>
      <c r="R233" s="178"/>
      <c r="S233" s="178"/>
      <c r="T233" s="178"/>
      <c r="U233" s="178"/>
      <c r="V233" s="178"/>
      <c r="W233" s="178">
        <v>5</v>
      </c>
      <c r="X233" s="178"/>
      <c r="Y233" s="178"/>
      <c r="Z233" s="180"/>
      <c r="AA233" s="176"/>
      <c r="AB233" s="176"/>
      <c r="AC233" s="176"/>
    </row>
    <row r="234" spans="1:29" ht="15.75" customHeight="1">
      <c r="A234" s="172" t="s">
        <v>1365</v>
      </c>
      <c r="B234" s="173" t="s">
        <v>1366</v>
      </c>
      <c r="C234" s="173">
        <f>(Components!$W234*variables!$B$1)*variables!$B$5</f>
        <v>6.6000000000000005</v>
      </c>
      <c r="D234" s="173"/>
      <c r="E234" s="173"/>
      <c r="F234" s="173"/>
      <c r="G234" s="173"/>
      <c r="H234" s="173"/>
      <c r="I234" s="173"/>
      <c r="J234" s="173"/>
      <c r="K234" s="173" t="s">
        <v>631</v>
      </c>
      <c r="L234" s="173"/>
      <c r="M234" s="173"/>
      <c r="N234" s="173"/>
      <c r="O234" s="173"/>
      <c r="P234" s="173"/>
      <c r="Q234" s="173"/>
      <c r="R234" s="173"/>
      <c r="S234" s="173"/>
      <c r="T234" s="173"/>
      <c r="U234" s="173"/>
      <c r="V234" s="173"/>
      <c r="W234" s="173">
        <v>5</v>
      </c>
      <c r="X234" s="173"/>
      <c r="Y234" s="173"/>
      <c r="Z234" s="175"/>
      <c r="AA234" s="176"/>
      <c r="AB234" s="176"/>
      <c r="AC234" s="176"/>
    </row>
    <row r="235" spans="1:29" ht="15.75" customHeight="1">
      <c r="A235" s="177" t="s">
        <v>1367</v>
      </c>
      <c r="B235" s="178" t="s">
        <v>1368</v>
      </c>
      <c r="C235" s="178">
        <f>(Components!$W235*variables!$B$1)*variables!$B$5</f>
        <v>6.6000000000000005</v>
      </c>
      <c r="D235" s="178"/>
      <c r="E235" s="178"/>
      <c r="F235" s="178"/>
      <c r="G235" s="178"/>
      <c r="H235" s="178"/>
      <c r="I235" s="178"/>
      <c r="J235" s="178"/>
      <c r="K235" s="178" t="s">
        <v>631</v>
      </c>
      <c r="L235" s="178"/>
      <c r="M235" s="178"/>
      <c r="N235" s="178"/>
      <c r="O235" s="178"/>
      <c r="P235" s="178"/>
      <c r="Q235" s="178"/>
      <c r="R235" s="178"/>
      <c r="S235" s="178"/>
      <c r="T235" s="178"/>
      <c r="U235" s="178"/>
      <c r="V235" s="178"/>
      <c r="W235" s="178">
        <v>5</v>
      </c>
      <c r="X235" s="178"/>
      <c r="Y235" s="178"/>
      <c r="Z235" s="180"/>
      <c r="AA235" s="176"/>
      <c r="AB235" s="176"/>
      <c r="AC235" s="176"/>
    </row>
    <row r="236" spans="1:29" ht="15.75" customHeight="1">
      <c r="A236" s="172" t="s">
        <v>1369</v>
      </c>
      <c r="B236" s="173" t="s">
        <v>1370</v>
      </c>
      <c r="C236" s="173">
        <f>(Components!$W236*variables!$B$1)*variables!$B$5</f>
        <v>26.400000000000002</v>
      </c>
      <c r="D236" s="173"/>
      <c r="E236" s="173"/>
      <c r="F236" s="173"/>
      <c r="G236" s="173"/>
      <c r="H236" s="173"/>
      <c r="I236" s="173"/>
      <c r="J236" s="173"/>
      <c r="K236" s="173" t="s">
        <v>631</v>
      </c>
      <c r="L236" s="173"/>
      <c r="M236" s="173"/>
      <c r="N236" s="173"/>
      <c r="O236" s="173"/>
      <c r="P236" s="173"/>
      <c r="Q236" s="173"/>
      <c r="R236" s="173"/>
      <c r="S236" s="173"/>
      <c r="T236" s="173"/>
      <c r="U236" s="173"/>
      <c r="V236" s="173"/>
      <c r="W236" s="173">
        <v>20</v>
      </c>
      <c r="X236" s="173"/>
      <c r="Y236" s="173"/>
      <c r="Z236" s="175"/>
      <c r="AA236" s="176"/>
      <c r="AB236" s="176"/>
      <c r="AC236" s="176"/>
    </row>
    <row r="237" spans="1:29" ht="15.75" customHeight="1">
      <c r="A237" s="177" t="s">
        <v>1371</v>
      </c>
      <c r="B237" s="178" t="s">
        <v>1372</v>
      </c>
      <c r="C237" s="178">
        <f>(Components!$W237*variables!$B$1)*variables!$B$5</f>
        <v>3.96</v>
      </c>
      <c r="D237" s="178"/>
      <c r="E237" s="178"/>
      <c r="F237" s="178"/>
      <c r="G237" s="178"/>
      <c r="H237" s="178"/>
      <c r="I237" s="178"/>
      <c r="J237" s="178"/>
      <c r="K237" s="178" t="s">
        <v>631</v>
      </c>
      <c r="L237" s="178"/>
      <c r="M237" s="178"/>
      <c r="N237" s="178"/>
      <c r="O237" s="178"/>
      <c r="P237" s="178"/>
      <c r="Q237" s="178"/>
      <c r="R237" s="178"/>
      <c r="S237" s="178"/>
      <c r="T237" s="178"/>
      <c r="U237" s="178"/>
      <c r="V237" s="178"/>
      <c r="W237" s="178">
        <v>3</v>
      </c>
      <c r="X237" s="178"/>
      <c r="Y237" s="178"/>
      <c r="Z237" s="180"/>
      <c r="AA237" s="176"/>
      <c r="AB237" s="176"/>
      <c r="AC237" s="176"/>
    </row>
    <row r="238" spans="1:29" ht="15.75" customHeight="1">
      <c r="A238" s="172" t="s">
        <v>1373</v>
      </c>
      <c r="B238" s="173" t="s">
        <v>1374</v>
      </c>
      <c r="C238" s="173">
        <f>(Components!$W238*variables!$B$1)*variables!$B$5</f>
        <v>3.96</v>
      </c>
      <c r="D238" s="173"/>
      <c r="E238" s="173"/>
      <c r="F238" s="173"/>
      <c r="G238" s="173"/>
      <c r="H238" s="173"/>
      <c r="I238" s="173"/>
      <c r="J238" s="173"/>
      <c r="K238" s="173" t="s">
        <v>631</v>
      </c>
      <c r="L238" s="173"/>
      <c r="M238" s="173"/>
      <c r="N238" s="173"/>
      <c r="O238" s="173"/>
      <c r="P238" s="173"/>
      <c r="Q238" s="173"/>
      <c r="R238" s="173"/>
      <c r="S238" s="173"/>
      <c r="T238" s="173"/>
      <c r="U238" s="173"/>
      <c r="V238" s="173"/>
      <c r="W238" s="173">
        <v>3</v>
      </c>
      <c r="X238" s="173"/>
      <c r="Y238" s="173"/>
      <c r="Z238" s="175"/>
      <c r="AA238" s="176"/>
      <c r="AB238" s="176"/>
      <c r="AC238" s="176"/>
    </row>
    <row r="239" spans="1:29" ht="15.75" customHeight="1">
      <c r="A239" s="177" t="s">
        <v>1375</v>
      </c>
      <c r="B239" s="178" t="s">
        <v>1376</v>
      </c>
      <c r="C239" s="178">
        <f>(Components!$W239*variables!$B$1)*variables!$B$5</f>
        <v>3.96</v>
      </c>
      <c r="D239" s="178"/>
      <c r="E239" s="178"/>
      <c r="F239" s="178"/>
      <c r="G239" s="178"/>
      <c r="H239" s="178"/>
      <c r="I239" s="178"/>
      <c r="J239" s="178"/>
      <c r="K239" s="178" t="s">
        <v>631</v>
      </c>
      <c r="L239" s="178"/>
      <c r="M239" s="178"/>
      <c r="N239" s="178"/>
      <c r="O239" s="178"/>
      <c r="P239" s="178"/>
      <c r="Q239" s="178"/>
      <c r="R239" s="178"/>
      <c r="S239" s="178"/>
      <c r="T239" s="178"/>
      <c r="U239" s="178"/>
      <c r="V239" s="178"/>
      <c r="W239" s="178">
        <v>3</v>
      </c>
      <c r="X239" s="178"/>
      <c r="Y239" s="178"/>
      <c r="Z239" s="180"/>
      <c r="AA239" s="176"/>
      <c r="AB239" s="176"/>
      <c r="AC239" s="176"/>
    </row>
    <row r="240" spans="1:29" ht="15.75" customHeight="1">
      <c r="A240" s="172" t="s">
        <v>1377</v>
      </c>
      <c r="B240" s="173" t="s">
        <v>1378</v>
      </c>
      <c r="C240" s="173">
        <f>(Components!$W240*variables!$B$1)*variables!$B$5</f>
        <v>3.96</v>
      </c>
      <c r="D240" s="173"/>
      <c r="E240" s="173"/>
      <c r="F240" s="173"/>
      <c r="G240" s="173"/>
      <c r="H240" s="173"/>
      <c r="I240" s="173"/>
      <c r="J240" s="173"/>
      <c r="K240" s="173" t="s">
        <v>631</v>
      </c>
      <c r="L240" s="173"/>
      <c r="M240" s="173"/>
      <c r="N240" s="173"/>
      <c r="O240" s="173"/>
      <c r="P240" s="173"/>
      <c r="Q240" s="173"/>
      <c r="R240" s="173"/>
      <c r="S240" s="173"/>
      <c r="T240" s="173"/>
      <c r="U240" s="173"/>
      <c r="V240" s="173"/>
      <c r="W240" s="173">
        <v>3</v>
      </c>
      <c r="X240" s="173"/>
      <c r="Y240" s="173"/>
      <c r="Z240" s="175"/>
      <c r="AA240" s="176"/>
      <c r="AB240" s="176"/>
      <c r="AC240" s="176"/>
    </row>
    <row r="241" spans="1:29" ht="15.75" customHeight="1">
      <c r="A241" s="177" t="s">
        <v>1379</v>
      </c>
      <c r="B241" s="178" t="s">
        <v>1380</v>
      </c>
      <c r="C241" s="178">
        <f>(Components!$W241*variables!$B$1)*variables!$B$5</f>
        <v>10.56</v>
      </c>
      <c r="D241" s="178"/>
      <c r="E241" s="178"/>
      <c r="F241" s="178"/>
      <c r="G241" s="178"/>
      <c r="H241" s="178"/>
      <c r="I241" s="178"/>
      <c r="J241" s="178"/>
      <c r="K241" s="178" t="s">
        <v>631</v>
      </c>
      <c r="L241" s="178"/>
      <c r="M241" s="178"/>
      <c r="N241" s="178"/>
      <c r="O241" s="178"/>
      <c r="P241" s="178"/>
      <c r="Q241" s="178"/>
      <c r="R241" s="178"/>
      <c r="S241" s="178"/>
      <c r="T241" s="178"/>
      <c r="U241" s="178"/>
      <c r="V241" s="178"/>
      <c r="W241" s="178">
        <v>8</v>
      </c>
      <c r="X241" s="178"/>
      <c r="Y241" s="178"/>
      <c r="Z241" s="180"/>
      <c r="AA241" s="176"/>
      <c r="AB241" s="176"/>
      <c r="AC241" s="176"/>
    </row>
    <row r="242" spans="1:29" ht="15.75" customHeight="1">
      <c r="A242" s="172" t="s">
        <v>1381</v>
      </c>
      <c r="B242" s="173" t="s">
        <v>1382</v>
      </c>
      <c r="C242" s="173">
        <f>(Components!$W242*variables!$B$1)*variables!$B$5</f>
        <v>6.6000000000000005</v>
      </c>
      <c r="D242" s="173"/>
      <c r="E242" s="173"/>
      <c r="F242" s="173"/>
      <c r="G242" s="173"/>
      <c r="H242" s="173"/>
      <c r="I242" s="173"/>
      <c r="J242" s="173"/>
      <c r="K242" s="173" t="s">
        <v>631</v>
      </c>
      <c r="L242" s="173"/>
      <c r="M242" s="173"/>
      <c r="N242" s="173"/>
      <c r="O242" s="173"/>
      <c r="P242" s="173"/>
      <c r="Q242" s="173"/>
      <c r="R242" s="173"/>
      <c r="S242" s="173"/>
      <c r="T242" s="173"/>
      <c r="U242" s="173"/>
      <c r="V242" s="173"/>
      <c r="W242" s="173">
        <v>5</v>
      </c>
      <c r="X242" s="173"/>
      <c r="Y242" s="173"/>
      <c r="Z242" s="175"/>
      <c r="AA242" s="176"/>
      <c r="AB242" s="176"/>
      <c r="AC242" s="176"/>
    </row>
    <row r="243" spans="1:29" ht="15.75" customHeight="1">
      <c r="A243" s="177" t="s">
        <v>1383</v>
      </c>
      <c r="B243" s="178" t="s">
        <v>1384</v>
      </c>
      <c r="C243" s="178">
        <f>(Components!$W243*variables!$B$1)*variables!$B$5</f>
        <v>2.64</v>
      </c>
      <c r="D243" s="178"/>
      <c r="E243" s="178"/>
      <c r="F243" s="178"/>
      <c r="G243" s="178"/>
      <c r="H243" s="178"/>
      <c r="I243" s="178"/>
      <c r="J243" s="178"/>
      <c r="K243" s="178" t="s">
        <v>631</v>
      </c>
      <c r="L243" s="178"/>
      <c r="M243" s="178"/>
      <c r="N243" s="178"/>
      <c r="O243" s="178"/>
      <c r="P243" s="178"/>
      <c r="Q243" s="178"/>
      <c r="R243" s="178"/>
      <c r="S243" s="178"/>
      <c r="T243" s="178"/>
      <c r="U243" s="178"/>
      <c r="V243" s="178"/>
      <c r="W243" s="178">
        <v>2</v>
      </c>
      <c r="X243" s="178"/>
      <c r="Y243" s="178"/>
      <c r="Z243" s="180"/>
      <c r="AA243" s="176"/>
      <c r="AB243" s="176"/>
      <c r="AC243" s="176"/>
    </row>
    <row r="244" spans="1:29" ht="15.75" customHeight="1">
      <c r="A244" s="172" t="s">
        <v>299</v>
      </c>
      <c r="B244" s="173" t="s">
        <v>1385</v>
      </c>
      <c r="C244" s="173">
        <f>(Components!$W244*variables!$B$1)*variables!$B$5</f>
        <v>26.400000000000002</v>
      </c>
      <c r="D244" s="173"/>
      <c r="E244" s="173"/>
      <c r="F244" s="173"/>
      <c r="G244" s="173"/>
      <c r="H244" s="173"/>
      <c r="I244" s="173"/>
      <c r="J244" s="173"/>
      <c r="K244" s="173" t="s">
        <v>631</v>
      </c>
      <c r="L244" s="173"/>
      <c r="M244" s="173"/>
      <c r="N244" s="173"/>
      <c r="O244" s="173"/>
      <c r="P244" s="173"/>
      <c r="Q244" s="173"/>
      <c r="R244" s="173"/>
      <c r="S244" s="173"/>
      <c r="T244" s="173"/>
      <c r="U244" s="173"/>
      <c r="V244" s="173"/>
      <c r="W244" s="173">
        <v>20</v>
      </c>
      <c r="X244" s="173"/>
      <c r="Y244" s="173"/>
      <c r="Z244" s="175"/>
      <c r="AA244" s="176"/>
      <c r="AB244" s="176"/>
      <c r="AC244" s="176"/>
    </row>
    <row r="245" spans="1:29" ht="15.75" customHeight="1">
      <c r="A245" s="177" t="s">
        <v>300</v>
      </c>
      <c r="B245" s="178" t="s">
        <v>1386</v>
      </c>
      <c r="C245" s="178">
        <f>(Components!$W245*variables!$B$1)*variables!$B$5</f>
        <v>26.400000000000002</v>
      </c>
      <c r="D245" s="178"/>
      <c r="E245" s="178"/>
      <c r="F245" s="178"/>
      <c r="G245" s="178"/>
      <c r="H245" s="178"/>
      <c r="I245" s="178"/>
      <c r="J245" s="178"/>
      <c r="K245" s="178" t="s">
        <v>631</v>
      </c>
      <c r="L245" s="178"/>
      <c r="M245" s="178"/>
      <c r="N245" s="178"/>
      <c r="O245" s="178"/>
      <c r="P245" s="178"/>
      <c r="Q245" s="178"/>
      <c r="R245" s="178"/>
      <c r="S245" s="178"/>
      <c r="T245" s="178"/>
      <c r="U245" s="178"/>
      <c r="V245" s="178"/>
      <c r="W245" s="178">
        <v>20</v>
      </c>
      <c r="X245" s="178"/>
      <c r="Y245" s="178"/>
      <c r="Z245" s="180"/>
      <c r="AA245" s="176"/>
      <c r="AB245" s="176"/>
      <c r="AC245" s="176"/>
    </row>
    <row r="246" spans="1:29" ht="15.75" customHeight="1">
      <c r="A246" s="172" t="s">
        <v>301</v>
      </c>
      <c r="B246" s="173" t="s">
        <v>1387</v>
      </c>
      <c r="C246" s="173">
        <f>(Components!$W246*variables!$B$1)*variables!$B$5</f>
        <v>31.68</v>
      </c>
      <c r="D246" s="173"/>
      <c r="E246" s="173"/>
      <c r="F246" s="173"/>
      <c r="G246" s="173"/>
      <c r="H246" s="173"/>
      <c r="I246" s="173"/>
      <c r="J246" s="173"/>
      <c r="K246" s="173" t="s">
        <v>631</v>
      </c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  <c r="W246" s="173">
        <v>24</v>
      </c>
      <c r="X246" s="173"/>
      <c r="Y246" s="173"/>
      <c r="Z246" s="175"/>
      <c r="AA246" s="176"/>
      <c r="AB246" s="176"/>
      <c r="AC246" s="176"/>
    </row>
    <row r="247" spans="1:29" ht="15.75" customHeight="1">
      <c r="A247" s="177" t="s">
        <v>1388</v>
      </c>
      <c r="B247" s="178" t="s">
        <v>1389</v>
      </c>
      <c r="C247" s="178">
        <f>(Components!$W247*variables!$B$1)*variables!$B$5</f>
        <v>31.68</v>
      </c>
      <c r="D247" s="178"/>
      <c r="E247" s="178"/>
      <c r="F247" s="178"/>
      <c r="G247" s="178"/>
      <c r="H247" s="178"/>
      <c r="I247" s="178"/>
      <c r="J247" s="178"/>
      <c r="K247" s="178" t="s">
        <v>631</v>
      </c>
      <c r="L247" s="178"/>
      <c r="M247" s="178"/>
      <c r="N247" s="178"/>
      <c r="O247" s="178"/>
      <c r="P247" s="178"/>
      <c r="Q247" s="178"/>
      <c r="R247" s="178"/>
      <c r="S247" s="178"/>
      <c r="T247" s="178"/>
      <c r="U247" s="178"/>
      <c r="V247" s="178"/>
      <c r="W247" s="178">
        <v>24</v>
      </c>
      <c r="X247" s="178"/>
      <c r="Y247" s="178"/>
      <c r="Z247" s="180"/>
      <c r="AA247" s="176"/>
      <c r="AB247" s="176"/>
      <c r="AC247" s="176"/>
    </row>
    <row r="248" spans="1:29" ht="15.75" customHeight="1">
      <c r="A248" s="172" t="s">
        <v>302</v>
      </c>
      <c r="B248" s="173" t="s">
        <v>1390</v>
      </c>
      <c r="C248" s="173">
        <f>(Components!$W248*variables!$B$1)*variables!$B$5</f>
        <v>87.12</v>
      </c>
      <c r="D248" s="173"/>
      <c r="E248" s="173"/>
      <c r="F248" s="173"/>
      <c r="G248" s="173"/>
      <c r="H248" s="173"/>
      <c r="I248" s="173"/>
      <c r="J248" s="173"/>
      <c r="K248" s="173" t="s">
        <v>631</v>
      </c>
      <c r="L248" s="173"/>
      <c r="M248" s="173"/>
      <c r="N248" s="173"/>
      <c r="O248" s="173"/>
      <c r="P248" s="173"/>
      <c r="Q248" s="173"/>
      <c r="R248" s="173"/>
      <c r="S248" s="173"/>
      <c r="T248" s="173"/>
      <c r="U248" s="173"/>
      <c r="V248" s="173"/>
      <c r="W248" s="173">
        <v>66</v>
      </c>
      <c r="X248" s="173"/>
      <c r="Y248" s="173"/>
      <c r="Z248" s="175"/>
      <c r="AA248" s="176"/>
      <c r="AB248" s="176"/>
      <c r="AC248" s="176"/>
    </row>
    <row r="249" spans="1:29" ht="15.75" customHeight="1">
      <c r="A249" s="177" t="s">
        <v>1391</v>
      </c>
      <c r="B249" s="178" t="s">
        <v>1392</v>
      </c>
      <c r="C249" s="178">
        <f>(Components!$W249*variables!$B$1)*variables!$B$5</f>
        <v>92.4</v>
      </c>
      <c r="D249" s="178"/>
      <c r="E249" s="178"/>
      <c r="F249" s="178"/>
      <c r="G249" s="178"/>
      <c r="H249" s="178"/>
      <c r="I249" s="178"/>
      <c r="J249" s="178"/>
      <c r="K249" s="178" t="s">
        <v>631</v>
      </c>
      <c r="L249" s="178"/>
      <c r="M249" s="178"/>
      <c r="N249" s="178"/>
      <c r="O249" s="178"/>
      <c r="P249" s="178"/>
      <c r="Q249" s="178"/>
      <c r="R249" s="178"/>
      <c r="S249" s="178"/>
      <c r="T249" s="178"/>
      <c r="U249" s="178"/>
      <c r="V249" s="178"/>
      <c r="W249" s="178">
        <v>70</v>
      </c>
      <c r="X249" s="178"/>
      <c r="Y249" s="178"/>
      <c r="Z249" s="180"/>
      <c r="AA249" s="176"/>
      <c r="AB249" s="176"/>
      <c r="AC249" s="176"/>
    </row>
    <row r="250" spans="1:29" ht="15.75" customHeight="1">
      <c r="A250" s="172" t="s">
        <v>1393</v>
      </c>
      <c r="B250" s="173" t="s">
        <v>1394</v>
      </c>
      <c r="C250" s="173">
        <f>(Components!$W250*variables!$B$1)*variables!$B$5</f>
        <v>92.4</v>
      </c>
      <c r="D250" s="173"/>
      <c r="E250" s="173"/>
      <c r="F250" s="173"/>
      <c r="G250" s="173"/>
      <c r="H250" s="173"/>
      <c r="I250" s="173"/>
      <c r="J250" s="173"/>
      <c r="K250" s="173" t="s">
        <v>631</v>
      </c>
      <c r="L250" s="173"/>
      <c r="M250" s="173"/>
      <c r="N250" s="173"/>
      <c r="O250" s="173"/>
      <c r="P250" s="173"/>
      <c r="Q250" s="173"/>
      <c r="R250" s="173"/>
      <c r="S250" s="173"/>
      <c r="T250" s="173"/>
      <c r="U250" s="173"/>
      <c r="V250" s="173"/>
      <c r="W250" s="173">
        <v>70</v>
      </c>
      <c r="X250" s="173"/>
      <c r="Y250" s="173"/>
      <c r="Z250" s="175"/>
      <c r="AA250" s="176"/>
      <c r="AB250" s="176"/>
      <c r="AC250" s="176"/>
    </row>
    <row r="251" spans="1:29" ht="15.75" customHeight="1">
      <c r="A251" s="177" t="s">
        <v>1395</v>
      </c>
      <c r="B251" s="178" t="s">
        <v>1396</v>
      </c>
      <c r="C251" s="178">
        <f>(Components!$W251*variables!$B$1)*variables!$B$5</f>
        <v>92.4</v>
      </c>
      <c r="D251" s="178"/>
      <c r="E251" s="178"/>
      <c r="F251" s="178"/>
      <c r="G251" s="178"/>
      <c r="H251" s="178"/>
      <c r="I251" s="178"/>
      <c r="J251" s="178"/>
      <c r="K251" s="178" t="s">
        <v>631</v>
      </c>
      <c r="L251" s="178"/>
      <c r="M251" s="178"/>
      <c r="N251" s="178"/>
      <c r="O251" s="178"/>
      <c r="P251" s="178"/>
      <c r="Q251" s="178"/>
      <c r="R251" s="178"/>
      <c r="S251" s="178"/>
      <c r="T251" s="178"/>
      <c r="U251" s="178"/>
      <c r="V251" s="178"/>
      <c r="W251" s="178">
        <v>70</v>
      </c>
      <c r="X251" s="178"/>
      <c r="Y251" s="178"/>
      <c r="Z251" s="180"/>
      <c r="AA251" s="176"/>
      <c r="AB251" s="176"/>
      <c r="AC251" s="176"/>
    </row>
    <row r="252" spans="1:29" ht="15.75" customHeight="1">
      <c r="A252" s="172" t="s">
        <v>1397</v>
      </c>
      <c r="B252" s="173" t="s">
        <v>1398</v>
      </c>
      <c r="C252" s="173">
        <f>(Components!$W252*variables!$B$1)*variables!$B$5</f>
        <v>105.60000000000001</v>
      </c>
      <c r="D252" s="173"/>
      <c r="E252" s="173"/>
      <c r="F252" s="173"/>
      <c r="G252" s="173"/>
      <c r="H252" s="173"/>
      <c r="I252" s="173"/>
      <c r="J252" s="173"/>
      <c r="K252" s="173" t="s">
        <v>631</v>
      </c>
      <c r="L252" s="173"/>
      <c r="M252" s="173"/>
      <c r="N252" s="173"/>
      <c r="O252" s="173"/>
      <c r="P252" s="173"/>
      <c r="Q252" s="173"/>
      <c r="R252" s="173"/>
      <c r="S252" s="173"/>
      <c r="T252" s="173"/>
      <c r="U252" s="173"/>
      <c r="V252" s="173"/>
      <c r="W252" s="173">
        <v>80</v>
      </c>
      <c r="X252" s="173"/>
      <c r="Y252" s="173"/>
      <c r="Z252" s="175"/>
      <c r="AA252" s="176"/>
      <c r="AB252" s="176"/>
      <c r="AC252" s="176"/>
    </row>
    <row r="253" spans="1:29" ht="15.75" customHeight="1">
      <c r="A253" s="177" t="s">
        <v>1399</v>
      </c>
      <c r="B253" s="178" t="s">
        <v>1400</v>
      </c>
      <c r="C253" s="178">
        <f>(Components!$W253*variables!$B$1)*variables!$B$5</f>
        <v>105.60000000000001</v>
      </c>
      <c r="D253" s="178"/>
      <c r="E253" s="178"/>
      <c r="F253" s="178"/>
      <c r="G253" s="178"/>
      <c r="H253" s="178"/>
      <c r="I253" s="178"/>
      <c r="J253" s="178"/>
      <c r="K253" s="178" t="s">
        <v>631</v>
      </c>
      <c r="L253" s="178"/>
      <c r="M253" s="178"/>
      <c r="N253" s="178"/>
      <c r="O253" s="178"/>
      <c r="P253" s="178"/>
      <c r="Q253" s="178"/>
      <c r="R253" s="178"/>
      <c r="S253" s="178"/>
      <c r="T253" s="178"/>
      <c r="U253" s="178"/>
      <c r="V253" s="178"/>
      <c r="W253" s="178">
        <v>80</v>
      </c>
      <c r="X253" s="178"/>
      <c r="Y253" s="178"/>
      <c r="Z253" s="180"/>
      <c r="AA253" s="176"/>
      <c r="AB253" s="176"/>
      <c r="AC253" s="176"/>
    </row>
    <row r="254" spans="1:29" ht="15.75" customHeight="1">
      <c r="A254" s="172" t="s">
        <v>1401</v>
      </c>
      <c r="B254" s="173" t="s">
        <v>1402</v>
      </c>
      <c r="C254" s="173">
        <f>(Components!$W254*variables!$B$1)*variables!$B$5</f>
        <v>198.00000000000003</v>
      </c>
      <c r="D254" s="173"/>
      <c r="E254" s="173"/>
      <c r="F254" s="173"/>
      <c r="G254" s="173"/>
      <c r="H254" s="173"/>
      <c r="I254" s="173"/>
      <c r="J254" s="173"/>
      <c r="K254" s="173" t="s">
        <v>631</v>
      </c>
      <c r="L254" s="173"/>
      <c r="M254" s="173"/>
      <c r="N254" s="173"/>
      <c r="O254" s="173"/>
      <c r="P254" s="173"/>
      <c r="Q254" s="173"/>
      <c r="R254" s="173"/>
      <c r="S254" s="173"/>
      <c r="T254" s="173"/>
      <c r="U254" s="173"/>
      <c r="V254" s="173"/>
      <c r="W254" s="173">
        <v>150</v>
      </c>
      <c r="X254" s="173"/>
      <c r="Y254" s="173"/>
      <c r="Z254" s="175"/>
      <c r="AA254" s="176"/>
      <c r="AB254" s="176"/>
      <c r="AC254" s="176"/>
    </row>
    <row r="255" spans="1:29" ht="15.75" customHeight="1">
      <c r="A255" s="177" t="s">
        <v>1403</v>
      </c>
      <c r="B255" s="178" t="s">
        <v>1404</v>
      </c>
      <c r="C255" s="178">
        <f>(Components!$W255*variables!$B$1)*variables!$B$5</f>
        <v>79.2</v>
      </c>
      <c r="D255" s="178"/>
      <c r="E255" s="178"/>
      <c r="F255" s="178"/>
      <c r="G255" s="178"/>
      <c r="H255" s="178"/>
      <c r="I255" s="178"/>
      <c r="J255" s="178"/>
      <c r="K255" s="178" t="s">
        <v>631</v>
      </c>
      <c r="L255" s="178"/>
      <c r="M255" s="178"/>
      <c r="N255" s="178"/>
      <c r="O255" s="178"/>
      <c r="P255" s="178"/>
      <c r="Q255" s="178"/>
      <c r="R255" s="178"/>
      <c r="S255" s="178"/>
      <c r="T255" s="178"/>
      <c r="U255" s="178"/>
      <c r="V255" s="178"/>
      <c r="W255" s="178">
        <v>60</v>
      </c>
      <c r="X255" s="178"/>
      <c r="Y255" s="178"/>
      <c r="Z255" s="180"/>
      <c r="AA255" s="176"/>
      <c r="AB255" s="176"/>
      <c r="AC255" s="176"/>
    </row>
    <row r="256" spans="1:29" ht="15.75" customHeight="1">
      <c r="A256" s="172" t="s">
        <v>1405</v>
      </c>
      <c r="B256" s="173" t="s">
        <v>1406</v>
      </c>
      <c r="C256" s="173">
        <f>(Components!$W256*variables!$B$1)*variables!$B$5</f>
        <v>79.2</v>
      </c>
      <c r="D256" s="173"/>
      <c r="E256" s="173"/>
      <c r="F256" s="173"/>
      <c r="G256" s="173"/>
      <c r="H256" s="173"/>
      <c r="I256" s="173"/>
      <c r="J256" s="173"/>
      <c r="K256" s="173" t="s">
        <v>631</v>
      </c>
      <c r="L256" s="173"/>
      <c r="M256" s="173"/>
      <c r="N256" s="173"/>
      <c r="O256" s="173"/>
      <c r="P256" s="173"/>
      <c r="Q256" s="173"/>
      <c r="R256" s="173"/>
      <c r="S256" s="173"/>
      <c r="T256" s="173"/>
      <c r="U256" s="173"/>
      <c r="V256" s="173"/>
      <c r="W256" s="173">
        <v>60</v>
      </c>
      <c r="X256" s="173"/>
      <c r="Y256" s="173"/>
      <c r="Z256" s="175"/>
      <c r="AA256" s="176"/>
      <c r="AB256" s="176"/>
      <c r="AC256" s="176"/>
    </row>
    <row r="257" spans="1:29" ht="15.75" customHeight="1">
      <c r="A257" s="177" t="s">
        <v>1407</v>
      </c>
      <c r="B257" s="178" t="s">
        <v>1408</v>
      </c>
      <c r="C257" s="178">
        <f>(Components!$W257*variables!$B$1)*variables!$B$5</f>
        <v>79.2</v>
      </c>
      <c r="D257" s="178"/>
      <c r="E257" s="178"/>
      <c r="F257" s="178"/>
      <c r="G257" s="178"/>
      <c r="H257" s="178"/>
      <c r="I257" s="178"/>
      <c r="J257" s="178"/>
      <c r="K257" s="178" t="s">
        <v>631</v>
      </c>
      <c r="L257" s="178"/>
      <c r="M257" s="178"/>
      <c r="N257" s="178"/>
      <c r="O257" s="178"/>
      <c r="P257" s="178"/>
      <c r="Q257" s="178"/>
      <c r="R257" s="178"/>
      <c r="S257" s="178"/>
      <c r="T257" s="178"/>
      <c r="U257" s="178"/>
      <c r="V257" s="178"/>
      <c r="W257" s="178">
        <v>60</v>
      </c>
      <c r="X257" s="178"/>
      <c r="Y257" s="178"/>
      <c r="Z257" s="180"/>
      <c r="AA257" s="176"/>
      <c r="AB257" s="176"/>
      <c r="AC257" s="176"/>
    </row>
    <row r="258" spans="1:29" ht="15.75" customHeight="1">
      <c r="A258" s="172" t="s">
        <v>153</v>
      </c>
      <c r="B258" s="173" t="s">
        <v>1409</v>
      </c>
      <c r="C258" s="173">
        <f>(Components!$W258*variables!$B$1)*variables!$B$5</f>
        <v>477.84000000000003</v>
      </c>
      <c r="D258" s="173"/>
      <c r="E258" s="173"/>
      <c r="F258" s="173"/>
      <c r="G258" s="173"/>
      <c r="H258" s="173"/>
      <c r="I258" s="173"/>
      <c r="J258" s="173"/>
      <c r="K258" s="173" t="s">
        <v>1410</v>
      </c>
      <c r="L258" s="173"/>
      <c r="M258" s="173"/>
      <c r="N258" s="173"/>
      <c r="O258" s="173"/>
      <c r="P258" s="173"/>
      <c r="Q258" s="173"/>
      <c r="R258" s="173"/>
      <c r="S258" s="173"/>
      <c r="T258" s="173"/>
      <c r="U258" s="173"/>
      <c r="V258" s="173"/>
      <c r="W258" s="173">
        <v>362</v>
      </c>
      <c r="X258" s="173"/>
      <c r="Y258" s="173"/>
      <c r="Z258" s="175"/>
      <c r="AA258" s="176"/>
      <c r="AB258" s="176"/>
      <c r="AC258" s="176"/>
    </row>
    <row r="259" spans="1:29" ht="15.75" customHeight="1">
      <c r="A259" s="177" t="s">
        <v>1411</v>
      </c>
      <c r="B259" s="178" t="s">
        <v>1412</v>
      </c>
      <c r="C259" s="178">
        <f>(Components!$W259*variables!$B$1)*variables!$B$5</f>
        <v>504.24</v>
      </c>
      <c r="D259" s="178"/>
      <c r="E259" s="178"/>
      <c r="F259" s="178"/>
      <c r="G259" s="178"/>
      <c r="H259" s="178"/>
      <c r="I259" s="178"/>
      <c r="J259" s="178"/>
      <c r="K259" s="178" t="s">
        <v>1410</v>
      </c>
      <c r="L259" s="178"/>
      <c r="M259" s="178"/>
      <c r="N259" s="178"/>
      <c r="O259" s="178"/>
      <c r="P259" s="178"/>
      <c r="Q259" s="178"/>
      <c r="R259" s="178"/>
      <c r="S259" s="178"/>
      <c r="T259" s="178"/>
      <c r="U259" s="178"/>
      <c r="V259" s="178"/>
      <c r="W259" s="178">
        <v>382</v>
      </c>
      <c r="X259" s="178"/>
      <c r="Y259" s="178"/>
      <c r="Z259" s="180"/>
      <c r="AA259" s="176"/>
      <c r="AB259" s="176"/>
      <c r="AC259" s="176"/>
    </row>
    <row r="260" spans="1:29" ht="15.75" customHeight="1">
      <c r="A260" s="172" t="s">
        <v>1413</v>
      </c>
      <c r="B260" s="173" t="s">
        <v>1414</v>
      </c>
      <c r="C260" s="173">
        <f>(V260*variables!$B$3)/variables!$B$4</f>
        <v>35.270454545454548</v>
      </c>
      <c r="D260" s="173"/>
      <c r="E260" s="173"/>
      <c r="F260" s="173"/>
      <c r="G260" s="173"/>
      <c r="H260" s="173"/>
      <c r="I260" s="173"/>
      <c r="J260" s="173"/>
      <c r="K260" s="173" t="s">
        <v>747</v>
      </c>
      <c r="L260" s="173"/>
      <c r="M260" s="173"/>
      <c r="N260" s="173"/>
      <c r="O260" s="173"/>
      <c r="P260" s="173"/>
      <c r="Q260" s="173"/>
      <c r="R260" s="173"/>
      <c r="S260" s="173"/>
      <c r="T260" s="173"/>
      <c r="U260" s="173"/>
      <c r="V260" s="173">
        <v>739</v>
      </c>
      <c r="W260" s="173"/>
      <c r="X260" s="173"/>
      <c r="Y260" s="173"/>
      <c r="Z260" s="175"/>
      <c r="AA260" s="176"/>
      <c r="AB260" s="176"/>
      <c r="AC260" s="176"/>
    </row>
    <row r="261" spans="1:29" ht="15.75" customHeight="1">
      <c r="A261" s="177" t="s">
        <v>1415</v>
      </c>
      <c r="B261" s="178" t="s">
        <v>1416</v>
      </c>
      <c r="C261" s="178">
        <f>(Components!$W261*variables!$B$1)*variables!$B$5</f>
        <v>6.6000000000000005</v>
      </c>
      <c r="D261" s="178"/>
      <c r="E261" s="178"/>
      <c r="F261" s="178"/>
      <c r="G261" s="178"/>
      <c r="H261" s="178"/>
      <c r="I261" s="178"/>
      <c r="J261" s="178"/>
      <c r="K261" s="178" t="s">
        <v>631</v>
      </c>
      <c r="L261" s="178"/>
      <c r="M261" s="178"/>
      <c r="N261" s="178"/>
      <c r="O261" s="178"/>
      <c r="P261" s="178"/>
      <c r="Q261" s="178"/>
      <c r="R261" s="178"/>
      <c r="S261" s="178"/>
      <c r="T261" s="178"/>
      <c r="U261" s="178"/>
      <c r="V261" s="178"/>
      <c r="W261" s="178">
        <v>5</v>
      </c>
      <c r="X261" s="178"/>
      <c r="Y261" s="178"/>
      <c r="Z261" s="180"/>
      <c r="AA261" s="176"/>
      <c r="AB261" s="176"/>
      <c r="AC261" s="176"/>
    </row>
    <row r="262" spans="1:29" ht="15.75" customHeight="1">
      <c r="A262" s="172" t="s">
        <v>1417</v>
      </c>
      <c r="B262" s="173" t="s">
        <v>1418</v>
      </c>
      <c r="C262" s="173">
        <f>(Components!$W262*variables!$B$1)*variables!$B$5</f>
        <v>303.60000000000002</v>
      </c>
      <c r="D262" s="173"/>
      <c r="E262" s="173"/>
      <c r="F262" s="173"/>
      <c r="G262" s="173"/>
      <c r="H262" s="173"/>
      <c r="I262" s="173"/>
      <c r="J262" s="173"/>
      <c r="K262" s="173" t="s">
        <v>631</v>
      </c>
      <c r="L262" s="173"/>
      <c r="M262" s="173"/>
      <c r="N262" s="173"/>
      <c r="O262" s="173"/>
      <c r="P262" s="173"/>
      <c r="Q262" s="173"/>
      <c r="R262" s="173"/>
      <c r="S262" s="173"/>
      <c r="T262" s="173"/>
      <c r="U262" s="173"/>
      <c r="V262" s="173"/>
      <c r="W262" s="173">
        <v>230</v>
      </c>
      <c r="X262" s="173"/>
      <c r="Y262" s="173"/>
      <c r="Z262" s="175"/>
      <c r="AA262" s="176"/>
      <c r="AB262" s="176"/>
      <c r="AC262" s="176"/>
    </row>
    <row r="263" spans="1:29" ht="15.75" customHeight="1">
      <c r="A263" s="177" t="s">
        <v>1419</v>
      </c>
      <c r="B263" s="178" t="s">
        <v>1420</v>
      </c>
      <c r="C263" s="178">
        <f>(Components!$W263*variables!$B$1)*variables!$B$5</f>
        <v>303.60000000000002</v>
      </c>
      <c r="D263" s="178"/>
      <c r="E263" s="178"/>
      <c r="F263" s="178"/>
      <c r="G263" s="178"/>
      <c r="H263" s="178"/>
      <c r="I263" s="178"/>
      <c r="J263" s="178"/>
      <c r="K263" s="178" t="s">
        <v>631</v>
      </c>
      <c r="L263" s="178"/>
      <c r="M263" s="178"/>
      <c r="N263" s="178"/>
      <c r="O263" s="178"/>
      <c r="P263" s="178"/>
      <c r="Q263" s="178"/>
      <c r="R263" s="178"/>
      <c r="S263" s="178"/>
      <c r="T263" s="178"/>
      <c r="U263" s="178"/>
      <c r="V263" s="178"/>
      <c r="W263" s="178">
        <v>230</v>
      </c>
      <c r="X263" s="178"/>
      <c r="Y263" s="178"/>
      <c r="Z263" s="180"/>
      <c r="AA263" s="176"/>
      <c r="AB263" s="176"/>
      <c r="AC263" s="176"/>
    </row>
    <row r="264" spans="1:29" ht="15.75" customHeight="1">
      <c r="A264" s="172" t="s">
        <v>1421</v>
      </c>
      <c r="B264" s="173" t="s">
        <v>1422</v>
      </c>
      <c r="C264" s="173">
        <f>(Components!$W264*variables!$B$1)*variables!$B$5</f>
        <v>303.60000000000002</v>
      </c>
      <c r="D264" s="173"/>
      <c r="E264" s="173"/>
      <c r="F264" s="173"/>
      <c r="G264" s="173"/>
      <c r="H264" s="173"/>
      <c r="I264" s="173"/>
      <c r="J264" s="173"/>
      <c r="K264" s="173" t="s">
        <v>631</v>
      </c>
      <c r="L264" s="173"/>
      <c r="M264" s="173"/>
      <c r="N264" s="173"/>
      <c r="O264" s="173"/>
      <c r="P264" s="173"/>
      <c r="Q264" s="173"/>
      <c r="R264" s="173"/>
      <c r="S264" s="173"/>
      <c r="T264" s="173"/>
      <c r="U264" s="173"/>
      <c r="V264" s="173"/>
      <c r="W264" s="173">
        <v>230</v>
      </c>
      <c r="X264" s="173"/>
      <c r="Y264" s="173"/>
      <c r="Z264" s="175"/>
      <c r="AA264" s="176"/>
      <c r="AB264" s="176"/>
      <c r="AC264" s="176"/>
    </row>
    <row r="265" spans="1:29" ht="15.75" customHeight="1">
      <c r="A265" s="177" t="s">
        <v>1423</v>
      </c>
      <c r="B265" s="178" t="s">
        <v>1424</v>
      </c>
      <c r="C265" s="178">
        <f>(Components!$W265*variables!$B$1)*variables!$B$5</f>
        <v>303.60000000000002</v>
      </c>
      <c r="D265" s="178"/>
      <c r="E265" s="178"/>
      <c r="F265" s="178"/>
      <c r="G265" s="178"/>
      <c r="H265" s="178"/>
      <c r="I265" s="178"/>
      <c r="J265" s="178"/>
      <c r="K265" s="178" t="s">
        <v>631</v>
      </c>
      <c r="L265" s="178"/>
      <c r="M265" s="178"/>
      <c r="N265" s="178"/>
      <c r="O265" s="178"/>
      <c r="P265" s="178"/>
      <c r="Q265" s="178"/>
      <c r="R265" s="178"/>
      <c r="S265" s="178"/>
      <c r="T265" s="178"/>
      <c r="U265" s="178"/>
      <c r="V265" s="178"/>
      <c r="W265" s="178">
        <v>230</v>
      </c>
      <c r="X265" s="178"/>
      <c r="Y265" s="178"/>
      <c r="Z265" s="180"/>
      <c r="AA265" s="176"/>
      <c r="AB265" s="176"/>
      <c r="AC265" s="176"/>
    </row>
    <row r="266" spans="1:29" ht="15.75" customHeight="1">
      <c r="A266" s="172" t="s">
        <v>1425</v>
      </c>
      <c r="B266" s="173" t="s">
        <v>1426</v>
      </c>
      <c r="C266" s="173">
        <f>(Components!$W266*variables!$B$1)*variables!$B$5</f>
        <v>303.60000000000002</v>
      </c>
      <c r="D266" s="173"/>
      <c r="E266" s="173"/>
      <c r="F266" s="173"/>
      <c r="G266" s="173"/>
      <c r="H266" s="173"/>
      <c r="I266" s="173"/>
      <c r="J266" s="173"/>
      <c r="K266" s="173" t="s">
        <v>631</v>
      </c>
      <c r="L266" s="173"/>
      <c r="M266" s="173"/>
      <c r="N266" s="173"/>
      <c r="O266" s="173"/>
      <c r="P266" s="173"/>
      <c r="Q266" s="173"/>
      <c r="R266" s="173"/>
      <c r="S266" s="173"/>
      <c r="T266" s="173"/>
      <c r="U266" s="173"/>
      <c r="V266" s="173"/>
      <c r="W266" s="173">
        <v>230</v>
      </c>
      <c r="X266" s="173"/>
      <c r="Y266" s="173"/>
      <c r="Z266" s="175"/>
      <c r="AA266" s="176"/>
      <c r="AB266" s="176"/>
      <c r="AC266" s="176"/>
    </row>
    <row r="267" spans="1:29" ht="15.75" customHeight="1">
      <c r="A267" s="177" t="s">
        <v>1427</v>
      </c>
      <c r="B267" s="178" t="s">
        <v>1428</v>
      </c>
      <c r="C267" s="178">
        <f>(Components!$W267*variables!$B$1)*variables!$B$5</f>
        <v>303.60000000000002</v>
      </c>
      <c r="D267" s="178"/>
      <c r="E267" s="178"/>
      <c r="F267" s="178"/>
      <c r="G267" s="178"/>
      <c r="H267" s="178"/>
      <c r="I267" s="178"/>
      <c r="J267" s="178"/>
      <c r="K267" s="178" t="s">
        <v>631</v>
      </c>
      <c r="L267" s="178"/>
      <c r="M267" s="178"/>
      <c r="N267" s="178"/>
      <c r="O267" s="178"/>
      <c r="P267" s="178"/>
      <c r="Q267" s="178"/>
      <c r="R267" s="178"/>
      <c r="S267" s="178"/>
      <c r="T267" s="178"/>
      <c r="U267" s="178"/>
      <c r="V267" s="178"/>
      <c r="W267" s="178">
        <v>230</v>
      </c>
      <c r="X267" s="178"/>
      <c r="Y267" s="178"/>
      <c r="Z267" s="180"/>
      <c r="AA267" s="176"/>
      <c r="AB267" s="176"/>
      <c r="AC267" s="176"/>
    </row>
    <row r="268" spans="1:29" ht="15.75" customHeight="1">
      <c r="A268" s="172" t="s">
        <v>1429</v>
      </c>
      <c r="B268" s="173" t="s">
        <v>1430</v>
      </c>
      <c r="C268" s="173">
        <f>(Components!$W268*variables!$B$1)*variables!$B$5</f>
        <v>303.60000000000002</v>
      </c>
      <c r="D268" s="173"/>
      <c r="E268" s="173"/>
      <c r="F268" s="173"/>
      <c r="G268" s="173"/>
      <c r="H268" s="173"/>
      <c r="I268" s="173"/>
      <c r="J268" s="173"/>
      <c r="K268" s="173" t="s">
        <v>631</v>
      </c>
      <c r="L268" s="173"/>
      <c r="M268" s="173"/>
      <c r="N268" s="173"/>
      <c r="O268" s="173"/>
      <c r="P268" s="173"/>
      <c r="Q268" s="173"/>
      <c r="R268" s="173"/>
      <c r="S268" s="173"/>
      <c r="T268" s="173"/>
      <c r="U268" s="173"/>
      <c r="V268" s="173"/>
      <c r="W268" s="173">
        <v>230</v>
      </c>
      <c r="X268" s="173"/>
      <c r="Y268" s="173"/>
      <c r="Z268" s="175"/>
      <c r="AA268" s="176"/>
      <c r="AB268" s="176"/>
      <c r="AC268" s="176"/>
    </row>
    <row r="269" spans="1:29" ht="15.75" customHeight="1">
      <c r="A269" s="177" t="s">
        <v>1431</v>
      </c>
      <c r="B269" s="178" t="s">
        <v>1432</v>
      </c>
      <c r="C269" s="178">
        <f>(Components!$W269*variables!$B$1)*variables!$B$5</f>
        <v>303.60000000000002</v>
      </c>
      <c r="D269" s="178"/>
      <c r="E269" s="178"/>
      <c r="F269" s="178"/>
      <c r="G269" s="178"/>
      <c r="H269" s="178"/>
      <c r="I269" s="178"/>
      <c r="J269" s="178"/>
      <c r="K269" s="178" t="s">
        <v>631</v>
      </c>
      <c r="L269" s="178"/>
      <c r="M269" s="178"/>
      <c r="N269" s="178"/>
      <c r="O269" s="178"/>
      <c r="P269" s="178"/>
      <c r="Q269" s="178"/>
      <c r="R269" s="178"/>
      <c r="S269" s="178"/>
      <c r="T269" s="178"/>
      <c r="U269" s="178"/>
      <c r="V269" s="178"/>
      <c r="W269" s="178">
        <v>230</v>
      </c>
      <c r="X269" s="178"/>
      <c r="Y269" s="178"/>
      <c r="Z269" s="180"/>
      <c r="AA269" s="176"/>
      <c r="AB269" s="176"/>
      <c r="AC269" s="176"/>
    </row>
    <row r="270" spans="1:29" ht="15.75" customHeight="1">
      <c r="A270" s="172" t="s">
        <v>1433</v>
      </c>
      <c r="B270" s="173" t="s">
        <v>1434</v>
      </c>
      <c r="C270" s="173">
        <f>(Components!$W270*variables!$B$1)*variables!$B$5</f>
        <v>303.60000000000002</v>
      </c>
      <c r="D270" s="173"/>
      <c r="E270" s="173"/>
      <c r="F270" s="173"/>
      <c r="G270" s="173"/>
      <c r="H270" s="173"/>
      <c r="I270" s="173"/>
      <c r="J270" s="173"/>
      <c r="K270" s="173" t="s">
        <v>631</v>
      </c>
      <c r="L270" s="173"/>
      <c r="M270" s="173"/>
      <c r="N270" s="173"/>
      <c r="O270" s="173"/>
      <c r="P270" s="173"/>
      <c r="Q270" s="173"/>
      <c r="R270" s="173"/>
      <c r="S270" s="173"/>
      <c r="T270" s="173"/>
      <c r="U270" s="173"/>
      <c r="V270" s="173"/>
      <c r="W270" s="173">
        <v>230</v>
      </c>
      <c r="X270" s="173"/>
      <c r="Y270" s="173"/>
      <c r="Z270" s="175"/>
      <c r="AA270" s="176"/>
      <c r="AB270" s="176"/>
      <c r="AC270" s="176"/>
    </row>
    <row r="271" spans="1:29" ht="15.75" customHeight="1">
      <c r="A271" s="177" t="s">
        <v>1435</v>
      </c>
      <c r="B271" s="178" t="s">
        <v>1436</v>
      </c>
      <c r="C271" s="178">
        <f>(Components!$W271*variables!$B$1)*variables!$B$5</f>
        <v>303.60000000000002</v>
      </c>
      <c r="D271" s="178"/>
      <c r="E271" s="178"/>
      <c r="F271" s="178"/>
      <c r="G271" s="178"/>
      <c r="H271" s="178"/>
      <c r="I271" s="178"/>
      <c r="J271" s="178"/>
      <c r="K271" s="178" t="s">
        <v>631</v>
      </c>
      <c r="L271" s="178"/>
      <c r="M271" s="178"/>
      <c r="N271" s="178"/>
      <c r="O271" s="178"/>
      <c r="P271" s="178"/>
      <c r="Q271" s="178"/>
      <c r="R271" s="178"/>
      <c r="S271" s="178"/>
      <c r="T271" s="178"/>
      <c r="U271" s="178"/>
      <c r="V271" s="178"/>
      <c r="W271" s="178">
        <v>230</v>
      </c>
      <c r="X271" s="178"/>
      <c r="Y271" s="178"/>
      <c r="Z271" s="180"/>
      <c r="AA271" s="176"/>
      <c r="AB271" s="176"/>
      <c r="AC271" s="176"/>
    </row>
    <row r="272" spans="1:29" ht="15.75" customHeight="1">
      <c r="A272" s="172" t="s">
        <v>1437</v>
      </c>
      <c r="B272" s="173" t="s">
        <v>1438</v>
      </c>
      <c r="C272" s="173">
        <f>(Components!$W272*variables!$B$1)*variables!$B$5</f>
        <v>303.60000000000002</v>
      </c>
      <c r="D272" s="173"/>
      <c r="E272" s="173"/>
      <c r="F272" s="173"/>
      <c r="G272" s="173"/>
      <c r="H272" s="173"/>
      <c r="I272" s="173"/>
      <c r="J272" s="173"/>
      <c r="K272" s="173" t="s">
        <v>631</v>
      </c>
      <c r="L272" s="173"/>
      <c r="M272" s="173"/>
      <c r="N272" s="173"/>
      <c r="O272" s="173"/>
      <c r="P272" s="173"/>
      <c r="Q272" s="173"/>
      <c r="R272" s="173"/>
      <c r="S272" s="173"/>
      <c r="T272" s="173"/>
      <c r="U272" s="173"/>
      <c r="V272" s="173"/>
      <c r="W272" s="173">
        <v>230</v>
      </c>
      <c r="X272" s="173"/>
      <c r="Y272" s="173"/>
      <c r="Z272" s="175"/>
      <c r="AA272" s="176"/>
      <c r="AB272" s="176"/>
      <c r="AC272" s="176"/>
    </row>
    <row r="273" spans="1:29" ht="15.75" customHeight="1">
      <c r="A273" s="177" t="s">
        <v>1439</v>
      </c>
      <c r="B273" s="178" t="s">
        <v>1440</v>
      </c>
      <c r="C273" s="178">
        <f>(Components!$W273*variables!$B$1)*variables!$B$5</f>
        <v>303.60000000000002</v>
      </c>
      <c r="D273" s="178"/>
      <c r="E273" s="178"/>
      <c r="F273" s="178"/>
      <c r="G273" s="178"/>
      <c r="H273" s="178"/>
      <c r="I273" s="178"/>
      <c r="J273" s="178"/>
      <c r="K273" s="178" t="s">
        <v>631</v>
      </c>
      <c r="L273" s="178"/>
      <c r="M273" s="178"/>
      <c r="N273" s="178"/>
      <c r="O273" s="178"/>
      <c r="P273" s="178"/>
      <c r="Q273" s="178"/>
      <c r="R273" s="178"/>
      <c r="S273" s="178"/>
      <c r="T273" s="178"/>
      <c r="U273" s="178"/>
      <c r="V273" s="178"/>
      <c r="W273" s="178">
        <v>230</v>
      </c>
      <c r="X273" s="178"/>
      <c r="Y273" s="178"/>
      <c r="Z273" s="180"/>
      <c r="AA273" s="176"/>
      <c r="AB273" s="176"/>
      <c r="AC273" s="176"/>
    </row>
    <row r="274" spans="1:29" ht="15.75" customHeight="1">
      <c r="A274" s="172" t="s">
        <v>1441</v>
      </c>
      <c r="B274" s="173" t="s">
        <v>1442</v>
      </c>
      <c r="C274" s="173">
        <f>(Components!$W274*variables!$B$1)*variables!$B$5</f>
        <v>303.60000000000002</v>
      </c>
      <c r="D274" s="173"/>
      <c r="E274" s="173"/>
      <c r="F274" s="173"/>
      <c r="G274" s="173"/>
      <c r="H274" s="173"/>
      <c r="I274" s="173"/>
      <c r="J274" s="173"/>
      <c r="K274" s="173" t="s">
        <v>631</v>
      </c>
      <c r="L274" s="173"/>
      <c r="M274" s="173"/>
      <c r="N274" s="173"/>
      <c r="O274" s="173"/>
      <c r="P274" s="173"/>
      <c r="Q274" s="173"/>
      <c r="R274" s="173"/>
      <c r="S274" s="173"/>
      <c r="T274" s="173"/>
      <c r="U274" s="173"/>
      <c r="V274" s="173"/>
      <c r="W274" s="173">
        <v>230</v>
      </c>
      <c r="X274" s="173"/>
      <c r="Y274" s="173"/>
      <c r="Z274" s="175"/>
      <c r="AA274" s="176"/>
      <c r="AB274" s="176"/>
      <c r="AC274" s="176"/>
    </row>
    <row r="275" spans="1:29" ht="15.75" customHeight="1">
      <c r="A275" s="177" t="s">
        <v>1443</v>
      </c>
      <c r="B275" s="178" t="s">
        <v>1444</v>
      </c>
      <c r="C275" s="178">
        <f>(Components!$W275*variables!$B$1)*variables!$B$5</f>
        <v>303.60000000000002</v>
      </c>
      <c r="D275" s="178"/>
      <c r="E275" s="178"/>
      <c r="F275" s="178"/>
      <c r="G275" s="178"/>
      <c r="H275" s="178"/>
      <c r="I275" s="178"/>
      <c r="J275" s="178"/>
      <c r="K275" s="178" t="s">
        <v>631</v>
      </c>
      <c r="L275" s="178"/>
      <c r="M275" s="178"/>
      <c r="N275" s="178"/>
      <c r="O275" s="178"/>
      <c r="P275" s="178"/>
      <c r="Q275" s="178"/>
      <c r="R275" s="178"/>
      <c r="S275" s="178"/>
      <c r="T275" s="178"/>
      <c r="U275" s="178"/>
      <c r="V275" s="178"/>
      <c r="W275" s="178">
        <v>230</v>
      </c>
      <c r="X275" s="178"/>
      <c r="Y275" s="178"/>
      <c r="Z275" s="180"/>
      <c r="AA275" s="176"/>
      <c r="AB275" s="176"/>
      <c r="AC275" s="176"/>
    </row>
    <row r="276" spans="1:29" ht="15.75" customHeight="1">
      <c r="A276" s="172" t="s">
        <v>1445</v>
      </c>
      <c r="B276" s="173" t="s">
        <v>1446</v>
      </c>
      <c r="C276" s="173">
        <f>(Components!$W276*variables!$B$1)*variables!$B$5</f>
        <v>303.60000000000002</v>
      </c>
      <c r="D276" s="173"/>
      <c r="E276" s="173"/>
      <c r="F276" s="173"/>
      <c r="G276" s="173"/>
      <c r="H276" s="173"/>
      <c r="I276" s="173"/>
      <c r="J276" s="173"/>
      <c r="K276" s="173" t="s">
        <v>631</v>
      </c>
      <c r="L276" s="173"/>
      <c r="M276" s="173"/>
      <c r="N276" s="173"/>
      <c r="O276" s="173"/>
      <c r="P276" s="173"/>
      <c r="Q276" s="173"/>
      <c r="R276" s="173"/>
      <c r="S276" s="173"/>
      <c r="T276" s="173"/>
      <c r="U276" s="173"/>
      <c r="V276" s="173"/>
      <c r="W276" s="173">
        <v>230</v>
      </c>
      <c r="X276" s="173"/>
      <c r="Y276" s="173"/>
      <c r="Z276" s="175"/>
      <c r="AA276" s="176"/>
      <c r="AB276" s="176"/>
      <c r="AC276" s="176"/>
    </row>
    <row r="277" spans="1:29" ht="15.75" customHeight="1">
      <c r="A277" s="177" t="s">
        <v>1447</v>
      </c>
      <c r="B277" s="178" t="s">
        <v>1448</v>
      </c>
      <c r="C277" s="178">
        <f>(Components!$W277*variables!$B$1)*variables!$B$5</f>
        <v>343.20000000000005</v>
      </c>
      <c r="D277" s="178"/>
      <c r="E277" s="178"/>
      <c r="F277" s="178"/>
      <c r="G277" s="178"/>
      <c r="H277" s="178"/>
      <c r="I277" s="178"/>
      <c r="J277" s="178"/>
      <c r="K277" s="178" t="s">
        <v>631</v>
      </c>
      <c r="L277" s="178"/>
      <c r="M277" s="178"/>
      <c r="N277" s="178"/>
      <c r="O277" s="178"/>
      <c r="P277" s="178"/>
      <c r="Q277" s="178"/>
      <c r="R277" s="178"/>
      <c r="S277" s="178"/>
      <c r="T277" s="178"/>
      <c r="U277" s="178"/>
      <c r="V277" s="178"/>
      <c r="W277" s="178">
        <v>260</v>
      </c>
      <c r="X277" s="178"/>
      <c r="Y277" s="178"/>
      <c r="Z277" s="180"/>
      <c r="AA277" s="176"/>
      <c r="AB277" s="176"/>
      <c r="AC277" s="176"/>
    </row>
    <row r="278" spans="1:29" ht="15.75" customHeight="1">
      <c r="A278" s="172" t="s">
        <v>1449</v>
      </c>
      <c r="B278" s="173" t="s">
        <v>1450</v>
      </c>
      <c r="C278" s="173">
        <f>(Components!$W278*variables!$B$1)*variables!$B$5</f>
        <v>343.20000000000005</v>
      </c>
      <c r="D278" s="173"/>
      <c r="E278" s="173"/>
      <c r="F278" s="173"/>
      <c r="G278" s="173"/>
      <c r="H278" s="173"/>
      <c r="I278" s="173"/>
      <c r="J278" s="173"/>
      <c r="K278" s="173" t="s">
        <v>631</v>
      </c>
      <c r="L278" s="173"/>
      <c r="M278" s="173"/>
      <c r="N278" s="173"/>
      <c r="O278" s="173"/>
      <c r="P278" s="173"/>
      <c r="Q278" s="173"/>
      <c r="R278" s="173"/>
      <c r="S278" s="173"/>
      <c r="T278" s="173"/>
      <c r="U278" s="173"/>
      <c r="V278" s="173"/>
      <c r="W278" s="173">
        <v>260</v>
      </c>
      <c r="X278" s="173"/>
      <c r="Y278" s="173"/>
      <c r="Z278" s="175"/>
      <c r="AA278" s="176"/>
      <c r="AB278" s="176"/>
      <c r="AC278" s="176"/>
    </row>
    <row r="279" spans="1:29" ht="15.75" customHeight="1">
      <c r="A279" s="177" t="s">
        <v>1451</v>
      </c>
      <c r="B279" s="178" t="s">
        <v>1452</v>
      </c>
      <c r="C279" s="178">
        <f>(Components!$W279*variables!$B$1)*variables!$B$5</f>
        <v>343.20000000000005</v>
      </c>
      <c r="D279" s="178"/>
      <c r="E279" s="178"/>
      <c r="F279" s="178"/>
      <c r="G279" s="178"/>
      <c r="H279" s="178"/>
      <c r="I279" s="178"/>
      <c r="J279" s="178"/>
      <c r="K279" s="178" t="s">
        <v>631</v>
      </c>
      <c r="L279" s="178"/>
      <c r="M279" s="178"/>
      <c r="N279" s="178"/>
      <c r="O279" s="178"/>
      <c r="P279" s="178"/>
      <c r="Q279" s="178"/>
      <c r="R279" s="178"/>
      <c r="S279" s="178"/>
      <c r="T279" s="178"/>
      <c r="U279" s="178"/>
      <c r="V279" s="178"/>
      <c r="W279" s="178">
        <v>260</v>
      </c>
      <c r="X279" s="178"/>
      <c r="Y279" s="178"/>
      <c r="Z279" s="180"/>
      <c r="AA279" s="176"/>
      <c r="AB279" s="176"/>
      <c r="AC279" s="176"/>
    </row>
    <row r="280" spans="1:29" ht="15.75" customHeight="1">
      <c r="A280" s="172" t="s">
        <v>1453</v>
      </c>
      <c r="B280" s="173" t="s">
        <v>1454</v>
      </c>
      <c r="C280" s="173">
        <f>(Components!$W280*variables!$B$1)*variables!$B$5</f>
        <v>343.20000000000005</v>
      </c>
      <c r="D280" s="173"/>
      <c r="E280" s="173"/>
      <c r="F280" s="173"/>
      <c r="G280" s="173"/>
      <c r="H280" s="173"/>
      <c r="I280" s="173"/>
      <c r="J280" s="173"/>
      <c r="K280" s="173" t="s">
        <v>631</v>
      </c>
      <c r="L280" s="173"/>
      <c r="M280" s="173"/>
      <c r="N280" s="173"/>
      <c r="O280" s="173"/>
      <c r="P280" s="173"/>
      <c r="Q280" s="173"/>
      <c r="R280" s="173"/>
      <c r="S280" s="173"/>
      <c r="T280" s="173"/>
      <c r="U280" s="173"/>
      <c r="V280" s="173"/>
      <c r="W280" s="173">
        <v>260</v>
      </c>
      <c r="X280" s="173"/>
      <c r="Y280" s="173"/>
      <c r="Z280" s="175"/>
      <c r="AA280" s="176"/>
      <c r="AB280" s="176"/>
      <c r="AC280" s="176"/>
    </row>
    <row r="281" spans="1:29" ht="15.75" customHeight="1">
      <c r="A281" s="177" t="s">
        <v>1455</v>
      </c>
      <c r="B281" s="178" t="s">
        <v>1456</v>
      </c>
      <c r="C281" s="178">
        <f>(Components!$W281*variables!$B$1)*variables!$B$5</f>
        <v>343.20000000000005</v>
      </c>
      <c r="D281" s="178"/>
      <c r="E281" s="178"/>
      <c r="F281" s="178"/>
      <c r="G281" s="178"/>
      <c r="H281" s="178"/>
      <c r="I281" s="178"/>
      <c r="J281" s="178"/>
      <c r="K281" s="178" t="s">
        <v>631</v>
      </c>
      <c r="L281" s="178"/>
      <c r="M281" s="178"/>
      <c r="N281" s="178"/>
      <c r="O281" s="178"/>
      <c r="P281" s="178"/>
      <c r="Q281" s="178"/>
      <c r="R281" s="178"/>
      <c r="S281" s="178"/>
      <c r="T281" s="178"/>
      <c r="U281" s="178"/>
      <c r="V281" s="178"/>
      <c r="W281" s="178">
        <v>260</v>
      </c>
      <c r="X281" s="178"/>
      <c r="Y281" s="178"/>
      <c r="Z281" s="180"/>
      <c r="AA281" s="176"/>
      <c r="AB281" s="176"/>
      <c r="AC281" s="176"/>
    </row>
    <row r="282" spans="1:29" ht="15.75" customHeight="1">
      <c r="A282" s="172" t="s">
        <v>1457</v>
      </c>
      <c r="B282" s="173" t="s">
        <v>1458</v>
      </c>
      <c r="C282" s="173">
        <f>(Components!$W282*variables!$B$1)*variables!$B$5</f>
        <v>343.20000000000005</v>
      </c>
      <c r="D282" s="173"/>
      <c r="E282" s="173"/>
      <c r="F282" s="173"/>
      <c r="G282" s="173"/>
      <c r="H282" s="173"/>
      <c r="I282" s="173"/>
      <c r="J282" s="173"/>
      <c r="K282" s="173" t="s">
        <v>631</v>
      </c>
      <c r="L282" s="173"/>
      <c r="M282" s="173"/>
      <c r="N282" s="173"/>
      <c r="O282" s="173"/>
      <c r="P282" s="173"/>
      <c r="Q282" s="173"/>
      <c r="R282" s="173"/>
      <c r="S282" s="173"/>
      <c r="T282" s="173"/>
      <c r="U282" s="173"/>
      <c r="V282" s="173"/>
      <c r="W282" s="173">
        <v>260</v>
      </c>
      <c r="X282" s="173"/>
      <c r="Y282" s="173"/>
      <c r="Z282" s="175"/>
      <c r="AA282" s="176"/>
      <c r="AB282" s="176"/>
      <c r="AC282" s="176"/>
    </row>
    <row r="283" spans="1:29" ht="15.75" customHeight="1">
      <c r="A283" s="177" t="s">
        <v>1459</v>
      </c>
      <c r="B283" s="178" t="s">
        <v>1460</v>
      </c>
      <c r="C283" s="178">
        <f>(Components!$W283*variables!$B$1)*variables!$B$5</f>
        <v>343.20000000000005</v>
      </c>
      <c r="D283" s="178"/>
      <c r="E283" s="178"/>
      <c r="F283" s="178"/>
      <c r="G283" s="178"/>
      <c r="H283" s="178"/>
      <c r="I283" s="178"/>
      <c r="J283" s="178"/>
      <c r="K283" s="178" t="s">
        <v>631</v>
      </c>
      <c r="L283" s="178"/>
      <c r="M283" s="178"/>
      <c r="N283" s="178"/>
      <c r="O283" s="178"/>
      <c r="P283" s="178"/>
      <c r="Q283" s="178"/>
      <c r="R283" s="178"/>
      <c r="S283" s="178"/>
      <c r="T283" s="178"/>
      <c r="U283" s="178"/>
      <c r="V283" s="178"/>
      <c r="W283" s="178">
        <v>260</v>
      </c>
      <c r="X283" s="178"/>
      <c r="Y283" s="178"/>
      <c r="Z283" s="180"/>
      <c r="AA283" s="176"/>
      <c r="AB283" s="176"/>
      <c r="AC283" s="176"/>
    </row>
    <row r="284" spans="1:29" ht="15.75" customHeight="1">
      <c r="A284" s="172" t="s">
        <v>1461</v>
      </c>
      <c r="B284" s="173" t="s">
        <v>1462</v>
      </c>
      <c r="C284" s="173">
        <f>(Components!$W284*variables!$B$1)*variables!$B$5</f>
        <v>343.20000000000005</v>
      </c>
      <c r="D284" s="173"/>
      <c r="E284" s="173"/>
      <c r="F284" s="173"/>
      <c r="G284" s="173"/>
      <c r="H284" s="173"/>
      <c r="I284" s="173"/>
      <c r="J284" s="173"/>
      <c r="K284" s="173" t="s">
        <v>631</v>
      </c>
      <c r="L284" s="173"/>
      <c r="M284" s="173"/>
      <c r="N284" s="173"/>
      <c r="O284" s="173"/>
      <c r="P284" s="173"/>
      <c r="Q284" s="173"/>
      <c r="R284" s="173"/>
      <c r="S284" s="173"/>
      <c r="T284" s="173"/>
      <c r="U284" s="173"/>
      <c r="V284" s="173"/>
      <c r="W284" s="173">
        <v>260</v>
      </c>
      <c r="X284" s="173"/>
      <c r="Y284" s="173"/>
      <c r="Z284" s="175"/>
      <c r="AA284" s="176"/>
      <c r="AB284" s="176"/>
      <c r="AC284" s="176"/>
    </row>
    <row r="285" spans="1:29" ht="15.75" customHeight="1">
      <c r="A285" s="177" t="s">
        <v>1463</v>
      </c>
      <c r="B285" s="178" t="s">
        <v>1464</v>
      </c>
      <c r="C285" s="178">
        <f>(Components!$W285*variables!$B$1)*variables!$B$5</f>
        <v>343.20000000000005</v>
      </c>
      <c r="D285" s="178"/>
      <c r="E285" s="178"/>
      <c r="F285" s="178"/>
      <c r="G285" s="178"/>
      <c r="H285" s="178"/>
      <c r="I285" s="178"/>
      <c r="J285" s="178"/>
      <c r="K285" s="178" t="s">
        <v>631</v>
      </c>
      <c r="L285" s="178"/>
      <c r="M285" s="178"/>
      <c r="N285" s="178"/>
      <c r="O285" s="178"/>
      <c r="P285" s="178"/>
      <c r="Q285" s="178"/>
      <c r="R285" s="178"/>
      <c r="S285" s="178"/>
      <c r="T285" s="178"/>
      <c r="U285" s="178"/>
      <c r="V285" s="178"/>
      <c r="W285" s="178">
        <v>260</v>
      </c>
      <c r="X285" s="178"/>
      <c r="Y285" s="178"/>
      <c r="Z285" s="180"/>
      <c r="AA285" s="176"/>
      <c r="AB285" s="176"/>
      <c r="AC285" s="176"/>
    </row>
    <row r="286" spans="1:29" ht="15.75" customHeight="1">
      <c r="A286" s="172" t="s">
        <v>1465</v>
      </c>
      <c r="B286" s="173" t="s">
        <v>1466</v>
      </c>
      <c r="C286" s="173">
        <f>(Components!$W286*variables!$B$1)*variables!$B$5</f>
        <v>19.8</v>
      </c>
      <c r="D286" s="173"/>
      <c r="E286" s="173"/>
      <c r="F286" s="173" t="s">
        <v>1467</v>
      </c>
      <c r="G286" s="173"/>
      <c r="H286" s="173" t="s">
        <v>1468</v>
      </c>
      <c r="I286" s="173"/>
      <c r="J286" s="173"/>
      <c r="K286" s="173" t="s">
        <v>1469</v>
      </c>
      <c r="L286" s="173"/>
      <c r="M286" s="173"/>
      <c r="N286" s="173"/>
      <c r="O286" s="173"/>
      <c r="P286" s="173"/>
      <c r="Q286" s="173"/>
      <c r="R286" s="173"/>
      <c r="S286" s="173"/>
      <c r="T286" s="173"/>
      <c r="U286" s="173"/>
      <c r="V286" s="173"/>
      <c r="W286" s="173">
        <v>15</v>
      </c>
      <c r="X286" s="173"/>
      <c r="Y286" s="173"/>
      <c r="Z286" s="175"/>
      <c r="AA286" s="176"/>
      <c r="AB286" s="176"/>
      <c r="AC286" s="176"/>
    </row>
    <row r="287" spans="1:29" ht="15.75" customHeight="1">
      <c r="A287" s="177" t="s">
        <v>1470</v>
      </c>
      <c r="B287" s="178" t="s">
        <v>1471</v>
      </c>
      <c r="C287" s="178">
        <f>(Components!$W287*variables!$B$1)*variables!$B$5</f>
        <v>19.8</v>
      </c>
      <c r="D287" s="178"/>
      <c r="E287" s="178"/>
      <c r="F287" s="178" t="s">
        <v>1472</v>
      </c>
      <c r="G287" s="178"/>
      <c r="H287" s="178" t="s">
        <v>1473</v>
      </c>
      <c r="I287" s="178"/>
      <c r="J287" s="178"/>
      <c r="K287" s="178" t="s">
        <v>1469</v>
      </c>
      <c r="L287" s="178"/>
      <c r="M287" s="178"/>
      <c r="N287" s="178"/>
      <c r="O287" s="178"/>
      <c r="P287" s="178"/>
      <c r="Q287" s="178"/>
      <c r="R287" s="178"/>
      <c r="S287" s="178"/>
      <c r="T287" s="178"/>
      <c r="U287" s="178"/>
      <c r="V287" s="178"/>
      <c r="W287" s="178">
        <v>15</v>
      </c>
      <c r="X287" s="178"/>
      <c r="Y287" s="178"/>
      <c r="Z287" s="180"/>
      <c r="AA287" s="176"/>
      <c r="AB287" s="176"/>
      <c r="AC287" s="176"/>
    </row>
    <row r="288" spans="1:29" ht="15.75" customHeight="1">
      <c r="A288" s="172" t="s">
        <v>1474</v>
      </c>
      <c r="B288" s="173" t="s">
        <v>1475</v>
      </c>
      <c r="C288" s="173">
        <f>(Components!$W288*variables!$B$1)*variables!$B$5</f>
        <v>343.20000000000005</v>
      </c>
      <c r="D288" s="173"/>
      <c r="E288" s="173"/>
      <c r="F288" s="173"/>
      <c r="G288" s="173"/>
      <c r="H288" s="173"/>
      <c r="I288" s="173"/>
      <c r="J288" s="173"/>
      <c r="K288" s="173" t="s">
        <v>631</v>
      </c>
      <c r="L288" s="173"/>
      <c r="M288" s="173"/>
      <c r="N288" s="173"/>
      <c r="O288" s="173"/>
      <c r="P288" s="173"/>
      <c r="Q288" s="173"/>
      <c r="R288" s="173"/>
      <c r="S288" s="173"/>
      <c r="T288" s="173"/>
      <c r="U288" s="173"/>
      <c r="V288" s="173"/>
      <c r="W288" s="173">
        <v>260</v>
      </c>
      <c r="X288" s="173"/>
      <c r="Y288" s="173"/>
      <c r="Z288" s="175"/>
      <c r="AA288" s="176"/>
      <c r="AB288" s="176"/>
      <c r="AC288" s="176"/>
    </row>
    <row r="289" spans="1:29" ht="15.75" customHeight="1">
      <c r="A289" s="177" t="s">
        <v>1476</v>
      </c>
      <c r="B289" s="178" t="s">
        <v>1477</v>
      </c>
      <c r="C289" s="178">
        <f>(Components!$W289*variables!$B$1)*variables!$B$5</f>
        <v>48.707999999999998</v>
      </c>
      <c r="D289" s="178"/>
      <c r="E289" s="178"/>
      <c r="F289" s="178"/>
      <c r="G289" s="178"/>
      <c r="H289" s="178"/>
      <c r="I289" s="178" t="s">
        <v>1478</v>
      </c>
      <c r="J289" s="178"/>
      <c r="K289" s="178" t="s">
        <v>642</v>
      </c>
      <c r="L289" s="178"/>
      <c r="M289" s="178"/>
      <c r="N289" s="178"/>
      <c r="O289" s="178"/>
      <c r="P289" s="178"/>
      <c r="Q289" s="178"/>
      <c r="R289" s="178"/>
      <c r="S289" s="178">
        <v>21</v>
      </c>
      <c r="T289" s="178">
        <v>5</v>
      </c>
      <c r="U289" s="178" t="s">
        <v>830</v>
      </c>
      <c r="V289" s="178"/>
      <c r="W289" s="178">
        <v>36.9</v>
      </c>
      <c r="X289" s="178"/>
      <c r="Y289" s="178"/>
      <c r="Z289" s="180"/>
      <c r="AA289" s="176"/>
      <c r="AB289" s="176"/>
      <c r="AC289" s="176"/>
    </row>
    <row r="290" spans="1:29" ht="15.75" customHeight="1">
      <c r="A290" s="172" t="s">
        <v>1479</v>
      </c>
      <c r="B290" s="173" t="s">
        <v>1480</v>
      </c>
      <c r="C290" s="173">
        <f>(V290*variables!$B$3)/variables!$B$4</f>
        <v>58.322727272727278</v>
      </c>
      <c r="D290" s="173"/>
      <c r="E290" s="173"/>
      <c r="F290" s="173"/>
      <c r="G290" s="173"/>
      <c r="H290" s="173"/>
      <c r="I290" s="173"/>
      <c r="J290" s="173"/>
      <c r="K290" s="173" t="s">
        <v>1481</v>
      </c>
      <c r="L290" s="173"/>
      <c r="M290" s="173"/>
      <c r="N290" s="173"/>
      <c r="O290" s="173"/>
      <c r="P290" s="173"/>
      <c r="Q290" s="173"/>
      <c r="R290" s="186" t="s">
        <v>1482</v>
      </c>
      <c r="S290" s="173"/>
      <c r="T290" s="173">
        <v>1</v>
      </c>
      <c r="U290" s="173" t="s">
        <v>830</v>
      </c>
      <c r="V290" s="173">
        <v>1222</v>
      </c>
      <c r="W290" s="173"/>
      <c r="X290" s="173"/>
      <c r="Y290" s="173"/>
      <c r="Z290" s="175"/>
      <c r="AA290" s="176"/>
      <c r="AB290" s="176"/>
      <c r="AC290" s="176"/>
    </row>
    <row r="291" spans="1:29" ht="15.75" customHeight="1">
      <c r="A291" s="177" t="s">
        <v>1483</v>
      </c>
      <c r="B291" s="178" t="s">
        <v>1484</v>
      </c>
      <c r="C291" s="178">
        <f>(V291*variables!$B$3)/variables!$B$4</f>
        <v>14.175000000000001</v>
      </c>
      <c r="D291" s="178"/>
      <c r="E291" s="178"/>
      <c r="F291" s="178"/>
      <c r="G291" s="178"/>
      <c r="H291" s="178"/>
      <c r="I291" s="178"/>
      <c r="J291" s="178"/>
      <c r="K291" s="178" t="s">
        <v>1481</v>
      </c>
      <c r="L291" s="178"/>
      <c r="M291" s="178"/>
      <c r="N291" s="178"/>
      <c r="O291" s="178"/>
      <c r="P291" s="178"/>
      <c r="Q291" s="178"/>
      <c r="R291" s="187" t="s">
        <v>1485</v>
      </c>
      <c r="S291" s="178"/>
      <c r="T291" s="178">
        <v>1</v>
      </c>
      <c r="U291" s="178" t="s">
        <v>830</v>
      </c>
      <c r="V291" s="178">
        <v>297</v>
      </c>
      <c r="W291" s="178"/>
      <c r="X291" s="178"/>
      <c r="Y291" s="178"/>
      <c r="Z291" s="180"/>
      <c r="AA291" s="176"/>
      <c r="AB291" s="176"/>
      <c r="AC291" s="176"/>
    </row>
    <row r="292" spans="1:29" ht="15.75" customHeight="1">
      <c r="A292" s="172" t="s">
        <v>1486</v>
      </c>
      <c r="B292" s="173" t="s">
        <v>1487</v>
      </c>
      <c r="C292" s="173">
        <f>(V292*variables!$B$3)/variables!$B$4</f>
        <v>65.577272727272728</v>
      </c>
      <c r="D292" s="173"/>
      <c r="E292" s="173"/>
      <c r="F292" s="173"/>
      <c r="G292" s="173"/>
      <c r="H292" s="173"/>
      <c r="I292" s="173"/>
      <c r="J292" s="173"/>
      <c r="K292" s="173" t="s">
        <v>1481</v>
      </c>
      <c r="L292" s="173"/>
      <c r="M292" s="173"/>
      <c r="N292" s="173"/>
      <c r="O292" s="173"/>
      <c r="P292" s="173"/>
      <c r="Q292" s="173"/>
      <c r="R292" s="186" t="s">
        <v>1488</v>
      </c>
      <c r="S292" s="173"/>
      <c r="T292" s="173">
        <v>1</v>
      </c>
      <c r="U292" s="173" t="s">
        <v>830</v>
      </c>
      <c r="V292" s="173">
        <v>1374</v>
      </c>
      <c r="W292" s="173"/>
      <c r="X292" s="173"/>
      <c r="Y292" s="173"/>
      <c r="Z292" s="175"/>
      <c r="AA292" s="176"/>
      <c r="AB292" s="176"/>
      <c r="AC292" s="176"/>
    </row>
    <row r="293" spans="1:29" ht="15.75" customHeight="1">
      <c r="A293" s="177" t="s">
        <v>260</v>
      </c>
      <c r="B293" s="178" t="s">
        <v>1489</v>
      </c>
      <c r="C293" s="178">
        <f>(Components!$W293*variables!$B$1)*variables!$B$5</f>
        <v>157.07999999999998</v>
      </c>
      <c r="D293" s="178"/>
      <c r="E293" s="178"/>
      <c r="F293" s="178"/>
      <c r="G293" s="178"/>
      <c r="H293" s="178" t="s">
        <v>1490</v>
      </c>
      <c r="I293" s="178"/>
      <c r="J293" s="178"/>
      <c r="K293" s="178" t="s">
        <v>1491</v>
      </c>
      <c r="L293" s="178"/>
      <c r="M293" s="178"/>
      <c r="N293" s="178"/>
      <c r="O293" s="178"/>
      <c r="P293" s="178"/>
      <c r="Q293" s="178"/>
      <c r="R293" s="178"/>
      <c r="S293" s="178"/>
      <c r="T293" s="178"/>
      <c r="U293" s="178"/>
      <c r="V293" s="178"/>
      <c r="W293" s="178">
        <v>119</v>
      </c>
      <c r="X293" s="178"/>
      <c r="Y293" s="178"/>
      <c r="Z293" s="180"/>
      <c r="AA293" s="176"/>
      <c r="AB293" s="176"/>
      <c r="AC293" s="176"/>
    </row>
    <row r="294" spans="1:29" ht="15.75" customHeight="1">
      <c r="A294" s="172" t="s">
        <v>261</v>
      </c>
      <c r="B294" s="173" t="s">
        <v>1492</v>
      </c>
      <c r="C294" s="173">
        <f>(Components!$W294*variables!$B$1)*variables!$B$5</f>
        <v>166.32</v>
      </c>
      <c r="D294" s="173"/>
      <c r="E294" s="173"/>
      <c r="F294" s="173"/>
      <c r="G294" s="173"/>
      <c r="H294" s="173" t="s">
        <v>1493</v>
      </c>
      <c r="I294" s="173"/>
      <c r="J294" s="173"/>
      <c r="K294" s="173" t="s">
        <v>1491</v>
      </c>
      <c r="L294" s="173"/>
      <c r="M294" s="173"/>
      <c r="N294" s="173"/>
      <c r="O294" s="173"/>
      <c r="P294" s="173"/>
      <c r="Q294" s="173"/>
      <c r="R294" s="173"/>
      <c r="S294" s="173"/>
      <c r="T294" s="173"/>
      <c r="U294" s="173"/>
      <c r="V294" s="173"/>
      <c r="W294" s="173">
        <v>126</v>
      </c>
      <c r="X294" s="173"/>
      <c r="Y294" s="173"/>
      <c r="Z294" s="175"/>
      <c r="AA294" s="176"/>
      <c r="AB294" s="176"/>
      <c r="AC294" s="176"/>
    </row>
    <row r="295" spans="1:29" ht="15.75" customHeight="1">
      <c r="A295" s="177" t="s">
        <v>262</v>
      </c>
      <c r="B295" s="178" t="s">
        <v>1494</v>
      </c>
      <c r="C295" s="178">
        <f>(Components!$W295*variables!$B$1)*variables!$B$5</f>
        <v>166.32</v>
      </c>
      <c r="D295" s="178"/>
      <c r="E295" s="178"/>
      <c r="F295" s="178"/>
      <c r="G295" s="178"/>
      <c r="H295" s="178" t="s">
        <v>1495</v>
      </c>
      <c r="I295" s="178"/>
      <c r="J295" s="178"/>
      <c r="K295" s="178" t="s">
        <v>1491</v>
      </c>
      <c r="L295" s="178"/>
      <c r="M295" s="178"/>
      <c r="N295" s="178"/>
      <c r="O295" s="178"/>
      <c r="P295" s="178"/>
      <c r="Q295" s="178"/>
      <c r="R295" s="178"/>
      <c r="S295" s="178"/>
      <c r="T295" s="178"/>
      <c r="U295" s="178"/>
      <c r="V295" s="178"/>
      <c r="W295" s="178">
        <v>126</v>
      </c>
      <c r="X295" s="178"/>
      <c r="Y295" s="178"/>
      <c r="Z295" s="180"/>
      <c r="AA295" s="176"/>
      <c r="AB295" s="176"/>
      <c r="AC295" s="176"/>
    </row>
    <row r="296" spans="1:29" ht="15.75" customHeight="1">
      <c r="A296" s="172" t="s">
        <v>1496</v>
      </c>
      <c r="B296" s="173" t="s">
        <v>1497</v>
      </c>
      <c r="C296" s="173">
        <f>(Components!$W296*variables!$B$1)*variables!$B$5</f>
        <v>38.28</v>
      </c>
      <c r="D296" s="173"/>
      <c r="E296" s="173"/>
      <c r="F296" s="173"/>
      <c r="G296" s="173"/>
      <c r="H296" s="173" t="s">
        <v>1496</v>
      </c>
      <c r="I296" s="173"/>
      <c r="J296" s="173"/>
      <c r="K296" s="173" t="s">
        <v>631</v>
      </c>
      <c r="L296" s="173"/>
      <c r="M296" s="173"/>
      <c r="N296" s="173"/>
      <c r="O296" s="173"/>
      <c r="P296" s="173"/>
      <c r="Q296" s="173"/>
      <c r="R296" s="173"/>
      <c r="S296" s="173"/>
      <c r="T296" s="173"/>
      <c r="U296" s="173"/>
      <c r="V296" s="173"/>
      <c r="W296" s="173">
        <v>29</v>
      </c>
      <c r="X296" s="173"/>
      <c r="Y296" s="173"/>
      <c r="Z296" s="175"/>
      <c r="AA296" s="176"/>
      <c r="AB296" s="176"/>
      <c r="AC296" s="176"/>
    </row>
    <row r="297" spans="1:29" ht="15.75" customHeight="1">
      <c r="A297" s="177" t="s">
        <v>1498</v>
      </c>
      <c r="B297" s="178" t="s">
        <v>1499</v>
      </c>
      <c r="C297" s="178">
        <f>(Components!$W297*variables!$B$1)*variables!$B$5</f>
        <v>192.72</v>
      </c>
      <c r="D297" s="178"/>
      <c r="E297" s="178"/>
      <c r="F297" s="178"/>
      <c r="G297" s="178"/>
      <c r="H297" s="178" t="s">
        <v>1498</v>
      </c>
      <c r="I297" s="178"/>
      <c r="J297" s="178"/>
      <c r="K297" s="178" t="s">
        <v>631</v>
      </c>
      <c r="L297" s="178"/>
      <c r="M297" s="178"/>
      <c r="N297" s="178"/>
      <c r="O297" s="178"/>
      <c r="P297" s="178"/>
      <c r="Q297" s="178"/>
      <c r="R297" s="178"/>
      <c r="S297" s="178"/>
      <c r="T297" s="178"/>
      <c r="U297" s="178"/>
      <c r="V297" s="178"/>
      <c r="W297" s="178">
        <v>146</v>
      </c>
      <c r="X297" s="178"/>
      <c r="Y297" s="178"/>
      <c r="Z297" s="180"/>
      <c r="AA297" s="176"/>
      <c r="AB297" s="176"/>
      <c r="AC297" s="176"/>
    </row>
    <row r="298" spans="1:29" ht="15.75" customHeight="1">
      <c r="A298" s="172" t="s">
        <v>264</v>
      </c>
      <c r="B298" s="173" t="s">
        <v>1500</v>
      </c>
      <c r="C298" s="173">
        <f>(Components!$W298*variables!$B$1)*variables!$B$5</f>
        <v>47.519999999999996</v>
      </c>
      <c r="D298" s="173"/>
      <c r="E298" s="173"/>
      <c r="F298" s="173"/>
      <c r="G298" s="173"/>
      <c r="H298" s="173" t="s">
        <v>1501</v>
      </c>
      <c r="I298" s="173"/>
      <c r="J298" s="173"/>
      <c r="K298" s="173" t="s">
        <v>1491</v>
      </c>
      <c r="L298" s="173"/>
      <c r="M298" s="173"/>
      <c r="N298" s="173"/>
      <c r="O298" s="173"/>
      <c r="P298" s="173"/>
      <c r="Q298" s="173"/>
      <c r="R298" s="173"/>
      <c r="S298" s="173"/>
      <c r="T298" s="173"/>
      <c r="U298" s="173"/>
      <c r="V298" s="173"/>
      <c r="W298" s="173">
        <v>36</v>
      </c>
      <c r="X298" s="173"/>
      <c r="Y298" s="173"/>
      <c r="Z298" s="175"/>
      <c r="AA298" s="176"/>
      <c r="AB298" s="176"/>
      <c r="AC298" s="176"/>
    </row>
    <row r="299" spans="1:29" ht="15.75" customHeight="1">
      <c r="A299" s="177" t="s">
        <v>265</v>
      </c>
      <c r="B299" s="178" t="s">
        <v>1502</v>
      </c>
      <c r="C299" s="178">
        <f>(Components!$W299*variables!$B$1)*variables!$B$5</f>
        <v>51.480000000000004</v>
      </c>
      <c r="D299" s="178"/>
      <c r="E299" s="178"/>
      <c r="F299" s="178"/>
      <c r="G299" s="178"/>
      <c r="H299" s="178" t="s">
        <v>1503</v>
      </c>
      <c r="I299" s="178"/>
      <c r="J299" s="178"/>
      <c r="K299" s="178" t="s">
        <v>1491</v>
      </c>
      <c r="L299" s="178"/>
      <c r="M299" s="178"/>
      <c r="N299" s="178"/>
      <c r="O299" s="178"/>
      <c r="P299" s="178"/>
      <c r="Q299" s="178"/>
      <c r="R299" s="178"/>
      <c r="S299" s="178"/>
      <c r="T299" s="178"/>
      <c r="U299" s="178"/>
      <c r="V299" s="178"/>
      <c r="W299" s="178">
        <v>39</v>
      </c>
      <c r="X299" s="178"/>
      <c r="Y299" s="178"/>
      <c r="Z299" s="180"/>
      <c r="AA299" s="176"/>
      <c r="AB299" s="176"/>
      <c r="AC299" s="176"/>
    </row>
    <row r="300" spans="1:29" ht="15.75" customHeight="1">
      <c r="A300" s="172" t="s">
        <v>266</v>
      </c>
      <c r="B300" s="173" t="s">
        <v>1504</v>
      </c>
      <c r="C300" s="173">
        <f>(Components!$W300*variables!$B$1)*variables!$B$5</f>
        <v>51.480000000000004</v>
      </c>
      <c r="D300" s="173"/>
      <c r="E300" s="173"/>
      <c r="F300" s="173"/>
      <c r="G300" s="173"/>
      <c r="H300" s="173" t="s">
        <v>1505</v>
      </c>
      <c r="I300" s="173"/>
      <c r="J300" s="173"/>
      <c r="K300" s="173" t="s">
        <v>1491</v>
      </c>
      <c r="L300" s="173"/>
      <c r="M300" s="173"/>
      <c r="N300" s="173"/>
      <c r="O300" s="173"/>
      <c r="P300" s="173"/>
      <c r="Q300" s="173"/>
      <c r="R300" s="173"/>
      <c r="S300" s="173"/>
      <c r="T300" s="173"/>
      <c r="U300" s="173"/>
      <c r="V300" s="173"/>
      <c r="W300" s="173">
        <v>39</v>
      </c>
      <c r="X300" s="173"/>
      <c r="Y300" s="173"/>
      <c r="Z300" s="175"/>
      <c r="AA300" s="176"/>
      <c r="AB300" s="176"/>
      <c r="AC300" s="176"/>
    </row>
    <row r="301" spans="1:29" ht="15.75" customHeight="1">
      <c r="A301" s="177" t="s">
        <v>1506</v>
      </c>
      <c r="B301" s="178" t="s">
        <v>1507</v>
      </c>
      <c r="C301" s="178">
        <f>(Components!$W301*variables!$B$1)*variables!$B$5</f>
        <v>138.60000000000002</v>
      </c>
      <c r="D301" s="178"/>
      <c r="E301" s="178"/>
      <c r="F301" s="178"/>
      <c r="G301" s="178"/>
      <c r="H301" s="178"/>
      <c r="I301" s="178"/>
      <c r="J301" s="178"/>
      <c r="K301" s="178" t="s">
        <v>631</v>
      </c>
      <c r="L301" s="178"/>
      <c r="M301" s="178"/>
      <c r="N301" s="178"/>
      <c r="O301" s="178"/>
      <c r="P301" s="178"/>
      <c r="Q301" s="178"/>
      <c r="R301" s="178"/>
      <c r="S301" s="178"/>
      <c r="T301" s="178"/>
      <c r="U301" s="178"/>
      <c r="V301" s="178"/>
      <c r="W301" s="178">
        <v>105</v>
      </c>
      <c r="X301" s="178"/>
      <c r="Y301" s="178"/>
      <c r="Z301" s="180"/>
      <c r="AA301" s="176"/>
      <c r="AB301" s="176"/>
      <c r="AC301" s="176"/>
    </row>
    <row r="302" spans="1:29" ht="15.75" customHeight="1">
      <c r="A302" s="172" t="s">
        <v>1508</v>
      </c>
      <c r="B302" s="173" t="s">
        <v>1509</v>
      </c>
      <c r="C302" s="173">
        <f>(Components!$W302*variables!$B$1)*variables!$B$5</f>
        <v>147.84000000000003</v>
      </c>
      <c r="D302" s="173"/>
      <c r="E302" s="173"/>
      <c r="F302" s="173"/>
      <c r="G302" s="173"/>
      <c r="H302" s="173"/>
      <c r="I302" s="173"/>
      <c r="J302" s="173"/>
      <c r="K302" s="173" t="s">
        <v>631</v>
      </c>
      <c r="L302" s="173"/>
      <c r="M302" s="173"/>
      <c r="N302" s="173"/>
      <c r="O302" s="173"/>
      <c r="P302" s="173"/>
      <c r="Q302" s="173"/>
      <c r="R302" s="173"/>
      <c r="S302" s="173"/>
      <c r="T302" s="173"/>
      <c r="U302" s="173"/>
      <c r="V302" s="173"/>
      <c r="W302" s="173">
        <v>112</v>
      </c>
      <c r="X302" s="173"/>
      <c r="Y302" s="173"/>
      <c r="Z302" s="175"/>
      <c r="AA302" s="176"/>
      <c r="AB302" s="176"/>
      <c r="AC302" s="176"/>
    </row>
    <row r="303" spans="1:29" ht="15.75" customHeight="1">
      <c r="A303" s="177" t="s">
        <v>267</v>
      </c>
      <c r="B303" s="178" t="s">
        <v>1510</v>
      </c>
      <c r="C303" s="178">
        <f>(Components!$W303*variables!$B$1)*variables!$B$5</f>
        <v>15.84</v>
      </c>
      <c r="D303" s="178"/>
      <c r="E303" s="178"/>
      <c r="F303" s="178"/>
      <c r="G303" s="178"/>
      <c r="H303" s="178" t="s">
        <v>1511</v>
      </c>
      <c r="I303" s="178"/>
      <c r="J303" s="178"/>
      <c r="K303" s="178" t="s">
        <v>1469</v>
      </c>
      <c r="L303" s="178"/>
      <c r="M303" s="178"/>
      <c r="N303" s="178"/>
      <c r="O303" s="178"/>
      <c r="P303" s="178"/>
      <c r="Q303" s="178"/>
      <c r="R303" s="178"/>
      <c r="S303" s="178"/>
      <c r="T303" s="178"/>
      <c r="U303" s="178"/>
      <c r="V303" s="178"/>
      <c r="W303" s="178">
        <v>12</v>
      </c>
      <c r="X303" s="178"/>
      <c r="Y303" s="178"/>
      <c r="Z303" s="180"/>
      <c r="AA303" s="176"/>
      <c r="AB303" s="176"/>
      <c r="AC303" s="176"/>
    </row>
    <row r="304" spans="1:29" ht="15.75" customHeight="1">
      <c r="A304" s="172" t="s">
        <v>268</v>
      </c>
      <c r="B304" s="173" t="s">
        <v>1512</v>
      </c>
      <c r="C304" s="173">
        <f>(Components!$W304*variables!$B$1)*variables!$B$5</f>
        <v>15.84</v>
      </c>
      <c r="D304" s="173"/>
      <c r="E304" s="173"/>
      <c r="F304" s="173"/>
      <c r="G304" s="173"/>
      <c r="H304" s="173" t="s">
        <v>1511</v>
      </c>
      <c r="I304" s="173"/>
      <c r="J304" s="173"/>
      <c r="K304" s="173" t="s">
        <v>1469</v>
      </c>
      <c r="L304" s="173"/>
      <c r="M304" s="173"/>
      <c r="N304" s="173"/>
      <c r="O304" s="173"/>
      <c r="P304" s="173"/>
      <c r="Q304" s="173"/>
      <c r="R304" s="173"/>
      <c r="S304" s="173"/>
      <c r="T304" s="173"/>
      <c r="U304" s="173"/>
      <c r="V304" s="173"/>
      <c r="W304" s="173">
        <v>12</v>
      </c>
      <c r="X304" s="173"/>
      <c r="Y304" s="173"/>
      <c r="Z304" s="175"/>
      <c r="AA304" s="176"/>
      <c r="AB304" s="176"/>
      <c r="AC304" s="176"/>
    </row>
    <row r="305" spans="1:29" ht="15.75" customHeight="1">
      <c r="A305" s="177" t="s">
        <v>269</v>
      </c>
      <c r="B305" s="178" t="s">
        <v>1513</v>
      </c>
      <c r="C305" s="178">
        <f>(Components!$W305*variables!$B$1)*variables!$B$5</f>
        <v>15.84</v>
      </c>
      <c r="D305" s="178"/>
      <c r="E305" s="178"/>
      <c r="F305" s="178"/>
      <c r="G305" s="178"/>
      <c r="H305" s="178" t="s">
        <v>1511</v>
      </c>
      <c r="I305" s="178"/>
      <c r="J305" s="178"/>
      <c r="K305" s="178" t="s">
        <v>1469</v>
      </c>
      <c r="L305" s="178"/>
      <c r="M305" s="178"/>
      <c r="N305" s="178"/>
      <c r="O305" s="178"/>
      <c r="P305" s="178"/>
      <c r="Q305" s="178"/>
      <c r="R305" s="178"/>
      <c r="S305" s="178"/>
      <c r="T305" s="178"/>
      <c r="U305" s="178"/>
      <c r="V305" s="178"/>
      <c r="W305" s="178">
        <v>12</v>
      </c>
      <c r="X305" s="178"/>
      <c r="Y305" s="178"/>
      <c r="Z305" s="180"/>
      <c r="AA305" s="176"/>
      <c r="AB305" s="176"/>
      <c r="AC305" s="176"/>
    </row>
    <row r="306" spans="1:29" ht="15.75" customHeight="1">
      <c r="A306" s="172" t="s">
        <v>270</v>
      </c>
      <c r="B306" s="173" t="s">
        <v>1514</v>
      </c>
      <c r="C306" s="173">
        <f>(Components!$W306*variables!$B$1)*variables!$B$5</f>
        <v>19.8</v>
      </c>
      <c r="D306" s="173"/>
      <c r="E306" s="173"/>
      <c r="F306" s="173"/>
      <c r="G306" s="173"/>
      <c r="H306" s="173" t="s">
        <v>1515</v>
      </c>
      <c r="I306" s="173"/>
      <c r="J306" s="173"/>
      <c r="K306" s="173" t="s">
        <v>1469</v>
      </c>
      <c r="L306" s="173"/>
      <c r="M306" s="173"/>
      <c r="N306" s="173"/>
      <c r="O306" s="173"/>
      <c r="P306" s="173"/>
      <c r="Q306" s="173"/>
      <c r="R306" s="173"/>
      <c r="S306" s="173"/>
      <c r="T306" s="173"/>
      <c r="U306" s="173"/>
      <c r="V306" s="173"/>
      <c r="W306" s="173">
        <v>15</v>
      </c>
      <c r="X306" s="173"/>
      <c r="Y306" s="173"/>
      <c r="Z306" s="175"/>
      <c r="AA306" s="176"/>
      <c r="AB306" s="176"/>
      <c r="AC306" s="176"/>
    </row>
    <row r="307" spans="1:29" ht="15.75" customHeight="1">
      <c r="A307" s="177" t="s">
        <v>271</v>
      </c>
      <c r="B307" s="178" t="s">
        <v>1516</v>
      </c>
      <c r="C307" s="178">
        <f>(Components!$W307*variables!$B$1)*variables!$B$5</f>
        <v>19.8</v>
      </c>
      <c r="D307" s="178"/>
      <c r="E307" s="178"/>
      <c r="F307" s="178"/>
      <c r="G307" s="178"/>
      <c r="H307" s="178" t="s">
        <v>1515</v>
      </c>
      <c r="I307" s="178"/>
      <c r="J307" s="178"/>
      <c r="K307" s="178" t="s">
        <v>1469</v>
      </c>
      <c r="L307" s="178"/>
      <c r="M307" s="178"/>
      <c r="N307" s="178"/>
      <c r="O307" s="178"/>
      <c r="P307" s="178"/>
      <c r="Q307" s="178"/>
      <c r="R307" s="178"/>
      <c r="S307" s="178"/>
      <c r="T307" s="178"/>
      <c r="U307" s="178"/>
      <c r="V307" s="178"/>
      <c r="W307" s="178">
        <v>15</v>
      </c>
      <c r="X307" s="178"/>
      <c r="Y307" s="178"/>
      <c r="Z307" s="180"/>
      <c r="AA307" s="188"/>
      <c r="AB307" s="176"/>
      <c r="AC307" s="176"/>
    </row>
    <row r="308" spans="1:29" ht="15.75" customHeight="1">
      <c r="A308" s="172" t="s">
        <v>272</v>
      </c>
      <c r="B308" s="173" t="s">
        <v>1517</v>
      </c>
      <c r="C308" s="173">
        <f>(Components!$W308*variables!$B$1)*variables!$B$5</f>
        <v>19.8</v>
      </c>
      <c r="D308" s="173"/>
      <c r="E308" s="173"/>
      <c r="F308" s="173"/>
      <c r="G308" s="173"/>
      <c r="H308" s="173" t="s">
        <v>1515</v>
      </c>
      <c r="I308" s="173"/>
      <c r="J308" s="173"/>
      <c r="K308" s="173" t="s">
        <v>1469</v>
      </c>
      <c r="L308" s="173"/>
      <c r="M308" s="173"/>
      <c r="N308" s="173"/>
      <c r="O308" s="173"/>
      <c r="P308" s="173"/>
      <c r="Q308" s="173"/>
      <c r="R308" s="173"/>
      <c r="S308" s="173"/>
      <c r="T308" s="173"/>
      <c r="U308" s="173"/>
      <c r="V308" s="173"/>
      <c r="W308" s="173">
        <v>15</v>
      </c>
      <c r="X308" s="173"/>
      <c r="Y308" s="173"/>
      <c r="Z308" s="175"/>
      <c r="AA308" s="188"/>
      <c r="AB308" s="176"/>
      <c r="AC308" s="176"/>
    </row>
    <row r="309" spans="1:29" ht="15.75" customHeight="1">
      <c r="A309" s="177" t="s">
        <v>273</v>
      </c>
      <c r="B309" s="178" t="s">
        <v>1518</v>
      </c>
      <c r="C309" s="178">
        <f>(Components!$W309*variables!$B$1)*variables!$B$5</f>
        <v>18.480000000000004</v>
      </c>
      <c r="D309" s="178"/>
      <c r="E309" s="178"/>
      <c r="F309" s="178"/>
      <c r="G309" s="178"/>
      <c r="H309" s="178" t="s">
        <v>1519</v>
      </c>
      <c r="I309" s="178"/>
      <c r="J309" s="178"/>
      <c r="K309" s="178" t="s">
        <v>1469</v>
      </c>
      <c r="L309" s="178"/>
      <c r="M309" s="178"/>
      <c r="N309" s="178"/>
      <c r="O309" s="178"/>
      <c r="P309" s="178"/>
      <c r="Q309" s="178"/>
      <c r="R309" s="178"/>
      <c r="S309" s="178"/>
      <c r="T309" s="178"/>
      <c r="U309" s="178"/>
      <c r="V309" s="178"/>
      <c r="W309" s="178">
        <v>14</v>
      </c>
      <c r="X309" s="178"/>
      <c r="Y309" s="178"/>
      <c r="Z309" s="180"/>
      <c r="AA309" s="188"/>
      <c r="AB309" s="176"/>
      <c r="AC309" s="176"/>
    </row>
    <row r="310" spans="1:29" ht="15.75" customHeight="1">
      <c r="A310" s="172" t="s">
        <v>274</v>
      </c>
      <c r="B310" s="173" t="s">
        <v>1520</v>
      </c>
      <c r="C310" s="173">
        <f>(Components!$W310*variables!$B$1)*variables!$B$5</f>
        <v>18.480000000000004</v>
      </c>
      <c r="D310" s="173"/>
      <c r="E310" s="173"/>
      <c r="F310" s="173"/>
      <c r="G310" s="173"/>
      <c r="H310" s="173" t="s">
        <v>1519</v>
      </c>
      <c r="I310" s="173"/>
      <c r="J310" s="173"/>
      <c r="K310" s="173" t="s">
        <v>1469</v>
      </c>
      <c r="L310" s="173"/>
      <c r="M310" s="173"/>
      <c r="N310" s="173"/>
      <c r="O310" s="173"/>
      <c r="P310" s="173"/>
      <c r="Q310" s="173"/>
      <c r="R310" s="173"/>
      <c r="S310" s="173"/>
      <c r="T310" s="173"/>
      <c r="U310" s="173"/>
      <c r="V310" s="173"/>
      <c r="W310" s="173">
        <v>14</v>
      </c>
      <c r="X310" s="173"/>
      <c r="Y310" s="173"/>
      <c r="Z310" s="175"/>
      <c r="AA310" s="188"/>
      <c r="AB310" s="176"/>
      <c r="AC310" s="176"/>
    </row>
    <row r="311" spans="1:29" ht="15.75" customHeight="1">
      <c r="A311" s="177" t="s">
        <v>275</v>
      </c>
      <c r="B311" s="178" t="s">
        <v>1521</v>
      </c>
      <c r="C311" s="178">
        <f>(Components!$W311*variables!$B$1)*variables!$B$5</f>
        <v>18.480000000000004</v>
      </c>
      <c r="D311" s="178"/>
      <c r="E311" s="178"/>
      <c r="F311" s="178"/>
      <c r="G311" s="178"/>
      <c r="H311" s="178" t="s">
        <v>1519</v>
      </c>
      <c r="I311" s="178"/>
      <c r="J311" s="178"/>
      <c r="K311" s="178" t="s">
        <v>1469</v>
      </c>
      <c r="L311" s="178"/>
      <c r="M311" s="178"/>
      <c r="N311" s="178"/>
      <c r="O311" s="178"/>
      <c r="P311" s="178"/>
      <c r="Q311" s="178"/>
      <c r="R311" s="178"/>
      <c r="S311" s="178"/>
      <c r="T311" s="178"/>
      <c r="U311" s="178"/>
      <c r="V311" s="178"/>
      <c r="W311" s="178">
        <v>14</v>
      </c>
      <c r="X311" s="178"/>
      <c r="Y311" s="178"/>
      <c r="Z311" s="180"/>
      <c r="AA311" s="188"/>
      <c r="AB311" s="176"/>
      <c r="AC311" s="176"/>
    </row>
    <row r="312" spans="1:29" ht="15.75" customHeight="1">
      <c r="A312" s="172" t="s">
        <v>276</v>
      </c>
      <c r="B312" s="173" t="s">
        <v>1522</v>
      </c>
      <c r="C312" s="173">
        <f>(Components!$W312*variables!$B$1)*variables!$B$5</f>
        <v>19.8</v>
      </c>
      <c r="D312" s="173"/>
      <c r="E312" s="173"/>
      <c r="F312" s="173"/>
      <c r="G312" s="173"/>
      <c r="H312" s="173" t="s">
        <v>1523</v>
      </c>
      <c r="I312" s="173"/>
      <c r="J312" s="173"/>
      <c r="K312" s="173" t="s">
        <v>1469</v>
      </c>
      <c r="L312" s="173"/>
      <c r="M312" s="173"/>
      <c r="N312" s="173"/>
      <c r="O312" s="173"/>
      <c r="P312" s="173"/>
      <c r="Q312" s="173"/>
      <c r="R312" s="173"/>
      <c r="S312" s="173"/>
      <c r="T312" s="173"/>
      <c r="U312" s="173"/>
      <c r="V312" s="173"/>
      <c r="W312" s="173">
        <v>15</v>
      </c>
      <c r="X312" s="173"/>
      <c r="Y312" s="173"/>
      <c r="Z312" s="175"/>
      <c r="AA312" s="188"/>
      <c r="AB312" s="176"/>
      <c r="AC312" s="176"/>
    </row>
    <row r="313" spans="1:29" ht="15.75" customHeight="1">
      <c r="A313" s="177" t="s">
        <v>1524</v>
      </c>
      <c r="B313" s="178" t="s">
        <v>1525</v>
      </c>
      <c r="C313" s="178">
        <f>(V313*variables!$B$3)/variables!$B$4</f>
        <v>550.39090909090908</v>
      </c>
      <c r="D313" s="178"/>
      <c r="E313" s="178"/>
      <c r="F313" s="178"/>
      <c r="G313" s="178"/>
      <c r="H313" s="178" t="s">
        <v>1526</v>
      </c>
      <c r="I313" s="178"/>
      <c r="J313" s="178"/>
      <c r="K313" s="178" t="s">
        <v>579</v>
      </c>
      <c r="L313" s="178"/>
      <c r="M313" s="178"/>
      <c r="N313" s="178"/>
      <c r="O313" s="178"/>
      <c r="P313" s="178"/>
      <c r="Q313" s="178"/>
      <c r="R313" s="178"/>
      <c r="S313" s="178"/>
      <c r="T313" s="178"/>
      <c r="U313" s="178"/>
      <c r="V313" s="178">
        <v>11532</v>
      </c>
      <c r="W313" s="178"/>
      <c r="X313" s="178"/>
      <c r="Y313" s="178"/>
      <c r="Z313" s="180"/>
      <c r="AA313" s="188"/>
      <c r="AB313" s="176"/>
      <c r="AC313" s="176"/>
    </row>
    <row r="314" spans="1:29" ht="15.75" customHeight="1">
      <c r="A314" s="172" t="s">
        <v>1527</v>
      </c>
      <c r="B314" s="173" t="s">
        <v>1528</v>
      </c>
      <c r="C314" s="173">
        <f>(V314*variables!$B$3)/variables!$B$4</f>
        <v>288.48272727272729</v>
      </c>
      <c r="D314" s="173"/>
      <c r="E314" s="173"/>
      <c r="F314" s="173"/>
      <c r="G314" s="173"/>
      <c r="H314" s="173" t="s">
        <v>1529</v>
      </c>
      <c r="I314" s="173"/>
      <c r="J314" s="173"/>
      <c r="K314" s="173" t="s">
        <v>579</v>
      </c>
      <c r="L314" s="173"/>
      <c r="M314" s="173"/>
      <c r="N314" s="173"/>
      <c r="O314" s="173"/>
      <c r="P314" s="173"/>
      <c r="Q314" s="173"/>
      <c r="R314" s="173"/>
      <c r="S314" s="173"/>
      <c r="T314" s="173"/>
      <c r="U314" s="173"/>
      <c r="V314" s="173">
        <v>6044.4</v>
      </c>
      <c r="W314" s="173"/>
      <c r="X314" s="173"/>
      <c r="Y314" s="173"/>
      <c r="Z314" s="175"/>
      <c r="AA314" s="188"/>
      <c r="AB314" s="176"/>
      <c r="AC314" s="176"/>
    </row>
    <row r="315" spans="1:29" ht="15.75" customHeight="1">
      <c r="A315" s="177" t="s">
        <v>1530</v>
      </c>
      <c r="B315" s="178" t="s">
        <v>1531</v>
      </c>
      <c r="C315" s="178">
        <f>(V315*variables!$B$3)/variables!$B$4</f>
        <v>95.187272727272742</v>
      </c>
      <c r="D315" s="178"/>
      <c r="E315" s="178"/>
      <c r="F315" s="178"/>
      <c r="G315" s="178"/>
      <c r="H315" s="178" t="s">
        <v>1532</v>
      </c>
      <c r="I315" s="178"/>
      <c r="J315" s="178"/>
      <c r="K315" s="178" t="s">
        <v>579</v>
      </c>
      <c r="L315" s="178"/>
      <c r="M315" s="178"/>
      <c r="N315" s="178"/>
      <c r="O315" s="178"/>
      <c r="P315" s="178"/>
      <c r="Q315" s="178"/>
      <c r="R315" s="178"/>
      <c r="S315" s="178"/>
      <c r="T315" s="178"/>
      <c r="U315" s="178"/>
      <c r="V315" s="178">
        <v>1994.4</v>
      </c>
      <c r="W315" s="178"/>
      <c r="X315" s="178"/>
      <c r="Y315" s="178"/>
      <c r="Z315" s="180"/>
      <c r="AA315" s="188"/>
      <c r="AB315" s="176"/>
      <c r="AC315" s="176"/>
    </row>
    <row r="316" spans="1:29" ht="15.75" customHeight="1">
      <c r="A316" s="172" t="s">
        <v>1533</v>
      </c>
      <c r="B316" s="173" t="s">
        <v>1534</v>
      </c>
      <c r="C316" s="173">
        <f>(V316*variables!$B$3)/variables!$B$4</f>
        <v>38.05772727272727</v>
      </c>
      <c r="D316" s="173"/>
      <c r="E316" s="173"/>
      <c r="F316" s="173"/>
      <c r="G316" s="173"/>
      <c r="H316" s="173" t="s">
        <v>1535</v>
      </c>
      <c r="I316" s="173"/>
      <c r="J316" s="173"/>
      <c r="K316" s="173" t="s">
        <v>579</v>
      </c>
      <c r="L316" s="173"/>
      <c r="M316" s="173"/>
      <c r="N316" s="173"/>
      <c r="O316" s="173"/>
      <c r="P316" s="173"/>
      <c r="Q316" s="173"/>
      <c r="R316" s="173"/>
      <c r="S316" s="173"/>
      <c r="T316" s="173"/>
      <c r="U316" s="173"/>
      <c r="V316" s="173">
        <v>797.4</v>
      </c>
      <c r="W316" s="173"/>
      <c r="X316" s="173"/>
      <c r="Y316" s="173"/>
      <c r="Z316" s="175"/>
      <c r="AA316" s="188"/>
      <c r="AB316" s="176"/>
      <c r="AC316" s="176"/>
    </row>
    <row r="317" spans="1:29" ht="15.75" customHeight="1">
      <c r="A317" s="177" t="s">
        <v>141</v>
      </c>
      <c r="B317" s="178" t="s">
        <v>1536</v>
      </c>
      <c r="C317" s="178">
        <f>(Components!$W317*variables!$B$1)*variables!$B$5</f>
        <v>250.8</v>
      </c>
      <c r="D317" s="178"/>
      <c r="E317" s="178"/>
      <c r="F317" s="178"/>
      <c r="G317" s="178"/>
      <c r="H317" s="178" t="s">
        <v>1537</v>
      </c>
      <c r="I317" s="178"/>
      <c r="J317" s="178"/>
      <c r="K317" s="178" t="s">
        <v>631</v>
      </c>
      <c r="L317" s="178"/>
      <c r="M317" s="178"/>
      <c r="N317" s="178"/>
      <c r="O317" s="178"/>
      <c r="P317" s="178"/>
      <c r="Q317" s="178"/>
      <c r="R317" s="178"/>
      <c r="S317" s="178"/>
      <c r="T317" s="178"/>
      <c r="U317" s="178"/>
      <c r="V317" s="178"/>
      <c r="W317" s="178">
        <v>190</v>
      </c>
      <c r="X317" s="178"/>
      <c r="Y317" s="178"/>
      <c r="Z317" s="180"/>
      <c r="AA317" s="188"/>
      <c r="AB317" s="176"/>
      <c r="AC317" s="176"/>
    </row>
    <row r="318" spans="1:29" ht="15.75" customHeight="1">
      <c r="A318" s="172" t="s">
        <v>1538</v>
      </c>
      <c r="B318" s="173" t="s">
        <v>1539</v>
      </c>
      <c r="C318" s="173">
        <f>(Components!$W318*variables!$B$1)*variables!$B$5</f>
        <v>528</v>
      </c>
      <c r="D318" s="173"/>
      <c r="E318" s="173"/>
      <c r="F318" s="173"/>
      <c r="G318" s="173"/>
      <c r="H318" s="173" t="s">
        <v>1540</v>
      </c>
      <c r="I318" s="173"/>
      <c r="J318" s="173"/>
      <c r="K318" s="173" t="s">
        <v>631</v>
      </c>
      <c r="L318" s="173"/>
      <c r="M318" s="173"/>
      <c r="N318" s="173"/>
      <c r="O318" s="173"/>
      <c r="P318" s="173"/>
      <c r="Q318" s="173"/>
      <c r="R318" s="173"/>
      <c r="S318" s="173"/>
      <c r="T318" s="173"/>
      <c r="U318" s="173"/>
      <c r="V318" s="173"/>
      <c r="W318" s="173">
        <v>400</v>
      </c>
      <c r="X318" s="173"/>
      <c r="Y318" s="173"/>
      <c r="Z318" s="175"/>
      <c r="AA318" s="188"/>
      <c r="AB318" s="176"/>
      <c r="AC318" s="176"/>
    </row>
    <row r="319" spans="1:29" ht="15.75" customHeight="1">
      <c r="A319" s="177" t="s">
        <v>1541</v>
      </c>
      <c r="B319" s="178" t="s">
        <v>1542</v>
      </c>
      <c r="C319" s="178">
        <f>(Components!$W319*variables!$B$1)*variables!$B$5</f>
        <v>538.56000000000006</v>
      </c>
      <c r="D319" s="178"/>
      <c r="E319" s="178"/>
      <c r="F319" s="178"/>
      <c r="G319" s="178"/>
      <c r="H319" s="178" t="s">
        <v>1543</v>
      </c>
      <c r="I319" s="178"/>
      <c r="J319" s="178"/>
      <c r="K319" s="178" t="s">
        <v>631</v>
      </c>
      <c r="L319" s="178"/>
      <c r="M319" s="178"/>
      <c r="N319" s="178"/>
      <c r="O319" s="178"/>
      <c r="P319" s="178"/>
      <c r="Q319" s="178"/>
      <c r="R319" s="178"/>
      <c r="S319" s="178"/>
      <c r="T319" s="178"/>
      <c r="U319" s="178"/>
      <c r="V319" s="178"/>
      <c r="W319" s="178">
        <v>408</v>
      </c>
      <c r="X319" s="178"/>
      <c r="Y319" s="178"/>
      <c r="Z319" s="180"/>
      <c r="AA319" s="188"/>
      <c r="AB319" s="176"/>
      <c r="AC319" s="176"/>
    </row>
    <row r="320" spans="1:29" ht="15.75" customHeight="1">
      <c r="A320" s="172" t="s">
        <v>1544</v>
      </c>
      <c r="B320" s="173" t="s">
        <v>1545</v>
      </c>
      <c r="C320" s="173">
        <f>(Components!$W320*variables!$B$1)*variables!$B$5</f>
        <v>534.6</v>
      </c>
      <c r="D320" s="173"/>
      <c r="E320" s="173"/>
      <c r="F320" s="173"/>
      <c r="G320" s="173"/>
      <c r="H320" s="173" t="s">
        <v>1546</v>
      </c>
      <c r="I320" s="173"/>
      <c r="J320" s="173"/>
      <c r="K320" s="173" t="s">
        <v>631</v>
      </c>
      <c r="L320" s="173"/>
      <c r="M320" s="173"/>
      <c r="N320" s="173"/>
      <c r="O320" s="173"/>
      <c r="P320" s="173"/>
      <c r="Q320" s="173"/>
      <c r="R320" s="173"/>
      <c r="S320" s="173"/>
      <c r="T320" s="173"/>
      <c r="U320" s="173"/>
      <c r="V320" s="173"/>
      <c r="W320" s="173">
        <v>405</v>
      </c>
      <c r="X320" s="173"/>
      <c r="Y320" s="173"/>
      <c r="Z320" s="175"/>
      <c r="AA320" s="188"/>
      <c r="AB320" s="176"/>
      <c r="AC320" s="176"/>
    </row>
    <row r="321" spans="1:29" ht="15.75" customHeight="1">
      <c r="A321" s="177" t="s">
        <v>1547</v>
      </c>
      <c r="B321" s="178" t="s">
        <v>1548</v>
      </c>
      <c r="C321" s="178">
        <f>(Components!$W321*variables!$B$1)*variables!$B$5</f>
        <v>545.16</v>
      </c>
      <c r="D321" s="178"/>
      <c r="E321" s="178"/>
      <c r="F321" s="178"/>
      <c r="G321" s="178"/>
      <c r="H321" s="178" t="s">
        <v>1549</v>
      </c>
      <c r="I321" s="178"/>
      <c r="J321" s="178"/>
      <c r="K321" s="178" t="s">
        <v>631</v>
      </c>
      <c r="L321" s="178"/>
      <c r="M321" s="178"/>
      <c r="N321" s="178"/>
      <c r="O321" s="178"/>
      <c r="P321" s="178"/>
      <c r="Q321" s="178"/>
      <c r="R321" s="178"/>
      <c r="S321" s="178"/>
      <c r="T321" s="178"/>
      <c r="U321" s="178"/>
      <c r="V321" s="178"/>
      <c r="W321" s="178">
        <v>413</v>
      </c>
      <c r="X321" s="178"/>
      <c r="Y321" s="178"/>
      <c r="Z321" s="180"/>
      <c r="AA321" s="188"/>
      <c r="AB321" s="176"/>
      <c r="AC321" s="176"/>
    </row>
    <row r="322" spans="1:29" ht="15.75" customHeight="1">
      <c r="A322" s="172" t="s">
        <v>1550</v>
      </c>
      <c r="B322" s="173" t="s">
        <v>1551</v>
      </c>
      <c r="C322" s="173">
        <f>(Components!$W322*variables!$B$1)*variables!$B$5</f>
        <v>12.320880000000001</v>
      </c>
      <c r="D322" s="173"/>
      <c r="E322" s="173"/>
      <c r="F322" s="173"/>
      <c r="G322" s="173"/>
      <c r="H322" s="173"/>
      <c r="I322" s="173"/>
      <c r="J322" s="173"/>
      <c r="K322" s="173" t="s">
        <v>1552</v>
      </c>
      <c r="L322" s="173"/>
      <c r="M322" s="173"/>
      <c r="N322" s="173"/>
      <c r="O322" s="173"/>
      <c r="P322" s="173"/>
      <c r="Q322" s="173"/>
      <c r="R322" s="173"/>
      <c r="S322" s="173"/>
      <c r="T322" s="173"/>
      <c r="U322" s="173"/>
      <c r="V322" s="173"/>
      <c r="W322" s="173">
        <v>9.3339999999999996</v>
      </c>
      <c r="X322" s="173"/>
      <c r="Y322" s="173"/>
      <c r="Z322" s="175"/>
      <c r="AA322" s="188"/>
      <c r="AB322" s="176"/>
      <c r="AC322" s="176"/>
    </row>
    <row r="323" spans="1:29" ht="15.75" customHeight="1">
      <c r="A323" s="177" t="s">
        <v>1553</v>
      </c>
      <c r="B323" s="178" t="s">
        <v>1554</v>
      </c>
      <c r="C323" s="178">
        <f>(V323*variables!$B$3)/variables!$B$4</f>
        <v>47.965909090909093</v>
      </c>
      <c r="D323" s="178"/>
      <c r="E323" s="178"/>
      <c r="F323" s="178"/>
      <c r="G323" s="178"/>
      <c r="H323" s="178" t="s">
        <v>1555</v>
      </c>
      <c r="I323" s="178"/>
      <c r="J323" s="178"/>
      <c r="K323" s="178" t="s">
        <v>666</v>
      </c>
      <c r="L323" s="178"/>
      <c r="M323" s="178"/>
      <c r="N323" s="178"/>
      <c r="O323" s="178"/>
      <c r="P323" s="178"/>
      <c r="Q323" s="178"/>
      <c r="R323" s="187" t="s">
        <v>1556</v>
      </c>
      <c r="S323" s="178"/>
      <c r="T323" s="178"/>
      <c r="U323" s="178"/>
      <c r="V323" s="178">
        <v>1005</v>
      </c>
      <c r="W323" s="178"/>
      <c r="X323" s="178"/>
      <c r="Y323" s="178"/>
      <c r="Z323" s="180"/>
      <c r="AA323" s="188"/>
      <c r="AB323" s="176"/>
      <c r="AC323" s="176"/>
    </row>
    <row r="324" spans="1:29" ht="15.75" customHeight="1">
      <c r="A324" s="172" t="s">
        <v>1403</v>
      </c>
      <c r="B324" s="173" t="s">
        <v>1557</v>
      </c>
      <c r="C324" s="173">
        <f>(Components!$W324*variables!$B$1)*variables!$B$5</f>
        <v>79.2</v>
      </c>
      <c r="D324" s="173"/>
      <c r="E324" s="173"/>
      <c r="F324" s="173"/>
      <c r="G324" s="173"/>
      <c r="H324" s="173"/>
      <c r="I324" s="173"/>
      <c r="J324" s="173"/>
      <c r="K324" s="173" t="s">
        <v>631</v>
      </c>
      <c r="L324" s="173"/>
      <c r="M324" s="173"/>
      <c r="N324" s="173"/>
      <c r="O324" s="173"/>
      <c r="P324" s="173"/>
      <c r="Q324" s="173"/>
      <c r="R324" s="173"/>
      <c r="S324" s="173"/>
      <c r="T324" s="173"/>
      <c r="U324" s="173"/>
      <c r="V324" s="173"/>
      <c r="W324" s="173">
        <v>60</v>
      </c>
      <c r="X324" s="173"/>
      <c r="Y324" s="173"/>
      <c r="Z324" s="175"/>
      <c r="AA324" s="188"/>
      <c r="AB324" s="176"/>
      <c r="AC324" s="176"/>
    </row>
    <row r="325" spans="1:29" ht="15.75" customHeight="1">
      <c r="A325" s="177" t="s">
        <v>1405</v>
      </c>
      <c r="B325" s="178" t="s">
        <v>1558</v>
      </c>
      <c r="C325" s="178">
        <f>(Components!$W325*variables!$B$1)*variables!$B$5</f>
        <v>79.2</v>
      </c>
      <c r="D325" s="178"/>
      <c r="E325" s="178"/>
      <c r="F325" s="178"/>
      <c r="G325" s="178"/>
      <c r="H325" s="178"/>
      <c r="I325" s="178"/>
      <c r="J325" s="178"/>
      <c r="K325" s="178" t="s">
        <v>631</v>
      </c>
      <c r="L325" s="178"/>
      <c r="M325" s="178"/>
      <c r="N325" s="178"/>
      <c r="O325" s="178"/>
      <c r="P325" s="178"/>
      <c r="Q325" s="178"/>
      <c r="R325" s="178"/>
      <c r="S325" s="178"/>
      <c r="T325" s="178"/>
      <c r="U325" s="178"/>
      <c r="V325" s="178"/>
      <c r="W325" s="178">
        <v>60</v>
      </c>
      <c r="X325" s="178"/>
      <c r="Y325" s="178"/>
      <c r="Z325" s="180"/>
      <c r="AA325" s="188"/>
      <c r="AB325" s="176"/>
      <c r="AC325" s="176"/>
    </row>
    <row r="326" spans="1:29" ht="15.75" customHeight="1">
      <c r="A326" s="172" t="s">
        <v>1407</v>
      </c>
      <c r="B326" s="173" t="s">
        <v>1559</v>
      </c>
      <c r="C326" s="173">
        <f>(Components!$W326*variables!$B$1)*variables!$B$5</f>
        <v>79.2</v>
      </c>
      <c r="D326" s="173"/>
      <c r="E326" s="173"/>
      <c r="F326" s="173"/>
      <c r="G326" s="173"/>
      <c r="H326" s="173"/>
      <c r="I326" s="173"/>
      <c r="J326" s="173"/>
      <c r="K326" s="173" t="s">
        <v>631</v>
      </c>
      <c r="L326" s="173"/>
      <c r="M326" s="173"/>
      <c r="N326" s="173"/>
      <c r="O326" s="173"/>
      <c r="P326" s="173"/>
      <c r="Q326" s="173"/>
      <c r="R326" s="173"/>
      <c r="S326" s="173"/>
      <c r="T326" s="173"/>
      <c r="U326" s="173"/>
      <c r="V326" s="173"/>
      <c r="W326" s="173">
        <v>60</v>
      </c>
      <c r="X326" s="173"/>
      <c r="Y326" s="173"/>
      <c r="Z326" s="175"/>
      <c r="AA326" s="188"/>
      <c r="AB326" s="176"/>
      <c r="AC326" s="176"/>
    </row>
    <row r="327" spans="1:29" ht="15.75" customHeight="1">
      <c r="A327" s="177" t="s">
        <v>1560</v>
      </c>
      <c r="B327" s="178" t="s">
        <v>1561</v>
      </c>
      <c r="C327" s="178">
        <f>(Components!$W327*variables!$B$1)*variables!$B$5</f>
        <v>178.20000000000002</v>
      </c>
      <c r="D327" s="178"/>
      <c r="E327" s="178"/>
      <c r="F327" s="178"/>
      <c r="G327" s="178"/>
      <c r="H327" s="178"/>
      <c r="I327" s="178"/>
      <c r="J327" s="178"/>
      <c r="K327" s="178" t="s">
        <v>631</v>
      </c>
      <c r="L327" s="178"/>
      <c r="M327" s="178"/>
      <c r="N327" s="178"/>
      <c r="O327" s="178"/>
      <c r="P327" s="178"/>
      <c r="Q327" s="178"/>
      <c r="R327" s="178"/>
      <c r="S327" s="178"/>
      <c r="T327" s="178"/>
      <c r="U327" s="178"/>
      <c r="V327" s="178"/>
      <c r="W327" s="178">
        <v>135</v>
      </c>
      <c r="X327" s="178"/>
      <c r="Y327" s="178"/>
      <c r="Z327" s="180"/>
      <c r="AA327" s="188"/>
      <c r="AB327" s="176"/>
      <c r="AC327" s="176"/>
    </row>
    <row r="328" spans="1:29" ht="15.75" customHeight="1">
      <c r="A328" s="172" t="s">
        <v>1562</v>
      </c>
      <c r="B328" s="173" t="s">
        <v>1563</v>
      </c>
      <c r="C328" s="173">
        <f>(Components!$W328*variables!$B$1)*variables!$B$5</f>
        <v>217.8</v>
      </c>
      <c r="D328" s="173"/>
      <c r="E328" s="173"/>
      <c r="F328" s="173"/>
      <c r="G328" s="173"/>
      <c r="H328" s="173"/>
      <c r="I328" s="173"/>
      <c r="J328" s="173"/>
      <c r="K328" s="173" t="s">
        <v>631</v>
      </c>
      <c r="L328" s="173"/>
      <c r="M328" s="173"/>
      <c r="N328" s="173"/>
      <c r="O328" s="173"/>
      <c r="P328" s="173"/>
      <c r="Q328" s="173"/>
      <c r="R328" s="173"/>
      <c r="S328" s="173"/>
      <c r="T328" s="173"/>
      <c r="U328" s="173"/>
      <c r="V328" s="173"/>
      <c r="W328" s="173">
        <v>165</v>
      </c>
      <c r="X328" s="173"/>
      <c r="Y328" s="173"/>
      <c r="Z328" s="175"/>
      <c r="AA328" s="188"/>
      <c r="AB328" s="176"/>
      <c r="AC328" s="176"/>
    </row>
    <row r="329" spans="1:29" ht="15.75" customHeight="1">
      <c r="A329" s="177" t="s">
        <v>1564</v>
      </c>
      <c r="B329" s="178" t="s">
        <v>1565</v>
      </c>
      <c r="C329" s="178">
        <f>(Components!$W329*variables!$B$1)*variables!$B$5</f>
        <v>264</v>
      </c>
      <c r="D329" s="178"/>
      <c r="E329" s="178"/>
      <c r="F329" s="178"/>
      <c r="G329" s="178"/>
      <c r="H329" s="178"/>
      <c r="I329" s="178"/>
      <c r="J329" s="178"/>
      <c r="K329" s="178" t="s">
        <v>631</v>
      </c>
      <c r="L329" s="178"/>
      <c r="M329" s="178"/>
      <c r="N329" s="178"/>
      <c r="O329" s="178"/>
      <c r="P329" s="178"/>
      <c r="Q329" s="178"/>
      <c r="R329" s="178"/>
      <c r="S329" s="178"/>
      <c r="T329" s="178"/>
      <c r="U329" s="178"/>
      <c r="V329" s="178"/>
      <c r="W329" s="178">
        <v>200</v>
      </c>
      <c r="X329" s="178"/>
      <c r="Y329" s="178"/>
      <c r="Z329" s="180"/>
      <c r="AA329" s="188"/>
      <c r="AB329" s="176"/>
      <c r="AC329" s="176"/>
    </row>
    <row r="330" spans="1:29" ht="15.75" customHeight="1">
      <c r="A330" s="172" t="s">
        <v>1566</v>
      </c>
      <c r="B330" s="173" t="s">
        <v>1567</v>
      </c>
      <c r="C330" s="173">
        <f>(Components!$W330*variables!$B$1)*variables!$B$5</f>
        <v>297</v>
      </c>
      <c r="D330" s="173"/>
      <c r="E330" s="173"/>
      <c r="F330" s="173"/>
      <c r="G330" s="173"/>
      <c r="H330" s="173"/>
      <c r="I330" s="173"/>
      <c r="J330" s="173"/>
      <c r="K330" s="173" t="s">
        <v>631</v>
      </c>
      <c r="L330" s="173"/>
      <c r="M330" s="173"/>
      <c r="N330" s="173"/>
      <c r="O330" s="173"/>
      <c r="P330" s="173"/>
      <c r="Q330" s="173"/>
      <c r="R330" s="173"/>
      <c r="S330" s="173"/>
      <c r="T330" s="173"/>
      <c r="U330" s="173"/>
      <c r="V330" s="173"/>
      <c r="W330" s="173">
        <v>225</v>
      </c>
      <c r="X330" s="173"/>
      <c r="Y330" s="173"/>
      <c r="Z330" s="175"/>
      <c r="AA330" s="188"/>
      <c r="AB330" s="176"/>
      <c r="AC330" s="176"/>
    </row>
    <row r="331" spans="1:29" ht="15.75" customHeight="1">
      <c r="A331" s="177" t="s">
        <v>1568</v>
      </c>
      <c r="B331" s="178" t="s">
        <v>1569</v>
      </c>
      <c r="C331" s="178">
        <f>(Components!$W331*variables!$B$1)*variables!$B$5</f>
        <v>356.40000000000003</v>
      </c>
      <c r="D331" s="178"/>
      <c r="E331" s="178"/>
      <c r="F331" s="178"/>
      <c r="G331" s="178"/>
      <c r="H331" s="178"/>
      <c r="I331" s="178"/>
      <c r="J331" s="178"/>
      <c r="K331" s="178" t="s">
        <v>631</v>
      </c>
      <c r="L331" s="178"/>
      <c r="M331" s="178"/>
      <c r="N331" s="178"/>
      <c r="O331" s="178"/>
      <c r="P331" s="178"/>
      <c r="Q331" s="178"/>
      <c r="R331" s="178"/>
      <c r="S331" s="178"/>
      <c r="T331" s="178"/>
      <c r="U331" s="178"/>
      <c r="V331" s="178"/>
      <c r="W331" s="178">
        <v>270</v>
      </c>
      <c r="X331" s="178"/>
      <c r="Y331" s="178"/>
      <c r="Z331" s="180"/>
      <c r="AA331" s="188"/>
      <c r="AB331" s="176"/>
      <c r="AC331" s="176"/>
    </row>
    <row r="332" spans="1:29" ht="15.75" customHeight="1">
      <c r="A332" s="172" t="s">
        <v>1570</v>
      </c>
      <c r="B332" s="173" t="s">
        <v>1571</v>
      </c>
      <c r="C332" s="173">
        <f>(Components!$W332*variables!$B$1)*variables!$B$5</f>
        <v>26.400000000000002</v>
      </c>
      <c r="D332" s="173"/>
      <c r="E332" s="173"/>
      <c r="F332" s="173"/>
      <c r="G332" s="173"/>
      <c r="H332" s="173"/>
      <c r="I332" s="173"/>
      <c r="J332" s="173"/>
      <c r="K332" s="173" t="s">
        <v>631</v>
      </c>
      <c r="L332" s="173"/>
      <c r="M332" s="173"/>
      <c r="N332" s="173"/>
      <c r="O332" s="173"/>
      <c r="P332" s="173"/>
      <c r="Q332" s="173"/>
      <c r="R332" s="173"/>
      <c r="S332" s="173"/>
      <c r="T332" s="173"/>
      <c r="U332" s="173"/>
      <c r="V332" s="173"/>
      <c r="W332" s="173">
        <v>20</v>
      </c>
      <c r="X332" s="173"/>
      <c r="Y332" s="173"/>
      <c r="Z332" s="175"/>
      <c r="AA332" s="188"/>
      <c r="AB332" s="176"/>
      <c r="AC332" s="176"/>
    </row>
    <row r="333" spans="1:29" ht="15.75" customHeight="1">
      <c r="A333" s="177" t="s">
        <v>1572</v>
      </c>
      <c r="B333" s="178" t="s">
        <v>1573</v>
      </c>
      <c r="C333" s="178">
        <f>(Components!$W333*variables!$B$1)*variables!$B$5</f>
        <v>26.400000000000002</v>
      </c>
      <c r="D333" s="178"/>
      <c r="E333" s="178"/>
      <c r="F333" s="178"/>
      <c r="G333" s="178"/>
      <c r="H333" s="178"/>
      <c r="I333" s="178"/>
      <c r="J333" s="178"/>
      <c r="K333" s="178" t="s">
        <v>631</v>
      </c>
      <c r="L333" s="178"/>
      <c r="M333" s="178"/>
      <c r="N333" s="178"/>
      <c r="O333" s="178"/>
      <c r="P333" s="178"/>
      <c r="Q333" s="178"/>
      <c r="R333" s="178"/>
      <c r="S333" s="178"/>
      <c r="T333" s="178"/>
      <c r="U333" s="178"/>
      <c r="V333" s="178"/>
      <c r="W333" s="178">
        <v>20</v>
      </c>
      <c r="X333" s="178"/>
      <c r="Y333" s="178"/>
      <c r="Z333" s="180"/>
      <c r="AA333" s="188"/>
      <c r="AB333" s="176"/>
      <c r="AC333" s="176"/>
    </row>
    <row r="334" spans="1:29" ht="15.75" customHeight="1">
      <c r="A334" s="172" t="s">
        <v>1574</v>
      </c>
      <c r="B334" s="173" t="s">
        <v>1575</v>
      </c>
      <c r="C334" s="173">
        <f>(Components!$W334*variables!$B$1)*variables!$B$5</f>
        <v>26.400000000000002</v>
      </c>
      <c r="D334" s="173"/>
      <c r="E334" s="173"/>
      <c r="F334" s="173"/>
      <c r="G334" s="173"/>
      <c r="H334" s="173"/>
      <c r="I334" s="173"/>
      <c r="J334" s="173"/>
      <c r="K334" s="173" t="s">
        <v>631</v>
      </c>
      <c r="L334" s="173"/>
      <c r="M334" s="173"/>
      <c r="N334" s="173"/>
      <c r="O334" s="173"/>
      <c r="P334" s="173"/>
      <c r="Q334" s="173"/>
      <c r="R334" s="173"/>
      <c r="S334" s="173"/>
      <c r="T334" s="173"/>
      <c r="U334" s="173"/>
      <c r="V334" s="173"/>
      <c r="W334" s="173">
        <v>20</v>
      </c>
      <c r="X334" s="173"/>
      <c r="Y334" s="173"/>
      <c r="Z334" s="175"/>
      <c r="AA334" s="188"/>
      <c r="AB334" s="176"/>
      <c r="AC334" s="176"/>
    </row>
    <row r="335" spans="1:29" ht="15.75" customHeight="1">
      <c r="A335" s="177" t="s">
        <v>1576</v>
      </c>
      <c r="B335" s="178" t="s">
        <v>1577</v>
      </c>
      <c r="C335" s="178">
        <f>(Components!$W335*variables!$B$1)*variables!$B$5</f>
        <v>26.400000000000002</v>
      </c>
      <c r="D335" s="178"/>
      <c r="E335" s="178"/>
      <c r="F335" s="178"/>
      <c r="G335" s="178"/>
      <c r="H335" s="178"/>
      <c r="I335" s="178"/>
      <c r="J335" s="178"/>
      <c r="K335" s="178" t="s">
        <v>631</v>
      </c>
      <c r="L335" s="178"/>
      <c r="M335" s="178"/>
      <c r="N335" s="178"/>
      <c r="O335" s="178"/>
      <c r="P335" s="178"/>
      <c r="Q335" s="178"/>
      <c r="R335" s="178"/>
      <c r="S335" s="178"/>
      <c r="T335" s="178"/>
      <c r="U335" s="178"/>
      <c r="V335" s="178"/>
      <c r="W335" s="178">
        <v>20</v>
      </c>
      <c r="X335" s="178"/>
      <c r="Y335" s="178"/>
      <c r="Z335" s="180"/>
      <c r="AA335" s="188"/>
      <c r="AB335" s="176"/>
      <c r="AC335" s="176"/>
    </row>
    <row r="336" spans="1:29" ht="15.75" customHeight="1">
      <c r="A336" s="172" t="s">
        <v>1578</v>
      </c>
      <c r="B336" s="173" t="s">
        <v>1579</v>
      </c>
      <c r="C336" s="173">
        <f>(Components!$W336*variables!$B$1)*variables!$B$5</f>
        <v>26.400000000000002</v>
      </c>
      <c r="D336" s="173"/>
      <c r="E336" s="173"/>
      <c r="F336" s="173"/>
      <c r="G336" s="173"/>
      <c r="H336" s="173"/>
      <c r="I336" s="173"/>
      <c r="J336" s="173"/>
      <c r="K336" s="173" t="s">
        <v>631</v>
      </c>
      <c r="L336" s="173"/>
      <c r="M336" s="173"/>
      <c r="N336" s="173"/>
      <c r="O336" s="173"/>
      <c r="P336" s="173"/>
      <c r="Q336" s="173"/>
      <c r="R336" s="173"/>
      <c r="S336" s="173"/>
      <c r="T336" s="173"/>
      <c r="U336" s="173"/>
      <c r="V336" s="173"/>
      <c r="W336" s="173">
        <v>20</v>
      </c>
      <c r="X336" s="173"/>
      <c r="Y336" s="173"/>
      <c r="Z336" s="175"/>
      <c r="AA336" s="188"/>
      <c r="AB336" s="176"/>
      <c r="AC336" s="176"/>
    </row>
    <row r="337" spans="1:29" ht="15.75" customHeight="1">
      <c r="A337" s="177" t="s">
        <v>1580</v>
      </c>
      <c r="B337" s="178" t="s">
        <v>1581</v>
      </c>
      <c r="C337" s="178">
        <f>(Components!$W337*variables!$B$1)*variables!$B$5</f>
        <v>33</v>
      </c>
      <c r="D337" s="178"/>
      <c r="E337" s="178"/>
      <c r="F337" s="178"/>
      <c r="G337" s="178"/>
      <c r="H337" s="178"/>
      <c r="I337" s="178"/>
      <c r="J337" s="178"/>
      <c r="K337" s="178" t="s">
        <v>631</v>
      </c>
      <c r="L337" s="178"/>
      <c r="M337" s="178"/>
      <c r="N337" s="178"/>
      <c r="O337" s="178"/>
      <c r="P337" s="178"/>
      <c r="Q337" s="178"/>
      <c r="R337" s="178"/>
      <c r="S337" s="178"/>
      <c r="T337" s="178"/>
      <c r="U337" s="178"/>
      <c r="V337" s="178"/>
      <c r="W337" s="178">
        <v>25</v>
      </c>
      <c r="X337" s="178"/>
      <c r="Y337" s="178"/>
      <c r="Z337" s="180"/>
      <c r="AA337" s="188"/>
      <c r="AB337" s="176"/>
      <c r="AC337" s="176"/>
    </row>
    <row r="338" spans="1:29" ht="15.75" customHeight="1">
      <c r="A338" s="172" t="s">
        <v>1582</v>
      </c>
      <c r="B338" s="173" t="s">
        <v>1583</v>
      </c>
      <c r="C338" s="173">
        <f>(Components!$W338*variables!$B$1)*variables!$B$5</f>
        <v>33</v>
      </c>
      <c r="D338" s="173"/>
      <c r="E338" s="173"/>
      <c r="F338" s="173"/>
      <c r="G338" s="173"/>
      <c r="H338" s="173"/>
      <c r="I338" s="173"/>
      <c r="J338" s="173"/>
      <c r="K338" s="173" t="s">
        <v>631</v>
      </c>
      <c r="L338" s="173"/>
      <c r="M338" s="173"/>
      <c r="N338" s="173"/>
      <c r="O338" s="173"/>
      <c r="P338" s="173"/>
      <c r="Q338" s="173"/>
      <c r="R338" s="173"/>
      <c r="S338" s="173"/>
      <c r="T338" s="173"/>
      <c r="U338" s="173"/>
      <c r="V338" s="173"/>
      <c r="W338" s="173">
        <v>25</v>
      </c>
      <c r="X338" s="173"/>
      <c r="Y338" s="173"/>
      <c r="Z338" s="175"/>
      <c r="AA338" s="188"/>
      <c r="AB338" s="176"/>
      <c r="AC338" s="176"/>
    </row>
    <row r="339" spans="1:29" ht="15.75" customHeight="1">
      <c r="A339" s="177" t="s">
        <v>1584</v>
      </c>
      <c r="B339" s="178" t="s">
        <v>1585</v>
      </c>
      <c r="C339" s="178">
        <f>(Components!$W339*variables!$B$1)*variables!$B$5</f>
        <v>33</v>
      </c>
      <c r="D339" s="178"/>
      <c r="E339" s="178"/>
      <c r="F339" s="178"/>
      <c r="G339" s="178"/>
      <c r="H339" s="178"/>
      <c r="I339" s="178"/>
      <c r="J339" s="178"/>
      <c r="K339" s="178" t="s">
        <v>631</v>
      </c>
      <c r="L339" s="178"/>
      <c r="M339" s="178"/>
      <c r="N339" s="178"/>
      <c r="O339" s="178"/>
      <c r="P339" s="178"/>
      <c r="Q339" s="178"/>
      <c r="R339" s="178"/>
      <c r="S339" s="178"/>
      <c r="T339" s="178"/>
      <c r="U339" s="178"/>
      <c r="V339" s="178"/>
      <c r="W339" s="178">
        <v>25</v>
      </c>
      <c r="X339" s="178"/>
      <c r="Y339" s="178"/>
      <c r="Z339" s="180"/>
      <c r="AA339" s="188"/>
      <c r="AB339" s="176"/>
      <c r="AC339" s="176"/>
    </row>
    <row r="340" spans="1:29" ht="15.75" customHeight="1">
      <c r="A340" s="172" t="s">
        <v>1586</v>
      </c>
      <c r="B340" s="173" t="s">
        <v>1587</v>
      </c>
      <c r="C340" s="173">
        <f>(Components!$W340*variables!$B$1)*variables!$B$5</f>
        <v>33</v>
      </c>
      <c r="D340" s="173"/>
      <c r="E340" s="173"/>
      <c r="F340" s="173"/>
      <c r="G340" s="173"/>
      <c r="H340" s="173"/>
      <c r="I340" s="173"/>
      <c r="J340" s="173"/>
      <c r="K340" s="173" t="s">
        <v>631</v>
      </c>
      <c r="L340" s="173"/>
      <c r="M340" s="173"/>
      <c r="N340" s="173"/>
      <c r="O340" s="173"/>
      <c r="P340" s="173"/>
      <c r="Q340" s="173"/>
      <c r="R340" s="173"/>
      <c r="S340" s="173"/>
      <c r="T340" s="173"/>
      <c r="U340" s="173"/>
      <c r="V340" s="173"/>
      <c r="W340" s="173">
        <v>25</v>
      </c>
      <c r="X340" s="173"/>
      <c r="Y340" s="173"/>
      <c r="Z340" s="175"/>
      <c r="AA340" s="188"/>
      <c r="AB340" s="176"/>
      <c r="AC340" s="176"/>
    </row>
    <row r="341" spans="1:29" ht="15.75" customHeight="1">
      <c r="A341" s="177" t="s">
        <v>1588</v>
      </c>
      <c r="B341" s="178" t="s">
        <v>1589</v>
      </c>
      <c r="C341" s="178">
        <f>(Components!$W341*variables!$B$1)*variables!$B$5</f>
        <v>33</v>
      </c>
      <c r="D341" s="178"/>
      <c r="E341" s="178"/>
      <c r="F341" s="178"/>
      <c r="G341" s="178"/>
      <c r="H341" s="178"/>
      <c r="I341" s="178"/>
      <c r="J341" s="178"/>
      <c r="K341" s="178" t="s">
        <v>631</v>
      </c>
      <c r="L341" s="178"/>
      <c r="M341" s="178"/>
      <c r="N341" s="178"/>
      <c r="O341" s="178"/>
      <c r="P341" s="178"/>
      <c r="Q341" s="178"/>
      <c r="R341" s="178"/>
      <c r="S341" s="178"/>
      <c r="T341" s="178"/>
      <c r="U341" s="178"/>
      <c r="V341" s="178"/>
      <c r="W341" s="178">
        <v>25</v>
      </c>
      <c r="X341" s="178"/>
      <c r="Y341" s="178"/>
      <c r="Z341" s="180"/>
      <c r="AA341" s="188"/>
      <c r="AB341" s="176"/>
      <c r="AC341" s="176"/>
    </row>
    <row r="342" spans="1:29" ht="15.75" customHeight="1">
      <c r="A342" s="172" t="s">
        <v>1590</v>
      </c>
      <c r="B342" s="173" t="s">
        <v>1591</v>
      </c>
      <c r="C342" s="173">
        <f>(Components!$W342*variables!$B$1)*variables!$B$5</f>
        <v>39.6</v>
      </c>
      <c r="D342" s="173"/>
      <c r="E342" s="173"/>
      <c r="F342" s="173"/>
      <c r="G342" s="173"/>
      <c r="H342" s="173"/>
      <c r="I342" s="173"/>
      <c r="J342" s="173"/>
      <c r="K342" s="173" t="s">
        <v>631</v>
      </c>
      <c r="L342" s="173"/>
      <c r="M342" s="173"/>
      <c r="N342" s="173"/>
      <c r="O342" s="173"/>
      <c r="P342" s="173"/>
      <c r="Q342" s="173"/>
      <c r="R342" s="173"/>
      <c r="S342" s="173"/>
      <c r="T342" s="173"/>
      <c r="U342" s="173"/>
      <c r="V342" s="173"/>
      <c r="W342" s="173">
        <v>30</v>
      </c>
      <c r="X342" s="173"/>
      <c r="Y342" s="173"/>
      <c r="Z342" s="175"/>
      <c r="AA342" s="188"/>
      <c r="AB342" s="176"/>
      <c r="AC342" s="176"/>
    </row>
    <row r="343" spans="1:29" ht="15.75" customHeight="1">
      <c r="A343" s="177" t="s">
        <v>1592</v>
      </c>
      <c r="B343" s="178" t="s">
        <v>1593</v>
      </c>
      <c r="C343" s="178">
        <f>(Components!$W343*variables!$B$1)*variables!$B$5</f>
        <v>39.6</v>
      </c>
      <c r="D343" s="178"/>
      <c r="E343" s="178"/>
      <c r="F343" s="178"/>
      <c r="G343" s="178"/>
      <c r="H343" s="178"/>
      <c r="I343" s="178"/>
      <c r="J343" s="178"/>
      <c r="K343" s="178" t="s">
        <v>631</v>
      </c>
      <c r="L343" s="178"/>
      <c r="M343" s="178"/>
      <c r="N343" s="178"/>
      <c r="O343" s="178"/>
      <c r="P343" s="178"/>
      <c r="Q343" s="178"/>
      <c r="R343" s="178"/>
      <c r="S343" s="178"/>
      <c r="T343" s="178"/>
      <c r="U343" s="178"/>
      <c r="V343" s="178"/>
      <c r="W343" s="178">
        <v>30</v>
      </c>
      <c r="X343" s="178"/>
      <c r="Y343" s="178"/>
      <c r="Z343" s="180"/>
      <c r="AA343" s="188"/>
      <c r="AB343" s="176"/>
      <c r="AC343" s="176"/>
    </row>
    <row r="344" spans="1:29" ht="15.75" customHeight="1">
      <c r="A344" s="172" t="s">
        <v>1594</v>
      </c>
      <c r="B344" s="173" t="s">
        <v>1595</v>
      </c>
      <c r="C344" s="173">
        <f>(Components!$W344*variables!$B$1)*variables!$B$5</f>
        <v>39.6</v>
      </c>
      <c r="D344" s="173"/>
      <c r="E344" s="173"/>
      <c r="F344" s="173"/>
      <c r="G344" s="173"/>
      <c r="H344" s="173"/>
      <c r="I344" s="173"/>
      <c r="J344" s="173"/>
      <c r="K344" s="173" t="s">
        <v>631</v>
      </c>
      <c r="L344" s="173"/>
      <c r="M344" s="173"/>
      <c r="N344" s="173"/>
      <c r="O344" s="173"/>
      <c r="P344" s="173"/>
      <c r="Q344" s="173"/>
      <c r="R344" s="173"/>
      <c r="S344" s="173"/>
      <c r="T344" s="173"/>
      <c r="U344" s="173"/>
      <c r="V344" s="173"/>
      <c r="W344" s="173">
        <v>30</v>
      </c>
      <c r="X344" s="173"/>
      <c r="Y344" s="173"/>
      <c r="Z344" s="175"/>
      <c r="AA344" s="188"/>
      <c r="AB344" s="176"/>
      <c r="AC344" s="176"/>
    </row>
    <row r="345" spans="1:29" ht="15.75" customHeight="1">
      <c r="A345" s="177" t="s">
        <v>1596</v>
      </c>
      <c r="B345" s="178" t="s">
        <v>1597</v>
      </c>
      <c r="C345" s="178">
        <f>(Components!$W345*variables!$B$1)*variables!$B$5</f>
        <v>39.6</v>
      </c>
      <c r="D345" s="178"/>
      <c r="E345" s="178"/>
      <c r="F345" s="178"/>
      <c r="G345" s="178"/>
      <c r="H345" s="178"/>
      <c r="I345" s="178"/>
      <c r="J345" s="178"/>
      <c r="K345" s="178" t="s">
        <v>631</v>
      </c>
      <c r="L345" s="178"/>
      <c r="M345" s="178"/>
      <c r="N345" s="178"/>
      <c r="O345" s="178"/>
      <c r="P345" s="178"/>
      <c r="Q345" s="178"/>
      <c r="R345" s="178"/>
      <c r="S345" s="178"/>
      <c r="T345" s="178"/>
      <c r="U345" s="178"/>
      <c r="V345" s="178"/>
      <c r="W345" s="178">
        <v>30</v>
      </c>
      <c r="X345" s="178"/>
      <c r="Y345" s="178"/>
      <c r="Z345" s="180"/>
      <c r="AA345" s="188"/>
      <c r="AB345" s="176"/>
      <c r="AC345" s="176"/>
    </row>
    <row r="346" spans="1:29" ht="15.75" customHeight="1">
      <c r="A346" s="172" t="s">
        <v>1598</v>
      </c>
      <c r="B346" s="173" t="s">
        <v>1599</v>
      </c>
      <c r="C346" s="173">
        <f>(Components!$W346*variables!$B$1)*variables!$B$5</f>
        <v>39.6</v>
      </c>
      <c r="D346" s="173"/>
      <c r="E346" s="173"/>
      <c r="F346" s="173"/>
      <c r="G346" s="173"/>
      <c r="H346" s="173"/>
      <c r="I346" s="173"/>
      <c r="J346" s="173"/>
      <c r="K346" s="173" t="s">
        <v>631</v>
      </c>
      <c r="L346" s="173"/>
      <c r="M346" s="173"/>
      <c r="N346" s="173"/>
      <c r="O346" s="173"/>
      <c r="P346" s="173"/>
      <c r="Q346" s="173"/>
      <c r="R346" s="173"/>
      <c r="S346" s="173"/>
      <c r="T346" s="173"/>
      <c r="U346" s="173"/>
      <c r="V346" s="173"/>
      <c r="W346" s="173">
        <v>30</v>
      </c>
      <c r="X346" s="173"/>
      <c r="Y346" s="173"/>
      <c r="Z346" s="175"/>
      <c r="AA346" s="188"/>
      <c r="AB346" s="176"/>
      <c r="AC346" s="176"/>
    </row>
    <row r="347" spans="1:29" ht="15.75" customHeight="1">
      <c r="A347" s="177" t="s">
        <v>1600</v>
      </c>
      <c r="B347" s="178" t="s">
        <v>1601</v>
      </c>
      <c r="C347" s="178">
        <f>(Components!$W347*variables!$B$1)*variables!$B$5</f>
        <v>52.800000000000004</v>
      </c>
      <c r="D347" s="178"/>
      <c r="E347" s="178"/>
      <c r="F347" s="178"/>
      <c r="G347" s="178"/>
      <c r="H347" s="178"/>
      <c r="I347" s="178"/>
      <c r="J347" s="178"/>
      <c r="K347" s="178" t="s">
        <v>631</v>
      </c>
      <c r="L347" s="178"/>
      <c r="M347" s="178"/>
      <c r="N347" s="178"/>
      <c r="O347" s="178"/>
      <c r="P347" s="178"/>
      <c r="Q347" s="178"/>
      <c r="R347" s="178"/>
      <c r="S347" s="178"/>
      <c r="T347" s="178"/>
      <c r="U347" s="178"/>
      <c r="V347" s="178"/>
      <c r="W347" s="178">
        <v>40</v>
      </c>
      <c r="X347" s="178"/>
      <c r="Y347" s="178"/>
      <c r="Z347" s="180"/>
      <c r="AA347" s="188"/>
      <c r="AB347" s="176"/>
      <c r="AC347" s="176"/>
    </row>
    <row r="348" spans="1:29" ht="15.75" customHeight="1">
      <c r="A348" s="172" t="s">
        <v>1602</v>
      </c>
      <c r="B348" s="173" t="s">
        <v>1603</v>
      </c>
      <c r="C348" s="173">
        <f>(Components!$W348*variables!$B$1)*variables!$B$5</f>
        <v>52.800000000000004</v>
      </c>
      <c r="D348" s="173"/>
      <c r="E348" s="173"/>
      <c r="F348" s="173"/>
      <c r="G348" s="173"/>
      <c r="H348" s="173"/>
      <c r="I348" s="173"/>
      <c r="J348" s="173"/>
      <c r="K348" s="173" t="s">
        <v>631</v>
      </c>
      <c r="L348" s="173"/>
      <c r="M348" s="173"/>
      <c r="N348" s="173"/>
      <c r="O348" s="173"/>
      <c r="P348" s="173"/>
      <c r="Q348" s="173"/>
      <c r="R348" s="173"/>
      <c r="S348" s="173"/>
      <c r="T348" s="173"/>
      <c r="U348" s="173"/>
      <c r="V348" s="173"/>
      <c r="W348" s="173">
        <v>40</v>
      </c>
      <c r="X348" s="173"/>
      <c r="Y348" s="173"/>
      <c r="Z348" s="175"/>
      <c r="AA348" s="188"/>
      <c r="AB348" s="176"/>
      <c r="AC348" s="176"/>
    </row>
    <row r="349" spans="1:29" ht="15.75" customHeight="1">
      <c r="A349" s="177" t="s">
        <v>1604</v>
      </c>
      <c r="B349" s="178" t="s">
        <v>1605</v>
      </c>
      <c r="C349" s="178">
        <f>(Components!$W349*variables!$B$1)*variables!$B$5</f>
        <v>52.800000000000004</v>
      </c>
      <c r="D349" s="178"/>
      <c r="E349" s="178"/>
      <c r="F349" s="178"/>
      <c r="G349" s="178"/>
      <c r="H349" s="178"/>
      <c r="I349" s="178"/>
      <c r="J349" s="178"/>
      <c r="K349" s="178" t="s">
        <v>631</v>
      </c>
      <c r="L349" s="178"/>
      <c r="M349" s="178"/>
      <c r="N349" s="178"/>
      <c r="O349" s="178"/>
      <c r="P349" s="178"/>
      <c r="Q349" s="178"/>
      <c r="R349" s="178"/>
      <c r="S349" s="178"/>
      <c r="T349" s="178"/>
      <c r="U349" s="178"/>
      <c r="V349" s="178"/>
      <c r="W349" s="178">
        <v>40</v>
      </c>
      <c r="X349" s="178"/>
      <c r="Y349" s="178"/>
      <c r="Z349" s="180"/>
      <c r="AA349" s="188"/>
      <c r="AB349" s="176"/>
      <c r="AC349" s="176"/>
    </row>
    <row r="350" spans="1:29" ht="15.75" customHeight="1">
      <c r="A350" s="172" t="s">
        <v>1606</v>
      </c>
      <c r="B350" s="173" t="s">
        <v>1607</v>
      </c>
      <c r="C350" s="173">
        <f>(Components!$W350*variables!$B$1)*variables!$B$5</f>
        <v>52.800000000000004</v>
      </c>
      <c r="D350" s="173"/>
      <c r="E350" s="173"/>
      <c r="F350" s="173"/>
      <c r="G350" s="173"/>
      <c r="H350" s="173"/>
      <c r="I350" s="173"/>
      <c r="J350" s="173"/>
      <c r="K350" s="173" t="s">
        <v>631</v>
      </c>
      <c r="L350" s="173"/>
      <c r="M350" s="173"/>
      <c r="N350" s="173"/>
      <c r="O350" s="173"/>
      <c r="P350" s="173"/>
      <c r="Q350" s="173"/>
      <c r="R350" s="173"/>
      <c r="S350" s="173"/>
      <c r="T350" s="173"/>
      <c r="U350" s="173"/>
      <c r="V350" s="173"/>
      <c r="W350" s="173">
        <v>40</v>
      </c>
      <c r="X350" s="173"/>
      <c r="Y350" s="173"/>
      <c r="Z350" s="175"/>
      <c r="AA350" s="188"/>
      <c r="AB350" s="176"/>
      <c r="AC350" s="176"/>
    </row>
    <row r="351" spans="1:29" ht="15.75" customHeight="1">
      <c r="A351" s="177" t="s">
        <v>1608</v>
      </c>
      <c r="B351" s="178" t="s">
        <v>1609</v>
      </c>
      <c r="C351" s="178">
        <f>(Components!$W351*variables!$B$1)*variables!$B$5</f>
        <v>52.800000000000004</v>
      </c>
      <c r="D351" s="178"/>
      <c r="E351" s="178"/>
      <c r="F351" s="178"/>
      <c r="G351" s="178"/>
      <c r="H351" s="178"/>
      <c r="I351" s="178"/>
      <c r="J351" s="178"/>
      <c r="K351" s="178" t="s">
        <v>631</v>
      </c>
      <c r="L351" s="178"/>
      <c r="M351" s="178"/>
      <c r="N351" s="178"/>
      <c r="O351" s="178"/>
      <c r="P351" s="178"/>
      <c r="Q351" s="178"/>
      <c r="R351" s="178"/>
      <c r="S351" s="178"/>
      <c r="T351" s="178"/>
      <c r="U351" s="178"/>
      <c r="V351" s="178"/>
      <c r="W351" s="178">
        <v>40</v>
      </c>
      <c r="X351" s="178"/>
      <c r="Y351" s="178"/>
      <c r="Z351" s="180"/>
      <c r="AA351" s="188"/>
      <c r="AB351" s="176"/>
      <c r="AC351" s="176"/>
    </row>
    <row r="352" spans="1:29" ht="15.75" customHeight="1">
      <c r="A352" s="172" t="s">
        <v>1610</v>
      </c>
      <c r="B352" s="173" t="s">
        <v>1611</v>
      </c>
      <c r="C352" s="173">
        <f>(Components!$W352*variables!$B$1)*variables!$B$5</f>
        <v>66</v>
      </c>
      <c r="D352" s="173"/>
      <c r="E352" s="173"/>
      <c r="F352" s="173"/>
      <c r="G352" s="173"/>
      <c r="H352" s="173"/>
      <c r="I352" s="173"/>
      <c r="J352" s="173"/>
      <c r="K352" s="173" t="s">
        <v>631</v>
      </c>
      <c r="L352" s="173"/>
      <c r="M352" s="173"/>
      <c r="N352" s="173"/>
      <c r="O352" s="173"/>
      <c r="P352" s="173"/>
      <c r="Q352" s="173"/>
      <c r="R352" s="173"/>
      <c r="S352" s="173"/>
      <c r="T352" s="173"/>
      <c r="U352" s="173"/>
      <c r="V352" s="173"/>
      <c r="W352" s="173">
        <v>50</v>
      </c>
      <c r="X352" s="173"/>
      <c r="Y352" s="173"/>
      <c r="Z352" s="175"/>
      <c r="AA352" s="176"/>
      <c r="AB352" s="188"/>
      <c r="AC352" s="188"/>
    </row>
    <row r="353" spans="1:29" ht="15.75" customHeight="1">
      <c r="A353" s="177" t="s">
        <v>1612</v>
      </c>
      <c r="B353" s="178" t="s">
        <v>1613</v>
      </c>
      <c r="C353" s="178">
        <f>(Components!$W353*variables!$B$1)*variables!$B$5</f>
        <v>66</v>
      </c>
      <c r="D353" s="178"/>
      <c r="E353" s="178"/>
      <c r="F353" s="178"/>
      <c r="G353" s="178"/>
      <c r="H353" s="178"/>
      <c r="I353" s="178"/>
      <c r="J353" s="178"/>
      <c r="K353" s="178" t="s">
        <v>631</v>
      </c>
      <c r="L353" s="178"/>
      <c r="M353" s="178"/>
      <c r="N353" s="178"/>
      <c r="O353" s="178"/>
      <c r="P353" s="178"/>
      <c r="Q353" s="178"/>
      <c r="R353" s="178"/>
      <c r="S353" s="178"/>
      <c r="T353" s="178"/>
      <c r="U353" s="178"/>
      <c r="V353" s="178"/>
      <c r="W353" s="178">
        <v>50</v>
      </c>
      <c r="X353" s="178"/>
      <c r="Y353" s="178"/>
      <c r="Z353" s="180"/>
      <c r="AA353" s="176"/>
      <c r="AB353" s="188"/>
      <c r="AC353" s="188"/>
    </row>
    <row r="354" spans="1:29" ht="15.75" customHeight="1">
      <c r="A354" s="172" t="s">
        <v>1614</v>
      </c>
      <c r="B354" s="173" t="s">
        <v>1615</v>
      </c>
      <c r="C354" s="173">
        <f>(Components!$W354*variables!$B$1)*variables!$B$5</f>
        <v>66</v>
      </c>
      <c r="D354" s="173"/>
      <c r="E354" s="173"/>
      <c r="F354" s="173"/>
      <c r="G354" s="173"/>
      <c r="H354" s="173"/>
      <c r="I354" s="173"/>
      <c r="J354" s="173"/>
      <c r="K354" s="173" t="s">
        <v>631</v>
      </c>
      <c r="L354" s="173"/>
      <c r="M354" s="173"/>
      <c r="N354" s="173"/>
      <c r="O354" s="173"/>
      <c r="P354" s="173"/>
      <c r="Q354" s="173"/>
      <c r="R354" s="173"/>
      <c r="S354" s="173"/>
      <c r="T354" s="173"/>
      <c r="U354" s="173"/>
      <c r="V354" s="173"/>
      <c r="W354" s="173">
        <v>50</v>
      </c>
      <c r="X354" s="173"/>
      <c r="Y354" s="173"/>
      <c r="Z354" s="175"/>
      <c r="AA354" s="176"/>
      <c r="AB354" s="188"/>
      <c r="AC354" s="188"/>
    </row>
    <row r="355" spans="1:29" ht="15.75" customHeight="1">
      <c r="A355" s="177" t="s">
        <v>1616</v>
      </c>
      <c r="B355" s="178" t="s">
        <v>1617</v>
      </c>
      <c r="C355" s="178">
        <f>(Components!$W355*variables!$B$1)*variables!$B$5</f>
        <v>66</v>
      </c>
      <c r="D355" s="178"/>
      <c r="E355" s="178"/>
      <c r="F355" s="178"/>
      <c r="G355" s="178"/>
      <c r="H355" s="178"/>
      <c r="I355" s="178"/>
      <c r="J355" s="178"/>
      <c r="K355" s="178" t="s">
        <v>631</v>
      </c>
      <c r="L355" s="178"/>
      <c r="M355" s="178"/>
      <c r="N355" s="178"/>
      <c r="O355" s="178"/>
      <c r="P355" s="178"/>
      <c r="Q355" s="178"/>
      <c r="R355" s="178"/>
      <c r="S355" s="178"/>
      <c r="T355" s="178"/>
      <c r="U355" s="178"/>
      <c r="V355" s="178"/>
      <c r="W355" s="178">
        <v>50</v>
      </c>
      <c r="X355" s="178"/>
      <c r="Y355" s="178"/>
      <c r="Z355" s="180"/>
      <c r="AA355" s="176"/>
      <c r="AB355" s="188"/>
      <c r="AC355" s="188"/>
    </row>
    <row r="356" spans="1:29" ht="15.75" customHeight="1">
      <c r="A356" s="172" t="s">
        <v>1618</v>
      </c>
      <c r="B356" s="173" t="s">
        <v>1619</v>
      </c>
      <c r="C356" s="173">
        <f>(Components!$W356*variables!$B$1)*variables!$B$5</f>
        <v>66</v>
      </c>
      <c r="D356" s="173"/>
      <c r="E356" s="173"/>
      <c r="F356" s="173"/>
      <c r="G356" s="173"/>
      <c r="H356" s="173"/>
      <c r="I356" s="173"/>
      <c r="J356" s="173"/>
      <c r="K356" s="173" t="s">
        <v>631</v>
      </c>
      <c r="L356" s="173"/>
      <c r="M356" s="173"/>
      <c r="N356" s="173"/>
      <c r="O356" s="173"/>
      <c r="P356" s="173"/>
      <c r="Q356" s="173"/>
      <c r="R356" s="173"/>
      <c r="S356" s="173"/>
      <c r="T356" s="173"/>
      <c r="U356" s="173"/>
      <c r="V356" s="173"/>
      <c r="W356" s="173">
        <v>50</v>
      </c>
      <c r="X356" s="173"/>
      <c r="Y356" s="173"/>
      <c r="Z356" s="175"/>
      <c r="AA356" s="176"/>
      <c r="AB356" s="188"/>
      <c r="AC356" s="188"/>
    </row>
    <row r="357" spans="1:29" ht="15.75" customHeight="1">
      <c r="A357" s="177" t="s">
        <v>1620</v>
      </c>
      <c r="B357" s="178" t="s">
        <v>1621</v>
      </c>
      <c r="C357" s="178">
        <f>(Components!$W357*variables!$B$1)*variables!$B$5</f>
        <v>1432.2</v>
      </c>
      <c r="D357" s="178"/>
      <c r="E357" s="178"/>
      <c r="F357" s="178"/>
      <c r="G357" s="178"/>
      <c r="H357" s="178"/>
      <c r="I357" s="178"/>
      <c r="J357" s="178"/>
      <c r="K357" s="178" t="s">
        <v>631</v>
      </c>
      <c r="L357" s="178"/>
      <c r="M357" s="178"/>
      <c r="N357" s="178"/>
      <c r="O357" s="178"/>
      <c r="P357" s="178"/>
      <c r="Q357" s="178"/>
      <c r="R357" s="178"/>
      <c r="S357" s="178"/>
      <c r="T357" s="178"/>
      <c r="U357" s="178"/>
      <c r="V357" s="178"/>
      <c r="W357" s="178">
        <v>1085</v>
      </c>
      <c r="X357" s="178"/>
      <c r="Y357" s="178"/>
      <c r="Z357" s="180"/>
      <c r="AA357" s="176"/>
      <c r="AB357" s="188"/>
      <c r="AC357" s="188"/>
    </row>
    <row r="358" spans="1:29" ht="15.75" customHeight="1">
      <c r="A358" s="172" t="s">
        <v>1622</v>
      </c>
      <c r="B358" s="173" t="s">
        <v>1623</v>
      </c>
      <c r="C358" s="173">
        <f>(Components!$W358*variables!$B$1)*variables!$B$5</f>
        <v>1537.8000000000002</v>
      </c>
      <c r="D358" s="173"/>
      <c r="E358" s="173"/>
      <c r="F358" s="173"/>
      <c r="G358" s="173"/>
      <c r="H358" s="173"/>
      <c r="I358" s="173"/>
      <c r="J358" s="173"/>
      <c r="K358" s="173" t="s">
        <v>631</v>
      </c>
      <c r="L358" s="173"/>
      <c r="M358" s="173"/>
      <c r="N358" s="173"/>
      <c r="O358" s="173"/>
      <c r="P358" s="173"/>
      <c r="Q358" s="173"/>
      <c r="R358" s="173"/>
      <c r="S358" s="173"/>
      <c r="T358" s="173"/>
      <c r="U358" s="173"/>
      <c r="V358" s="173"/>
      <c r="W358" s="173">
        <v>1165</v>
      </c>
      <c r="X358" s="173"/>
      <c r="Y358" s="173"/>
      <c r="Z358" s="175"/>
      <c r="AA358" s="176"/>
      <c r="AB358" s="188"/>
      <c r="AC358" s="188"/>
    </row>
    <row r="359" spans="1:29" ht="15.75" customHeight="1">
      <c r="A359" s="177" t="s">
        <v>1624</v>
      </c>
      <c r="B359" s="178" t="s">
        <v>1625</v>
      </c>
      <c r="C359" s="178">
        <f>(Components!$W359*variables!$B$1)*variables!$B$5</f>
        <v>1669.8000000000002</v>
      </c>
      <c r="D359" s="178"/>
      <c r="E359" s="178"/>
      <c r="F359" s="178"/>
      <c r="G359" s="178"/>
      <c r="H359" s="178"/>
      <c r="I359" s="178"/>
      <c r="J359" s="178"/>
      <c r="K359" s="178" t="s">
        <v>631</v>
      </c>
      <c r="L359" s="178"/>
      <c r="M359" s="178"/>
      <c r="N359" s="178"/>
      <c r="O359" s="178"/>
      <c r="P359" s="178"/>
      <c r="Q359" s="178"/>
      <c r="R359" s="178"/>
      <c r="S359" s="178"/>
      <c r="T359" s="178"/>
      <c r="U359" s="178"/>
      <c r="V359" s="178"/>
      <c r="W359" s="178">
        <v>1265</v>
      </c>
      <c r="X359" s="178"/>
      <c r="Y359" s="178"/>
      <c r="Z359" s="180"/>
      <c r="AA359" s="176"/>
      <c r="AB359" s="188"/>
      <c r="AC359" s="188"/>
    </row>
    <row r="360" spans="1:29" ht="15.75" customHeight="1">
      <c r="A360" s="172" t="s">
        <v>1626</v>
      </c>
      <c r="B360" s="173" t="s">
        <v>1627</v>
      </c>
      <c r="C360" s="173">
        <f>(Components!$W360*variables!$B$1)*variables!$B$5</f>
        <v>184.8</v>
      </c>
      <c r="D360" s="173"/>
      <c r="E360" s="173"/>
      <c r="F360" s="173"/>
      <c r="G360" s="173"/>
      <c r="H360" s="173"/>
      <c r="I360" s="173"/>
      <c r="J360" s="173"/>
      <c r="K360" s="173" t="s">
        <v>631</v>
      </c>
      <c r="L360" s="173"/>
      <c r="M360" s="173"/>
      <c r="N360" s="173"/>
      <c r="O360" s="173"/>
      <c r="P360" s="173"/>
      <c r="Q360" s="173"/>
      <c r="R360" s="173"/>
      <c r="S360" s="173"/>
      <c r="T360" s="173"/>
      <c r="U360" s="173"/>
      <c r="V360" s="173"/>
      <c r="W360" s="173">
        <v>140</v>
      </c>
      <c r="X360" s="173"/>
      <c r="Y360" s="173"/>
      <c r="Z360" s="175"/>
      <c r="AA360" s="176"/>
      <c r="AB360" s="188"/>
      <c r="AC360" s="188"/>
    </row>
    <row r="361" spans="1:29" ht="15.75" customHeight="1">
      <c r="A361" s="177" t="s">
        <v>1626</v>
      </c>
      <c r="B361" s="178" t="s">
        <v>1628</v>
      </c>
      <c r="C361" s="178">
        <f>(Components!$W361*variables!$B$1)*variables!$B$5</f>
        <v>237.60000000000002</v>
      </c>
      <c r="D361" s="178"/>
      <c r="E361" s="178"/>
      <c r="F361" s="178"/>
      <c r="G361" s="178"/>
      <c r="H361" s="178"/>
      <c r="I361" s="178"/>
      <c r="J361" s="178"/>
      <c r="K361" s="178" t="s">
        <v>631</v>
      </c>
      <c r="L361" s="178"/>
      <c r="M361" s="178"/>
      <c r="N361" s="178"/>
      <c r="O361" s="178"/>
      <c r="P361" s="178"/>
      <c r="Q361" s="178"/>
      <c r="R361" s="178"/>
      <c r="S361" s="178"/>
      <c r="T361" s="178"/>
      <c r="U361" s="178"/>
      <c r="V361" s="178"/>
      <c r="W361" s="178">
        <v>180</v>
      </c>
      <c r="X361" s="178"/>
      <c r="Y361" s="178"/>
      <c r="Z361" s="180"/>
      <c r="AA361" s="176"/>
      <c r="AB361" s="188"/>
      <c r="AC361" s="188"/>
    </row>
    <row r="362" spans="1:29" ht="15.75" customHeight="1">
      <c r="A362" s="172" t="s">
        <v>1629</v>
      </c>
      <c r="B362" s="173" t="s">
        <v>1630</v>
      </c>
      <c r="C362" s="173">
        <f>(Components!$W362*variables!$B$1)*variables!$B$5</f>
        <v>250.8</v>
      </c>
      <c r="D362" s="173"/>
      <c r="E362" s="173"/>
      <c r="F362" s="173"/>
      <c r="G362" s="173"/>
      <c r="H362" s="173"/>
      <c r="I362" s="173"/>
      <c r="J362" s="173"/>
      <c r="K362" s="173" t="s">
        <v>631</v>
      </c>
      <c r="L362" s="173"/>
      <c r="M362" s="173"/>
      <c r="N362" s="173"/>
      <c r="O362" s="173"/>
      <c r="P362" s="173"/>
      <c r="Q362" s="173"/>
      <c r="R362" s="173"/>
      <c r="S362" s="173"/>
      <c r="T362" s="173"/>
      <c r="U362" s="173"/>
      <c r="V362" s="173"/>
      <c r="W362" s="173">
        <v>190</v>
      </c>
      <c r="X362" s="173"/>
      <c r="Y362" s="173"/>
      <c r="Z362" s="175"/>
      <c r="AA362" s="176"/>
      <c r="AB362" s="188"/>
      <c r="AC362" s="188"/>
    </row>
    <row r="363" spans="1:29" ht="15.75" customHeight="1">
      <c r="A363" s="177" t="s">
        <v>1631</v>
      </c>
      <c r="B363" s="178" t="s">
        <v>1632</v>
      </c>
      <c r="C363" s="178">
        <f>(Components!$W363*variables!$B$1)*variables!$B$5</f>
        <v>198.00000000000003</v>
      </c>
      <c r="D363" s="178"/>
      <c r="E363" s="178"/>
      <c r="F363" s="178"/>
      <c r="G363" s="178"/>
      <c r="H363" s="178"/>
      <c r="I363" s="178"/>
      <c r="J363" s="178"/>
      <c r="K363" s="178" t="s">
        <v>631</v>
      </c>
      <c r="L363" s="178"/>
      <c r="M363" s="178"/>
      <c r="N363" s="178"/>
      <c r="O363" s="178"/>
      <c r="P363" s="178"/>
      <c r="Q363" s="178"/>
      <c r="R363" s="178"/>
      <c r="S363" s="178"/>
      <c r="T363" s="178"/>
      <c r="U363" s="178"/>
      <c r="V363" s="178"/>
      <c r="W363" s="178">
        <v>150</v>
      </c>
      <c r="X363" s="178"/>
      <c r="Y363" s="178"/>
      <c r="Z363" s="180"/>
      <c r="AA363" s="176"/>
      <c r="AB363" s="188"/>
      <c r="AC363" s="188"/>
    </row>
    <row r="364" spans="1:29" ht="15.75" customHeight="1">
      <c r="A364" s="172" t="s">
        <v>1633</v>
      </c>
      <c r="B364" s="173" t="s">
        <v>1634</v>
      </c>
      <c r="C364" s="173">
        <f>(Components!$W364*variables!$B$1)*variables!$B$5</f>
        <v>0</v>
      </c>
      <c r="D364" s="173"/>
      <c r="E364" s="173"/>
      <c r="F364" s="173"/>
      <c r="G364" s="173"/>
      <c r="H364" s="173"/>
      <c r="I364" s="173"/>
      <c r="J364" s="173"/>
      <c r="K364" s="173" t="s">
        <v>1635</v>
      </c>
      <c r="L364" s="173"/>
      <c r="M364" s="173"/>
      <c r="N364" s="173"/>
      <c r="O364" s="173"/>
      <c r="P364" s="173"/>
      <c r="Q364" s="173"/>
      <c r="R364" s="173"/>
      <c r="S364" s="173"/>
      <c r="T364" s="173"/>
      <c r="U364" s="173"/>
      <c r="V364" s="173"/>
      <c r="W364" s="173"/>
      <c r="X364" s="173"/>
      <c r="Y364" s="173"/>
      <c r="Z364" s="175"/>
      <c r="AA364" s="176"/>
      <c r="AB364" s="188"/>
      <c r="AC364" s="188"/>
    </row>
    <row r="365" spans="1:29" ht="15.75" customHeight="1">
      <c r="A365" s="177" t="s">
        <v>1636</v>
      </c>
      <c r="B365" s="178" t="s">
        <v>1637</v>
      </c>
      <c r="C365" s="178">
        <f>(Components!$W365*variables!$B$1)*variables!$B$5</f>
        <v>72.600000000000009</v>
      </c>
      <c r="D365" s="178"/>
      <c r="E365" s="178"/>
      <c r="F365" s="178"/>
      <c r="G365" s="178"/>
      <c r="H365" s="178"/>
      <c r="I365" s="178"/>
      <c r="J365" s="178"/>
      <c r="K365" s="178" t="s">
        <v>1635</v>
      </c>
      <c r="L365" s="178"/>
      <c r="M365" s="178"/>
      <c r="N365" s="178"/>
      <c r="O365" s="178"/>
      <c r="P365" s="178"/>
      <c r="Q365" s="178"/>
      <c r="R365" s="178"/>
      <c r="S365" s="178"/>
      <c r="T365" s="178"/>
      <c r="U365" s="178"/>
      <c r="V365" s="178"/>
      <c r="W365" s="178">
        <v>55</v>
      </c>
      <c r="X365" s="178"/>
      <c r="Y365" s="178"/>
      <c r="Z365" s="180"/>
      <c r="AA365" s="176"/>
      <c r="AB365" s="188"/>
      <c r="AC365" s="188"/>
    </row>
    <row r="366" spans="1:29" ht="15.75" customHeight="1">
      <c r="A366" s="172" t="s">
        <v>1638</v>
      </c>
      <c r="B366" s="173" t="s">
        <v>1639</v>
      </c>
      <c r="C366" s="173">
        <f>(Components!$W366*variables!$B$1)*variables!$B$5</f>
        <v>67.320000000000007</v>
      </c>
      <c r="D366" s="173"/>
      <c r="E366" s="173"/>
      <c r="F366" s="173"/>
      <c r="G366" s="173"/>
      <c r="H366" s="173"/>
      <c r="I366" s="173"/>
      <c r="J366" s="173"/>
      <c r="K366" s="173" t="s">
        <v>1635</v>
      </c>
      <c r="L366" s="173"/>
      <c r="M366" s="173"/>
      <c r="N366" s="173"/>
      <c r="O366" s="173"/>
      <c r="P366" s="173"/>
      <c r="Q366" s="173"/>
      <c r="R366" s="173"/>
      <c r="S366" s="173"/>
      <c r="T366" s="173"/>
      <c r="U366" s="173"/>
      <c r="V366" s="173"/>
      <c r="W366" s="173">
        <v>51</v>
      </c>
      <c r="X366" s="173"/>
      <c r="Y366" s="173"/>
      <c r="Z366" s="175"/>
      <c r="AA366" s="176"/>
      <c r="AB366" s="188"/>
      <c r="AC366" s="188"/>
    </row>
    <row r="367" spans="1:29" ht="15.75" customHeight="1">
      <c r="A367" s="177" t="s">
        <v>1640</v>
      </c>
      <c r="B367" s="178" t="s">
        <v>1641</v>
      </c>
      <c r="C367" s="178">
        <f>(Components!$W367*variables!$B$1)*variables!$B$5</f>
        <v>68.64</v>
      </c>
      <c r="D367" s="178"/>
      <c r="E367" s="178"/>
      <c r="F367" s="178"/>
      <c r="G367" s="178"/>
      <c r="H367" s="178"/>
      <c r="I367" s="178"/>
      <c r="J367" s="178"/>
      <c r="K367" s="178" t="s">
        <v>1635</v>
      </c>
      <c r="L367" s="178"/>
      <c r="M367" s="178"/>
      <c r="N367" s="178"/>
      <c r="O367" s="178"/>
      <c r="P367" s="178"/>
      <c r="Q367" s="178"/>
      <c r="R367" s="178"/>
      <c r="S367" s="178"/>
      <c r="T367" s="178"/>
      <c r="U367" s="178"/>
      <c r="V367" s="178"/>
      <c r="W367" s="178">
        <v>52</v>
      </c>
      <c r="X367" s="178"/>
      <c r="Y367" s="178"/>
      <c r="Z367" s="180"/>
      <c r="AA367" s="176"/>
      <c r="AB367" s="188"/>
      <c r="AC367" s="188"/>
    </row>
    <row r="368" spans="1:29" ht="15.75" customHeight="1">
      <c r="A368" s="172" t="s">
        <v>1642</v>
      </c>
      <c r="B368" s="173" t="s">
        <v>1643</v>
      </c>
      <c r="C368" s="173">
        <f>(Components!$W368*variables!$B$1)*variables!$B$5</f>
        <v>71.28</v>
      </c>
      <c r="D368" s="173"/>
      <c r="E368" s="173"/>
      <c r="F368" s="173"/>
      <c r="G368" s="173"/>
      <c r="H368" s="173"/>
      <c r="I368" s="173"/>
      <c r="J368" s="173"/>
      <c r="K368" s="173" t="s">
        <v>1635</v>
      </c>
      <c r="L368" s="173"/>
      <c r="M368" s="173"/>
      <c r="N368" s="173"/>
      <c r="O368" s="173"/>
      <c r="P368" s="173"/>
      <c r="Q368" s="173"/>
      <c r="R368" s="173"/>
      <c r="S368" s="173"/>
      <c r="T368" s="173"/>
      <c r="U368" s="173"/>
      <c r="V368" s="173"/>
      <c r="W368" s="173">
        <v>54</v>
      </c>
      <c r="X368" s="173"/>
      <c r="Y368" s="173"/>
      <c r="Z368" s="175"/>
      <c r="AA368" s="176"/>
      <c r="AB368" s="188"/>
      <c r="AC368" s="188"/>
    </row>
    <row r="369" spans="1:29" ht="15.75" customHeight="1">
      <c r="A369" s="177" t="s">
        <v>1644</v>
      </c>
      <c r="B369" s="178" t="s">
        <v>1645</v>
      </c>
      <c r="C369" s="178">
        <f>(Components!$W369*variables!$B$1)*variables!$B$5</f>
        <v>0</v>
      </c>
      <c r="D369" s="178"/>
      <c r="E369" s="178"/>
      <c r="F369" s="178"/>
      <c r="G369" s="178"/>
      <c r="H369" s="178"/>
      <c r="I369" s="178"/>
      <c r="J369" s="178"/>
      <c r="K369" s="178" t="s">
        <v>1635</v>
      </c>
      <c r="L369" s="178"/>
      <c r="M369" s="178"/>
      <c r="N369" s="178"/>
      <c r="O369" s="178"/>
      <c r="P369" s="178"/>
      <c r="Q369" s="178"/>
      <c r="R369" s="178"/>
      <c r="S369" s="178"/>
      <c r="T369" s="178"/>
      <c r="U369" s="178"/>
      <c r="V369" s="178"/>
      <c r="W369" s="178"/>
      <c r="X369" s="178"/>
      <c r="Y369" s="178"/>
      <c r="Z369" s="180"/>
      <c r="AA369" s="176"/>
      <c r="AB369" s="188"/>
      <c r="AC369" s="188"/>
    </row>
    <row r="370" spans="1:29" ht="15.75" customHeight="1">
      <c r="A370" s="172" t="s">
        <v>1646</v>
      </c>
      <c r="B370" s="173" t="s">
        <v>1647</v>
      </c>
      <c r="C370" s="173">
        <f>(Components!$W370*variables!$B$1)*variables!$B$5</f>
        <v>343.20000000000005</v>
      </c>
      <c r="D370" s="173"/>
      <c r="E370" s="173"/>
      <c r="F370" s="173"/>
      <c r="G370" s="173"/>
      <c r="H370" s="173"/>
      <c r="I370" s="173"/>
      <c r="J370" s="173"/>
      <c r="K370" s="173" t="s">
        <v>631</v>
      </c>
      <c r="L370" s="173"/>
      <c r="M370" s="173"/>
      <c r="N370" s="173"/>
      <c r="O370" s="173"/>
      <c r="P370" s="173"/>
      <c r="Q370" s="173"/>
      <c r="R370" s="173"/>
      <c r="S370" s="173"/>
      <c r="T370" s="173"/>
      <c r="U370" s="173"/>
      <c r="V370" s="173"/>
      <c r="W370" s="173">
        <v>260</v>
      </c>
      <c r="X370" s="173"/>
      <c r="Y370" s="173"/>
      <c r="Z370" s="175"/>
      <c r="AA370" s="176"/>
      <c r="AB370" s="188"/>
      <c r="AC370" s="188"/>
    </row>
    <row r="371" spans="1:29" ht="15.75" customHeight="1">
      <c r="A371" s="177" t="s">
        <v>1648</v>
      </c>
      <c r="B371" s="178" t="s">
        <v>1649</v>
      </c>
      <c r="C371" s="178">
        <f>(Components!$W371*variables!$B$1)*variables!$B$5</f>
        <v>343.20000000000005</v>
      </c>
      <c r="D371" s="178"/>
      <c r="E371" s="178"/>
      <c r="F371" s="178"/>
      <c r="G371" s="178"/>
      <c r="H371" s="178"/>
      <c r="I371" s="178"/>
      <c r="J371" s="178"/>
      <c r="K371" s="178" t="s">
        <v>631</v>
      </c>
      <c r="L371" s="178"/>
      <c r="M371" s="178"/>
      <c r="N371" s="178"/>
      <c r="O371" s="178"/>
      <c r="P371" s="178"/>
      <c r="Q371" s="178"/>
      <c r="R371" s="178"/>
      <c r="S371" s="178"/>
      <c r="T371" s="178"/>
      <c r="U371" s="178"/>
      <c r="V371" s="178"/>
      <c r="W371" s="178">
        <v>260</v>
      </c>
      <c r="X371" s="178"/>
      <c r="Y371" s="178"/>
      <c r="Z371" s="180"/>
      <c r="AA371" s="176"/>
      <c r="AB371" s="188"/>
      <c r="AC371" s="188"/>
    </row>
    <row r="372" spans="1:29" ht="15.75" customHeight="1">
      <c r="A372" s="172" t="s">
        <v>1650</v>
      </c>
      <c r="B372" s="173" t="s">
        <v>1651</v>
      </c>
      <c r="C372" s="173">
        <f>(Components!$W372*variables!$B$1)*variables!$B$5</f>
        <v>343.20000000000005</v>
      </c>
      <c r="D372" s="173"/>
      <c r="E372" s="173"/>
      <c r="F372" s="173"/>
      <c r="G372" s="173"/>
      <c r="H372" s="173"/>
      <c r="I372" s="173"/>
      <c r="J372" s="173"/>
      <c r="K372" s="173" t="s">
        <v>631</v>
      </c>
      <c r="L372" s="173"/>
      <c r="M372" s="173"/>
      <c r="N372" s="173"/>
      <c r="O372" s="173"/>
      <c r="P372" s="173"/>
      <c r="Q372" s="173"/>
      <c r="R372" s="173"/>
      <c r="S372" s="173"/>
      <c r="T372" s="173"/>
      <c r="U372" s="173"/>
      <c r="V372" s="173"/>
      <c r="W372" s="173">
        <v>260</v>
      </c>
      <c r="X372" s="173"/>
      <c r="Y372" s="173"/>
      <c r="Z372" s="175"/>
      <c r="AA372" s="176"/>
      <c r="AB372" s="188"/>
      <c r="AC372" s="188"/>
    </row>
    <row r="373" spans="1:29" ht="15.75" customHeight="1">
      <c r="A373" s="177" t="s">
        <v>1652</v>
      </c>
      <c r="B373" s="178" t="s">
        <v>1653</v>
      </c>
      <c r="C373" s="178">
        <f>(Components!$W373*variables!$B$1)*variables!$B$5</f>
        <v>435.6</v>
      </c>
      <c r="D373" s="178"/>
      <c r="E373" s="178"/>
      <c r="F373" s="178"/>
      <c r="G373" s="178"/>
      <c r="H373" s="178"/>
      <c r="I373" s="178"/>
      <c r="J373" s="178"/>
      <c r="K373" s="178" t="s">
        <v>631</v>
      </c>
      <c r="L373" s="178"/>
      <c r="M373" s="178"/>
      <c r="N373" s="178"/>
      <c r="O373" s="178"/>
      <c r="P373" s="178"/>
      <c r="Q373" s="178"/>
      <c r="R373" s="178"/>
      <c r="S373" s="178"/>
      <c r="T373" s="178"/>
      <c r="U373" s="178"/>
      <c r="V373" s="178"/>
      <c r="W373" s="178">
        <v>330</v>
      </c>
      <c r="X373" s="178"/>
      <c r="Y373" s="178"/>
      <c r="Z373" s="180"/>
      <c r="AA373" s="176"/>
      <c r="AB373" s="188"/>
      <c r="AC373" s="188"/>
    </row>
    <row r="374" spans="1:29" ht="15.75" customHeight="1">
      <c r="A374" s="172" t="s">
        <v>1654</v>
      </c>
      <c r="B374" s="173" t="s">
        <v>1655</v>
      </c>
      <c r="C374" s="173">
        <f>(Components!$W374*variables!$B$1)*variables!$B$5</f>
        <v>435.6</v>
      </c>
      <c r="D374" s="173"/>
      <c r="E374" s="173"/>
      <c r="F374" s="173"/>
      <c r="G374" s="173"/>
      <c r="H374" s="173"/>
      <c r="I374" s="173"/>
      <c r="J374" s="173"/>
      <c r="K374" s="173" t="s">
        <v>631</v>
      </c>
      <c r="L374" s="173"/>
      <c r="M374" s="173"/>
      <c r="N374" s="173"/>
      <c r="O374" s="173"/>
      <c r="P374" s="173"/>
      <c r="Q374" s="173"/>
      <c r="R374" s="173"/>
      <c r="S374" s="173"/>
      <c r="T374" s="173"/>
      <c r="U374" s="173"/>
      <c r="V374" s="173"/>
      <c r="W374" s="173">
        <v>330</v>
      </c>
      <c r="X374" s="173"/>
      <c r="Y374" s="173"/>
      <c r="Z374" s="175"/>
      <c r="AA374" s="176"/>
      <c r="AB374" s="188"/>
      <c r="AC374" s="188"/>
    </row>
    <row r="375" spans="1:29" ht="15.75" customHeight="1">
      <c r="A375" s="177" t="s">
        <v>1656</v>
      </c>
      <c r="B375" s="178" t="s">
        <v>1657</v>
      </c>
      <c r="C375" s="178">
        <f>(Components!$W375*variables!$B$1)*variables!$B$5</f>
        <v>435.6</v>
      </c>
      <c r="D375" s="178"/>
      <c r="E375" s="178"/>
      <c r="F375" s="178"/>
      <c r="G375" s="178"/>
      <c r="H375" s="178"/>
      <c r="I375" s="178"/>
      <c r="J375" s="178"/>
      <c r="K375" s="178" t="s">
        <v>631</v>
      </c>
      <c r="L375" s="178"/>
      <c r="M375" s="178"/>
      <c r="N375" s="178"/>
      <c r="O375" s="178"/>
      <c r="P375" s="178"/>
      <c r="Q375" s="178"/>
      <c r="R375" s="178"/>
      <c r="S375" s="178"/>
      <c r="T375" s="178"/>
      <c r="U375" s="178"/>
      <c r="V375" s="178"/>
      <c r="W375" s="178">
        <v>330</v>
      </c>
      <c r="X375" s="178"/>
      <c r="Y375" s="178"/>
      <c r="Z375" s="180"/>
      <c r="AA375" s="176"/>
      <c r="AB375" s="188"/>
      <c r="AC375" s="188"/>
    </row>
    <row r="376" spans="1:29" ht="15.75" customHeight="1">
      <c r="A376" s="172" t="s">
        <v>1658</v>
      </c>
      <c r="B376" s="173" t="s">
        <v>1659</v>
      </c>
      <c r="C376" s="173">
        <f>(Components!$W376*variables!$B$1)*variables!$B$5</f>
        <v>435.6</v>
      </c>
      <c r="D376" s="173"/>
      <c r="E376" s="173"/>
      <c r="F376" s="173"/>
      <c r="G376" s="173"/>
      <c r="H376" s="173"/>
      <c r="I376" s="173"/>
      <c r="J376" s="173"/>
      <c r="K376" s="173" t="s">
        <v>631</v>
      </c>
      <c r="L376" s="173"/>
      <c r="M376" s="173"/>
      <c r="N376" s="173"/>
      <c r="O376" s="173"/>
      <c r="P376" s="173"/>
      <c r="Q376" s="173"/>
      <c r="R376" s="173"/>
      <c r="S376" s="173"/>
      <c r="T376" s="173"/>
      <c r="U376" s="173"/>
      <c r="V376" s="173"/>
      <c r="W376" s="173">
        <v>330</v>
      </c>
      <c r="X376" s="173"/>
      <c r="Y376" s="173"/>
      <c r="Z376" s="175"/>
      <c r="AA376" s="176"/>
      <c r="AB376" s="188"/>
      <c r="AC376" s="188"/>
    </row>
    <row r="377" spans="1:29" ht="15.75" customHeight="1">
      <c r="A377" s="177" t="s">
        <v>1660</v>
      </c>
      <c r="B377" s="178" t="s">
        <v>1661</v>
      </c>
      <c r="C377" s="178">
        <f>(Components!$W377*variables!$B$1)*variables!$B$5</f>
        <v>435.6</v>
      </c>
      <c r="D377" s="178"/>
      <c r="E377" s="178"/>
      <c r="F377" s="178"/>
      <c r="G377" s="178"/>
      <c r="H377" s="178"/>
      <c r="I377" s="178"/>
      <c r="J377" s="178"/>
      <c r="K377" s="178" t="s">
        <v>631</v>
      </c>
      <c r="L377" s="178"/>
      <c r="M377" s="178"/>
      <c r="N377" s="178"/>
      <c r="O377" s="178"/>
      <c r="P377" s="178"/>
      <c r="Q377" s="178"/>
      <c r="R377" s="178"/>
      <c r="S377" s="178"/>
      <c r="T377" s="178"/>
      <c r="U377" s="178"/>
      <c r="V377" s="178"/>
      <c r="W377" s="178">
        <v>330</v>
      </c>
      <c r="X377" s="178"/>
      <c r="Y377" s="178"/>
      <c r="Z377" s="180"/>
      <c r="AA377" s="176"/>
      <c r="AB377" s="188"/>
      <c r="AC377" s="188"/>
    </row>
    <row r="378" spans="1:29" ht="15.75" customHeight="1">
      <c r="A378" s="172" t="s">
        <v>1662</v>
      </c>
      <c r="B378" s="173" t="s">
        <v>1663</v>
      </c>
      <c r="C378" s="173">
        <f>(Components!$W378*variables!$B$1)*variables!$B$5</f>
        <v>435.6</v>
      </c>
      <c r="D378" s="173"/>
      <c r="E378" s="173"/>
      <c r="F378" s="173"/>
      <c r="G378" s="173"/>
      <c r="H378" s="173"/>
      <c r="I378" s="173"/>
      <c r="J378" s="173"/>
      <c r="K378" s="173" t="s">
        <v>631</v>
      </c>
      <c r="L378" s="173"/>
      <c r="M378" s="173"/>
      <c r="N378" s="173"/>
      <c r="O378" s="173"/>
      <c r="P378" s="173"/>
      <c r="Q378" s="173"/>
      <c r="R378" s="173"/>
      <c r="S378" s="173"/>
      <c r="T378" s="173"/>
      <c r="U378" s="173"/>
      <c r="V378" s="173"/>
      <c r="W378" s="173">
        <v>330</v>
      </c>
      <c r="X378" s="173"/>
      <c r="Y378" s="173"/>
      <c r="Z378" s="175"/>
      <c r="AA378" s="176"/>
      <c r="AB378" s="188"/>
      <c r="AC378" s="188"/>
    </row>
    <row r="379" spans="1:29" ht="15.75" customHeight="1">
      <c r="A379" s="177" t="s">
        <v>1664</v>
      </c>
      <c r="B379" s="178" t="s">
        <v>1665</v>
      </c>
      <c r="C379" s="178">
        <f>(Components!$W379*variables!$B$1)*variables!$B$5</f>
        <v>435.6</v>
      </c>
      <c r="D379" s="178"/>
      <c r="E379" s="178"/>
      <c r="F379" s="178"/>
      <c r="G379" s="178"/>
      <c r="H379" s="178"/>
      <c r="I379" s="178"/>
      <c r="J379" s="178"/>
      <c r="K379" s="178" t="s">
        <v>631</v>
      </c>
      <c r="L379" s="178"/>
      <c r="M379" s="178"/>
      <c r="N379" s="178"/>
      <c r="O379" s="178"/>
      <c r="P379" s="178"/>
      <c r="Q379" s="178"/>
      <c r="R379" s="178"/>
      <c r="S379" s="178"/>
      <c r="T379" s="178"/>
      <c r="U379" s="178"/>
      <c r="V379" s="178"/>
      <c r="W379" s="178">
        <v>330</v>
      </c>
      <c r="X379" s="178"/>
      <c r="Y379" s="178"/>
      <c r="Z379" s="180"/>
      <c r="AA379" s="176"/>
      <c r="AB379" s="188"/>
      <c r="AC379" s="188"/>
    </row>
    <row r="380" spans="1:29" ht="15.75" customHeight="1">
      <c r="A380" s="172" t="s">
        <v>1666</v>
      </c>
      <c r="B380" s="173" t="s">
        <v>1667</v>
      </c>
      <c r="C380" s="173">
        <f>(Components!$W380*variables!$B$1)*variables!$B$5</f>
        <v>435.6</v>
      </c>
      <c r="D380" s="173"/>
      <c r="E380" s="173"/>
      <c r="F380" s="173"/>
      <c r="G380" s="173"/>
      <c r="H380" s="173"/>
      <c r="I380" s="173"/>
      <c r="J380" s="173"/>
      <c r="K380" s="173" t="s">
        <v>631</v>
      </c>
      <c r="L380" s="173"/>
      <c r="M380" s="173"/>
      <c r="N380" s="173"/>
      <c r="O380" s="173"/>
      <c r="P380" s="173"/>
      <c r="Q380" s="173"/>
      <c r="R380" s="173"/>
      <c r="S380" s="173"/>
      <c r="T380" s="173"/>
      <c r="U380" s="173"/>
      <c r="V380" s="173"/>
      <c r="W380" s="173">
        <v>330</v>
      </c>
      <c r="X380" s="173"/>
      <c r="Y380" s="173"/>
      <c r="Z380" s="175"/>
      <c r="AA380" s="176"/>
      <c r="AB380" s="188"/>
      <c r="AC380" s="188"/>
    </row>
    <row r="381" spans="1:29" ht="15.75" customHeight="1">
      <c r="A381" s="177" t="s">
        <v>1668</v>
      </c>
      <c r="B381" s="178" t="s">
        <v>1669</v>
      </c>
      <c r="C381" s="178">
        <f>(Components!$W381*variables!$B$1)*variables!$B$5</f>
        <v>435.6</v>
      </c>
      <c r="D381" s="178"/>
      <c r="E381" s="178"/>
      <c r="F381" s="178"/>
      <c r="G381" s="178"/>
      <c r="H381" s="178"/>
      <c r="I381" s="178"/>
      <c r="J381" s="178"/>
      <c r="K381" s="178" t="s">
        <v>631</v>
      </c>
      <c r="L381" s="178"/>
      <c r="M381" s="178"/>
      <c r="N381" s="178"/>
      <c r="O381" s="178"/>
      <c r="P381" s="178"/>
      <c r="Q381" s="178"/>
      <c r="R381" s="178"/>
      <c r="S381" s="178"/>
      <c r="T381" s="178"/>
      <c r="U381" s="178"/>
      <c r="V381" s="178"/>
      <c r="W381" s="178">
        <v>330</v>
      </c>
      <c r="X381" s="178"/>
      <c r="Y381" s="178"/>
      <c r="Z381" s="180"/>
      <c r="AA381" s="176"/>
      <c r="AB381" s="188"/>
      <c r="AC381" s="188"/>
    </row>
    <row r="382" spans="1:29" ht="15.75" customHeight="1">
      <c r="A382" s="172" t="s">
        <v>1670</v>
      </c>
      <c r="B382" s="173" t="s">
        <v>1671</v>
      </c>
      <c r="C382" s="173">
        <f>(Components!$W382*variables!$B$1)*variables!$B$5</f>
        <v>435.6</v>
      </c>
      <c r="D382" s="173"/>
      <c r="E382" s="173"/>
      <c r="F382" s="173"/>
      <c r="G382" s="173"/>
      <c r="H382" s="173"/>
      <c r="I382" s="173"/>
      <c r="J382" s="173"/>
      <c r="K382" s="173" t="s">
        <v>631</v>
      </c>
      <c r="L382" s="173"/>
      <c r="M382" s="173"/>
      <c r="N382" s="173"/>
      <c r="O382" s="173"/>
      <c r="P382" s="173"/>
      <c r="Q382" s="173"/>
      <c r="R382" s="173"/>
      <c r="S382" s="173"/>
      <c r="T382" s="173"/>
      <c r="U382" s="173"/>
      <c r="V382" s="173"/>
      <c r="W382" s="173">
        <v>330</v>
      </c>
      <c r="X382" s="173"/>
      <c r="Y382" s="173"/>
      <c r="Z382" s="175"/>
      <c r="AA382" s="176"/>
      <c r="AB382" s="188"/>
      <c r="AC382" s="188"/>
    </row>
    <row r="383" spans="1:29" ht="15.75" customHeight="1">
      <c r="A383" s="177" t="s">
        <v>1672</v>
      </c>
      <c r="B383" s="178" t="s">
        <v>1673</v>
      </c>
      <c r="C383" s="178">
        <f>(Components!$W383*variables!$B$1)*variables!$B$5</f>
        <v>435.6</v>
      </c>
      <c r="D383" s="178"/>
      <c r="E383" s="178"/>
      <c r="F383" s="178"/>
      <c r="G383" s="178"/>
      <c r="H383" s="178"/>
      <c r="I383" s="178"/>
      <c r="J383" s="178"/>
      <c r="K383" s="178" t="s">
        <v>631</v>
      </c>
      <c r="L383" s="178"/>
      <c r="M383" s="178"/>
      <c r="N383" s="178"/>
      <c r="O383" s="178"/>
      <c r="P383" s="178"/>
      <c r="Q383" s="178"/>
      <c r="R383" s="178"/>
      <c r="S383" s="178"/>
      <c r="T383" s="178"/>
      <c r="U383" s="178"/>
      <c r="V383" s="178"/>
      <c r="W383" s="178">
        <v>330</v>
      </c>
      <c r="X383" s="178"/>
      <c r="Y383" s="178"/>
      <c r="Z383" s="180"/>
      <c r="AA383" s="176"/>
      <c r="AB383" s="188"/>
      <c r="AC383" s="188"/>
    </row>
    <row r="384" spans="1:29" ht="15.75" customHeight="1">
      <c r="A384" s="172" t="s">
        <v>1674</v>
      </c>
      <c r="B384" s="173" t="s">
        <v>1675</v>
      </c>
      <c r="C384" s="173">
        <f>(Components!$W384*variables!$B$1)*variables!$B$5</f>
        <v>435.6</v>
      </c>
      <c r="D384" s="173"/>
      <c r="E384" s="173"/>
      <c r="F384" s="173"/>
      <c r="G384" s="173"/>
      <c r="H384" s="173"/>
      <c r="I384" s="173"/>
      <c r="J384" s="173"/>
      <c r="K384" s="173" t="s">
        <v>631</v>
      </c>
      <c r="L384" s="173"/>
      <c r="M384" s="173"/>
      <c r="N384" s="173"/>
      <c r="O384" s="173"/>
      <c r="P384" s="173"/>
      <c r="Q384" s="173"/>
      <c r="R384" s="173"/>
      <c r="S384" s="173"/>
      <c r="T384" s="173"/>
      <c r="U384" s="173"/>
      <c r="V384" s="173"/>
      <c r="W384" s="173">
        <v>330</v>
      </c>
      <c r="X384" s="173"/>
      <c r="Y384" s="173"/>
      <c r="Z384" s="175"/>
      <c r="AA384" s="176"/>
      <c r="AB384" s="188"/>
      <c r="AC384" s="188"/>
    </row>
    <row r="385" spans="1:29" ht="15.75" customHeight="1">
      <c r="A385" s="177" t="s">
        <v>1676</v>
      </c>
      <c r="B385" s="178" t="s">
        <v>1677</v>
      </c>
      <c r="C385" s="178">
        <f>(Components!$W385*variables!$B$1)*variables!$B$5</f>
        <v>435.6</v>
      </c>
      <c r="D385" s="178"/>
      <c r="E385" s="178"/>
      <c r="F385" s="178"/>
      <c r="G385" s="178"/>
      <c r="H385" s="178"/>
      <c r="I385" s="178"/>
      <c r="J385" s="178"/>
      <c r="K385" s="178" t="s">
        <v>631</v>
      </c>
      <c r="L385" s="178"/>
      <c r="M385" s="178"/>
      <c r="N385" s="178"/>
      <c r="O385" s="178"/>
      <c r="P385" s="178"/>
      <c r="Q385" s="178"/>
      <c r="R385" s="178"/>
      <c r="S385" s="178"/>
      <c r="T385" s="178"/>
      <c r="U385" s="178"/>
      <c r="V385" s="178"/>
      <c r="W385" s="178">
        <v>330</v>
      </c>
      <c r="X385" s="178"/>
      <c r="Y385" s="178"/>
      <c r="Z385" s="180"/>
      <c r="AA385" s="176"/>
      <c r="AB385" s="188"/>
      <c r="AC385" s="188"/>
    </row>
    <row r="386" spans="1:29" ht="15.75" customHeight="1">
      <c r="A386" s="172" t="s">
        <v>1678</v>
      </c>
      <c r="B386" s="173" t="s">
        <v>1679</v>
      </c>
      <c r="C386" s="173">
        <f>(Components!$W386*variables!$B$1)*variables!$B$5</f>
        <v>435.6</v>
      </c>
      <c r="D386" s="173"/>
      <c r="E386" s="173"/>
      <c r="F386" s="173"/>
      <c r="G386" s="173"/>
      <c r="H386" s="173"/>
      <c r="I386" s="173"/>
      <c r="J386" s="173"/>
      <c r="K386" s="173" t="s">
        <v>631</v>
      </c>
      <c r="L386" s="173"/>
      <c r="M386" s="173"/>
      <c r="N386" s="173"/>
      <c r="O386" s="173"/>
      <c r="P386" s="173"/>
      <c r="Q386" s="173"/>
      <c r="R386" s="173"/>
      <c r="S386" s="173"/>
      <c r="T386" s="173"/>
      <c r="U386" s="173"/>
      <c r="V386" s="173"/>
      <c r="W386" s="173">
        <v>330</v>
      </c>
      <c r="X386" s="173"/>
      <c r="Y386" s="173"/>
      <c r="Z386" s="175"/>
      <c r="AA386" s="176"/>
      <c r="AB386" s="188"/>
      <c r="AC386" s="188"/>
    </row>
    <row r="387" spans="1:29" ht="15.75" customHeight="1">
      <c r="A387" s="177" t="s">
        <v>1680</v>
      </c>
      <c r="B387" s="178" t="s">
        <v>1681</v>
      </c>
      <c r="C387" s="178">
        <f>(Components!$W387*variables!$B$1)*variables!$B$5</f>
        <v>435.6</v>
      </c>
      <c r="D387" s="178"/>
      <c r="E387" s="178"/>
      <c r="F387" s="178"/>
      <c r="G387" s="178"/>
      <c r="H387" s="178"/>
      <c r="I387" s="178"/>
      <c r="J387" s="178"/>
      <c r="K387" s="178" t="s">
        <v>631</v>
      </c>
      <c r="L387" s="178"/>
      <c r="M387" s="178"/>
      <c r="N387" s="178"/>
      <c r="O387" s="178"/>
      <c r="P387" s="178"/>
      <c r="Q387" s="178"/>
      <c r="R387" s="178"/>
      <c r="S387" s="178"/>
      <c r="T387" s="178"/>
      <c r="U387" s="178"/>
      <c r="V387" s="178"/>
      <c r="W387" s="178">
        <v>330</v>
      </c>
      <c r="X387" s="178"/>
      <c r="Y387" s="178"/>
      <c r="Z387" s="180"/>
      <c r="AA387" s="176"/>
      <c r="AB387" s="188"/>
      <c r="AC387" s="188"/>
    </row>
    <row r="388" spans="1:29" ht="15.75" customHeight="1">
      <c r="A388" s="172" t="s">
        <v>1682</v>
      </c>
      <c r="B388" s="173" t="s">
        <v>1683</v>
      </c>
      <c r="C388" s="173">
        <f>(Components!$W388*variables!$B$1)*variables!$B$5</f>
        <v>501.6</v>
      </c>
      <c r="D388" s="173"/>
      <c r="E388" s="173"/>
      <c r="F388" s="173"/>
      <c r="G388" s="173"/>
      <c r="H388" s="173"/>
      <c r="I388" s="173"/>
      <c r="J388" s="173"/>
      <c r="K388" s="173" t="s">
        <v>631</v>
      </c>
      <c r="L388" s="173"/>
      <c r="M388" s="173"/>
      <c r="N388" s="173"/>
      <c r="O388" s="173"/>
      <c r="P388" s="173"/>
      <c r="Q388" s="173"/>
      <c r="R388" s="173"/>
      <c r="S388" s="173"/>
      <c r="T388" s="173"/>
      <c r="U388" s="173"/>
      <c r="V388" s="173"/>
      <c r="W388" s="173">
        <v>380</v>
      </c>
      <c r="X388" s="173"/>
      <c r="Y388" s="173"/>
      <c r="Z388" s="175"/>
      <c r="AA388" s="176"/>
      <c r="AB388" s="188"/>
      <c r="AC388" s="188"/>
    </row>
    <row r="389" spans="1:29" ht="15.75" customHeight="1">
      <c r="A389" s="177" t="s">
        <v>1684</v>
      </c>
      <c r="B389" s="178" t="s">
        <v>1685</v>
      </c>
      <c r="C389" s="178">
        <f>(Components!$W389*variables!$B$1)*variables!$B$5</f>
        <v>501.6</v>
      </c>
      <c r="D389" s="178"/>
      <c r="E389" s="178"/>
      <c r="F389" s="178"/>
      <c r="G389" s="178"/>
      <c r="H389" s="178"/>
      <c r="I389" s="178"/>
      <c r="J389" s="178"/>
      <c r="K389" s="178" t="s">
        <v>631</v>
      </c>
      <c r="L389" s="178"/>
      <c r="M389" s="178"/>
      <c r="N389" s="178"/>
      <c r="O389" s="178"/>
      <c r="P389" s="178"/>
      <c r="Q389" s="178"/>
      <c r="R389" s="178"/>
      <c r="S389" s="178"/>
      <c r="T389" s="178"/>
      <c r="U389" s="178"/>
      <c r="V389" s="178"/>
      <c r="W389" s="178">
        <v>380</v>
      </c>
      <c r="X389" s="178"/>
      <c r="Y389" s="178"/>
      <c r="Z389" s="180"/>
      <c r="AA389" s="176"/>
      <c r="AB389" s="188"/>
      <c r="AC389" s="188"/>
    </row>
    <row r="390" spans="1:29" ht="15.75" customHeight="1">
      <c r="A390" s="172" t="s">
        <v>1686</v>
      </c>
      <c r="B390" s="173" t="s">
        <v>1687</v>
      </c>
      <c r="C390" s="173">
        <f>(Components!$W390*variables!$B$1)*variables!$B$5</f>
        <v>501.6</v>
      </c>
      <c r="D390" s="173"/>
      <c r="E390" s="173"/>
      <c r="F390" s="173"/>
      <c r="G390" s="173"/>
      <c r="H390" s="173"/>
      <c r="I390" s="173"/>
      <c r="J390" s="173"/>
      <c r="K390" s="173" t="s">
        <v>631</v>
      </c>
      <c r="L390" s="173"/>
      <c r="M390" s="173"/>
      <c r="N390" s="173"/>
      <c r="O390" s="173"/>
      <c r="P390" s="173"/>
      <c r="Q390" s="173"/>
      <c r="R390" s="173"/>
      <c r="S390" s="173"/>
      <c r="T390" s="173"/>
      <c r="U390" s="173"/>
      <c r="V390" s="173"/>
      <c r="W390" s="173">
        <v>380</v>
      </c>
      <c r="X390" s="173"/>
      <c r="Y390" s="173"/>
      <c r="Z390" s="175"/>
      <c r="AA390" s="176"/>
      <c r="AB390" s="188"/>
      <c r="AC390" s="188"/>
    </row>
    <row r="391" spans="1:29" ht="15.75" customHeight="1">
      <c r="A391" s="177" t="s">
        <v>1688</v>
      </c>
      <c r="B391" s="178" t="s">
        <v>1689</v>
      </c>
      <c r="C391" s="178">
        <f>(Components!$W391*variables!$B$1)*variables!$B$5</f>
        <v>501.6</v>
      </c>
      <c r="D391" s="178"/>
      <c r="E391" s="178"/>
      <c r="F391" s="178"/>
      <c r="G391" s="178"/>
      <c r="H391" s="178"/>
      <c r="I391" s="178"/>
      <c r="J391" s="178"/>
      <c r="K391" s="178" t="s">
        <v>631</v>
      </c>
      <c r="L391" s="178"/>
      <c r="M391" s="178"/>
      <c r="N391" s="178"/>
      <c r="O391" s="178"/>
      <c r="P391" s="178"/>
      <c r="Q391" s="178"/>
      <c r="R391" s="178"/>
      <c r="S391" s="178"/>
      <c r="T391" s="178"/>
      <c r="U391" s="178"/>
      <c r="V391" s="178"/>
      <c r="W391" s="178">
        <v>380</v>
      </c>
      <c r="X391" s="178"/>
      <c r="Y391" s="178"/>
      <c r="Z391" s="180"/>
      <c r="AA391" s="176"/>
      <c r="AB391" s="188"/>
      <c r="AC391" s="188"/>
    </row>
    <row r="392" spans="1:29" ht="15.75" customHeight="1">
      <c r="A392" s="172" t="s">
        <v>1690</v>
      </c>
      <c r="B392" s="173" t="s">
        <v>1691</v>
      </c>
      <c r="C392" s="173">
        <f>(Components!$W392*variables!$B$1)*variables!$B$5</f>
        <v>501.6</v>
      </c>
      <c r="D392" s="173"/>
      <c r="E392" s="173"/>
      <c r="F392" s="173"/>
      <c r="G392" s="173"/>
      <c r="H392" s="173"/>
      <c r="I392" s="173"/>
      <c r="J392" s="173"/>
      <c r="K392" s="173" t="s">
        <v>631</v>
      </c>
      <c r="L392" s="173"/>
      <c r="M392" s="173"/>
      <c r="N392" s="173"/>
      <c r="O392" s="173"/>
      <c r="P392" s="173"/>
      <c r="Q392" s="173"/>
      <c r="R392" s="173"/>
      <c r="S392" s="173"/>
      <c r="T392" s="173"/>
      <c r="U392" s="173"/>
      <c r="V392" s="173"/>
      <c r="W392" s="173">
        <v>380</v>
      </c>
      <c r="X392" s="173"/>
      <c r="Y392" s="173"/>
      <c r="Z392" s="175"/>
      <c r="AA392" s="176"/>
      <c r="AB392" s="188"/>
      <c r="AC392" s="188"/>
    </row>
    <row r="393" spans="1:29" ht="15.75" customHeight="1">
      <c r="A393" s="177" t="s">
        <v>1692</v>
      </c>
      <c r="B393" s="178" t="s">
        <v>1693</v>
      </c>
      <c r="C393" s="178">
        <f>(Components!$W393*variables!$B$1)*variables!$B$5</f>
        <v>501.6</v>
      </c>
      <c r="D393" s="178"/>
      <c r="E393" s="178"/>
      <c r="F393" s="178"/>
      <c r="G393" s="178"/>
      <c r="H393" s="178"/>
      <c r="I393" s="178"/>
      <c r="J393" s="178"/>
      <c r="K393" s="178" t="s">
        <v>631</v>
      </c>
      <c r="L393" s="178"/>
      <c r="M393" s="178"/>
      <c r="N393" s="178"/>
      <c r="O393" s="178"/>
      <c r="P393" s="178"/>
      <c r="Q393" s="178"/>
      <c r="R393" s="178"/>
      <c r="S393" s="178"/>
      <c r="T393" s="178"/>
      <c r="U393" s="178"/>
      <c r="V393" s="178"/>
      <c r="W393" s="178">
        <v>380</v>
      </c>
      <c r="X393" s="178"/>
      <c r="Y393" s="178"/>
      <c r="Z393" s="180"/>
      <c r="AA393" s="176"/>
      <c r="AB393" s="188"/>
      <c r="AC393" s="188"/>
    </row>
    <row r="394" spans="1:29" ht="15.75" customHeight="1">
      <c r="A394" s="172" t="s">
        <v>1694</v>
      </c>
      <c r="B394" s="173" t="s">
        <v>1695</v>
      </c>
      <c r="C394" s="173">
        <f>(Components!$W394*variables!$B$1)*variables!$B$5</f>
        <v>501.6</v>
      </c>
      <c r="D394" s="173"/>
      <c r="E394" s="173"/>
      <c r="F394" s="173"/>
      <c r="G394" s="173"/>
      <c r="H394" s="173"/>
      <c r="I394" s="173"/>
      <c r="J394" s="173"/>
      <c r="K394" s="173" t="s">
        <v>631</v>
      </c>
      <c r="L394" s="173"/>
      <c r="M394" s="173"/>
      <c r="N394" s="173"/>
      <c r="O394" s="173"/>
      <c r="P394" s="173"/>
      <c r="Q394" s="173"/>
      <c r="R394" s="173"/>
      <c r="S394" s="173"/>
      <c r="T394" s="173"/>
      <c r="U394" s="173"/>
      <c r="V394" s="173"/>
      <c r="W394" s="173">
        <v>380</v>
      </c>
      <c r="X394" s="173"/>
      <c r="Y394" s="173"/>
      <c r="Z394" s="175"/>
      <c r="AA394" s="176"/>
      <c r="AB394" s="188"/>
      <c r="AC394" s="188"/>
    </row>
    <row r="395" spans="1:29" ht="15.75" customHeight="1">
      <c r="A395" s="177" t="s">
        <v>1696</v>
      </c>
      <c r="B395" s="178" t="s">
        <v>1697</v>
      </c>
      <c r="C395" s="178">
        <f>(Components!$W395*variables!$B$1)*variables!$B$5</f>
        <v>501.6</v>
      </c>
      <c r="D395" s="178"/>
      <c r="E395" s="178"/>
      <c r="F395" s="178"/>
      <c r="G395" s="178"/>
      <c r="H395" s="178"/>
      <c r="I395" s="178"/>
      <c r="J395" s="178"/>
      <c r="K395" s="178" t="s">
        <v>631</v>
      </c>
      <c r="L395" s="178"/>
      <c r="M395" s="178"/>
      <c r="N395" s="178"/>
      <c r="O395" s="178"/>
      <c r="P395" s="178"/>
      <c r="Q395" s="178"/>
      <c r="R395" s="178"/>
      <c r="S395" s="178"/>
      <c r="T395" s="178"/>
      <c r="U395" s="178"/>
      <c r="V395" s="178"/>
      <c r="W395" s="178">
        <v>380</v>
      </c>
      <c r="X395" s="178"/>
      <c r="Y395" s="178"/>
      <c r="Z395" s="180"/>
      <c r="AA395" s="176"/>
      <c r="AB395" s="188"/>
      <c r="AC395" s="188"/>
    </row>
    <row r="396" spans="1:29" ht="15.75" customHeight="1">
      <c r="A396" s="172" t="s">
        <v>1698</v>
      </c>
      <c r="B396" s="173" t="s">
        <v>1699</v>
      </c>
      <c r="C396" s="173">
        <f>(Components!$W396*variables!$B$1)*variables!$B$5</f>
        <v>501.6</v>
      </c>
      <c r="D396" s="173"/>
      <c r="E396" s="173"/>
      <c r="F396" s="173"/>
      <c r="G396" s="173"/>
      <c r="H396" s="173"/>
      <c r="I396" s="173"/>
      <c r="J396" s="173"/>
      <c r="K396" s="173" t="s">
        <v>631</v>
      </c>
      <c r="L396" s="173"/>
      <c r="M396" s="173"/>
      <c r="N396" s="173"/>
      <c r="O396" s="173"/>
      <c r="P396" s="173"/>
      <c r="Q396" s="173"/>
      <c r="R396" s="173"/>
      <c r="S396" s="173"/>
      <c r="T396" s="173"/>
      <c r="U396" s="173"/>
      <c r="V396" s="173"/>
      <c r="W396" s="173">
        <v>380</v>
      </c>
      <c r="X396" s="173"/>
      <c r="Y396" s="173"/>
      <c r="Z396" s="175"/>
      <c r="AA396" s="176"/>
      <c r="AB396" s="188"/>
      <c r="AC396" s="188"/>
    </row>
    <row r="397" spans="1:29" ht="15.75" customHeight="1">
      <c r="A397" s="177" t="s">
        <v>1700</v>
      </c>
      <c r="B397" s="178" t="s">
        <v>1701</v>
      </c>
      <c r="C397" s="178">
        <f>(Components!$W397*variables!$B$1)*variables!$B$5</f>
        <v>501.6</v>
      </c>
      <c r="D397" s="178"/>
      <c r="E397" s="178"/>
      <c r="F397" s="178"/>
      <c r="G397" s="178"/>
      <c r="H397" s="178"/>
      <c r="I397" s="178"/>
      <c r="J397" s="178"/>
      <c r="K397" s="178" t="s">
        <v>631</v>
      </c>
      <c r="L397" s="178"/>
      <c r="M397" s="178"/>
      <c r="N397" s="178"/>
      <c r="O397" s="178"/>
      <c r="P397" s="178"/>
      <c r="Q397" s="178"/>
      <c r="R397" s="178"/>
      <c r="S397" s="178"/>
      <c r="T397" s="178"/>
      <c r="U397" s="178"/>
      <c r="V397" s="178"/>
      <c r="W397" s="178">
        <v>380</v>
      </c>
      <c r="X397" s="178"/>
      <c r="Y397" s="178"/>
      <c r="Z397" s="180"/>
      <c r="AA397" s="176"/>
      <c r="AB397" s="188"/>
      <c r="AC397" s="188"/>
    </row>
    <row r="398" spans="1:29" ht="15.75" customHeight="1">
      <c r="A398" s="172" t="s">
        <v>1702</v>
      </c>
      <c r="B398" s="173" t="s">
        <v>1703</v>
      </c>
      <c r="C398" s="173">
        <f>(Components!$W398*variables!$B$1)*variables!$B$5</f>
        <v>501.6</v>
      </c>
      <c r="D398" s="173"/>
      <c r="E398" s="173"/>
      <c r="F398" s="173"/>
      <c r="G398" s="173"/>
      <c r="H398" s="173"/>
      <c r="I398" s="173"/>
      <c r="J398" s="173"/>
      <c r="K398" s="173" t="s">
        <v>631</v>
      </c>
      <c r="L398" s="173"/>
      <c r="M398" s="173"/>
      <c r="N398" s="173"/>
      <c r="O398" s="173"/>
      <c r="P398" s="173"/>
      <c r="Q398" s="173"/>
      <c r="R398" s="173"/>
      <c r="S398" s="173"/>
      <c r="T398" s="173"/>
      <c r="U398" s="173"/>
      <c r="V398" s="173"/>
      <c r="W398" s="173">
        <v>380</v>
      </c>
      <c r="X398" s="173"/>
      <c r="Y398" s="173"/>
      <c r="Z398" s="175"/>
      <c r="AA398" s="176"/>
      <c r="AB398" s="188"/>
      <c r="AC398" s="188"/>
    </row>
    <row r="399" spans="1:29" ht="15.75" customHeight="1">
      <c r="A399" s="177" t="s">
        <v>1704</v>
      </c>
      <c r="B399" s="178" t="s">
        <v>1705</v>
      </c>
      <c r="C399" s="178">
        <f>(Components!$W399*variables!$B$1)*variables!$B$5</f>
        <v>501.6</v>
      </c>
      <c r="D399" s="178"/>
      <c r="E399" s="178"/>
      <c r="F399" s="178"/>
      <c r="G399" s="178"/>
      <c r="H399" s="178"/>
      <c r="I399" s="178"/>
      <c r="J399" s="178"/>
      <c r="K399" s="178" t="s">
        <v>631</v>
      </c>
      <c r="L399" s="178"/>
      <c r="M399" s="178"/>
      <c r="N399" s="178"/>
      <c r="O399" s="178"/>
      <c r="P399" s="178"/>
      <c r="Q399" s="178"/>
      <c r="R399" s="178"/>
      <c r="S399" s="178"/>
      <c r="T399" s="178"/>
      <c r="U399" s="178"/>
      <c r="V399" s="178"/>
      <c r="W399" s="178">
        <v>380</v>
      </c>
      <c r="X399" s="178"/>
      <c r="Y399" s="178"/>
      <c r="Z399" s="180"/>
      <c r="AA399" s="176"/>
      <c r="AB399" s="188"/>
      <c r="AC399" s="188"/>
    </row>
    <row r="400" spans="1:29" ht="15.75" customHeight="1">
      <c r="A400" s="172" t="s">
        <v>1706</v>
      </c>
      <c r="B400" s="173" t="s">
        <v>1707</v>
      </c>
      <c r="C400" s="173">
        <f>(Components!$W400*variables!$B$1)*variables!$B$5</f>
        <v>501.6</v>
      </c>
      <c r="D400" s="173"/>
      <c r="E400" s="173"/>
      <c r="F400" s="173"/>
      <c r="G400" s="173"/>
      <c r="H400" s="173"/>
      <c r="I400" s="173"/>
      <c r="J400" s="173"/>
      <c r="K400" s="173" t="s">
        <v>631</v>
      </c>
      <c r="L400" s="173"/>
      <c r="M400" s="173"/>
      <c r="N400" s="173"/>
      <c r="O400" s="173"/>
      <c r="P400" s="173"/>
      <c r="Q400" s="173"/>
      <c r="R400" s="173"/>
      <c r="S400" s="173"/>
      <c r="T400" s="173"/>
      <c r="U400" s="173"/>
      <c r="V400" s="173"/>
      <c r="W400" s="173">
        <v>380</v>
      </c>
      <c r="X400" s="173"/>
      <c r="Y400" s="173"/>
      <c r="Z400" s="175"/>
      <c r="AA400" s="176"/>
      <c r="AB400" s="188"/>
      <c r="AC400" s="188"/>
    </row>
    <row r="401" spans="1:29" ht="15.75" customHeight="1">
      <c r="A401" s="177" t="s">
        <v>1708</v>
      </c>
      <c r="B401" s="178" t="s">
        <v>1709</v>
      </c>
      <c r="C401" s="178">
        <f>(Components!$W401*variables!$B$1)*variables!$B$5</f>
        <v>501.6</v>
      </c>
      <c r="D401" s="178"/>
      <c r="E401" s="178"/>
      <c r="F401" s="178"/>
      <c r="G401" s="178"/>
      <c r="H401" s="178"/>
      <c r="I401" s="178"/>
      <c r="J401" s="178"/>
      <c r="K401" s="178" t="s">
        <v>631</v>
      </c>
      <c r="L401" s="178"/>
      <c r="M401" s="178"/>
      <c r="N401" s="178"/>
      <c r="O401" s="178"/>
      <c r="P401" s="178"/>
      <c r="Q401" s="178"/>
      <c r="R401" s="178"/>
      <c r="S401" s="178"/>
      <c r="T401" s="178"/>
      <c r="U401" s="178"/>
      <c r="V401" s="178"/>
      <c r="W401" s="178">
        <v>380</v>
      </c>
      <c r="X401" s="178"/>
      <c r="Y401" s="178"/>
      <c r="Z401" s="180"/>
      <c r="AA401" s="176"/>
      <c r="AB401" s="188"/>
      <c r="AC401" s="188"/>
    </row>
    <row r="402" spans="1:29" ht="15.75" customHeight="1">
      <c r="A402" s="172" t="s">
        <v>1710</v>
      </c>
      <c r="B402" s="173" t="s">
        <v>1711</v>
      </c>
      <c r="C402" s="173">
        <f>(Components!$W402*variables!$B$1)*variables!$B$5</f>
        <v>501.6</v>
      </c>
      <c r="D402" s="173"/>
      <c r="E402" s="173"/>
      <c r="F402" s="173"/>
      <c r="G402" s="173"/>
      <c r="H402" s="173"/>
      <c r="I402" s="173"/>
      <c r="J402" s="173"/>
      <c r="K402" s="173" t="s">
        <v>631</v>
      </c>
      <c r="L402" s="173"/>
      <c r="M402" s="173"/>
      <c r="N402" s="173"/>
      <c r="O402" s="173"/>
      <c r="P402" s="173"/>
      <c r="Q402" s="173"/>
      <c r="R402" s="173"/>
      <c r="S402" s="173"/>
      <c r="T402" s="173"/>
      <c r="U402" s="173"/>
      <c r="V402" s="173"/>
      <c r="W402" s="173">
        <v>380</v>
      </c>
      <c r="X402" s="173"/>
      <c r="Y402" s="173"/>
      <c r="Z402" s="175"/>
      <c r="AA402" s="176"/>
      <c r="AB402" s="188"/>
      <c r="AC402" s="188"/>
    </row>
    <row r="403" spans="1:29" ht="15.75" customHeight="1">
      <c r="A403" s="177" t="s">
        <v>1712</v>
      </c>
      <c r="B403" s="178" t="s">
        <v>1713</v>
      </c>
      <c r="C403" s="178">
        <f>(Components!$W403*variables!$B$1)*variables!$B$5</f>
        <v>396.00000000000006</v>
      </c>
      <c r="D403" s="178"/>
      <c r="E403" s="178"/>
      <c r="F403" s="178"/>
      <c r="G403" s="178"/>
      <c r="H403" s="178"/>
      <c r="I403" s="178"/>
      <c r="J403" s="178"/>
      <c r="K403" s="178" t="s">
        <v>631</v>
      </c>
      <c r="L403" s="178"/>
      <c r="M403" s="178"/>
      <c r="N403" s="178"/>
      <c r="O403" s="178"/>
      <c r="P403" s="178"/>
      <c r="Q403" s="178"/>
      <c r="R403" s="178"/>
      <c r="S403" s="178"/>
      <c r="T403" s="178"/>
      <c r="U403" s="178"/>
      <c r="V403" s="178"/>
      <c r="W403" s="178">
        <v>300</v>
      </c>
      <c r="X403" s="178"/>
      <c r="Y403" s="178"/>
      <c r="Z403" s="180"/>
      <c r="AA403" s="176"/>
      <c r="AB403" s="188"/>
      <c r="AC403" s="188"/>
    </row>
    <row r="404" spans="1:29" ht="15.75" customHeight="1">
      <c r="A404" s="172" t="s">
        <v>1714</v>
      </c>
      <c r="B404" s="173" t="s">
        <v>1715</v>
      </c>
      <c r="C404" s="173">
        <f>(Components!$W404*variables!$B$1)*variables!$B$5</f>
        <v>396.00000000000006</v>
      </c>
      <c r="D404" s="173"/>
      <c r="E404" s="173"/>
      <c r="F404" s="173"/>
      <c r="G404" s="173"/>
      <c r="H404" s="173"/>
      <c r="I404" s="173"/>
      <c r="J404" s="173"/>
      <c r="K404" s="173" t="s">
        <v>631</v>
      </c>
      <c r="L404" s="173"/>
      <c r="M404" s="173"/>
      <c r="N404" s="173"/>
      <c r="O404" s="173"/>
      <c r="P404" s="173"/>
      <c r="Q404" s="173"/>
      <c r="R404" s="173"/>
      <c r="S404" s="173"/>
      <c r="T404" s="173"/>
      <c r="U404" s="173"/>
      <c r="V404" s="173"/>
      <c r="W404" s="173">
        <v>300</v>
      </c>
      <c r="X404" s="173"/>
      <c r="Y404" s="173"/>
      <c r="Z404" s="175"/>
      <c r="AA404" s="176"/>
      <c r="AB404" s="188"/>
      <c r="AC404" s="188"/>
    </row>
    <row r="405" spans="1:29" ht="15.75" customHeight="1">
      <c r="A405" s="177" t="s">
        <v>1716</v>
      </c>
      <c r="B405" s="178" t="s">
        <v>1717</v>
      </c>
      <c r="C405" s="178">
        <f>(Components!$W405*variables!$B$1)*variables!$B$5</f>
        <v>396.00000000000006</v>
      </c>
      <c r="D405" s="178"/>
      <c r="E405" s="178"/>
      <c r="F405" s="178"/>
      <c r="G405" s="178"/>
      <c r="H405" s="178"/>
      <c r="I405" s="178"/>
      <c r="J405" s="178"/>
      <c r="K405" s="178" t="s">
        <v>631</v>
      </c>
      <c r="L405" s="178"/>
      <c r="M405" s="178"/>
      <c r="N405" s="178"/>
      <c r="O405" s="178"/>
      <c r="P405" s="178"/>
      <c r="Q405" s="178"/>
      <c r="R405" s="178"/>
      <c r="S405" s="178"/>
      <c r="T405" s="178"/>
      <c r="U405" s="178"/>
      <c r="V405" s="178"/>
      <c r="W405" s="178">
        <v>300</v>
      </c>
      <c r="X405" s="178"/>
      <c r="Y405" s="178"/>
      <c r="Z405" s="180"/>
      <c r="AA405" s="176"/>
      <c r="AB405" s="188"/>
      <c r="AC405" s="188"/>
    </row>
    <row r="406" spans="1:29" ht="15.75" customHeight="1">
      <c r="A406" s="172" t="s">
        <v>1718</v>
      </c>
      <c r="B406" s="173" t="s">
        <v>1719</v>
      </c>
      <c r="C406" s="173">
        <f>(Components!$W406*variables!$B$1)*variables!$B$5</f>
        <v>396.00000000000006</v>
      </c>
      <c r="D406" s="173"/>
      <c r="E406" s="173"/>
      <c r="F406" s="173"/>
      <c r="G406" s="173"/>
      <c r="H406" s="173"/>
      <c r="I406" s="173"/>
      <c r="J406" s="173"/>
      <c r="K406" s="173" t="s">
        <v>631</v>
      </c>
      <c r="L406" s="173"/>
      <c r="M406" s="173"/>
      <c r="N406" s="173"/>
      <c r="O406" s="173"/>
      <c r="P406" s="173"/>
      <c r="Q406" s="173"/>
      <c r="R406" s="173"/>
      <c r="S406" s="173"/>
      <c r="T406" s="173"/>
      <c r="U406" s="173"/>
      <c r="V406" s="173"/>
      <c r="W406" s="173">
        <v>300</v>
      </c>
      <c r="X406" s="173"/>
      <c r="Y406" s="173"/>
      <c r="Z406" s="175"/>
      <c r="AA406" s="176"/>
      <c r="AB406" s="188"/>
      <c r="AC406" s="188"/>
    </row>
    <row r="407" spans="1:29" ht="15.75" customHeight="1">
      <c r="A407" s="177" t="s">
        <v>1720</v>
      </c>
      <c r="B407" s="178" t="s">
        <v>1721</v>
      </c>
      <c r="C407" s="178">
        <f>(Components!$W407*variables!$B$1)*variables!$B$5</f>
        <v>396.00000000000006</v>
      </c>
      <c r="D407" s="178"/>
      <c r="E407" s="178"/>
      <c r="F407" s="178"/>
      <c r="G407" s="178"/>
      <c r="H407" s="178"/>
      <c r="I407" s="178"/>
      <c r="J407" s="178"/>
      <c r="K407" s="178" t="s">
        <v>631</v>
      </c>
      <c r="L407" s="178"/>
      <c r="M407" s="178"/>
      <c r="N407" s="178"/>
      <c r="O407" s="178"/>
      <c r="P407" s="178"/>
      <c r="Q407" s="178"/>
      <c r="R407" s="178"/>
      <c r="S407" s="178"/>
      <c r="T407" s="178"/>
      <c r="U407" s="178"/>
      <c r="V407" s="178"/>
      <c r="W407" s="178">
        <v>300</v>
      </c>
      <c r="X407" s="178"/>
      <c r="Y407" s="178"/>
      <c r="Z407" s="180"/>
      <c r="AA407" s="176"/>
      <c r="AB407" s="188"/>
      <c r="AC407" s="188"/>
    </row>
    <row r="408" spans="1:29" ht="15.75" customHeight="1">
      <c r="A408" s="172" t="s">
        <v>1722</v>
      </c>
      <c r="B408" s="173" t="s">
        <v>1723</v>
      </c>
      <c r="C408" s="173">
        <f>(Components!$W408*variables!$B$1)*variables!$B$5</f>
        <v>396.00000000000006</v>
      </c>
      <c r="D408" s="173"/>
      <c r="E408" s="173"/>
      <c r="F408" s="173"/>
      <c r="G408" s="173"/>
      <c r="H408" s="173"/>
      <c r="I408" s="173"/>
      <c r="J408" s="173"/>
      <c r="K408" s="173" t="s">
        <v>631</v>
      </c>
      <c r="L408" s="173"/>
      <c r="M408" s="173"/>
      <c r="N408" s="173"/>
      <c r="O408" s="173"/>
      <c r="P408" s="173"/>
      <c r="Q408" s="173"/>
      <c r="R408" s="173"/>
      <c r="S408" s="173"/>
      <c r="T408" s="173"/>
      <c r="U408" s="173"/>
      <c r="V408" s="173"/>
      <c r="W408" s="173">
        <v>300</v>
      </c>
      <c r="X408" s="173"/>
      <c r="Y408" s="173"/>
      <c r="Z408" s="175"/>
      <c r="AA408" s="176"/>
      <c r="AB408" s="188"/>
      <c r="AC408" s="188"/>
    </row>
    <row r="409" spans="1:29" ht="15.75" customHeight="1">
      <c r="A409" s="177" t="s">
        <v>1724</v>
      </c>
      <c r="B409" s="178" t="s">
        <v>1725</v>
      </c>
      <c r="C409" s="178">
        <f>(Components!$W409*variables!$B$1)*variables!$B$5</f>
        <v>396.00000000000006</v>
      </c>
      <c r="D409" s="178"/>
      <c r="E409" s="178"/>
      <c r="F409" s="178"/>
      <c r="G409" s="178"/>
      <c r="H409" s="178"/>
      <c r="I409" s="178"/>
      <c r="J409" s="178"/>
      <c r="K409" s="178" t="s">
        <v>631</v>
      </c>
      <c r="L409" s="178"/>
      <c r="M409" s="178"/>
      <c r="N409" s="178"/>
      <c r="O409" s="178"/>
      <c r="P409" s="178"/>
      <c r="Q409" s="178"/>
      <c r="R409" s="178"/>
      <c r="S409" s="178"/>
      <c r="T409" s="178"/>
      <c r="U409" s="178"/>
      <c r="V409" s="178"/>
      <c r="W409" s="178">
        <v>300</v>
      </c>
      <c r="X409" s="178"/>
      <c r="Y409" s="178"/>
      <c r="Z409" s="180"/>
      <c r="AA409" s="176"/>
      <c r="AB409" s="188"/>
      <c r="AC409" s="188"/>
    </row>
    <row r="410" spans="1:29" ht="15.75" customHeight="1">
      <c r="A410" s="172" t="s">
        <v>1726</v>
      </c>
      <c r="B410" s="173" t="s">
        <v>1727</v>
      </c>
      <c r="C410" s="173">
        <f>(Components!$W410*variables!$B$1)*variables!$B$5</f>
        <v>396.00000000000006</v>
      </c>
      <c r="D410" s="173"/>
      <c r="E410" s="173"/>
      <c r="F410" s="173"/>
      <c r="G410" s="173"/>
      <c r="H410" s="173"/>
      <c r="I410" s="173"/>
      <c r="J410" s="173"/>
      <c r="K410" s="173" t="s">
        <v>631</v>
      </c>
      <c r="L410" s="173"/>
      <c r="M410" s="173"/>
      <c r="N410" s="173"/>
      <c r="O410" s="173"/>
      <c r="P410" s="173"/>
      <c r="Q410" s="173"/>
      <c r="R410" s="173"/>
      <c r="S410" s="173"/>
      <c r="T410" s="173"/>
      <c r="U410" s="173"/>
      <c r="V410" s="173"/>
      <c r="W410" s="173">
        <v>300</v>
      </c>
      <c r="X410" s="173"/>
      <c r="Y410" s="173"/>
      <c r="Z410" s="175"/>
      <c r="AA410" s="176"/>
      <c r="AB410" s="188"/>
      <c r="AC410" s="188"/>
    </row>
    <row r="411" spans="1:29" ht="15.75" customHeight="1">
      <c r="A411" s="177" t="s">
        <v>1728</v>
      </c>
      <c r="B411" s="178" t="s">
        <v>1729</v>
      </c>
      <c r="C411" s="178">
        <f>(Components!$W411*variables!$B$1)*variables!$B$5</f>
        <v>396.00000000000006</v>
      </c>
      <c r="D411" s="178"/>
      <c r="E411" s="178"/>
      <c r="F411" s="178"/>
      <c r="G411" s="178"/>
      <c r="H411" s="178"/>
      <c r="I411" s="178"/>
      <c r="J411" s="178"/>
      <c r="K411" s="178" t="s">
        <v>631</v>
      </c>
      <c r="L411" s="178"/>
      <c r="M411" s="178"/>
      <c r="N411" s="178"/>
      <c r="O411" s="178"/>
      <c r="P411" s="178"/>
      <c r="Q411" s="178"/>
      <c r="R411" s="178"/>
      <c r="S411" s="178"/>
      <c r="T411" s="178"/>
      <c r="U411" s="178"/>
      <c r="V411" s="178"/>
      <c r="W411" s="178">
        <v>300</v>
      </c>
      <c r="X411" s="178"/>
      <c r="Y411" s="178"/>
      <c r="Z411" s="180"/>
      <c r="AA411" s="176"/>
      <c r="AB411" s="188"/>
      <c r="AC411" s="188"/>
    </row>
    <row r="412" spans="1:29" ht="15.75" customHeight="1">
      <c r="A412" s="172" t="s">
        <v>1730</v>
      </c>
      <c r="B412" s="173" t="s">
        <v>1731</v>
      </c>
      <c r="C412" s="173">
        <f>(Components!$W412*variables!$B$1)*variables!$B$5</f>
        <v>396.00000000000006</v>
      </c>
      <c r="D412" s="173"/>
      <c r="E412" s="173"/>
      <c r="F412" s="173"/>
      <c r="G412" s="173"/>
      <c r="H412" s="173"/>
      <c r="I412" s="173"/>
      <c r="J412" s="173"/>
      <c r="K412" s="173" t="s">
        <v>631</v>
      </c>
      <c r="L412" s="173"/>
      <c r="M412" s="173"/>
      <c r="N412" s="173"/>
      <c r="O412" s="173"/>
      <c r="P412" s="173"/>
      <c r="Q412" s="173"/>
      <c r="R412" s="173"/>
      <c r="S412" s="173"/>
      <c r="T412" s="173"/>
      <c r="U412" s="173"/>
      <c r="V412" s="173"/>
      <c r="W412" s="173">
        <v>300</v>
      </c>
      <c r="X412" s="173"/>
      <c r="Y412" s="173"/>
      <c r="Z412" s="175"/>
      <c r="AA412" s="176"/>
      <c r="AB412" s="188"/>
      <c r="AC412" s="188"/>
    </row>
    <row r="413" spans="1:29" ht="15.75" customHeight="1">
      <c r="A413" s="177" t="s">
        <v>1732</v>
      </c>
      <c r="B413" s="178" t="s">
        <v>1733</v>
      </c>
      <c r="C413" s="178">
        <f>(Components!$W413*variables!$B$1)*variables!$B$5</f>
        <v>396.00000000000006</v>
      </c>
      <c r="D413" s="178"/>
      <c r="E413" s="178"/>
      <c r="F413" s="178"/>
      <c r="G413" s="178"/>
      <c r="H413" s="178"/>
      <c r="I413" s="178"/>
      <c r="J413" s="178"/>
      <c r="K413" s="178" t="s">
        <v>631</v>
      </c>
      <c r="L413" s="178"/>
      <c r="M413" s="178"/>
      <c r="N413" s="178"/>
      <c r="O413" s="178"/>
      <c r="P413" s="178"/>
      <c r="Q413" s="178"/>
      <c r="R413" s="178"/>
      <c r="S413" s="178"/>
      <c r="T413" s="178"/>
      <c r="U413" s="178"/>
      <c r="V413" s="178"/>
      <c r="W413" s="178">
        <v>300</v>
      </c>
      <c r="X413" s="178"/>
      <c r="Y413" s="178"/>
      <c r="Z413" s="180"/>
      <c r="AA413" s="176"/>
      <c r="AB413" s="188"/>
      <c r="AC413" s="188"/>
    </row>
    <row r="414" spans="1:29" ht="15.75" customHeight="1">
      <c r="A414" s="172" t="s">
        <v>1734</v>
      </c>
      <c r="B414" s="173" t="s">
        <v>1735</v>
      </c>
      <c r="C414" s="173">
        <f>(Components!$W414*variables!$B$1)*variables!$B$5</f>
        <v>396.00000000000006</v>
      </c>
      <c r="D414" s="173"/>
      <c r="E414" s="173"/>
      <c r="F414" s="173"/>
      <c r="G414" s="173"/>
      <c r="H414" s="173"/>
      <c r="I414" s="173"/>
      <c r="J414" s="173"/>
      <c r="K414" s="173" t="s">
        <v>631</v>
      </c>
      <c r="L414" s="173"/>
      <c r="M414" s="173"/>
      <c r="N414" s="173"/>
      <c r="O414" s="173"/>
      <c r="P414" s="173"/>
      <c r="Q414" s="173"/>
      <c r="R414" s="173"/>
      <c r="S414" s="173"/>
      <c r="T414" s="173"/>
      <c r="U414" s="173"/>
      <c r="V414" s="173"/>
      <c r="W414" s="173">
        <v>300</v>
      </c>
      <c r="X414" s="173"/>
      <c r="Y414" s="173"/>
      <c r="Z414" s="175"/>
      <c r="AA414" s="176"/>
      <c r="AB414" s="188"/>
      <c r="AC414" s="188"/>
    </row>
    <row r="415" spans="1:29" ht="15.75" customHeight="1">
      <c r="A415" s="177" t="s">
        <v>1736</v>
      </c>
      <c r="B415" s="178" t="s">
        <v>1737</v>
      </c>
      <c r="C415" s="178">
        <f>(Components!$W415*variables!$B$1)*variables!$B$5</f>
        <v>396.00000000000006</v>
      </c>
      <c r="D415" s="178"/>
      <c r="E415" s="178"/>
      <c r="F415" s="178"/>
      <c r="G415" s="178"/>
      <c r="H415" s="178"/>
      <c r="I415" s="178"/>
      <c r="J415" s="178"/>
      <c r="K415" s="178" t="s">
        <v>631</v>
      </c>
      <c r="L415" s="178"/>
      <c r="M415" s="178"/>
      <c r="N415" s="178"/>
      <c r="O415" s="178"/>
      <c r="P415" s="178"/>
      <c r="Q415" s="178"/>
      <c r="R415" s="178"/>
      <c r="S415" s="178"/>
      <c r="T415" s="178"/>
      <c r="U415" s="178"/>
      <c r="V415" s="178"/>
      <c r="W415" s="178">
        <v>300</v>
      </c>
      <c r="X415" s="178"/>
      <c r="Y415" s="178"/>
      <c r="Z415" s="180"/>
      <c r="AA415" s="176"/>
      <c r="AB415" s="188"/>
      <c r="AC415" s="188"/>
    </row>
    <row r="416" spans="1:29" ht="15.75" customHeight="1">
      <c r="A416" s="172" t="s">
        <v>1738</v>
      </c>
      <c r="B416" s="173" t="s">
        <v>1739</v>
      </c>
      <c r="C416" s="173">
        <f>(Components!$W416*variables!$B$1)*variables!$B$5</f>
        <v>396.00000000000006</v>
      </c>
      <c r="D416" s="173"/>
      <c r="E416" s="173"/>
      <c r="F416" s="173"/>
      <c r="G416" s="173"/>
      <c r="H416" s="173"/>
      <c r="I416" s="173"/>
      <c r="J416" s="173"/>
      <c r="K416" s="173" t="s">
        <v>631</v>
      </c>
      <c r="L416" s="173"/>
      <c r="M416" s="173"/>
      <c r="N416" s="173"/>
      <c r="O416" s="173"/>
      <c r="P416" s="173"/>
      <c r="Q416" s="173"/>
      <c r="R416" s="173"/>
      <c r="S416" s="173"/>
      <c r="T416" s="173"/>
      <c r="U416" s="173"/>
      <c r="V416" s="173"/>
      <c r="W416" s="173">
        <v>300</v>
      </c>
      <c r="X416" s="173"/>
      <c r="Y416" s="173"/>
      <c r="Z416" s="175"/>
      <c r="AA416" s="176"/>
      <c r="AB416" s="188"/>
      <c r="AC416" s="188"/>
    </row>
    <row r="417" spans="1:29" ht="15.75" customHeight="1">
      <c r="A417" s="177" t="s">
        <v>1740</v>
      </c>
      <c r="B417" s="178" t="s">
        <v>1741</v>
      </c>
      <c r="C417" s="178">
        <f>(Components!$W417*variables!$B$1)*variables!$B$5</f>
        <v>396.00000000000006</v>
      </c>
      <c r="D417" s="178"/>
      <c r="E417" s="178"/>
      <c r="F417" s="178"/>
      <c r="G417" s="178"/>
      <c r="H417" s="178"/>
      <c r="I417" s="178"/>
      <c r="J417" s="178"/>
      <c r="K417" s="178" t="s">
        <v>631</v>
      </c>
      <c r="L417" s="178"/>
      <c r="M417" s="178"/>
      <c r="N417" s="178"/>
      <c r="O417" s="178"/>
      <c r="P417" s="178"/>
      <c r="Q417" s="178"/>
      <c r="R417" s="178"/>
      <c r="S417" s="178"/>
      <c r="T417" s="178"/>
      <c r="U417" s="178"/>
      <c r="V417" s="178"/>
      <c r="W417" s="178">
        <v>300</v>
      </c>
      <c r="X417" s="178"/>
      <c r="Y417" s="178"/>
      <c r="Z417" s="180"/>
      <c r="AA417" s="176"/>
      <c r="AB417" s="188"/>
      <c r="AC417" s="188"/>
    </row>
    <row r="418" spans="1:29" ht="15.75" customHeight="1">
      <c r="A418" s="172" t="s">
        <v>1742</v>
      </c>
      <c r="B418" s="173" t="s">
        <v>1743</v>
      </c>
      <c r="C418" s="173">
        <f>(V418*variables!$B$3)/variables!$B$4</f>
        <v>3.8181818181818185E-2</v>
      </c>
      <c r="D418" s="173"/>
      <c r="E418" s="173"/>
      <c r="F418" s="173"/>
      <c r="G418" s="173"/>
      <c r="H418" s="173"/>
      <c r="I418" s="173"/>
      <c r="J418" s="173"/>
      <c r="K418" s="173" t="s">
        <v>447</v>
      </c>
      <c r="L418" s="173"/>
      <c r="M418" s="173"/>
      <c r="N418" s="173"/>
      <c r="O418" s="173"/>
      <c r="P418" s="173"/>
      <c r="Q418" s="173"/>
      <c r="R418" s="186" t="s">
        <v>1744</v>
      </c>
      <c r="S418" s="173"/>
      <c r="T418" s="173"/>
      <c r="U418" s="173"/>
      <c r="V418" s="173">
        <v>0.8</v>
      </c>
      <c r="W418" s="173"/>
      <c r="X418" s="173"/>
      <c r="Y418" s="173"/>
      <c r="Z418" s="175"/>
      <c r="AA418" s="176"/>
      <c r="AB418" s="188"/>
      <c r="AC418" s="188"/>
    </row>
    <row r="419" spans="1:29" ht="15.75" customHeight="1">
      <c r="A419" s="189"/>
      <c r="B419" s="190"/>
      <c r="C419" s="190">
        <f>(Components!$W419*variables!$B$1)*variables!$B$5</f>
        <v>77.88000000000001</v>
      </c>
      <c r="D419" s="190"/>
      <c r="E419" s="190"/>
      <c r="F419" s="190"/>
      <c r="G419" s="190"/>
      <c r="H419" s="190"/>
      <c r="I419" s="190"/>
      <c r="J419" s="190"/>
      <c r="K419" s="190"/>
      <c r="L419" s="190"/>
      <c r="M419" s="190"/>
      <c r="N419" s="190"/>
      <c r="O419" s="190"/>
      <c r="P419" s="190"/>
      <c r="Q419" s="190"/>
      <c r="R419" s="190"/>
      <c r="S419" s="190"/>
      <c r="T419" s="190"/>
      <c r="U419" s="190"/>
      <c r="V419" s="190"/>
      <c r="W419" s="190">
        <v>59</v>
      </c>
      <c r="X419" s="190"/>
      <c r="Y419" s="190"/>
      <c r="Z419" s="191"/>
      <c r="AA419" s="176"/>
      <c r="AB419" s="188"/>
      <c r="AC419" s="188"/>
    </row>
    <row r="420" spans="1:29" ht="15.75" customHeight="1">
      <c r="B420" s="176"/>
      <c r="C420" s="176"/>
      <c r="D420" s="176"/>
      <c r="E420" s="176"/>
      <c r="H420" s="176"/>
      <c r="I420" s="176"/>
      <c r="K420" s="176"/>
      <c r="O420" s="176"/>
      <c r="P420" s="176"/>
      <c r="Q420" s="176"/>
      <c r="R420" s="176"/>
      <c r="S420" s="176"/>
      <c r="T420" s="176"/>
      <c r="U420" s="176"/>
      <c r="V420" s="176"/>
      <c r="W420" s="176"/>
      <c r="X420" s="176"/>
      <c r="Y420" s="176"/>
      <c r="Z420" s="176"/>
      <c r="AA420" s="176"/>
      <c r="AB420" s="188"/>
      <c r="AC420" s="188"/>
    </row>
    <row r="421" spans="1:29" ht="15.75" customHeight="1">
      <c r="B421" s="176"/>
      <c r="C421" s="176"/>
      <c r="D421" s="176"/>
      <c r="E421" s="176"/>
      <c r="H421" s="176"/>
      <c r="I421" s="176"/>
      <c r="K421" s="176"/>
      <c r="O421" s="176"/>
      <c r="P421" s="176"/>
      <c r="Q421" s="176"/>
      <c r="R421" s="176"/>
      <c r="S421" s="176"/>
      <c r="T421" s="176"/>
      <c r="U421" s="176"/>
      <c r="V421" s="176"/>
      <c r="W421" s="176"/>
      <c r="X421" s="176"/>
      <c r="Y421" s="176"/>
      <c r="Z421" s="176"/>
      <c r="AA421" s="176"/>
      <c r="AB421" s="188"/>
      <c r="AC421" s="188"/>
    </row>
    <row r="422" spans="1:29" ht="15.75" customHeight="1">
      <c r="B422" s="176"/>
      <c r="C422" s="176"/>
      <c r="D422" s="176"/>
      <c r="E422" s="176"/>
      <c r="H422" s="176"/>
      <c r="I422" s="176"/>
      <c r="K422" s="176"/>
      <c r="O422" s="176"/>
      <c r="P422" s="176"/>
      <c r="Q422" s="176"/>
      <c r="R422" s="176"/>
      <c r="S422" s="176"/>
      <c r="T422" s="176"/>
      <c r="U422" s="176"/>
      <c r="V422" s="176"/>
      <c r="W422" s="176"/>
      <c r="X422" s="176"/>
      <c r="Y422" s="176"/>
      <c r="Z422" s="176"/>
      <c r="AA422" s="176"/>
      <c r="AB422" s="188"/>
      <c r="AC422" s="188"/>
    </row>
    <row r="423" spans="1:29" ht="15.75" customHeight="1">
      <c r="B423" s="176"/>
      <c r="C423" s="176"/>
      <c r="D423" s="176"/>
      <c r="E423" s="176"/>
      <c r="H423" s="176"/>
      <c r="I423" s="176"/>
      <c r="K423" s="176"/>
      <c r="O423" s="176"/>
      <c r="P423" s="176"/>
      <c r="Q423" s="176"/>
      <c r="R423" s="176"/>
      <c r="S423" s="176"/>
      <c r="T423" s="176"/>
      <c r="U423" s="176"/>
      <c r="V423" s="176"/>
      <c r="W423" s="176"/>
      <c r="X423" s="176"/>
      <c r="Y423" s="176"/>
      <c r="Z423" s="176"/>
      <c r="AA423" s="176"/>
      <c r="AB423" s="188"/>
      <c r="AC423" s="188"/>
    </row>
    <row r="424" spans="1:29" ht="15.75" customHeight="1">
      <c r="B424" s="176"/>
      <c r="C424" s="176"/>
      <c r="D424" s="176"/>
      <c r="E424" s="176"/>
      <c r="H424" s="176"/>
      <c r="I424" s="176"/>
      <c r="K424" s="176"/>
      <c r="O424" s="176"/>
      <c r="P424" s="176"/>
      <c r="Q424" s="176"/>
      <c r="R424" s="176"/>
      <c r="S424" s="176"/>
      <c r="T424" s="176"/>
      <c r="U424" s="176"/>
      <c r="V424" s="176"/>
      <c r="W424" s="176"/>
      <c r="X424" s="176"/>
      <c r="Y424" s="176"/>
      <c r="Z424" s="176"/>
      <c r="AA424" s="176"/>
      <c r="AB424" s="188"/>
      <c r="AC424" s="188"/>
    </row>
    <row r="425" spans="1:29" ht="15.75" customHeight="1">
      <c r="B425" s="176"/>
      <c r="C425" s="176"/>
      <c r="D425" s="176"/>
      <c r="E425" s="176"/>
      <c r="H425" s="176"/>
      <c r="I425" s="176"/>
      <c r="K425" s="176"/>
      <c r="O425" s="176"/>
      <c r="P425" s="176"/>
      <c r="Q425" s="176"/>
      <c r="R425" s="176"/>
      <c r="S425" s="176"/>
      <c r="T425" s="176"/>
      <c r="U425" s="176"/>
      <c r="V425" s="176"/>
      <c r="W425" s="176"/>
      <c r="X425" s="176"/>
      <c r="Y425" s="176"/>
      <c r="Z425" s="176"/>
      <c r="AA425" s="176"/>
      <c r="AB425" s="188"/>
      <c r="AC425" s="188"/>
    </row>
    <row r="426" spans="1:29" ht="15.75" customHeight="1">
      <c r="B426" s="176"/>
      <c r="C426" s="176"/>
      <c r="D426" s="176"/>
      <c r="E426" s="176"/>
      <c r="H426" s="176"/>
      <c r="I426" s="176"/>
      <c r="K426" s="176"/>
      <c r="O426" s="176"/>
      <c r="P426" s="176"/>
      <c r="Q426" s="176"/>
      <c r="R426" s="176"/>
      <c r="S426" s="176"/>
      <c r="T426" s="176"/>
      <c r="U426" s="176"/>
      <c r="V426" s="176"/>
      <c r="W426" s="176"/>
      <c r="X426" s="176"/>
      <c r="Y426" s="176"/>
      <c r="Z426" s="176"/>
      <c r="AA426" s="176"/>
      <c r="AB426" s="188"/>
      <c r="AC426" s="188"/>
    </row>
    <row r="427" spans="1:29" ht="15.75" customHeight="1">
      <c r="B427" s="176"/>
      <c r="C427" s="176"/>
      <c r="D427" s="176"/>
      <c r="E427" s="176"/>
      <c r="H427" s="176"/>
      <c r="I427" s="176"/>
      <c r="K427" s="176"/>
      <c r="O427" s="176"/>
      <c r="P427" s="176"/>
      <c r="Q427" s="176"/>
      <c r="R427" s="176"/>
      <c r="S427" s="176"/>
      <c r="T427" s="176"/>
      <c r="U427" s="176"/>
      <c r="V427" s="176"/>
      <c r="W427" s="176"/>
      <c r="X427" s="176"/>
      <c r="Y427" s="176"/>
      <c r="Z427" s="176"/>
      <c r="AA427" s="176"/>
      <c r="AB427" s="188"/>
      <c r="AC427" s="188"/>
    </row>
    <row r="428" spans="1:29" ht="15.75" customHeight="1">
      <c r="B428" s="176"/>
      <c r="C428" s="176"/>
      <c r="D428" s="176"/>
      <c r="E428" s="176"/>
      <c r="H428" s="176"/>
      <c r="I428" s="176"/>
      <c r="K428" s="176"/>
      <c r="O428" s="176"/>
      <c r="P428" s="176"/>
      <c r="Q428" s="176"/>
      <c r="R428" s="176"/>
      <c r="S428" s="176"/>
      <c r="T428" s="176"/>
      <c r="U428" s="176"/>
      <c r="V428" s="176"/>
      <c r="W428" s="176"/>
      <c r="X428" s="176"/>
      <c r="Y428" s="176"/>
      <c r="Z428" s="176"/>
      <c r="AA428" s="176"/>
      <c r="AB428" s="188"/>
      <c r="AC428" s="188"/>
    </row>
    <row r="429" spans="1:29" ht="15.75" customHeight="1">
      <c r="B429" s="176"/>
      <c r="C429" s="176"/>
      <c r="D429" s="176"/>
      <c r="E429" s="176"/>
      <c r="H429" s="176"/>
      <c r="I429" s="176"/>
      <c r="K429" s="176"/>
      <c r="O429" s="176"/>
      <c r="P429" s="176"/>
      <c r="Q429" s="176"/>
      <c r="R429" s="176"/>
      <c r="S429" s="176"/>
      <c r="T429" s="176"/>
      <c r="U429" s="176"/>
      <c r="V429" s="176"/>
      <c r="W429" s="176"/>
      <c r="X429" s="176"/>
      <c r="Y429" s="176"/>
      <c r="Z429" s="176"/>
      <c r="AA429" s="176"/>
      <c r="AB429" s="188"/>
      <c r="AC429" s="188"/>
    </row>
    <row r="430" spans="1:29" ht="15.75" customHeight="1">
      <c r="B430" s="176"/>
      <c r="C430" s="176"/>
      <c r="D430" s="176"/>
      <c r="E430" s="176"/>
      <c r="H430" s="176"/>
      <c r="I430" s="176"/>
      <c r="K430" s="176"/>
      <c r="O430" s="176"/>
      <c r="P430" s="176"/>
      <c r="Q430" s="176"/>
      <c r="R430" s="176"/>
      <c r="S430" s="176"/>
      <c r="T430" s="176"/>
      <c r="U430" s="176"/>
      <c r="V430" s="176"/>
      <c r="W430" s="176"/>
      <c r="X430" s="176"/>
      <c r="Y430" s="176"/>
      <c r="Z430" s="176"/>
      <c r="AA430" s="176"/>
      <c r="AB430" s="188"/>
      <c r="AC430" s="188"/>
    </row>
    <row r="431" spans="1:29" ht="15.75" customHeight="1">
      <c r="B431" s="176"/>
      <c r="C431" s="176"/>
      <c r="D431" s="176"/>
      <c r="E431" s="176"/>
      <c r="H431" s="176"/>
      <c r="I431" s="176"/>
      <c r="K431" s="176"/>
      <c r="O431" s="176"/>
      <c r="P431" s="176"/>
      <c r="Q431" s="176"/>
      <c r="R431" s="176"/>
      <c r="S431" s="176"/>
      <c r="T431" s="176"/>
      <c r="U431" s="176"/>
      <c r="V431" s="176"/>
      <c r="W431" s="176"/>
      <c r="X431" s="176"/>
      <c r="Y431" s="176"/>
      <c r="Z431" s="176"/>
      <c r="AA431" s="176"/>
      <c r="AB431" s="188"/>
      <c r="AC431" s="188"/>
    </row>
    <row r="432" spans="1:29" ht="15.75" customHeight="1">
      <c r="B432" s="176"/>
      <c r="C432" s="176"/>
      <c r="D432" s="176"/>
      <c r="E432" s="176"/>
      <c r="H432" s="176"/>
      <c r="I432" s="176"/>
      <c r="K432" s="176"/>
      <c r="O432" s="176"/>
      <c r="P432" s="176"/>
      <c r="Q432" s="176"/>
      <c r="R432" s="176"/>
      <c r="S432" s="176"/>
      <c r="T432" s="176"/>
      <c r="U432" s="176"/>
      <c r="V432" s="176"/>
      <c r="W432" s="176"/>
      <c r="X432" s="176"/>
      <c r="Y432" s="176"/>
      <c r="Z432" s="176"/>
      <c r="AA432" s="176"/>
      <c r="AB432" s="188"/>
      <c r="AC432" s="188"/>
    </row>
    <row r="433" spans="2:29" ht="15.75" customHeight="1">
      <c r="B433" s="176"/>
      <c r="C433" s="176"/>
      <c r="D433" s="176"/>
      <c r="E433" s="176"/>
      <c r="H433" s="176"/>
      <c r="I433" s="176"/>
      <c r="K433" s="176"/>
      <c r="O433" s="176"/>
      <c r="P433" s="176"/>
      <c r="Q433" s="176"/>
      <c r="R433" s="176"/>
      <c r="S433" s="176"/>
      <c r="T433" s="176"/>
      <c r="U433" s="176"/>
      <c r="V433" s="176"/>
      <c r="W433" s="176"/>
      <c r="X433" s="176"/>
      <c r="Y433" s="176"/>
      <c r="Z433" s="176"/>
      <c r="AA433" s="176"/>
      <c r="AB433" s="188"/>
      <c r="AC433" s="188"/>
    </row>
    <row r="434" spans="2:29" ht="15.75" customHeight="1">
      <c r="B434" s="176"/>
      <c r="C434" s="176"/>
      <c r="D434" s="176"/>
      <c r="E434" s="176"/>
      <c r="H434" s="176"/>
      <c r="I434" s="176"/>
      <c r="K434" s="176"/>
      <c r="O434" s="176"/>
      <c r="P434" s="176"/>
      <c r="Q434" s="176"/>
      <c r="R434" s="176"/>
      <c r="S434" s="176"/>
      <c r="T434" s="176"/>
      <c r="U434" s="176"/>
      <c r="V434" s="176"/>
      <c r="W434" s="176"/>
      <c r="X434" s="176"/>
      <c r="Y434" s="176"/>
      <c r="Z434" s="176"/>
      <c r="AA434" s="176"/>
      <c r="AB434" s="188"/>
      <c r="AC434" s="188"/>
    </row>
    <row r="435" spans="2:29" ht="15.75" customHeight="1">
      <c r="B435" s="176"/>
      <c r="C435" s="176"/>
      <c r="D435" s="176"/>
      <c r="E435" s="176"/>
      <c r="H435" s="176"/>
      <c r="I435" s="176"/>
      <c r="K435" s="176"/>
      <c r="O435" s="176"/>
      <c r="P435" s="176"/>
      <c r="Q435" s="176"/>
      <c r="R435" s="176"/>
      <c r="S435" s="176"/>
      <c r="T435" s="176"/>
      <c r="U435" s="176"/>
      <c r="V435" s="176"/>
      <c r="W435" s="176"/>
      <c r="X435" s="176"/>
      <c r="Y435" s="176"/>
      <c r="Z435" s="176"/>
      <c r="AA435" s="176"/>
      <c r="AB435" s="188"/>
      <c r="AC435" s="188"/>
    </row>
    <row r="436" spans="2:29" ht="15.75" customHeight="1">
      <c r="B436" s="176"/>
      <c r="C436" s="176"/>
      <c r="D436" s="176"/>
      <c r="E436" s="176"/>
      <c r="H436" s="176"/>
      <c r="I436" s="176"/>
      <c r="K436" s="176"/>
      <c r="O436" s="176"/>
      <c r="P436" s="176"/>
      <c r="Q436" s="176"/>
      <c r="R436" s="176"/>
      <c r="S436" s="176"/>
      <c r="T436" s="176"/>
      <c r="U436" s="176"/>
      <c r="V436" s="176"/>
      <c r="W436" s="176"/>
      <c r="X436" s="176"/>
      <c r="Y436" s="176"/>
      <c r="Z436" s="176"/>
      <c r="AA436" s="176"/>
      <c r="AB436" s="188"/>
      <c r="AC436" s="188"/>
    </row>
    <row r="437" spans="2:29" ht="15.75" customHeight="1">
      <c r="B437" s="176"/>
      <c r="C437" s="176"/>
      <c r="D437" s="176"/>
      <c r="E437" s="176"/>
      <c r="H437" s="176"/>
      <c r="I437" s="176"/>
      <c r="K437" s="176"/>
      <c r="O437" s="176"/>
      <c r="P437" s="176"/>
      <c r="Q437" s="176"/>
      <c r="R437" s="176"/>
      <c r="S437" s="176"/>
      <c r="T437" s="176"/>
      <c r="U437" s="176"/>
      <c r="V437" s="176"/>
      <c r="W437" s="176"/>
      <c r="X437" s="176"/>
      <c r="Y437" s="176"/>
      <c r="Z437" s="176"/>
      <c r="AA437" s="176"/>
      <c r="AB437" s="188"/>
      <c r="AC437" s="188"/>
    </row>
    <row r="438" spans="2:29" ht="15.75" customHeight="1">
      <c r="B438" s="176"/>
      <c r="C438" s="176"/>
      <c r="D438" s="176"/>
      <c r="E438" s="176"/>
      <c r="H438" s="176"/>
      <c r="I438" s="176"/>
      <c r="K438" s="176"/>
      <c r="O438" s="176"/>
      <c r="P438" s="176"/>
      <c r="Q438" s="176"/>
      <c r="R438" s="176"/>
      <c r="S438" s="176"/>
      <c r="T438" s="176"/>
      <c r="U438" s="176"/>
      <c r="V438" s="176"/>
      <c r="W438" s="176"/>
      <c r="X438" s="176"/>
      <c r="Y438" s="176"/>
      <c r="Z438" s="176"/>
      <c r="AA438" s="176"/>
      <c r="AB438" s="188"/>
      <c r="AC438" s="188"/>
    </row>
    <row r="439" spans="2:29" ht="15.75" customHeight="1">
      <c r="B439" s="176"/>
      <c r="C439" s="176"/>
      <c r="D439" s="176"/>
      <c r="E439" s="176"/>
      <c r="H439" s="176"/>
      <c r="I439" s="176"/>
      <c r="K439" s="176"/>
      <c r="O439" s="176"/>
      <c r="P439" s="176"/>
      <c r="Q439" s="176"/>
      <c r="R439" s="176"/>
      <c r="S439" s="176"/>
      <c r="T439" s="176"/>
      <c r="U439" s="176"/>
      <c r="V439" s="176"/>
      <c r="W439" s="176"/>
      <c r="X439" s="176"/>
      <c r="Y439" s="176"/>
      <c r="Z439" s="176"/>
      <c r="AA439" s="176"/>
      <c r="AB439" s="188"/>
      <c r="AC439" s="188"/>
    </row>
    <row r="440" spans="2:29" ht="15.75" customHeight="1">
      <c r="B440" s="176"/>
      <c r="C440" s="176"/>
      <c r="D440" s="176"/>
      <c r="E440" s="176"/>
      <c r="H440" s="176"/>
      <c r="I440" s="176"/>
      <c r="K440" s="176"/>
      <c r="O440" s="176"/>
      <c r="P440" s="176"/>
      <c r="Q440" s="176"/>
      <c r="R440" s="176"/>
      <c r="S440" s="176"/>
      <c r="T440" s="176"/>
      <c r="U440" s="176"/>
      <c r="V440" s="176"/>
      <c r="W440" s="176"/>
      <c r="X440" s="176"/>
      <c r="Y440" s="176"/>
      <c r="Z440" s="176"/>
      <c r="AA440" s="176"/>
      <c r="AB440" s="188"/>
      <c r="AC440" s="188"/>
    </row>
    <row r="441" spans="2:29" ht="15.75" customHeight="1">
      <c r="B441" s="176"/>
      <c r="C441" s="176"/>
      <c r="D441" s="176"/>
      <c r="E441" s="176"/>
      <c r="H441" s="176"/>
      <c r="I441" s="176"/>
      <c r="K441" s="176"/>
      <c r="O441" s="176"/>
      <c r="P441" s="176"/>
      <c r="Q441" s="176"/>
      <c r="R441" s="176"/>
      <c r="S441" s="176"/>
      <c r="T441" s="176"/>
      <c r="U441" s="176"/>
      <c r="V441" s="176"/>
      <c r="W441" s="176"/>
      <c r="X441" s="176"/>
      <c r="Y441" s="176"/>
      <c r="Z441" s="176"/>
      <c r="AA441" s="176"/>
      <c r="AB441" s="188"/>
      <c r="AC441" s="188"/>
    </row>
    <row r="442" spans="2:29" ht="15.75" customHeight="1">
      <c r="B442" s="176"/>
      <c r="C442" s="176"/>
      <c r="D442" s="176"/>
      <c r="E442" s="176"/>
      <c r="H442" s="176"/>
      <c r="I442" s="176"/>
      <c r="K442" s="176"/>
      <c r="O442" s="176"/>
      <c r="P442" s="176"/>
      <c r="Q442" s="176"/>
      <c r="R442" s="176"/>
      <c r="S442" s="176"/>
      <c r="T442" s="176"/>
      <c r="U442" s="176"/>
      <c r="V442" s="176"/>
      <c r="W442" s="176"/>
      <c r="X442" s="176"/>
      <c r="Y442" s="176"/>
      <c r="Z442" s="176"/>
      <c r="AA442" s="176"/>
      <c r="AB442" s="188"/>
      <c r="AC442" s="188"/>
    </row>
    <row r="443" spans="2:29" ht="15.75" customHeight="1">
      <c r="B443" s="176"/>
      <c r="C443" s="176"/>
      <c r="D443" s="176"/>
      <c r="E443" s="176"/>
      <c r="H443" s="176"/>
      <c r="I443" s="176"/>
      <c r="K443" s="176"/>
      <c r="O443" s="176"/>
      <c r="P443" s="176"/>
      <c r="Q443" s="176"/>
      <c r="R443" s="176"/>
      <c r="S443" s="176"/>
      <c r="T443" s="176"/>
      <c r="U443" s="176"/>
      <c r="V443" s="176"/>
      <c r="W443" s="176"/>
      <c r="X443" s="176"/>
      <c r="Y443" s="176"/>
      <c r="Z443" s="176"/>
      <c r="AA443" s="176"/>
      <c r="AB443" s="188"/>
      <c r="AC443" s="188"/>
    </row>
    <row r="444" spans="2:29" ht="15.75" customHeight="1">
      <c r="B444" s="176"/>
      <c r="C444" s="176"/>
      <c r="D444" s="176"/>
      <c r="E444" s="176"/>
      <c r="H444" s="176"/>
      <c r="I444" s="176"/>
      <c r="K444" s="176"/>
      <c r="O444" s="176"/>
      <c r="P444" s="176"/>
      <c r="Q444" s="176"/>
      <c r="R444" s="176"/>
      <c r="S444" s="176"/>
      <c r="T444" s="176"/>
      <c r="U444" s="176"/>
      <c r="V444" s="176"/>
      <c r="W444" s="176"/>
      <c r="X444" s="176"/>
      <c r="Y444" s="176"/>
      <c r="Z444" s="176"/>
      <c r="AA444" s="176"/>
      <c r="AB444" s="188"/>
      <c r="AC444" s="188"/>
    </row>
    <row r="445" spans="2:29" ht="15.75" customHeight="1">
      <c r="B445" s="176"/>
      <c r="C445" s="176"/>
      <c r="D445" s="176"/>
      <c r="E445" s="176"/>
      <c r="H445" s="176"/>
      <c r="I445" s="176"/>
      <c r="K445" s="176"/>
      <c r="O445" s="176"/>
      <c r="P445" s="176"/>
      <c r="Q445" s="176"/>
      <c r="R445" s="176"/>
      <c r="S445" s="176"/>
      <c r="T445" s="176"/>
      <c r="U445" s="176"/>
      <c r="V445" s="176"/>
      <c r="W445" s="176"/>
      <c r="X445" s="176"/>
      <c r="Y445" s="176"/>
      <c r="Z445" s="176"/>
      <c r="AA445" s="176"/>
      <c r="AB445" s="188"/>
      <c r="AC445" s="188"/>
    </row>
    <row r="446" spans="2:29" ht="15.75" customHeight="1">
      <c r="B446" s="176"/>
      <c r="C446" s="176"/>
      <c r="D446" s="176"/>
      <c r="E446" s="176"/>
      <c r="H446" s="176"/>
      <c r="I446" s="176"/>
      <c r="K446" s="176"/>
      <c r="O446" s="176"/>
      <c r="P446" s="176"/>
      <c r="Q446" s="176"/>
      <c r="R446" s="176"/>
      <c r="S446" s="176"/>
      <c r="T446" s="176"/>
      <c r="U446" s="176"/>
      <c r="V446" s="176"/>
      <c r="W446" s="176"/>
      <c r="X446" s="176"/>
      <c r="Y446" s="176"/>
      <c r="Z446" s="176"/>
      <c r="AA446" s="176"/>
      <c r="AB446" s="188"/>
      <c r="AC446" s="188"/>
    </row>
    <row r="447" spans="2:29" ht="15.75" customHeight="1">
      <c r="B447" s="176"/>
      <c r="C447" s="176"/>
      <c r="D447" s="176"/>
      <c r="E447" s="176"/>
      <c r="H447" s="176"/>
      <c r="I447" s="176"/>
      <c r="K447" s="176"/>
      <c r="O447" s="176"/>
      <c r="P447" s="176"/>
      <c r="Q447" s="176"/>
      <c r="R447" s="176"/>
      <c r="S447" s="176"/>
      <c r="T447" s="176"/>
      <c r="U447" s="176"/>
      <c r="V447" s="176"/>
      <c r="W447" s="176"/>
      <c r="X447" s="176"/>
      <c r="Y447" s="176"/>
      <c r="Z447" s="176"/>
      <c r="AA447" s="176"/>
      <c r="AB447" s="188"/>
      <c r="AC447" s="188"/>
    </row>
    <row r="448" spans="2:29" ht="15.75" customHeight="1">
      <c r="B448" s="176"/>
      <c r="C448" s="176"/>
      <c r="D448" s="176"/>
      <c r="E448" s="176"/>
      <c r="H448" s="176"/>
      <c r="I448" s="176"/>
      <c r="K448" s="176"/>
      <c r="O448" s="176"/>
      <c r="P448" s="176"/>
      <c r="Q448" s="176"/>
      <c r="R448" s="176"/>
      <c r="S448" s="176"/>
      <c r="T448" s="176"/>
      <c r="U448" s="176"/>
      <c r="V448" s="176"/>
      <c r="W448" s="176"/>
      <c r="X448" s="176"/>
      <c r="Y448" s="176"/>
      <c r="Z448" s="176"/>
      <c r="AA448" s="176"/>
      <c r="AB448" s="188"/>
      <c r="AC448" s="188"/>
    </row>
    <row r="449" spans="2:29" ht="15.75" customHeight="1">
      <c r="B449" s="176"/>
      <c r="C449" s="176"/>
      <c r="D449" s="176"/>
      <c r="E449" s="176"/>
      <c r="H449" s="176"/>
      <c r="I449" s="176"/>
      <c r="K449" s="176"/>
      <c r="O449" s="176"/>
      <c r="P449" s="176"/>
      <c r="Q449" s="176"/>
      <c r="R449" s="176"/>
      <c r="S449" s="176"/>
      <c r="T449" s="176"/>
      <c r="U449" s="176"/>
      <c r="V449" s="176"/>
      <c r="W449" s="176"/>
      <c r="X449" s="176"/>
      <c r="Y449" s="176"/>
      <c r="Z449" s="176"/>
      <c r="AA449" s="176"/>
      <c r="AB449" s="188"/>
      <c r="AC449" s="188"/>
    </row>
    <row r="450" spans="2:29" ht="15.75" customHeight="1">
      <c r="B450" s="176"/>
      <c r="C450" s="176"/>
      <c r="D450" s="176"/>
      <c r="E450" s="176"/>
      <c r="H450" s="176"/>
      <c r="I450" s="176"/>
      <c r="K450" s="176"/>
      <c r="O450" s="176"/>
      <c r="P450" s="176"/>
      <c r="Q450" s="176"/>
      <c r="R450" s="176"/>
      <c r="S450" s="176"/>
      <c r="T450" s="176"/>
      <c r="U450" s="176"/>
      <c r="V450" s="176"/>
      <c r="W450" s="176"/>
      <c r="X450" s="176"/>
      <c r="Y450" s="176"/>
      <c r="Z450" s="176"/>
      <c r="AA450" s="176"/>
      <c r="AB450" s="188"/>
      <c r="AC450" s="188"/>
    </row>
    <row r="451" spans="2:29" ht="15.75" customHeight="1">
      <c r="B451" s="176"/>
      <c r="C451" s="176"/>
      <c r="D451" s="176"/>
      <c r="E451" s="176"/>
      <c r="H451" s="176"/>
      <c r="I451" s="176"/>
      <c r="K451" s="176"/>
      <c r="O451" s="176"/>
      <c r="P451" s="176"/>
      <c r="Q451" s="176"/>
      <c r="R451" s="176"/>
      <c r="S451" s="176"/>
      <c r="T451" s="176"/>
      <c r="U451" s="176"/>
      <c r="V451" s="176"/>
      <c r="W451" s="176"/>
      <c r="X451" s="176"/>
      <c r="Y451" s="176"/>
      <c r="Z451" s="176"/>
      <c r="AA451" s="176"/>
      <c r="AB451" s="188"/>
      <c r="AC451" s="188"/>
    </row>
    <row r="452" spans="2:29" ht="15.75" customHeight="1">
      <c r="B452" s="176"/>
      <c r="C452" s="176"/>
      <c r="D452" s="176"/>
      <c r="E452" s="176"/>
      <c r="H452" s="176"/>
      <c r="I452" s="176"/>
      <c r="K452" s="176"/>
      <c r="O452" s="176"/>
      <c r="P452" s="176"/>
      <c r="Q452" s="176"/>
      <c r="R452" s="176"/>
      <c r="S452" s="176"/>
      <c r="T452" s="176"/>
      <c r="U452" s="176"/>
      <c r="V452" s="176"/>
      <c r="W452" s="176"/>
      <c r="X452" s="176"/>
      <c r="Y452" s="176"/>
      <c r="Z452" s="176"/>
      <c r="AA452" s="176"/>
      <c r="AB452" s="188"/>
      <c r="AC452" s="188"/>
    </row>
    <row r="453" spans="2:29" ht="15.75" customHeight="1">
      <c r="B453" s="176"/>
      <c r="C453" s="176"/>
      <c r="D453" s="176"/>
      <c r="E453" s="176"/>
      <c r="H453" s="176"/>
      <c r="I453" s="176"/>
      <c r="K453" s="176"/>
      <c r="O453" s="176"/>
      <c r="P453" s="176"/>
      <c r="Q453" s="176"/>
      <c r="R453" s="176"/>
      <c r="S453" s="176"/>
      <c r="T453" s="176"/>
      <c r="U453" s="176"/>
      <c r="V453" s="176"/>
      <c r="W453" s="176"/>
      <c r="X453" s="176"/>
      <c r="Y453" s="176"/>
      <c r="Z453" s="176"/>
      <c r="AA453" s="176"/>
      <c r="AB453" s="188"/>
      <c r="AC453" s="188"/>
    </row>
    <row r="454" spans="2:29" ht="15.75" customHeight="1">
      <c r="B454" s="176"/>
      <c r="C454" s="176"/>
      <c r="D454" s="176"/>
      <c r="E454" s="176"/>
      <c r="H454" s="176"/>
      <c r="I454" s="176"/>
      <c r="K454" s="176"/>
      <c r="O454" s="176"/>
      <c r="P454" s="176"/>
      <c r="Q454" s="176"/>
      <c r="R454" s="176"/>
      <c r="S454" s="176"/>
      <c r="T454" s="176"/>
      <c r="U454" s="176"/>
      <c r="V454" s="176"/>
      <c r="W454" s="176"/>
      <c r="X454" s="176"/>
      <c r="Y454" s="176"/>
      <c r="Z454" s="176"/>
      <c r="AA454" s="176"/>
      <c r="AB454" s="188"/>
      <c r="AC454" s="188"/>
    </row>
    <row r="455" spans="2:29" ht="15.75" customHeight="1">
      <c r="B455" s="176"/>
      <c r="C455" s="176"/>
      <c r="D455" s="176"/>
      <c r="E455" s="176"/>
      <c r="H455" s="176"/>
      <c r="I455" s="176"/>
      <c r="K455" s="176"/>
      <c r="O455" s="176"/>
      <c r="P455" s="176"/>
      <c r="Q455" s="176"/>
      <c r="R455" s="176"/>
      <c r="S455" s="176"/>
      <c r="T455" s="176"/>
      <c r="U455" s="176"/>
      <c r="V455" s="176"/>
      <c r="W455" s="176"/>
      <c r="X455" s="176"/>
      <c r="Y455" s="176"/>
      <c r="Z455" s="176"/>
      <c r="AA455" s="176"/>
      <c r="AB455" s="188"/>
      <c r="AC455" s="188"/>
    </row>
    <row r="456" spans="2:29" ht="15.75" customHeight="1">
      <c r="B456" s="176"/>
      <c r="C456" s="176"/>
      <c r="D456" s="176"/>
      <c r="E456" s="176"/>
      <c r="H456" s="176"/>
      <c r="I456" s="176"/>
      <c r="K456" s="176"/>
      <c r="O456" s="176"/>
      <c r="P456" s="176"/>
      <c r="Q456" s="176"/>
      <c r="R456" s="176"/>
      <c r="S456" s="176"/>
      <c r="T456" s="176"/>
      <c r="U456" s="176"/>
      <c r="V456" s="176"/>
      <c r="W456" s="176"/>
      <c r="X456" s="176"/>
      <c r="Y456" s="176"/>
      <c r="Z456" s="176"/>
      <c r="AA456" s="176"/>
      <c r="AB456" s="188"/>
      <c r="AC456" s="188"/>
    </row>
    <row r="457" spans="2:29" ht="15.75" customHeight="1">
      <c r="B457" s="176"/>
      <c r="C457" s="176"/>
      <c r="D457" s="176"/>
      <c r="E457" s="176"/>
      <c r="H457" s="176"/>
      <c r="I457" s="176"/>
      <c r="K457" s="176"/>
      <c r="O457" s="176"/>
      <c r="P457" s="176"/>
      <c r="Q457" s="176"/>
      <c r="R457" s="176"/>
      <c r="S457" s="176"/>
      <c r="T457" s="176"/>
      <c r="U457" s="176"/>
      <c r="V457" s="176"/>
      <c r="W457" s="176"/>
      <c r="X457" s="176"/>
      <c r="Y457" s="176"/>
      <c r="Z457" s="176"/>
      <c r="AA457" s="176"/>
      <c r="AB457" s="188"/>
      <c r="AC457" s="188"/>
    </row>
    <row r="458" spans="2:29" ht="15.75" customHeight="1">
      <c r="B458" s="176"/>
      <c r="C458" s="176"/>
      <c r="D458" s="176"/>
      <c r="E458" s="176"/>
      <c r="H458" s="176"/>
      <c r="I458" s="176"/>
      <c r="K458" s="176"/>
      <c r="O458" s="176"/>
      <c r="P458" s="176"/>
      <c r="Q458" s="176"/>
      <c r="R458" s="176"/>
      <c r="S458" s="176"/>
      <c r="T458" s="176"/>
      <c r="U458" s="176"/>
      <c r="V458" s="176"/>
      <c r="W458" s="176"/>
      <c r="X458" s="176"/>
      <c r="Y458" s="176"/>
      <c r="Z458" s="176"/>
      <c r="AA458" s="176"/>
      <c r="AB458" s="188"/>
      <c r="AC458" s="188"/>
    </row>
    <row r="459" spans="2:29" ht="15.75" customHeight="1">
      <c r="B459" s="176"/>
      <c r="C459" s="176"/>
      <c r="D459" s="176"/>
      <c r="E459" s="176"/>
      <c r="H459" s="176"/>
      <c r="I459" s="176"/>
      <c r="K459" s="176"/>
      <c r="O459" s="176"/>
      <c r="P459" s="176"/>
      <c r="Q459" s="176"/>
      <c r="R459" s="176"/>
      <c r="S459" s="176"/>
      <c r="T459" s="176"/>
      <c r="U459" s="176"/>
      <c r="V459" s="176"/>
      <c r="W459" s="176"/>
      <c r="X459" s="176"/>
      <c r="Y459" s="176"/>
      <c r="Z459" s="176"/>
      <c r="AA459" s="176"/>
      <c r="AB459" s="188"/>
      <c r="AC459" s="188"/>
    </row>
    <row r="460" spans="2:29" ht="15.75" customHeight="1">
      <c r="B460" s="176"/>
      <c r="C460" s="176"/>
      <c r="D460" s="176"/>
      <c r="E460" s="176"/>
      <c r="H460" s="176"/>
      <c r="I460" s="176"/>
      <c r="K460" s="176"/>
      <c r="O460" s="176"/>
      <c r="P460" s="176"/>
      <c r="Q460" s="176"/>
      <c r="R460" s="176"/>
      <c r="S460" s="176"/>
      <c r="T460" s="176"/>
      <c r="U460" s="176"/>
      <c r="V460" s="176"/>
      <c r="W460" s="176"/>
      <c r="X460" s="176"/>
      <c r="Y460" s="176"/>
      <c r="Z460" s="176"/>
      <c r="AA460" s="176"/>
      <c r="AB460" s="188"/>
      <c r="AC460" s="188"/>
    </row>
    <row r="461" spans="2:29" ht="15.75" customHeight="1">
      <c r="B461" s="176"/>
      <c r="C461" s="176"/>
      <c r="D461" s="176"/>
      <c r="E461" s="176"/>
      <c r="H461" s="176"/>
      <c r="I461" s="176"/>
      <c r="K461" s="176"/>
      <c r="O461" s="176"/>
      <c r="P461" s="176"/>
      <c r="Q461" s="176"/>
      <c r="R461" s="176"/>
      <c r="S461" s="176"/>
      <c r="T461" s="176"/>
      <c r="U461" s="176"/>
      <c r="V461" s="176"/>
      <c r="W461" s="176"/>
      <c r="X461" s="176"/>
      <c r="Y461" s="176"/>
      <c r="Z461" s="176"/>
      <c r="AA461" s="176"/>
      <c r="AB461" s="188"/>
      <c r="AC461" s="188"/>
    </row>
    <row r="462" spans="2:29" ht="15.75" customHeight="1">
      <c r="B462" s="176"/>
      <c r="C462" s="176"/>
      <c r="D462" s="176"/>
      <c r="E462" s="176"/>
      <c r="H462" s="176"/>
      <c r="I462" s="176"/>
      <c r="K462" s="176"/>
      <c r="O462" s="176"/>
      <c r="P462" s="176"/>
      <c r="Q462" s="176"/>
      <c r="R462" s="176"/>
      <c r="S462" s="176"/>
      <c r="T462" s="176"/>
      <c r="U462" s="176"/>
      <c r="V462" s="176"/>
      <c r="W462" s="176"/>
      <c r="X462" s="176"/>
      <c r="Y462" s="176"/>
      <c r="Z462" s="176"/>
      <c r="AA462" s="176"/>
      <c r="AB462" s="188"/>
      <c r="AC462" s="188"/>
    </row>
    <row r="463" spans="2:29" ht="15.75" customHeight="1">
      <c r="B463" s="176"/>
      <c r="C463" s="176"/>
      <c r="D463" s="176"/>
      <c r="E463" s="176"/>
      <c r="H463" s="176"/>
      <c r="I463" s="176"/>
      <c r="K463" s="176"/>
      <c r="O463" s="176"/>
      <c r="P463" s="176"/>
      <c r="Q463" s="176"/>
      <c r="R463" s="176"/>
      <c r="S463" s="176"/>
      <c r="T463" s="176"/>
      <c r="U463" s="176"/>
      <c r="V463" s="176"/>
      <c r="W463" s="176"/>
      <c r="X463" s="176"/>
      <c r="Y463" s="176"/>
      <c r="Z463" s="176"/>
      <c r="AA463" s="176"/>
      <c r="AB463" s="188"/>
      <c r="AC463" s="188"/>
    </row>
    <row r="464" spans="2:29" ht="15.75" customHeight="1">
      <c r="B464" s="176"/>
      <c r="C464" s="176"/>
      <c r="D464" s="176"/>
      <c r="E464" s="176"/>
      <c r="H464" s="176"/>
      <c r="I464" s="176"/>
      <c r="K464" s="176"/>
      <c r="O464" s="176"/>
      <c r="P464" s="176"/>
      <c r="Q464" s="176"/>
      <c r="R464" s="176"/>
      <c r="S464" s="176"/>
      <c r="T464" s="176"/>
      <c r="U464" s="176"/>
      <c r="V464" s="176"/>
      <c r="W464" s="176"/>
      <c r="X464" s="176"/>
      <c r="Y464" s="176"/>
      <c r="Z464" s="176"/>
      <c r="AA464" s="176"/>
      <c r="AB464" s="188"/>
      <c r="AC464" s="188"/>
    </row>
    <row r="465" spans="2:29" ht="15.75" customHeight="1">
      <c r="B465" s="176"/>
      <c r="C465" s="176"/>
      <c r="D465" s="176"/>
      <c r="E465" s="176"/>
      <c r="H465" s="176"/>
      <c r="I465" s="176"/>
      <c r="K465" s="176"/>
      <c r="O465" s="176"/>
      <c r="P465" s="176"/>
      <c r="Q465" s="176"/>
      <c r="R465" s="176"/>
      <c r="S465" s="176"/>
      <c r="T465" s="176"/>
      <c r="U465" s="176"/>
      <c r="V465" s="176"/>
      <c r="W465" s="176"/>
      <c r="X465" s="176"/>
      <c r="Y465" s="176"/>
      <c r="Z465" s="176"/>
      <c r="AA465" s="176"/>
      <c r="AB465" s="188"/>
      <c r="AC465" s="188"/>
    </row>
    <row r="466" spans="2:29" ht="15.75" customHeight="1">
      <c r="B466" s="176"/>
      <c r="C466" s="176"/>
      <c r="D466" s="176"/>
      <c r="E466" s="176"/>
      <c r="H466" s="176"/>
      <c r="I466" s="176"/>
      <c r="K466" s="176"/>
      <c r="O466" s="176"/>
      <c r="P466" s="176"/>
      <c r="Q466" s="176"/>
      <c r="R466" s="176"/>
      <c r="S466" s="176"/>
      <c r="T466" s="176"/>
      <c r="U466" s="176"/>
      <c r="V466" s="176"/>
      <c r="W466" s="176"/>
      <c r="X466" s="176"/>
      <c r="Y466" s="176"/>
      <c r="Z466" s="176"/>
      <c r="AA466" s="176"/>
      <c r="AB466" s="188"/>
      <c r="AC466" s="188"/>
    </row>
    <row r="467" spans="2:29" ht="15.75" customHeight="1">
      <c r="B467" s="176"/>
      <c r="C467" s="176"/>
      <c r="D467" s="176"/>
      <c r="E467" s="176"/>
      <c r="H467" s="176"/>
      <c r="I467" s="176"/>
      <c r="K467" s="176"/>
      <c r="O467" s="176"/>
      <c r="P467" s="176"/>
      <c r="Q467" s="176"/>
      <c r="R467" s="176"/>
      <c r="S467" s="176"/>
      <c r="T467" s="176"/>
      <c r="U467" s="176"/>
      <c r="V467" s="176"/>
      <c r="W467" s="176"/>
      <c r="X467" s="176"/>
      <c r="Y467" s="176"/>
      <c r="Z467" s="176"/>
      <c r="AA467" s="176"/>
      <c r="AB467" s="188"/>
      <c r="AC467" s="188"/>
    </row>
    <row r="468" spans="2:29" ht="15.75" customHeight="1">
      <c r="B468" s="176"/>
      <c r="C468" s="176"/>
      <c r="D468" s="176"/>
      <c r="E468" s="176"/>
      <c r="H468" s="176"/>
      <c r="I468" s="176"/>
      <c r="K468" s="176"/>
      <c r="O468" s="176"/>
      <c r="P468" s="176"/>
      <c r="Q468" s="176"/>
      <c r="R468" s="176"/>
      <c r="S468" s="176"/>
      <c r="T468" s="176"/>
      <c r="U468" s="176"/>
      <c r="V468" s="176"/>
      <c r="W468" s="176"/>
      <c r="X468" s="176"/>
      <c r="Y468" s="176"/>
      <c r="Z468" s="176"/>
      <c r="AA468" s="176"/>
      <c r="AB468" s="188"/>
      <c r="AC468" s="188"/>
    </row>
    <row r="469" spans="2:29" ht="15.75" customHeight="1">
      <c r="B469" s="176"/>
      <c r="C469" s="176"/>
      <c r="D469" s="176"/>
      <c r="E469" s="176"/>
      <c r="H469" s="176"/>
      <c r="I469" s="176"/>
      <c r="K469" s="176"/>
      <c r="O469" s="176"/>
      <c r="P469" s="176"/>
      <c r="Q469" s="176"/>
      <c r="R469" s="176"/>
      <c r="S469" s="176"/>
      <c r="T469" s="176"/>
      <c r="U469" s="176"/>
      <c r="V469" s="176"/>
      <c r="W469" s="176"/>
      <c r="X469" s="176"/>
      <c r="Y469" s="176"/>
      <c r="Z469" s="176"/>
      <c r="AA469" s="176"/>
      <c r="AB469" s="188"/>
      <c r="AC469" s="188"/>
    </row>
    <row r="470" spans="2:29" ht="15.75" customHeight="1">
      <c r="B470" s="176"/>
      <c r="C470" s="176"/>
      <c r="D470" s="176"/>
      <c r="E470" s="176"/>
      <c r="H470" s="176"/>
      <c r="I470" s="176"/>
      <c r="K470" s="176"/>
      <c r="O470" s="176"/>
      <c r="P470" s="176"/>
      <c r="Q470" s="176"/>
      <c r="R470" s="176"/>
      <c r="S470" s="176"/>
      <c r="T470" s="176"/>
      <c r="U470" s="176"/>
      <c r="V470" s="176"/>
      <c r="W470" s="176"/>
      <c r="X470" s="176"/>
      <c r="Y470" s="176"/>
      <c r="Z470" s="176"/>
      <c r="AA470" s="176"/>
      <c r="AB470" s="188"/>
      <c r="AC470" s="188"/>
    </row>
    <row r="471" spans="2:29" ht="15.75" customHeight="1">
      <c r="B471" s="176"/>
      <c r="C471" s="176"/>
      <c r="D471" s="176"/>
      <c r="E471" s="176"/>
      <c r="H471" s="176"/>
      <c r="I471" s="176"/>
      <c r="K471" s="176"/>
      <c r="O471" s="176"/>
      <c r="P471" s="176"/>
      <c r="Q471" s="176"/>
      <c r="R471" s="176"/>
      <c r="S471" s="176"/>
      <c r="T471" s="176"/>
      <c r="U471" s="176"/>
      <c r="V471" s="176"/>
      <c r="W471" s="176"/>
      <c r="X471" s="176"/>
      <c r="Y471" s="176"/>
      <c r="Z471" s="176"/>
      <c r="AA471" s="176"/>
      <c r="AB471" s="188"/>
      <c r="AC471" s="188"/>
    </row>
    <row r="472" spans="2:29" ht="15.75" customHeight="1">
      <c r="B472" s="176"/>
      <c r="C472" s="176"/>
      <c r="D472" s="176"/>
      <c r="E472" s="176"/>
      <c r="H472" s="176"/>
      <c r="I472" s="176"/>
      <c r="K472" s="176"/>
      <c r="O472" s="176"/>
      <c r="P472" s="176"/>
      <c r="Q472" s="176"/>
      <c r="R472" s="176"/>
      <c r="S472" s="176"/>
      <c r="T472" s="176"/>
      <c r="U472" s="176"/>
      <c r="V472" s="176"/>
      <c r="W472" s="176"/>
      <c r="X472" s="176"/>
      <c r="Y472" s="176"/>
      <c r="Z472" s="176"/>
      <c r="AA472" s="176"/>
      <c r="AB472" s="188"/>
      <c r="AC472" s="188"/>
    </row>
    <row r="473" spans="2:29" ht="15.75" customHeight="1">
      <c r="B473" s="176"/>
      <c r="C473" s="176"/>
      <c r="D473" s="176"/>
      <c r="E473" s="176"/>
      <c r="H473" s="176"/>
      <c r="I473" s="176"/>
      <c r="K473" s="176"/>
      <c r="O473" s="176"/>
      <c r="P473" s="176"/>
      <c r="Q473" s="176"/>
      <c r="R473" s="176"/>
      <c r="S473" s="176"/>
      <c r="T473" s="176"/>
      <c r="U473" s="176"/>
      <c r="V473" s="176"/>
      <c r="W473" s="176"/>
      <c r="X473" s="176"/>
      <c r="Y473" s="176"/>
      <c r="Z473" s="176"/>
      <c r="AA473" s="176"/>
      <c r="AB473" s="188"/>
      <c r="AC473" s="188"/>
    </row>
    <row r="474" spans="2:29" ht="15.75" customHeight="1">
      <c r="B474" s="176"/>
      <c r="C474" s="176"/>
      <c r="D474" s="176"/>
      <c r="E474" s="176"/>
      <c r="H474" s="176"/>
      <c r="I474" s="176"/>
      <c r="K474" s="176"/>
      <c r="O474" s="176"/>
      <c r="P474" s="176"/>
      <c r="Q474" s="176"/>
      <c r="R474" s="176"/>
      <c r="S474" s="176"/>
      <c r="T474" s="176"/>
      <c r="U474" s="176"/>
      <c r="V474" s="176"/>
      <c r="W474" s="176"/>
      <c r="X474" s="176"/>
      <c r="Y474" s="176"/>
      <c r="Z474" s="176"/>
      <c r="AA474" s="176"/>
      <c r="AB474" s="188"/>
      <c r="AC474" s="188"/>
    </row>
    <row r="475" spans="2:29" ht="15.75" customHeight="1">
      <c r="B475" s="176"/>
      <c r="C475" s="176"/>
      <c r="D475" s="176"/>
      <c r="E475" s="176"/>
      <c r="H475" s="176"/>
      <c r="I475" s="176"/>
      <c r="K475" s="176"/>
      <c r="O475" s="176"/>
      <c r="P475" s="176"/>
      <c r="Q475" s="176"/>
      <c r="R475" s="176"/>
      <c r="S475" s="176"/>
      <c r="T475" s="176"/>
      <c r="U475" s="176"/>
      <c r="V475" s="176"/>
      <c r="W475" s="176"/>
      <c r="X475" s="176"/>
      <c r="Y475" s="176"/>
      <c r="Z475" s="176"/>
      <c r="AA475" s="176"/>
      <c r="AB475" s="188"/>
      <c r="AC475" s="188"/>
    </row>
    <row r="476" spans="2:29" ht="15.75" customHeight="1">
      <c r="B476" s="176"/>
      <c r="C476" s="176"/>
      <c r="D476" s="176"/>
      <c r="E476" s="176"/>
      <c r="H476" s="176"/>
      <c r="I476" s="176"/>
      <c r="K476" s="176"/>
      <c r="O476" s="176"/>
      <c r="P476" s="176"/>
      <c r="Q476" s="176"/>
      <c r="R476" s="176"/>
      <c r="S476" s="176"/>
      <c r="T476" s="176"/>
      <c r="U476" s="176"/>
      <c r="V476" s="176"/>
      <c r="W476" s="176"/>
      <c r="X476" s="176"/>
      <c r="Y476" s="176"/>
      <c r="Z476" s="176"/>
      <c r="AA476" s="176"/>
      <c r="AB476" s="188"/>
      <c r="AC476" s="188"/>
    </row>
    <row r="477" spans="2:29" ht="15.75" customHeight="1">
      <c r="B477" s="176"/>
      <c r="C477" s="176"/>
      <c r="D477" s="176"/>
      <c r="E477" s="176"/>
      <c r="H477" s="176"/>
      <c r="I477" s="176"/>
      <c r="K477" s="176"/>
      <c r="O477" s="176"/>
      <c r="P477" s="176"/>
      <c r="Q477" s="176"/>
      <c r="R477" s="176"/>
      <c r="S477" s="176"/>
      <c r="T477" s="176"/>
      <c r="U477" s="176"/>
      <c r="V477" s="176"/>
      <c r="W477" s="176"/>
      <c r="X477" s="176"/>
      <c r="Y477" s="176"/>
      <c r="Z477" s="176"/>
      <c r="AA477" s="176"/>
      <c r="AB477" s="188"/>
      <c r="AC477" s="188"/>
    </row>
    <row r="478" spans="2:29" ht="15.75" customHeight="1">
      <c r="B478" s="176"/>
      <c r="C478" s="176"/>
      <c r="D478" s="176"/>
      <c r="E478" s="176"/>
      <c r="H478" s="176"/>
      <c r="I478" s="176"/>
      <c r="K478" s="176"/>
      <c r="O478" s="176"/>
      <c r="P478" s="176"/>
      <c r="Q478" s="176"/>
      <c r="R478" s="176"/>
      <c r="S478" s="176"/>
      <c r="T478" s="176"/>
      <c r="U478" s="176"/>
      <c r="V478" s="176"/>
      <c r="W478" s="176"/>
      <c r="X478" s="176"/>
      <c r="Y478" s="176"/>
      <c r="Z478" s="176"/>
      <c r="AA478" s="176"/>
      <c r="AB478" s="188"/>
      <c r="AC478" s="188"/>
    </row>
    <row r="479" spans="2:29" ht="15.75" customHeight="1">
      <c r="B479" s="176"/>
      <c r="C479" s="176"/>
      <c r="D479" s="176"/>
      <c r="E479" s="176"/>
      <c r="H479" s="176"/>
      <c r="I479" s="176"/>
      <c r="K479" s="176"/>
      <c r="O479" s="176"/>
      <c r="P479" s="176"/>
      <c r="Q479" s="176"/>
      <c r="R479" s="176"/>
      <c r="S479" s="176"/>
      <c r="T479" s="176"/>
      <c r="U479" s="176"/>
      <c r="V479" s="176"/>
      <c r="W479" s="176"/>
      <c r="X479" s="176"/>
      <c r="Y479" s="176"/>
      <c r="Z479" s="176"/>
      <c r="AA479" s="176"/>
      <c r="AB479" s="188"/>
      <c r="AC479" s="188"/>
    </row>
    <row r="480" spans="2:29" ht="15.75" customHeight="1">
      <c r="B480" s="176"/>
      <c r="C480" s="176"/>
      <c r="D480" s="176"/>
      <c r="E480" s="176"/>
      <c r="H480" s="176"/>
      <c r="I480" s="176"/>
      <c r="K480" s="176"/>
      <c r="O480" s="176"/>
      <c r="P480" s="176"/>
      <c r="Q480" s="176"/>
      <c r="R480" s="176"/>
      <c r="S480" s="176"/>
      <c r="T480" s="176"/>
      <c r="U480" s="176"/>
      <c r="V480" s="176"/>
      <c r="W480" s="176"/>
      <c r="X480" s="176"/>
      <c r="Y480" s="176"/>
      <c r="Z480" s="176"/>
      <c r="AA480" s="176"/>
      <c r="AB480" s="188"/>
      <c r="AC480" s="188"/>
    </row>
    <row r="481" spans="2:29" ht="15.75" customHeight="1">
      <c r="B481" s="176"/>
      <c r="C481" s="176"/>
      <c r="D481" s="176"/>
      <c r="E481" s="176"/>
      <c r="H481" s="176"/>
      <c r="I481" s="176"/>
      <c r="K481" s="176"/>
      <c r="O481" s="176"/>
      <c r="P481" s="176"/>
      <c r="Q481" s="176"/>
      <c r="R481" s="176"/>
      <c r="S481" s="176"/>
      <c r="T481" s="176"/>
      <c r="U481" s="176"/>
      <c r="V481" s="176"/>
      <c r="W481" s="176"/>
      <c r="X481" s="176"/>
      <c r="Y481" s="176"/>
      <c r="Z481" s="176"/>
      <c r="AA481" s="176"/>
      <c r="AB481" s="188"/>
      <c r="AC481" s="188"/>
    </row>
    <row r="482" spans="2:29" ht="15.75" customHeight="1">
      <c r="B482" s="176"/>
      <c r="C482" s="176"/>
      <c r="D482" s="176"/>
      <c r="E482" s="176"/>
      <c r="H482" s="176"/>
      <c r="I482" s="176"/>
      <c r="K482" s="176"/>
      <c r="O482" s="176"/>
      <c r="P482" s="176"/>
      <c r="Q482" s="176"/>
      <c r="R482" s="176"/>
      <c r="S482" s="176"/>
      <c r="T482" s="176"/>
      <c r="U482" s="176"/>
      <c r="V482" s="176"/>
      <c r="W482" s="176"/>
      <c r="X482" s="176"/>
      <c r="Y482" s="176"/>
      <c r="Z482" s="176"/>
      <c r="AA482" s="176"/>
      <c r="AB482" s="188"/>
      <c r="AC482" s="188"/>
    </row>
    <row r="483" spans="2:29" ht="15.75" customHeight="1">
      <c r="B483" s="176"/>
      <c r="C483" s="176"/>
      <c r="D483" s="176"/>
      <c r="E483" s="176"/>
      <c r="H483" s="176"/>
      <c r="I483" s="176"/>
      <c r="K483" s="176"/>
      <c r="O483" s="176"/>
      <c r="P483" s="176"/>
      <c r="Q483" s="176"/>
      <c r="R483" s="176"/>
      <c r="S483" s="176"/>
      <c r="T483" s="176"/>
      <c r="U483" s="176"/>
      <c r="V483" s="176"/>
      <c r="W483" s="176"/>
      <c r="X483" s="176"/>
      <c r="Y483" s="176"/>
      <c r="Z483" s="176"/>
      <c r="AA483" s="176"/>
      <c r="AB483" s="188"/>
      <c r="AC483" s="188"/>
    </row>
    <row r="484" spans="2:29" ht="15.75" customHeight="1">
      <c r="B484" s="176"/>
      <c r="C484" s="176"/>
      <c r="D484" s="176"/>
      <c r="E484" s="176"/>
      <c r="H484" s="176"/>
      <c r="I484" s="176"/>
      <c r="K484" s="176"/>
      <c r="O484" s="176"/>
      <c r="P484" s="176"/>
      <c r="Q484" s="176"/>
      <c r="R484" s="176"/>
      <c r="S484" s="176"/>
      <c r="T484" s="176"/>
      <c r="U484" s="176"/>
      <c r="V484" s="176"/>
      <c r="W484" s="176"/>
      <c r="X484" s="176"/>
      <c r="Y484" s="176"/>
      <c r="Z484" s="176"/>
      <c r="AA484" s="176"/>
      <c r="AB484" s="188"/>
      <c r="AC484" s="188"/>
    </row>
    <row r="485" spans="2:29" ht="15.75" customHeight="1">
      <c r="B485" s="176"/>
      <c r="C485" s="176"/>
      <c r="D485" s="176"/>
      <c r="E485" s="176"/>
      <c r="H485" s="176"/>
      <c r="I485" s="176"/>
      <c r="K485" s="176"/>
      <c r="O485" s="176"/>
      <c r="P485" s="176"/>
      <c r="Q485" s="176"/>
      <c r="R485" s="176"/>
      <c r="S485" s="176"/>
      <c r="T485" s="176"/>
      <c r="U485" s="176"/>
      <c r="V485" s="176"/>
      <c r="W485" s="176"/>
      <c r="X485" s="176"/>
      <c r="Y485" s="176"/>
      <c r="Z485" s="176"/>
      <c r="AA485" s="176"/>
      <c r="AB485" s="188"/>
      <c r="AC485" s="188"/>
    </row>
    <row r="486" spans="2:29" ht="15.75" customHeight="1">
      <c r="B486" s="176"/>
      <c r="C486" s="176"/>
      <c r="D486" s="176"/>
      <c r="E486" s="176"/>
      <c r="H486" s="176"/>
      <c r="I486" s="176"/>
      <c r="K486" s="176"/>
      <c r="O486" s="176"/>
      <c r="P486" s="176"/>
      <c r="Q486" s="176"/>
      <c r="R486" s="176"/>
      <c r="S486" s="176"/>
      <c r="T486" s="176"/>
      <c r="U486" s="176"/>
      <c r="V486" s="176"/>
      <c r="W486" s="176"/>
      <c r="X486" s="176"/>
      <c r="Y486" s="176"/>
      <c r="Z486" s="176"/>
      <c r="AA486" s="176"/>
      <c r="AB486" s="188"/>
      <c r="AC486" s="188"/>
    </row>
    <row r="487" spans="2:29" ht="15.75" customHeight="1">
      <c r="B487" s="176"/>
      <c r="C487" s="176"/>
      <c r="D487" s="176"/>
      <c r="E487" s="176"/>
      <c r="H487" s="176"/>
      <c r="I487" s="176"/>
      <c r="K487" s="176"/>
      <c r="O487" s="176"/>
      <c r="P487" s="176"/>
      <c r="Q487" s="176"/>
      <c r="R487" s="176"/>
      <c r="S487" s="176"/>
      <c r="T487" s="176"/>
      <c r="U487" s="176"/>
      <c r="V487" s="176"/>
      <c r="W487" s="176"/>
      <c r="X487" s="176"/>
      <c r="Y487" s="176"/>
      <c r="Z487" s="176"/>
      <c r="AA487" s="176"/>
      <c r="AB487" s="188"/>
      <c r="AC487" s="188"/>
    </row>
    <row r="488" spans="2:29" ht="15.75" customHeight="1">
      <c r="B488" s="176"/>
      <c r="C488" s="176"/>
      <c r="D488" s="176"/>
      <c r="E488" s="176"/>
      <c r="H488" s="176"/>
      <c r="I488" s="176"/>
      <c r="K488" s="176"/>
      <c r="O488" s="176"/>
      <c r="P488" s="176"/>
      <c r="Q488" s="176"/>
      <c r="R488" s="176"/>
      <c r="S488" s="176"/>
      <c r="T488" s="176"/>
      <c r="U488" s="176"/>
      <c r="V488" s="176"/>
      <c r="W488" s="176"/>
      <c r="X488" s="176"/>
      <c r="Y488" s="176"/>
      <c r="Z488" s="176"/>
      <c r="AA488" s="176"/>
      <c r="AB488" s="188"/>
      <c r="AC488" s="188"/>
    </row>
    <row r="489" spans="2:29" ht="15.75" customHeight="1">
      <c r="B489" s="176"/>
      <c r="C489" s="176"/>
      <c r="D489" s="176"/>
      <c r="E489" s="176"/>
      <c r="H489" s="176"/>
      <c r="I489" s="176"/>
      <c r="K489" s="176"/>
      <c r="O489" s="176"/>
      <c r="P489" s="176"/>
      <c r="Q489" s="176"/>
      <c r="R489" s="176"/>
      <c r="S489" s="176"/>
      <c r="T489" s="176"/>
      <c r="U489" s="176"/>
      <c r="V489" s="176"/>
      <c r="W489" s="176"/>
      <c r="X489" s="176"/>
      <c r="Y489" s="176"/>
      <c r="Z489" s="176"/>
      <c r="AA489" s="176"/>
      <c r="AB489" s="188"/>
      <c r="AC489" s="188"/>
    </row>
    <row r="490" spans="2:29" ht="15.75" customHeight="1">
      <c r="B490" s="176"/>
      <c r="C490" s="176"/>
      <c r="D490" s="176"/>
      <c r="E490" s="176"/>
      <c r="H490" s="176"/>
      <c r="I490" s="176"/>
      <c r="K490" s="176"/>
      <c r="O490" s="176"/>
      <c r="P490" s="176"/>
      <c r="Q490" s="176"/>
      <c r="R490" s="176"/>
      <c r="S490" s="176"/>
      <c r="T490" s="176"/>
      <c r="U490" s="176"/>
      <c r="V490" s="176"/>
      <c r="W490" s="176"/>
      <c r="X490" s="176"/>
      <c r="Y490" s="176"/>
      <c r="Z490" s="176"/>
      <c r="AA490" s="176"/>
      <c r="AB490" s="188"/>
      <c r="AC490" s="188"/>
    </row>
    <row r="491" spans="2:29" ht="15.75" customHeight="1">
      <c r="B491" s="176"/>
      <c r="C491" s="176"/>
      <c r="D491" s="176"/>
      <c r="E491" s="176"/>
      <c r="H491" s="176"/>
      <c r="I491" s="176"/>
      <c r="K491" s="176"/>
      <c r="O491" s="176"/>
      <c r="P491" s="176"/>
      <c r="Q491" s="176"/>
      <c r="R491" s="176"/>
      <c r="S491" s="176"/>
      <c r="T491" s="176"/>
      <c r="U491" s="176"/>
      <c r="V491" s="176"/>
      <c r="W491" s="176"/>
      <c r="X491" s="176"/>
      <c r="Y491" s="176"/>
      <c r="Z491" s="176"/>
      <c r="AA491" s="176"/>
      <c r="AB491" s="188"/>
      <c r="AC491" s="188"/>
    </row>
    <row r="492" spans="2:29" ht="15.75" customHeight="1">
      <c r="B492" s="176"/>
      <c r="C492" s="176"/>
      <c r="D492" s="176"/>
      <c r="E492" s="176"/>
      <c r="H492" s="176"/>
      <c r="I492" s="176"/>
      <c r="K492" s="176"/>
      <c r="O492" s="176"/>
      <c r="P492" s="176"/>
      <c r="Q492" s="176"/>
      <c r="R492" s="176"/>
      <c r="S492" s="176"/>
      <c r="T492" s="176"/>
      <c r="U492" s="176"/>
      <c r="V492" s="176"/>
      <c r="W492" s="176"/>
      <c r="X492" s="176"/>
      <c r="Y492" s="176"/>
      <c r="Z492" s="176"/>
      <c r="AA492" s="176"/>
      <c r="AB492" s="188"/>
      <c r="AC492" s="188"/>
    </row>
    <row r="493" spans="2:29" ht="15.75" customHeight="1">
      <c r="B493" s="176"/>
      <c r="C493" s="176"/>
      <c r="D493" s="176"/>
      <c r="E493" s="176"/>
      <c r="H493" s="176"/>
      <c r="I493" s="176"/>
      <c r="K493" s="176"/>
      <c r="O493" s="176"/>
      <c r="P493" s="176"/>
      <c r="Q493" s="176"/>
      <c r="R493" s="176"/>
      <c r="S493" s="176"/>
      <c r="T493" s="176"/>
      <c r="U493" s="176"/>
      <c r="V493" s="176"/>
      <c r="W493" s="176"/>
      <c r="X493" s="176"/>
      <c r="Y493" s="176"/>
      <c r="Z493" s="176"/>
      <c r="AA493" s="176"/>
      <c r="AB493" s="188"/>
      <c r="AC493" s="188"/>
    </row>
    <row r="494" spans="2:29" ht="15.75" customHeight="1">
      <c r="B494" s="176"/>
      <c r="C494" s="176"/>
      <c r="D494" s="176"/>
      <c r="E494" s="176"/>
      <c r="H494" s="176"/>
      <c r="I494" s="176"/>
      <c r="K494" s="176"/>
      <c r="O494" s="176"/>
      <c r="P494" s="176"/>
      <c r="Q494" s="176"/>
      <c r="R494" s="176"/>
      <c r="S494" s="176"/>
      <c r="T494" s="176"/>
      <c r="U494" s="176"/>
      <c r="V494" s="176"/>
      <c r="W494" s="176"/>
      <c r="X494" s="176"/>
      <c r="Y494" s="176"/>
      <c r="Z494" s="176"/>
      <c r="AA494" s="176"/>
      <c r="AB494" s="188"/>
      <c r="AC494" s="188"/>
    </row>
    <row r="495" spans="2:29" ht="15.75" customHeight="1">
      <c r="B495" s="176"/>
      <c r="C495" s="176"/>
      <c r="D495" s="176"/>
      <c r="E495" s="176"/>
      <c r="H495" s="176"/>
      <c r="I495" s="176"/>
      <c r="K495" s="176"/>
      <c r="O495" s="176"/>
      <c r="P495" s="176"/>
      <c r="Q495" s="176"/>
      <c r="R495" s="176"/>
      <c r="S495" s="176"/>
      <c r="T495" s="176"/>
      <c r="U495" s="176"/>
      <c r="V495" s="176"/>
      <c r="W495" s="176"/>
      <c r="X495" s="176"/>
      <c r="Y495" s="176"/>
      <c r="Z495" s="176"/>
      <c r="AA495" s="176"/>
      <c r="AB495" s="188"/>
      <c r="AC495" s="188"/>
    </row>
    <row r="496" spans="2:29" ht="15.75" customHeight="1">
      <c r="B496" s="176"/>
      <c r="C496" s="176"/>
      <c r="D496" s="176"/>
      <c r="E496" s="176"/>
      <c r="H496" s="176"/>
      <c r="I496" s="176"/>
      <c r="K496" s="176"/>
      <c r="O496" s="176"/>
      <c r="P496" s="176"/>
      <c r="Q496" s="176"/>
      <c r="R496" s="176"/>
      <c r="S496" s="176"/>
      <c r="T496" s="176"/>
      <c r="U496" s="176"/>
      <c r="V496" s="176"/>
      <c r="W496" s="176"/>
      <c r="X496" s="176"/>
      <c r="Y496" s="176"/>
      <c r="Z496" s="176"/>
      <c r="AA496" s="176"/>
      <c r="AB496" s="188"/>
      <c r="AC496" s="188"/>
    </row>
    <row r="497" spans="2:29" ht="15.75" customHeight="1">
      <c r="B497" s="176"/>
      <c r="C497" s="176"/>
      <c r="D497" s="176"/>
      <c r="E497" s="176"/>
      <c r="H497" s="176"/>
      <c r="I497" s="176"/>
      <c r="K497" s="176"/>
      <c r="O497" s="176"/>
      <c r="P497" s="176"/>
      <c r="Q497" s="176"/>
      <c r="R497" s="176"/>
      <c r="S497" s="176"/>
      <c r="T497" s="176"/>
      <c r="U497" s="176"/>
      <c r="V497" s="176"/>
      <c r="W497" s="176"/>
      <c r="X497" s="176"/>
      <c r="Y497" s="176"/>
      <c r="Z497" s="176"/>
      <c r="AA497" s="176"/>
      <c r="AB497" s="188"/>
      <c r="AC497" s="188"/>
    </row>
    <row r="498" spans="2:29" ht="15.75" customHeight="1">
      <c r="B498" s="176"/>
      <c r="C498" s="176"/>
      <c r="D498" s="176"/>
      <c r="E498" s="176"/>
      <c r="H498" s="176"/>
      <c r="I498" s="176"/>
      <c r="K498" s="176"/>
      <c r="O498" s="176"/>
      <c r="P498" s="176"/>
      <c r="Q498" s="176"/>
      <c r="R498" s="176"/>
      <c r="S498" s="176"/>
      <c r="T498" s="176"/>
      <c r="U498" s="176"/>
      <c r="V498" s="176"/>
      <c r="W498" s="176"/>
      <c r="X498" s="176"/>
      <c r="Y498" s="176"/>
      <c r="Z498" s="176"/>
      <c r="AA498" s="176"/>
      <c r="AB498" s="188"/>
      <c r="AC498" s="188"/>
    </row>
    <row r="499" spans="2:29" ht="15.75" customHeight="1">
      <c r="B499" s="176"/>
      <c r="C499" s="176"/>
      <c r="D499" s="176"/>
      <c r="E499" s="176"/>
      <c r="H499" s="176"/>
      <c r="I499" s="176"/>
      <c r="K499" s="176"/>
      <c r="O499" s="176"/>
      <c r="P499" s="176"/>
      <c r="Q499" s="176"/>
      <c r="R499" s="176"/>
      <c r="S499" s="176"/>
      <c r="T499" s="176"/>
      <c r="U499" s="176"/>
      <c r="V499" s="176"/>
      <c r="W499" s="176"/>
      <c r="X499" s="176"/>
      <c r="Y499" s="176"/>
      <c r="Z499" s="176"/>
      <c r="AA499" s="176"/>
      <c r="AB499" s="188"/>
      <c r="AC499" s="188"/>
    </row>
    <row r="500" spans="2:29" ht="15.75" customHeight="1">
      <c r="B500" s="176"/>
      <c r="C500" s="176"/>
      <c r="D500" s="176"/>
      <c r="E500" s="176"/>
      <c r="H500" s="176"/>
      <c r="I500" s="176"/>
      <c r="K500" s="176"/>
      <c r="O500" s="176"/>
      <c r="P500" s="176"/>
      <c r="Q500" s="176"/>
      <c r="R500" s="176"/>
      <c r="S500" s="176"/>
      <c r="T500" s="176"/>
      <c r="U500" s="176"/>
      <c r="V500" s="176"/>
      <c r="W500" s="176"/>
      <c r="X500" s="176"/>
      <c r="Y500" s="176"/>
      <c r="Z500" s="176"/>
      <c r="AA500" s="176"/>
      <c r="AB500" s="188"/>
      <c r="AC500" s="188"/>
    </row>
    <row r="501" spans="2:29" ht="15.75" customHeight="1">
      <c r="B501" s="176"/>
      <c r="C501" s="176"/>
      <c r="D501" s="176"/>
      <c r="E501" s="176"/>
      <c r="H501" s="176"/>
      <c r="I501" s="176"/>
      <c r="K501" s="176"/>
      <c r="O501" s="176"/>
      <c r="P501" s="176"/>
      <c r="Q501" s="176"/>
      <c r="R501" s="176"/>
      <c r="S501" s="176"/>
      <c r="T501" s="176"/>
      <c r="U501" s="176"/>
      <c r="V501" s="176"/>
      <c r="W501" s="176"/>
      <c r="X501" s="176"/>
      <c r="Y501" s="176"/>
      <c r="Z501" s="176"/>
      <c r="AA501" s="176"/>
      <c r="AB501" s="188"/>
      <c r="AC501" s="188"/>
    </row>
    <row r="502" spans="2:29" ht="15.75" customHeight="1">
      <c r="B502" s="176"/>
      <c r="C502" s="176"/>
      <c r="D502" s="176"/>
      <c r="E502" s="176"/>
      <c r="H502" s="176"/>
      <c r="I502" s="176"/>
      <c r="K502" s="176"/>
      <c r="O502" s="176"/>
      <c r="P502" s="176"/>
      <c r="Q502" s="176"/>
      <c r="R502" s="176"/>
      <c r="S502" s="176"/>
      <c r="T502" s="176"/>
      <c r="U502" s="176"/>
      <c r="V502" s="176"/>
      <c r="W502" s="176"/>
      <c r="X502" s="176"/>
      <c r="Y502" s="176"/>
      <c r="Z502" s="176"/>
      <c r="AA502" s="176"/>
      <c r="AB502" s="188"/>
      <c r="AC502" s="188"/>
    </row>
    <row r="503" spans="2:29" ht="15.75" customHeight="1">
      <c r="B503" s="176"/>
      <c r="C503" s="176"/>
      <c r="D503" s="176"/>
      <c r="E503" s="176"/>
      <c r="H503" s="176"/>
      <c r="I503" s="176"/>
      <c r="K503" s="176"/>
      <c r="O503" s="176"/>
      <c r="P503" s="176"/>
      <c r="Q503" s="176"/>
      <c r="R503" s="176"/>
      <c r="S503" s="176"/>
      <c r="T503" s="176"/>
      <c r="U503" s="176"/>
      <c r="V503" s="176"/>
      <c r="W503" s="176"/>
      <c r="X503" s="176"/>
      <c r="Y503" s="176"/>
      <c r="Z503" s="176"/>
      <c r="AA503" s="176"/>
      <c r="AB503" s="188"/>
      <c r="AC503" s="188"/>
    </row>
    <row r="504" spans="2:29" ht="15.75" customHeight="1">
      <c r="B504" s="176"/>
      <c r="C504" s="176"/>
      <c r="D504" s="176"/>
      <c r="E504" s="176"/>
      <c r="H504" s="176"/>
      <c r="I504" s="176"/>
      <c r="K504" s="176"/>
      <c r="O504" s="176"/>
      <c r="P504" s="176"/>
      <c r="Q504" s="176"/>
      <c r="R504" s="176"/>
      <c r="S504" s="176"/>
      <c r="T504" s="176"/>
      <c r="U504" s="176"/>
      <c r="V504" s="176"/>
      <c r="W504" s="176"/>
      <c r="X504" s="176"/>
      <c r="Y504" s="176"/>
      <c r="Z504" s="176"/>
      <c r="AA504" s="176"/>
      <c r="AB504" s="188"/>
      <c r="AC504" s="188"/>
    </row>
    <row r="505" spans="2:29" ht="15.75" customHeight="1">
      <c r="B505" s="176"/>
      <c r="C505" s="176"/>
      <c r="D505" s="176"/>
      <c r="E505" s="176"/>
      <c r="H505" s="176"/>
      <c r="I505" s="176"/>
      <c r="K505" s="176"/>
      <c r="O505" s="176"/>
      <c r="P505" s="176"/>
      <c r="Q505" s="176"/>
      <c r="R505" s="176"/>
      <c r="S505" s="176"/>
      <c r="T505" s="176"/>
      <c r="U505" s="176"/>
      <c r="V505" s="176"/>
      <c r="W505" s="176"/>
      <c r="X505" s="176"/>
      <c r="Y505" s="176"/>
      <c r="Z505" s="176"/>
      <c r="AA505" s="176"/>
      <c r="AB505" s="188"/>
      <c r="AC505" s="188"/>
    </row>
    <row r="506" spans="2:29" ht="15.75" customHeight="1">
      <c r="B506" s="176"/>
      <c r="C506" s="176"/>
      <c r="D506" s="176"/>
      <c r="E506" s="176"/>
      <c r="H506" s="176"/>
      <c r="I506" s="176"/>
      <c r="K506" s="176"/>
      <c r="O506" s="176"/>
      <c r="P506" s="176"/>
      <c r="Q506" s="176"/>
      <c r="R506" s="176"/>
      <c r="S506" s="176"/>
      <c r="T506" s="176"/>
      <c r="U506" s="176"/>
      <c r="V506" s="176"/>
      <c r="W506" s="176"/>
      <c r="X506" s="176"/>
      <c r="Y506" s="176"/>
      <c r="Z506" s="176"/>
      <c r="AA506" s="176"/>
      <c r="AB506" s="188"/>
      <c r="AC506" s="188"/>
    </row>
    <row r="507" spans="2:29" ht="15.75" customHeight="1">
      <c r="B507" s="176"/>
      <c r="C507" s="176"/>
      <c r="D507" s="176"/>
      <c r="E507" s="176"/>
      <c r="H507" s="176"/>
      <c r="I507" s="176"/>
      <c r="K507" s="176"/>
      <c r="O507" s="176"/>
      <c r="P507" s="176"/>
      <c r="Q507" s="176"/>
      <c r="R507" s="176"/>
      <c r="S507" s="176"/>
      <c r="T507" s="176"/>
      <c r="U507" s="176"/>
      <c r="V507" s="176"/>
      <c r="W507" s="176"/>
      <c r="X507" s="176"/>
      <c r="Y507" s="176"/>
      <c r="Z507" s="176"/>
      <c r="AA507" s="176"/>
      <c r="AB507" s="188"/>
      <c r="AC507" s="188"/>
    </row>
    <row r="508" spans="2:29" ht="15.75" customHeight="1">
      <c r="B508" s="176"/>
      <c r="C508" s="176"/>
      <c r="D508" s="176"/>
      <c r="E508" s="176"/>
      <c r="H508" s="176"/>
      <c r="I508" s="176"/>
      <c r="K508" s="176"/>
      <c r="O508" s="176"/>
      <c r="P508" s="176"/>
      <c r="Q508" s="176"/>
      <c r="R508" s="176"/>
      <c r="S508" s="176"/>
      <c r="T508" s="176"/>
      <c r="U508" s="176"/>
      <c r="V508" s="176"/>
      <c r="W508" s="176"/>
      <c r="X508" s="176"/>
      <c r="Y508" s="176"/>
      <c r="Z508" s="176"/>
      <c r="AA508" s="176"/>
      <c r="AB508" s="188"/>
      <c r="AC508" s="188"/>
    </row>
    <row r="509" spans="2:29" ht="15.75" customHeight="1">
      <c r="B509" s="176"/>
      <c r="C509" s="176"/>
      <c r="D509" s="176"/>
      <c r="E509" s="176"/>
      <c r="H509" s="176"/>
      <c r="I509" s="176"/>
      <c r="K509" s="176"/>
      <c r="O509" s="176"/>
      <c r="P509" s="176"/>
      <c r="Q509" s="176"/>
      <c r="R509" s="176"/>
      <c r="S509" s="176"/>
      <c r="T509" s="176"/>
      <c r="U509" s="176"/>
      <c r="V509" s="176"/>
      <c r="W509" s="176"/>
      <c r="X509" s="176"/>
      <c r="Y509" s="176"/>
      <c r="Z509" s="176"/>
      <c r="AA509" s="176"/>
      <c r="AB509" s="188"/>
      <c r="AC509" s="188"/>
    </row>
    <row r="510" spans="2:29" ht="15.75" customHeight="1">
      <c r="B510" s="176"/>
      <c r="C510" s="176"/>
      <c r="D510" s="176"/>
      <c r="E510" s="176"/>
      <c r="H510" s="176"/>
      <c r="I510" s="176"/>
      <c r="K510" s="176"/>
      <c r="O510" s="176"/>
      <c r="P510" s="176"/>
      <c r="Q510" s="176"/>
      <c r="R510" s="176"/>
      <c r="S510" s="176"/>
      <c r="T510" s="176"/>
      <c r="U510" s="176"/>
      <c r="V510" s="176"/>
      <c r="W510" s="176"/>
      <c r="X510" s="176"/>
      <c r="Y510" s="176"/>
      <c r="Z510" s="176"/>
      <c r="AA510" s="176"/>
      <c r="AB510" s="188"/>
      <c r="AC510" s="188"/>
    </row>
    <row r="511" spans="2:29" ht="15.75" customHeight="1">
      <c r="B511" s="176"/>
      <c r="C511" s="176"/>
      <c r="D511" s="176"/>
      <c r="E511" s="176"/>
      <c r="H511" s="176"/>
      <c r="I511" s="176"/>
      <c r="K511" s="176"/>
      <c r="O511" s="176"/>
      <c r="P511" s="176"/>
      <c r="Q511" s="176"/>
      <c r="R511" s="176"/>
      <c r="S511" s="176"/>
      <c r="T511" s="176"/>
      <c r="U511" s="176"/>
      <c r="V511" s="176"/>
      <c r="W511" s="176"/>
      <c r="X511" s="176"/>
      <c r="Y511" s="176"/>
      <c r="Z511" s="176"/>
      <c r="AA511" s="176"/>
      <c r="AB511" s="188"/>
      <c r="AC511" s="188"/>
    </row>
    <row r="512" spans="2:29" ht="15.75" customHeight="1">
      <c r="B512" s="176"/>
      <c r="C512" s="176"/>
      <c r="D512" s="176"/>
      <c r="E512" s="176"/>
      <c r="H512" s="176"/>
      <c r="I512" s="176"/>
      <c r="K512" s="176"/>
      <c r="O512" s="176"/>
      <c r="P512" s="176"/>
      <c r="Q512" s="176"/>
      <c r="R512" s="176"/>
      <c r="S512" s="176"/>
      <c r="T512" s="176"/>
      <c r="U512" s="176"/>
      <c r="V512" s="176"/>
      <c r="W512" s="176"/>
      <c r="X512" s="176"/>
      <c r="Y512" s="176"/>
      <c r="Z512" s="176"/>
      <c r="AA512" s="176"/>
      <c r="AB512" s="188"/>
      <c r="AC512" s="188"/>
    </row>
    <row r="513" spans="2:29" ht="15.75" customHeight="1">
      <c r="B513" s="176"/>
      <c r="C513" s="176"/>
      <c r="D513" s="176"/>
      <c r="E513" s="176"/>
      <c r="H513" s="176"/>
      <c r="I513" s="176"/>
      <c r="K513" s="176"/>
      <c r="O513" s="176"/>
      <c r="P513" s="176"/>
      <c r="Q513" s="176"/>
      <c r="R513" s="176"/>
      <c r="S513" s="176"/>
      <c r="T513" s="176"/>
      <c r="U513" s="176"/>
      <c r="V513" s="176"/>
      <c r="W513" s="176"/>
      <c r="X513" s="176"/>
      <c r="Y513" s="176"/>
      <c r="Z513" s="176"/>
      <c r="AA513" s="176"/>
      <c r="AB513" s="188"/>
      <c r="AC513" s="188"/>
    </row>
    <row r="514" spans="2:29" ht="15.75" customHeight="1">
      <c r="B514" s="176"/>
      <c r="C514" s="176"/>
      <c r="D514" s="176"/>
      <c r="E514" s="176"/>
      <c r="H514" s="176"/>
      <c r="I514" s="176"/>
      <c r="K514" s="176"/>
      <c r="O514" s="176"/>
      <c r="P514" s="176"/>
      <c r="Q514" s="176"/>
      <c r="R514" s="176"/>
      <c r="S514" s="176"/>
      <c r="T514" s="176"/>
      <c r="U514" s="176"/>
      <c r="V514" s="176"/>
      <c r="W514" s="176"/>
      <c r="X514" s="176"/>
      <c r="Y514" s="176"/>
      <c r="Z514" s="176"/>
      <c r="AA514" s="176"/>
      <c r="AB514" s="188"/>
      <c r="AC514" s="188"/>
    </row>
    <row r="515" spans="2:29" ht="15.75" customHeight="1">
      <c r="B515" s="176"/>
      <c r="C515" s="176"/>
      <c r="D515" s="176"/>
      <c r="E515" s="176"/>
      <c r="H515" s="176"/>
      <c r="I515" s="176"/>
      <c r="K515" s="176"/>
      <c r="O515" s="176"/>
      <c r="P515" s="176"/>
      <c r="Q515" s="176"/>
      <c r="R515" s="176"/>
      <c r="S515" s="176"/>
      <c r="T515" s="176"/>
      <c r="U515" s="176"/>
      <c r="V515" s="176"/>
      <c r="W515" s="176"/>
      <c r="X515" s="176"/>
      <c r="Y515" s="176"/>
      <c r="Z515" s="176"/>
      <c r="AA515" s="176"/>
      <c r="AB515" s="188"/>
      <c r="AC515" s="188"/>
    </row>
    <row r="516" spans="2:29" ht="15.75" customHeight="1">
      <c r="B516" s="176"/>
      <c r="C516" s="176"/>
      <c r="D516" s="176"/>
      <c r="E516" s="176"/>
      <c r="H516" s="176"/>
      <c r="I516" s="176"/>
      <c r="K516" s="176"/>
      <c r="O516" s="176"/>
      <c r="P516" s="176"/>
      <c r="Q516" s="176"/>
      <c r="R516" s="176"/>
      <c r="S516" s="176"/>
      <c r="T516" s="176"/>
      <c r="U516" s="176"/>
      <c r="V516" s="176"/>
      <c r="W516" s="176"/>
      <c r="X516" s="176"/>
      <c r="Y516" s="176"/>
      <c r="Z516" s="176"/>
      <c r="AA516" s="176"/>
      <c r="AB516" s="188"/>
      <c r="AC516" s="188"/>
    </row>
    <row r="517" spans="2:29" ht="15.75" customHeight="1">
      <c r="B517" s="176"/>
      <c r="C517" s="176"/>
      <c r="D517" s="176"/>
      <c r="E517" s="176"/>
      <c r="H517" s="176"/>
      <c r="I517" s="176"/>
      <c r="K517" s="176"/>
      <c r="O517" s="176"/>
      <c r="P517" s="176"/>
      <c r="Q517" s="176"/>
      <c r="R517" s="176"/>
      <c r="S517" s="176"/>
      <c r="T517" s="176"/>
      <c r="U517" s="176"/>
      <c r="V517" s="176"/>
      <c r="W517" s="176"/>
      <c r="X517" s="176"/>
      <c r="Y517" s="176"/>
      <c r="Z517" s="176"/>
      <c r="AA517" s="176"/>
      <c r="AB517" s="188"/>
      <c r="AC517" s="188"/>
    </row>
    <row r="518" spans="2:29" ht="15.75" customHeight="1">
      <c r="B518" s="176"/>
      <c r="C518" s="176"/>
      <c r="D518" s="176"/>
      <c r="E518" s="176"/>
      <c r="H518" s="176"/>
      <c r="I518" s="176"/>
      <c r="K518" s="176"/>
      <c r="O518" s="176"/>
      <c r="P518" s="176"/>
      <c r="Q518" s="176"/>
      <c r="R518" s="176"/>
      <c r="S518" s="176"/>
      <c r="T518" s="176"/>
      <c r="U518" s="176"/>
      <c r="V518" s="176"/>
      <c r="W518" s="176"/>
      <c r="X518" s="176"/>
      <c r="Y518" s="176"/>
      <c r="Z518" s="176"/>
      <c r="AA518" s="176"/>
      <c r="AB518" s="188"/>
      <c r="AC518" s="188"/>
    </row>
    <row r="519" spans="2:29" ht="15.75" customHeight="1">
      <c r="B519" s="176"/>
      <c r="C519" s="176"/>
      <c r="D519" s="176"/>
      <c r="E519" s="176"/>
      <c r="H519" s="176"/>
      <c r="I519" s="176"/>
      <c r="K519" s="176"/>
      <c r="O519" s="176"/>
      <c r="P519" s="176"/>
      <c r="Q519" s="176"/>
      <c r="R519" s="176"/>
      <c r="S519" s="176"/>
      <c r="T519" s="176"/>
      <c r="U519" s="176"/>
      <c r="V519" s="176"/>
      <c r="W519" s="176"/>
      <c r="X519" s="176"/>
      <c r="Y519" s="176"/>
      <c r="Z519" s="176"/>
      <c r="AA519" s="176"/>
      <c r="AB519" s="188"/>
      <c r="AC519" s="188"/>
    </row>
    <row r="520" spans="2:29" ht="15.75" customHeight="1">
      <c r="B520" s="176"/>
      <c r="C520" s="176"/>
      <c r="D520" s="176"/>
      <c r="E520" s="176"/>
      <c r="H520" s="176"/>
      <c r="I520" s="176"/>
      <c r="K520" s="176"/>
      <c r="O520" s="176"/>
      <c r="P520" s="176"/>
      <c r="Q520" s="176"/>
      <c r="R520" s="176"/>
      <c r="S520" s="176"/>
      <c r="T520" s="176"/>
      <c r="U520" s="176"/>
      <c r="V520" s="176"/>
      <c r="W520" s="176"/>
      <c r="X520" s="176"/>
      <c r="Y520" s="176"/>
      <c r="Z520" s="176"/>
      <c r="AA520" s="176"/>
      <c r="AB520" s="188"/>
      <c r="AC520" s="188"/>
    </row>
    <row r="521" spans="2:29" ht="15.75" customHeight="1">
      <c r="B521" s="176"/>
      <c r="C521" s="176"/>
      <c r="D521" s="176"/>
      <c r="E521" s="176"/>
      <c r="H521" s="176"/>
      <c r="I521" s="176"/>
      <c r="K521" s="176"/>
      <c r="O521" s="176"/>
      <c r="P521" s="176"/>
      <c r="Q521" s="176"/>
      <c r="R521" s="176"/>
      <c r="S521" s="176"/>
      <c r="T521" s="176"/>
      <c r="U521" s="176"/>
      <c r="V521" s="176"/>
      <c r="W521" s="176"/>
      <c r="X521" s="176"/>
      <c r="Y521" s="176"/>
      <c r="Z521" s="176"/>
      <c r="AA521" s="176"/>
      <c r="AB521" s="188"/>
      <c r="AC521" s="188"/>
    </row>
    <row r="522" spans="2:29" ht="15.75" customHeight="1">
      <c r="B522" s="176"/>
      <c r="C522" s="176"/>
      <c r="D522" s="176"/>
      <c r="E522" s="176"/>
      <c r="H522" s="176"/>
      <c r="I522" s="176"/>
      <c r="K522" s="176"/>
      <c r="O522" s="176"/>
      <c r="P522" s="176"/>
      <c r="Q522" s="176"/>
      <c r="R522" s="176"/>
      <c r="S522" s="176"/>
      <c r="T522" s="176"/>
      <c r="U522" s="176"/>
      <c r="V522" s="176"/>
      <c r="W522" s="176"/>
      <c r="X522" s="176"/>
      <c r="Y522" s="176"/>
      <c r="Z522" s="176"/>
      <c r="AA522" s="176"/>
      <c r="AB522" s="188"/>
      <c r="AC522" s="188"/>
    </row>
    <row r="523" spans="2:29" ht="15.75" customHeight="1">
      <c r="B523" s="176"/>
      <c r="C523" s="176"/>
      <c r="D523" s="176"/>
      <c r="E523" s="176"/>
      <c r="H523" s="176"/>
      <c r="I523" s="176"/>
      <c r="K523" s="176"/>
      <c r="O523" s="176"/>
      <c r="P523" s="176"/>
      <c r="Q523" s="176"/>
      <c r="R523" s="176"/>
      <c r="S523" s="176"/>
      <c r="T523" s="176"/>
      <c r="U523" s="176"/>
      <c r="V523" s="176"/>
      <c r="W523" s="176"/>
      <c r="X523" s="176"/>
      <c r="Y523" s="176"/>
      <c r="Z523" s="176"/>
      <c r="AA523" s="176"/>
      <c r="AB523" s="188"/>
      <c r="AC523" s="188"/>
    </row>
    <row r="524" spans="2:29" ht="15.75" customHeight="1">
      <c r="B524" s="176"/>
      <c r="C524" s="176"/>
      <c r="D524" s="176"/>
      <c r="E524" s="176"/>
      <c r="H524" s="176"/>
      <c r="I524" s="176"/>
      <c r="K524" s="176"/>
      <c r="O524" s="176"/>
      <c r="P524" s="176"/>
      <c r="Q524" s="176"/>
      <c r="R524" s="176"/>
      <c r="S524" s="176"/>
      <c r="T524" s="176"/>
      <c r="U524" s="176"/>
      <c r="V524" s="176"/>
      <c r="W524" s="176"/>
      <c r="X524" s="176"/>
      <c r="Y524" s="176"/>
      <c r="Z524" s="176"/>
      <c r="AA524" s="176"/>
      <c r="AB524" s="188"/>
      <c r="AC524" s="188"/>
    </row>
    <row r="525" spans="2:29" ht="15.75" customHeight="1">
      <c r="B525" s="176"/>
      <c r="C525" s="176"/>
      <c r="D525" s="176"/>
      <c r="E525" s="176"/>
      <c r="H525" s="176"/>
      <c r="I525" s="176"/>
      <c r="K525" s="176"/>
      <c r="O525" s="176"/>
      <c r="P525" s="176"/>
      <c r="Q525" s="176"/>
      <c r="R525" s="176"/>
      <c r="S525" s="176"/>
      <c r="T525" s="176"/>
      <c r="U525" s="176"/>
      <c r="V525" s="176"/>
      <c r="W525" s="176"/>
      <c r="X525" s="176"/>
      <c r="Y525" s="176"/>
      <c r="Z525" s="176"/>
      <c r="AA525" s="176"/>
      <c r="AB525" s="188"/>
      <c r="AC525" s="188"/>
    </row>
    <row r="526" spans="2:29" ht="15.75" customHeight="1">
      <c r="B526" s="176"/>
      <c r="C526" s="176"/>
      <c r="D526" s="176"/>
      <c r="E526" s="176"/>
      <c r="H526" s="176"/>
      <c r="I526" s="176"/>
      <c r="K526" s="176"/>
      <c r="O526" s="176"/>
      <c r="P526" s="176"/>
      <c r="Q526" s="176"/>
      <c r="R526" s="176"/>
      <c r="S526" s="176"/>
      <c r="T526" s="176"/>
      <c r="U526" s="176"/>
      <c r="V526" s="176"/>
      <c r="W526" s="176"/>
      <c r="X526" s="176"/>
      <c r="Y526" s="176"/>
      <c r="Z526" s="176"/>
      <c r="AA526" s="176"/>
      <c r="AB526" s="188"/>
      <c r="AC526" s="188"/>
    </row>
    <row r="527" spans="2:29" ht="15.75" customHeight="1">
      <c r="B527" s="176"/>
      <c r="C527" s="176"/>
      <c r="D527" s="176"/>
      <c r="E527" s="176"/>
      <c r="H527" s="176"/>
      <c r="I527" s="176"/>
      <c r="K527" s="176"/>
      <c r="O527" s="176"/>
      <c r="P527" s="176"/>
      <c r="Q527" s="176"/>
      <c r="R527" s="176"/>
      <c r="S527" s="176"/>
      <c r="T527" s="176"/>
      <c r="U527" s="176"/>
      <c r="V527" s="176"/>
      <c r="W527" s="176"/>
      <c r="X527" s="176"/>
      <c r="Y527" s="176"/>
      <c r="Z527" s="176"/>
      <c r="AA527" s="176"/>
      <c r="AB527" s="188"/>
      <c r="AC527" s="188"/>
    </row>
    <row r="528" spans="2:29" ht="15.75" customHeight="1">
      <c r="B528" s="176"/>
      <c r="C528" s="176"/>
      <c r="D528" s="176"/>
      <c r="E528" s="176"/>
      <c r="H528" s="176"/>
      <c r="I528" s="176"/>
      <c r="K528" s="176"/>
      <c r="O528" s="176"/>
      <c r="P528" s="176"/>
      <c r="Q528" s="176"/>
      <c r="R528" s="176"/>
      <c r="S528" s="176"/>
      <c r="T528" s="176"/>
      <c r="U528" s="176"/>
      <c r="V528" s="176"/>
      <c r="W528" s="176"/>
      <c r="X528" s="176"/>
      <c r="Y528" s="176"/>
      <c r="Z528" s="176"/>
      <c r="AA528" s="176"/>
      <c r="AB528" s="188"/>
      <c r="AC528" s="188"/>
    </row>
    <row r="529" spans="2:29" ht="15.75" customHeight="1">
      <c r="B529" s="176"/>
      <c r="C529" s="176"/>
      <c r="D529" s="176"/>
      <c r="E529" s="176"/>
      <c r="H529" s="176"/>
      <c r="I529" s="176"/>
      <c r="K529" s="176"/>
      <c r="O529" s="176"/>
      <c r="P529" s="176"/>
      <c r="Q529" s="176"/>
      <c r="R529" s="176"/>
      <c r="S529" s="176"/>
      <c r="T529" s="176"/>
      <c r="U529" s="176"/>
      <c r="V529" s="176"/>
      <c r="W529" s="176"/>
      <c r="X529" s="176"/>
      <c r="Y529" s="176"/>
      <c r="Z529" s="176"/>
      <c r="AA529" s="176"/>
      <c r="AB529" s="188"/>
      <c r="AC529" s="188"/>
    </row>
    <row r="530" spans="2:29" ht="15.75" customHeight="1">
      <c r="B530" s="176"/>
      <c r="C530" s="176"/>
      <c r="D530" s="176"/>
      <c r="E530" s="176"/>
      <c r="H530" s="176"/>
      <c r="I530" s="176"/>
      <c r="K530" s="176"/>
      <c r="O530" s="176"/>
      <c r="P530" s="176"/>
      <c r="Q530" s="176"/>
      <c r="R530" s="176"/>
      <c r="S530" s="176"/>
      <c r="T530" s="176"/>
      <c r="U530" s="176"/>
      <c r="V530" s="176"/>
      <c r="W530" s="176"/>
      <c r="X530" s="176"/>
      <c r="Y530" s="176"/>
      <c r="Z530" s="176"/>
      <c r="AA530" s="176"/>
      <c r="AB530" s="188"/>
      <c r="AC530" s="188"/>
    </row>
    <row r="531" spans="2:29" ht="15.75" customHeight="1">
      <c r="B531" s="176"/>
      <c r="C531" s="176"/>
      <c r="D531" s="176"/>
      <c r="E531" s="176"/>
      <c r="H531" s="176"/>
      <c r="I531" s="176"/>
      <c r="K531" s="176"/>
      <c r="O531" s="176"/>
      <c r="P531" s="176"/>
      <c r="Q531" s="176"/>
      <c r="R531" s="176"/>
      <c r="S531" s="176"/>
      <c r="T531" s="176"/>
      <c r="U531" s="176"/>
      <c r="V531" s="176"/>
      <c r="W531" s="176"/>
      <c r="X531" s="176"/>
      <c r="Y531" s="176"/>
      <c r="Z531" s="176"/>
      <c r="AA531" s="176"/>
      <c r="AB531" s="188"/>
      <c r="AC531" s="188"/>
    </row>
    <row r="532" spans="2:29" ht="15.75" customHeight="1">
      <c r="B532" s="176"/>
      <c r="C532" s="176"/>
      <c r="D532" s="176"/>
      <c r="E532" s="176"/>
      <c r="H532" s="176"/>
      <c r="I532" s="176"/>
      <c r="K532" s="176"/>
      <c r="O532" s="176"/>
      <c r="P532" s="176"/>
      <c r="Q532" s="176"/>
      <c r="R532" s="176"/>
      <c r="S532" s="176"/>
      <c r="T532" s="176"/>
      <c r="U532" s="176"/>
      <c r="V532" s="176"/>
      <c r="W532" s="176"/>
      <c r="X532" s="176"/>
      <c r="Y532" s="176"/>
      <c r="Z532" s="176"/>
      <c r="AA532" s="176"/>
      <c r="AB532" s="188"/>
      <c r="AC532" s="188"/>
    </row>
    <row r="533" spans="2:29" ht="15.75" customHeight="1">
      <c r="B533" s="176"/>
      <c r="C533" s="176"/>
      <c r="D533" s="176"/>
      <c r="E533" s="176"/>
      <c r="H533" s="176"/>
      <c r="I533" s="176"/>
      <c r="K533" s="176"/>
      <c r="O533" s="176"/>
      <c r="P533" s="176"/>
      <c r="Q533" s="176"/>
      <c r="R533" s="176"/>
      <c r="S533" s="176"/>
      <c r="T533" s="176"/>
      <c r="U533" s="176"/>
      <c r="V533" s="176"/>
      <c r="W533" s="176"/>
      <c r="X533" s="176"/>
      <c r="Y533" s="176"/>
      <c r="Z533" s="176"/>
      <c r="AA533" s="176"/>
      <c r="AB533" s="188"/>
      <c r="AC533" s="188"/>
    </row>
    <row r="534" spans="2:29" ht="15.75" customHeight="1">
      <c r="B534" s="176"/>
      <c r="C534" s="176"/>
      <c r="D534" s="176"/>
      <c r="E534" s="176"/>
      <c r="H534" s="176"/>
      <c r="I534" s="176"/>
      <c r="K534" s="176"/>
      <c r="O534" s="176"/>
      <c r="P534" s="176"/>
      <c r="Q534" s="176"/>
      <c r="R534" s="176"/>
      <c r="S534" s="176"/>
      <c r="T534" s="176"/>
      <c r="U534" s="176"/>
      <c r="V534" s="176"/>
      <c r="W534" s="176"/>
      <c r="X534" s="176"/>
      <c r="Y534" s="176"/>
      <c r="Z534" s="176"/>
      <c r="AA534" s="176"/>
      <c r="AB534" s="188"/>
      <c r="AC534" s="188"/>
    </row>
    <row r="535" spans="2:29" ht="15.75" customHeight="1">
      <c r="B535" s="176"/>
      <c r="C535" s="176"/>
      <c r="D535" s="176"/>
      <c r="E535" s="176"/>
      <c r="H535" s="176"/>
      <c r="I535" s="176"/>
      <c r="K535" s="176"/>
      <c r="O535" s="176"/>
      <c r="P535" s="176"/>
      <c r="Q535" s="176"/>
      <c r="R535" s="176"/>
      <c r="S535" s="176"/>
      <c r="T535" s="176"/>
      <c r="U535" s="176"/>
      <c r="V535" s="176"/>
      <c r="W535" s="176"/>
      <c r="X535" s="176"/>
      <c r="Y535" s="176"/>
      <c r="Z535" s="176"/>
      <c r="AA535" s="176"/>
      <c r="AB535" s="188"/>
      <c r="AC535" s="188"/>
    </row>
    <row r="536" spans="2:29" ht="15.75" customHeight="1">
      <c r="B536" s="176"/>
      <c r="C536" s="176"/>
      <c r="D536" s="176"/>
      <c r="E536" s="176"/>
      <c r="H536" s="176"/>
      <c r="I536" s="176"/>
      <c r="K536" s="176"/>
      <c r="O536" s="176"/>
      <c r="P536" s="176"/>
      <c r="Q536" s="176"/>
      <c r="R536" s="176"/>
      <c r="S536" s="176"/>
      <c r="T536" s="176"/>
      <c r="U536" s="176"/>
      <c r="V536" s="176"/>
      <c r="W536" s="176"/>
      <c r="X536" s="176"/>
      <c r="Y536" s="176"/>
      <c r="Z536" s="176"/>
      <c r="AA536" s="176"/>
      <c r="AB536" s="188"/>
      <c r="AC536" s="188"/>
    </row>
    <row r="537" spans="2:29" ht="15.75" customHeight="1">
      <c r="B537" s="176"/>
      <c r="C537" s="176"/>
      <c r="D537" s="176"/>
      <c r="E537" s="176"/>
      <c r="H537" s="176"/>
      <c r="I537" s="176"/>
      <c r="K537" s="176"/>
      <c r="O537" s="176"/>
      <c r="P537" s="176"/>
      <c r="Q537" s="176"/>
      <c r="R537" s="176"/>
      <c r="S537" s="176"/>
      <c r="T537" s="176"/>
      <c r="U537" s="176"/>
      <c r="V537" s="176"/>
      <c r="W537" s="176"/>
      <c r="X537" s="176"/>
      <c r="Y537" s="176"/>
      <c r="Z537" s="176"/>
      <c r="AA537" s="176"/>
      <c r="AB537" s="188"/>
      <c r="AC537" s="188"/>
    </row>
    <row r="538" spans="2:29" ht="15.75" customHeight="1">
      <c r="B538" s="176"/>
      <c r="C538" s="176"/>
      <c r="D538" s="176"/>
      <c r="E538" s="176"/>
      <c r="H538" s="176"/>
      <c r="I538" s="176"/>
      <c r="K538" s="176"/>
      <c r="O538" s="176"/>
      <c r="P538" s="176"/>
      <c r="Q538" s="176"/>
      <c r="R538" s="176"/>
      <c r="S538" s="176"/>
      <c r="T538" s="176"/>
      <c r="U538" s="176"/>
      <c r="V538" s="176"/>
      <c r="W538" s="176"/>
      <c r="X538" s="176"/>
      <c r="Y538" s="176"/>
      <c r="Z538" s="176"/>
      <c r="AA538" s="176"/>
      <c r="AB538" s="188"/>
      <c r="AC538" s="188"/>
    </row>
    <row r="539" spans="2:29" ht="15.75" customHeight="1">
      <c r="B539" s="176"/>
      <c r="C539" s="176"/>
      <c r="D539" s="176"/>
      <c r="E539" s="176"/>
      <c r="H539" s="176"/>
      <c r="I539" s="176"/>
      <c r="K539" s="176"/>
      <c r="O539" s="176"/>
      <c r="P539" s="176"/>
      <c r="Q539" s="176"/>
      <c r="R539" s="176"/>
      <c r="S539" s="176"/>
      <c r="T539" s="176"/>
      <c r="U539" s="176"/>
      <c r="V539" s="176"/>
      <c r="W539" s="176"/>
      <c r="X539" s="176"/>
      <c r="Y539" s="176"/>
      <c r="Z539" s="176"/>
      <c r="AA539" s="176"/>
      <c r="AB539" s="188"/>
      <c r="AC539" s="188"/>
    </row>
    <row r="540" spans="2:29" ht="15.75" customHeight="1">
      <c r="B540" s="176"/>
      <c r="C540" s="176"/>
      <c r="D540" s="176"/>
      <c r="E540" s="176"/>
      <c r="H540" s="176"/>
      <c r="I540" s="176"/>
      <c r="K540" s="176"/>
      <c r="O540" s="176"/>
      <c r="P540" s="176"/>
      <c r="Q540" s="176"/>
      <c r="R540" s="176"/>
      <c r="S540" s="176"/>
      <c r="T540" s="176"/>
      <c r="U540" s="176"/>
      <c r="V540" s="176"/>
      <c r="W540" s="176"/>
      <c r="X540" s="176"/>
      <c r="Y540" s="176"/>
      <c r="Z540" s="176"/>
      <c r="AA540" s="176"/>
      <c r="AB540" s="188"/>
      <c r="AC540" s="188"/>
    </row>
    <row r="541" spans="2:29" ht="15.75" customHeight="1">
      <c r="B541" s="176"/>
      <c r="C541" s="176"/>
      <c r="D541" s="176"/>
      <c r="E541" s="176"/>
      <c r="H541" s="176"/>
      <c r="I541" s="176"/>
      <c r="K541" s="176"/>
      <c r="O541" s="176"/>
      <c r="P541" s="176"/>
      <c r="Q541" s="176"/>
      <c r="R541" s="176"/>
      <c r="S541" s="176"/>
      <c r="T541" s="176"/>
      <c r="U541" s="176"/>
      <c r="V541" s="176"/>
      <c r="W541" s="176"/>
      <c r="X541" s="176"/>
      <c r="Y541" s="176"/>
      <c r="Z541" s="176"/>
      <c r="AA541" s="176"/>
      <c r="AB541" s="188"/>
      <c r="AC541" s="188"/>
    </row>
    <row r="542" spans="2:29" ht="15.75" customHeight="1">
      <c r="B542" s="176"/>
      <c r="C542" s="176"/>
      <c r="D542" s="176"/>
      <c r="E542" s="176"/>
      <c r="H542" s="176"/>
      <c r="I542" s="176"/>
      <c r="K542" s="176"/>
      <c r="O542" s="176"/>
      <c r="P542" s="176"/>
      <c r="Q542" s="176"/>
      <c r="R542" s="176"/>
      <c r="S542" s="176"/>
      <c r="T542" s="176"/>
      <c r="U542" s="176"/>
      <c r="V542" s="176"/>
      <c r="W542" s="176"/>
      <c r="X542" s="176"/>
      <c r="Y542" s="176"/>
      <c r="Z542" s="176"/>
      <c r="AA542" s="176"/>
      <c r="AB542" s="188"/>
      <c r="AC542" s="188"/>
    </row>
    <row r="543" spans="2:29" ht="15.75" customHeight="1">
      <c r="B543" s="176"/>
      <c r="C543" s="176"/>
      <c r="D543" s="176"/>
      <c r="E543" s="176"/>
      <c r="H543" s="176"/>
      <c r="I543" s="176"/>
      <c r="K543" s="176"/>
      <c r="O543" s="176"/>
      <c r="P543" s="176"/>
      <c r="Q543" s="176"/>
      <c r="R543" s="176"/>
      <c r="S543" s="176"/>
      <c r="T543" s="176"/>
      <c r="U543" s="176"/>
      <c r="V543" s="176"/>
      <c r="W543" s="176"/>
      <c r="X543" s="176"/>
      <c r="Y543" s="176"/>
      <c r="Z543" s="176"/>
      <c r="AA543" s="176"/>
      <c r="AB543" s="188"/>
      <c r="AC543" s="188"/>
    </row>
    <row r="544" spans="2:29" ht="15.75" customHeight="1">
      <c r="B544" s="176"/>
      <c r="C544" s="176"/>
      <c r="D544" s="176"/>
      <c r="E544" s="176"/>
      <c r="H544" s="176"/>
      <c r="I544" s="176"/>
      <c r="K544" s="176"/>
      <c r="O544" s="176"/>
      <c r="P544" s="176"/>
      <c r="Q544" s="176"/>
      <c r="R544" s="176"/>
      <c r="S544" s="176"/>
      <c r="T544" s="176"/>
      <c r="U544" s="176"/>
      <c r="V544" s="176"/>
      <c r="W544" s="176"/>
      <c r="X544" s="176"/>
      <c r="Y544" s="176"/>
      <c r="Z544" s="176"/>
      <c r="AA544" s="176"/>
      <c r="AB544" s="188"/>
      <c r="AC544" s="188"/>
    </row>
    <row r="545" spans="2:29" ht="15.75" customHeight="1">
      <c r="B545" s="176"/>
      <c r="C545" s="176"/>
      <c r="D545" s="176"/>
      <c r="E545" s="176"/>
      <c r="H545" s="176"/>
      <c r="I545" s="176"/>
      <c r="K545" s="176"/>
      <c r="O545" s="176"/>
      <c r="P545" s="176"/>
      <c r="Q545" s="176"/>
      <c r="R545" s="176"/>
      <c r="S545" s="176"/>
      <c r="T545" s="176"/>
      <c r="U545" s="176"/>
      <c r="V545" s="176"/>
      <c r="W545" s="176"/>
      <c r="X545" s="176"/>
      <c r="Y545" s="176"/>
      <c r="Z545" s="176"/>
      <c r="AA545" s="176"/>
      <c r="AB545" s="188"/>
      <c r="AC545" s="188"/>
    </row>
    <row r="546" spans="2:29" ht="15.75" customHeight="1">
      <c r="B546" s="176"/>
      <c r="C546" s="176"/>
      <c r="D546" s="176"/>
      <c r="E546" s="176"/>
      <c r="H546" s="176"/>
      <c r="I546" s="176"/>
      <c r="K546" s="176"/>
      <c r="O546" s="176"/>
      <c r="P546" s="176"/>
      <c r="Q546" s="176"/>
      <c r="R546" s="176"/>
      <c r="S546" s="176"/>
      <c r="T546" s="176"/>
      <c r="U546" s="176"/>
      <c r="V546" s="176"/>
      <c r="W546" s="176"/>
      <c r="X546" s="176"/>
      <c r="Y546" s="176"/>
      <c r="Z546" s="176"/>
      <c r="AA546" s="176"/>
      <c r="AB546" s="188"/>
      <c r="AC546" s="188"/>
    </row>
    <row r="547" spans="2:29" ht="15.75" customHeight="1">
      <c r="B547" s="176"/>
      <c r="C547" s="176"/>
      <c r="D547" s="176"/>
      <c r="E547" s="176"/>
      <c r="H547" s="176"/>
      <c r="I547" s="176"/>
      <c r="K547" s="176"/>
      <c r="O547" s="176"/>
      <c r="P547" s="176"/>
      <c r="Q547" s="176"/>
      <c r="R547" s="176"/>
      <c r="S547" s="176"/>
      <c r="T547" s="176"/>
      <c r="U547" s="176"/>
      <c r="V547" s="176"/>
      <c r="W547" s="176"/>
      <c r="X547" s="176"/>
      <c r="Y547" s="176"/>
      <c r="Z547" s="176"/>
      <c r="AA547" s="176"/>
      <c r="AB547" s="188"/>
      <c r="AC547" s="188"/>
    </row>
    <row r="548" spans="2:29" ht="15.75" customHeight="1">
      <c r="B548" s="176"/>
      <c r="C548" s="176"/>
      <c r="D548" s="176"/>
      <c r="E548" s="176"/>
      <c r="H548" s="176"/>
      <c r="I548" s="176"/>
      <c r="K548" s="176"/>
      <c r="O548" s="176"/>
      <c r="P548" s="176"/>
      <c r="Q548" s="176"/>
      <c r="R548" s="176"/>
      <c r="S548" s="176"/>
      <c r="T548" s="176"/>
      <c r="U548" s="176"/>
      <c r="V548" s="176"/>
      <c r="W548" s="176"/>
      <c r="X548" s="176"/>
      <c r="Y548" s="176"/>
      <c r="Z548" s="176"/>
      <c r="AA548" s="176"/>
      <c r="AB548" s="188"/>
      <c r="AC548" s="188"/>
    </row>
    <row r="549" spans="2:29" ht="15.75" customHeight="1">
      <c r="B549" s="176"/>
      <c r="C549" s="176"/>
      <c r="D549" s="176"/>
      <c r="E549" s="176"/>
      <c r="H549" s="176"/>
      <c r="I549" s="176"/>
      <c r="K549" s="176"/>
      <c r="O549" s="176"/>
      <c r="P549" s="176"/>
      <c r="Q549" s="176"/>
      <c r="R549" s="176"/>
      <c r="S549" s="176"/>
      <c r="T549" s="176"/>
      <c r="U549" s="176"/>
      <c r="V549" s="176"/>
      <c r="W549" s="176"/>
      <c r="X549" s="176"/>
      <c r="Y549" s="176"/>
      <c r="Z549" s="176"/>
      <c r="AA549" s="176"/>
      <c r="AB549" s="188"/>
      <c r="AC549" s="188"/>
    </row>
    <row r="550" spans="2:29" ht="15.75" customHeight="1">
      <c r="B550" s="176"/>
      <c r="C550" s="176"/>
      <c r="D550" s="176"/>
      <c r="E550" s="176"/>
      <c r="H550" s="176"/>
      <c r="I550" s="176"/>
      <c r="K550" s="176"/>
      <c r="O550" s="176"/>
      <c r="P550" s="176"/>
      <c r="Q550" s="176"/>
      <c r="R550" s="176"/>
      <c r="S550" s="176"/>
      <c r="T550" s="176"/>
      <c r="U550" s="176"/>
      <c r="V550" s="176"/>
      <c r="W550" s="176"/>
      <c r="X550" s="176"/>
      <c r="Y550" s="176"/>
      <c r="Z550" s="176"/>
      <c r="AA550" s="176"/>
      <c r="AB550" s="188"/>
      <c r="AC550" s="188"/>
    </row>
    <row r="551" spans="2:29" ht="15.75" customHeight="1">
      <c r="B551" s="176"/>
      <c r="C551" s="176"/>
      <c r="D551" s="176"/>
      <c r="E551" s="176"/>
      <c r="H551" s="176"/>
      <c r="I551" s="176"/>
      <c r="K551" s="176"/>
      <c r="O551" s="176"/>
      <c r="P551" s="176"/>
      <c r="Q551" s="176"/>
      <c r="R551" s="176"/>
      <c r="S551" s="176"/>
      <c r="T551" s="176"/>
      <c r="U551" s="176"/>
      <c r="V551" s="176"/>
      <c r="W551" s="176"/>
      <c r="X551" s="176"/>
      <c r="Y551" s="176"/>
      <c r="Z551" s="176"/>
      <c r="AA551" s="176"/>
      <c r="AB551" s="188"/>
      <c r="AC551" s="188"/>
    </row>
    <row r="552" spans="2:29" ht="15.75" customHeight="1">
      <c r="B552" s="176"/>
      <c r="C552" s="176"/>
      <c r="D552" s="176"/>
      <c r="E552" s="176"/>
      <c r="H552" s="176"/>
      <c r="I552" s="176"/>
      <c r="K552" s="176"/>
      <c r="O552" s="176"/>
      <c r="P552" s="176"/>
      <c r="Q552" s="176"/>
      <c r="R552" s="176"/>
      <c r="S552" s="176"/>
      <c r="T552" s="176"/>
      <c r="U552" s="176"/>
      <c r="V552" s="176"/>
      <c r="W552" s="176"/>
      <c r="X552" s="176"/>
      <c r="Y552" s="176"/>
      <c r="Z552" s="176"/>
      <c r="AA552" s="176"/>
      <c r="AB552" s="188"/>
      <c r="AC552" s="188"/>
    </row>
    <row r="553" spans="2:29" ht="15.75" customHeight="1">
      <c r="B553" s="176"/>
      <c r="C553" s="176"/>
      <c r="D553" s="176"/>
      <c r="E553" s="176"/>
      <c r="H553" s="176"/>
      <c r="I553" s="176"/>
      <c r="K553" s="176"/>
      <c r="O553" s="176"/>
      <c r="P553" s="176"/>
      <c r="Q553" s="176"/>
      <c r="R553" s="176"/>
      <c r="S553" s="176"/>
      <c r="T553" s="176"/>
      <c r="U553" s="176"/>
      <c r="V553" s="176"/>
      <c r="W553" s="176"/>
      <c r="X553" s="176"/>
      <c r="Y553" s="176"/>
      <c r="Z553" s="176"/>
      <c r="AA553" s="176"/>
      <c r="AB553" s="188"/>
      <c r="AC553" s="188"/>
    </row>
    <row r="554" spans="2:29" ht="15.75" customHeight="1">
      <c r="B554" s="176"/>
      <c r="C554" s="176"/>
      <c r="D554" s="176"/>
      <c r="E554" s="176"/>
      <c r="H554" s="176"/>
      <c r="I554" s="176"/>
      <c r="K554" s="176"/>
      <c r="O554" s="176"/>
      <c r="P554" s="176"/>
      <c r="Q554" s="176"/>
      <c r="R554" s="176"/>
      <c r="S554" s="176"/>
      <c r="T554" s="176"/>
      <c r="U554" s="176"/>
      <c r="V554" s="176"/>
      <c r="W554" s="176"/>
      <c r="X554" s="176"/>
      <c r="Y554" s="176"/>
      <c r="Z554" s="176"/>
      <c r="AA554" s="176"/>
      <c r="AB554" s="188"/>
      <c r="AC554" s="188"/>
    </row>
    <row r="555" spans="2:29" ht="15.75" customHeight="1">
      <c r="B555" s="176"/>
      <c r="C555" s="176"/>
      <c r="D555" s="176"/>
      <c r="E555" s="176"/>
      <c r="H555" s="176"/>
      <c r="I555" s="176"/>
      <c r="K555" s="176"/>
      <c r="O555" s="176"/>
      <c r="P555" s="176"/>
      <c r="Q555" s="176"/>
      <c r="R555" s="176"/>
      <c r="S555" s="176"/>
      <c r="T555" s="176"/>
      <c r="U555" s="176"/>
      <c r="V555" s="176"/>
      <c r="W555" s="176"/>
      <c r="X555" s="176"/>
      <c r="Y555" s="176"/>
      <c r="Z555" s="176"/>
      <c r="AA555" s="176"/>
      <c r="AB555" s="188"/>
      <c r="AC555" s="188"/>
    </row>
    <row r="556" spans="2:29" ht="15.75" customHeight="1">
      <c r="B556" s="176"/>
      <c r="C556" s="176"/>
      <c r="D556" s="176"/>
      <c r="E556" s="176"/>
      <c r="H556" s="176"/>
      <c r="I556" s="176"/>
      <c r="K556" s="176"/>
      <c r="O556" s="176"/>
      <c r="P556" s="176"/>
      <c r="Q556" s="176"/>
      <c r="R556" s="176"/>
      <c r="S556" s="176"/>
      <c r="T556" s="176"/>
      <c r="U556" s="176"/>
      <c r="V556" s="176"/>
      <c r="W556" s="176"/>
      <c r="X556" s="176"/>
      <c r="Y556" s="176"/>
      <c r="Z556" s="176"/>
      <c r="AA556" s="176"/>
      <c r="AB556" s="188"/>
      <c r="AC556" s="188"/>
    </row>
    <row r="557" spans="2:29" ht="15.75" customHeight="1">
      <c r="B557" s="176"/>
      <c r="C557" s="176"/>
      <c r="D557" s="176"/>
      <c r="E557" s="176"/>
      <c r="H557" s="176"/>
      <c r="I557" s="176"/>
      <c r="K557" s="176"/>
      <c r="O557" s="176"/>
      <c r="P557" s="176"/>
      <c r="Q557" s="176"/>
      <c r="R557" s="176"/>
      <c r="S557" s="176"/>
      <c r="T557" s="176"/>
      <c r="U557" s="176"/>
      <c r="V557" s="176"/>
      <c r="W557" s="176"/>
      <c r="X557" s="176"/>
      <c r="Y557" s="176"/>
      <c r="Z557" s="176"/>
      <c r="AA557" s="176"/>
      <c r="AB557" s="188"/>
      <c r="AC557" s="188"/>
    </row>
    <row r="558" spans="2:29" ht="15.75" customHeight="1">
      <c r="B558" s="176"/>
      <c r="C558" s="176"/>
      <c r="D558" s="176"/>
      <c r="E558" s="176"/>
      <c r="H558" s="176"/>
      <c r="I558" s="176"/>
      <c r="K558" s="176"/>
      <c r="O558" s="176"/>
      <c r="P558" s="176"/>
      <c r="Q558" s="176"/>
      <c r="R558" s="176"/>
      <c r="S558" s="176"/>
      <c r="T558" s="176"/>
      <c r="U558" s="176"/>
      <c r="V558" s="176"/>
      <c r="W558" s="176"/>
      <c r="X558" s="176"/>
      <c r="Y558" s="176"/>
      <c r="Z558" s="176"/>
      <c r="AA558" s="176"/>
      <c r="AB558" s="188"/>
      <c r="AC558" s="188"/>
    </row>
    <row r="559" spans="2:29" ht="15.75" customHeight="1">
      <c r="B559" s="176"/>
      <c r="C559" s="176"/>
      <c r="D559" s="176"/>
      <c r="E559" s="176"/>
      <c r="H559" s="176"/>
      <c r="I559" s="176"/>
      <c r="K559" s="176"/>
      <c r="O559" s="176"/>
      <c r="P559" s="176"/>
      <c r="Q559" s="176"/>
      <c r="R559" s="176"/>
      <c r="S559" s="176"/>
      <c r="T559" s="176"/>
      <c r="U559" s="176"/>
      <c r="V559" s="176"/>
      <c r="W559" s="176"/>
      <c r="X559" s="176"/>
      <c r="Y559" s="176"/>
      <c r="Z559" s="176"/>
      <c r="AA559" s="176"/>
      <c r="AB559" s="188"/>
      <c r="AC559" s="188"/>
    </row>
    <row r="560" spans="2:29" ht="15.75" customHeight="1">
      <c r="B560" s="176"/>
      <c r="C560" s="176"/>
      <c r="D560" s="176"/>
      <c r="E560" s="176"/>
      <c r="H560" s="176"/>
      <c r="I560" s="176"/>
      <c r="K560" s="176"/>
      <c r="O560" s="176"/>
      <c r="P560" s="176"/>
      <c r="Q560" s="176"/>
      <c r="R560" s="176"/>
      <c r="S560" s="176"/>
      <c r="T560" s="176"/>
      <c r="U560" s="176"/>
      <c r="V560" s="176"/>
      <c r="W560" s="176"/>
      <c r="X560" s="176"/>
      <c r="Y560" s="176"/>
      <c r="Z560" s="176"/>
      <c r="AA560" s="176"/>
      <c r="AB560" s="188"/>
      <c r="AC560" s="188"/>
    </row>
    <row r="561" spans="2:29" ht="15.75" customHeight="1">
      <c r="B561" s="176"/>
      <c r="C561" s="176"/>
      <c r="D561" s="176"/>
      <c r="E561" s="176"/>
      <c r="H561" s="176"/>
      <c r="I561" s="176"/>
      <c r="K561" s="176"/>
      <c r="O561" s="176"/>
      <c r="P561" s="176"/>
      <c r="Q561" s="176"/>
      <c r="R561" s="176"/>
      <c r="S561" s="176"/>
      <c r="T561" s="176"/>
      <c r="U561" s="176"/>
      <c r="V561" s="176"/>
      <c r="W561" s="176"/>
      <c r="X561" s="176"/>
      <c r="Y561" s="176"/>
      <c r="Z561" s="176"/>
      <c r="AA561" s="176"/>
      <c r="AB561" s="188"/>
      <c r="AC561" s="188"/>
    </row>
    <row r="562" spans="2:29" ht="15.75" customHeight="1">
      <c r="B562" s="176"/>
      <c r="C562" s="176"/>
      <c r="D562" s="176"/>
      <c r="E562" s="176"/>
      <c r="H562" s="176"/>
      <c r="I562" s="176"/>
      <c r="K562" s="176"/>
      <c r="O562" s="176"/>
      <c r="P562" s="176"/>
      <c r="Q562" s="176"/>
      <c r="R562" s="176"/>
      <c r="S562" s="176"/>
      <c r="T562" s="176"/>
      <c r="U562" s="176"/>
      <c r="V562" s="176"/>
      <c r="W562" s="176"/>
      <c r="X562" s="176"/>
      <c r="Y562" s="176"/>
      <c r="Z562" s="176"/>
      <c r="AA562" s="176"/>
      <c r="AB562" s="188"/>
      <c r="AC562" s="188"/>
    </row>
    <row r="563" spans="2:29" ht="15.75" customHeight="1">
      <c r="B563" s="176"/>
      <c r="C563" s="176"/>
      <c r="D563" s="176"/>
      <c r="E563" s="176"/>
      <c r="H563" s="176"/>
      <c r="I563" s="176"/>
      <c r="K563" s="176"/>
      <c r="O563" s="176"/>
      <c r="P563" s="176"/>
      <c r="Q563" s="176"/>
      <c r="R563" s="176"/>
      <c r="S563" s="176"/>
      <c r="T563" s="176"/>
      <c r="U563" s="176"/>
      <c r="V563" s="176"/>
      <c r="W563" s="176"/>
      <c r="X563" s="176"/>
      <c r="Y563" s="176"/>
      <c r="Z563" s="176"/>
      <c r="AA563" s="176"/>
      <c r="AB563" s="188"/>
      <c r="AC563" s="188"/>
    </row>
    <row r="564" spans="2:29" ht="15.75" customHeight="1">
      <c r="B564" s="176"/>
      <c r="C564" s="176"/>
      <c r="D564" s="176"/>
      <c r="E564" s="176"/>
      <c r="H564" s="176"/>
      <c r="I564" s="176"/>
      <c r="K564" s="176"/>
      <c r="O564" s="176"/>
      <c r="P564" s="176"/>
      <c r="Q564" s="176"/>
      <c r="R564" s="176"/>
      <c r="S564" s="176"/>
      <c r="T564" s="176"/>
      <c r="U564" s="176"/>
      <c r="V564" s="176"/>
      <c r="W564" s="176"/>
      <c r="X564" s="176"/>
      <c r="Y564" s="176"/>
      <c r="Z564" s="176"/>
      <c r="AA564" s="176"/>
      <c r="AB564" s="188"/>
      <c r="AC564" s="188"/>
    </row>
    <row r="565" spans="2:29" ht="15.75" customHeight="1">
      <c r="B565" s="176"/>
      <c r="C565" s="176"/>
      <c r="D565" s="176"/>
      <c r="E565" s="176"/>
      <c r="H565" s="176"/>
      <c r="I565" s="176"/>
      <c r="K565" s="176"/>
      <c r="O565" s="176"/>
      <c r="P565" s="176"/>
      <c r="Q565" s="176"/>
      <c r="R565" s="176"/>
      <c r="S565" s="176"/>
      <c r="T565" s="176"/>
      <c r="U565" s="176"/>
      <c r="V565" s="176"/>
      <c r="W565" s="176"/>
      <c r="X565" s="176"/>
      <c r="Y565" s="176"/>
      <c r="Z565" s="176"/>
      <c r="AA565" s="176"/>
      <c r="AB565" s="188"/>
      <c r="AC565" s="188"/>
    </row>
    <row r="566" spans="2:29" ht="15.75" customHeight="1">
      <c r="B566" s="176"/>
      <c r="C566" s="176"/>
      <c r="D566" s="176"/>
      <c r="E566" s="176"/>
      <c r="H566" s="176"/>
      <c r="I566" s="176"/>
      <c r="K566" s="176"/>
      <c r="O566" s="176"/>
      <c r="P566" s="176"/>
      <c r="Q566" s="176"/>
      <c r="R566" s="176"/>
      <c r="S566" s="176"/>
      <c r="T566" s="176"/>
      <c r="U566" s="176"/>
      <c r="V566" s="176"/>
      <c r="W566" s="176"/>
      <c r="X566" s="176"/>
      <c r="Y566" s="176"/>
      <c r="Z566" s="176"/>
      <c r="AA566" s="176"/>
      <c r="AB566" s="188"/>
      <c r="AC566" s="188"/>
    </row>
    <row r="567" spans="2:29" ht="15.75" customHeight="1">
      <c r="B567" s="176"/>
      <c r="C567" s="176"/>
      <c r="D567" s="176"/>
      <c r="E567" s="176"/>
      <c r="H567" s="176"/>
      <c r="I567" s="176"/>
      <c r="K567" s="176"/>
      <c r="O567" s="176"/>
      <c r="P567" s="176"/>
      <c r="Q567" s="176"/>
      <c r="R567" s="176"/>
      <c r="S567" s="176"/>
      <c r="T567" s="176"/>
      <c r="U567" s="176"/>
      <c r="V567" s="176"/>
      <c r="W567" s="176"/>
      <c r="X567" s="176"/>
      <c r="Y567" s="176"/>
      <c r="Z567" s="176"/>
      <c r="AA567" s="176"/>
      <c r="AB567" s="188"/>
      <c r="AC567" s="188"/>
    </row>
    <row r="568" spans="2:29" ht="15.75" customHeight="1">
      <c r="B568" s="176"/>
      <c r="C568" s="176"/>
      <c r="D568" s="176"/>
      <c r="E568" s="176"/>
      <c r="H568" s="176"/>
      <c r="I568" s="176"/>
      <c r="K568" s="176"/>
      <c r="O568" s="176"/>
      <c r="P568" s="176"/>
      <c r="Q568" s="176"/>
      <c r="R568" s="176"/>
      <c r="S568" s="176"/>
      <c r="T568" s="176"/>
      <c r="U568" s="176"/>
      <c r="V568" s="176"/>
      <c r="W568" s="176"/>
      <c r="X568" s="176"/>
      <c r="Y568" s="176"/>
      <c r="Z568" s="176"/>
      <c r="AA568" s="176"/>
      <c r="AB568" s="188"/>
      <c r="AC568" s="188"/>
    </row>
    <row r="569" spans="2:29" ht="15.75" customHeight="1">
      <c r="B569" s="176"/>
      <c r="C569" s="176"/>
      <c r="D569" s="176"/>
      <c r="E569" s="176"/>
      <c r="H569" s="176"/>
      <c r="I569" s="176"/>
      <c r="K569" s="176"/>
      <c r="O569" s="176"/>
      <c r="P569" s="176"/>
      <c r="Q569" s="176"/>
      <c r="R569" s="176"/>
      <c r="S569" s="176"/>
      <c r="T569" s="176"/>
      <c r="U569" s="176"/>
      <c r="V569" s="176"/>
      <c r="W569" s="176"/>
      <c r="X569" s="176"/>
      <c r="Y569" s="176"/>
      <c r="Z569" s="176"/>
      <c r="AA569" s="176"/>
      <c r="AB569" s="188"/>
      <c r="AC569" s="188"/>
    </row>
    <row r="570" spans="2:29" ht="15.75" customHeight="1">
      <c r="B570" s="176"/>
      <c r="C570" s="176"/>
      <c r="D570" s="176"/>
      <c r="E570" s="176"/>
      <c r="H570" s="176"/>
      <c r="I570" s="176"/>
      <c r="K570" s="176"/>
      <c r="O570" s="176"/>
      <c r="P570" s="176"/>
      <c r="Q570" s="176"/>
      <c r="R570" s="176"/>
      <c r="S570" s="176"/>
      <c r="T570" s="176"/>
      <c r="U570" s="176"/>
      <c r="V570" s="176"/>
      <c r="W570" s="176"/>
      <c r="X570" s="176"/>
      <c r="Y570" s="176"/>
      <c r="Z570" s="176"/>
      <c r="AA570" s="176"/>
      <c r="AB570" s="188"/>
      <c r="AC570" s="188"/>
    </row>
    <row r="571" spans="2:29" ht="15.75" customHeight="1">
      <c r="B571" s="176"/>
      <c r="C571" s="176"/>
      <c r="D571" s="176"/>
      <c r="E571" s="176"/>
      <c r="H571" s="176"/>
      <c r="I571" s="176"/>
      <c r="K571" s="176"/>
      <c r="O571" s="176"/>
      <c r="P571" s="176"/>
      <c r="Q571" s="176"/>
      <c r="R571" s="176"/>
      <c r="S571" s="176"/>
      <c r="T571" s="176"/>
      <c r="U571" s="176"/>
      <c r="V571" s="176"/>
      <c r="W571" s="176"/>
      <c r="X571" s="176"/>
      <c r="Y571" s="176"/>
      <c r="Z571" s="176"/>
      <c r="AA571" s="176"/>
      <c r="AB571" s="188"/>
      <c r="AC571" s="188"/>
    </row>
    <row r="572" spans="2:29" ht="15.75" customHeight="1">
      <c r="B572" s="176"/>
      <c r="C572" s="176"/>
      <c r="D572" s="176"/>
      <c r="E572" s="176"/>
      <c r="H572" s="176"/>
      <c r="I572" s="176"/>
      <c r="K572" s="176"/>
      <c r="O572" s="176"/>
      <c r="P572" s="176"/>
      <c r="Q572" s="176"/>
      <c r="R572" s="176"/>
      <c r="S572" s="176"/>
      <c r="T572" s="176"/>
      <c r="U572" s="176"/>
      <c r="V572" s="176"/>
      <c r="W572" s="176"/>
      <c r="X572" s="176"/>
      <c r="Y572" s="176"/>
      <c r="Z572" s="176"/>
      <c r="AA572" s="176"/>
      <c r="AB572" s="188"/>
      <c r="AC572" s="188"/>
    </row>
    <row r="573" spans="2:29" ht="15.75" customHeight="1">
      <c r="B573" s="176"/>
      <c r="C573" s="176"/>
      <c r="D573" s="176"/>
      <c r="E573" s="176"/>
      <c r="H573" s="176"/>
      <c r="I573" s="176"/>
      <c r="K573" s="176"/>
      <c r="O573" s="176"/>
      <c r="P573" s="176"/>
      <c r="Q573" s="176"/>
      <c r="R573" s="176"/>
      <c r="S573" s="176"/>
      <c r="T573" s="176"/>
      <c r="U573" s="176"/>
      <c r="V573" s="176"/>
      <c r="W573" s="176"/>
      <c r="X573" s="176"/>
      <c r="Y573" s="176"/>
      <c r="Z573" s="176"/>
      <c r="AA573" s="176"/>
      <c r="AB573" s="188"/>
      <c r="AC573" s="188"/>
    </row>
    <row r="574" spans="2:29" ht="15.75" customHeight="1">
      <c r="B574" s="176"/>
      <c r="C574" s="176"/>
      <c r="D574" s="176"/>
      <c r="E574" s="176"/>
      <c r="H574" s="176"/>
      <c r="I574" s="176"/>
      <c r="K574" s="176"/>
      <c r="O574" s="176"/>
      <c r="P574" s="176"/>
      <c r="Q574" s="176"/>
      <c r="R574" s="176"/>
      <c r="S574" s="176"/>
      <c r="T574" s="176"/>
      <c r="U574" s="176"/>
      <c r="V574" s="176"/>
      <c r="W574" s="176"/>
      <c r="X574" s="176"/>
      <c r="Y574" s="176"/>
      <c r="Z574" s="176"/>
      <c r="AA574" s="176"/>
      <c r="AB574" s="188"/>
      <c r="AC574" s="188"/>
    </row>
    <row r="575" spans="2:29" ht="15.75" customHeight="1">
      <c r="B575" s="176"/>
      <c r="C575" s="176"/>
      <c r="D575" s="176"/>
      <c r="E575" s="176"/>
      <c r="H575" s="176"/>
      <c r="I575" s="176"/>
      <c r="K575" s="176"/>
      <c r="O575" s="176"/>
      <c r="P575" s="176"/>
      <c r="Q575" s="176"/>
      <c r="R575" s="176"/>
      <c r="S575" s="176"/>
      <c r="T575" s="176"/>
      <c r="U575" s="176"/>
      <c r="V575" s="176"/>
      <c r="W575" s="176"/>
      <c r="X575" s="176"/>
      <c r="Y575" s="176"/>
      <c r="Z575" s="176"/>
      <c r="AA575" s="176"/>
      <c r="AB575" s="188"/>
      <c r="AC575" s="188"/>
    </row>
    <row r="576" spans="2:29" ht="15.75" customHeight="1">
      <c r="B576" s="176"/>
      <c r="C576" s="176"/>
      <c r="D576" s="176"/>
      <c r="E576" s="176"/>
      <c r="H576" s="176"/>
      <c r="I576" s="176"/>
      <c r="K576" s="176"/>
      <c r="O576" s="176"/>
      <c r="P576" s="176"/>
      <c r="Q576" s="176"/>
      <c r="R576" s="176"/>
      <c r="S576" s="176"/>
      <c r="T576" s="176"/>
      <c r="U576" s="176"/>
      <c r="V576" s="176"/>
      <c r="W576" s="176"/>
      <c r="X576" s="176"/>
      <c r="Y576" s="176"/>
      <c r="Z576" s="176"/>
      <c r="AA576" s="176"/>
      <c r="AB576" s="188"/>
      <c r="AC576" s="188"/>
    </row>
    <row r="577" spans="2:29" ht="15.75" customHeight="1">
      <c r="B577" s="176"/>
      <c r="C577" s="176"/>
      <c r="D577" s="176"/>
      <c r="E577" s="176"/>
      <c r="H577" s="176"/>
      <c r="I577" s="176"/>
      <c r="K577" s="176"/>
      <c r="O577" s="176"/>
      <c r="P577" s="176"/>
      <c r="Q577" s="176"/>
      <c r="R577" s="176"/>
      <c r="S577" s="176"/>
      <c r="T577" s="176"/>
      <c r="U577" s="176"/>
      <c r="V577" s="176"/>
      <c r="W577" s="176"/>
      <c r="X577" s="176"/>
      <c r="Y577" s="176"/>
      <c r="Z577" s="176"/>
      <c r="AA577" s="176"/>
      <c r="AB577" s="188"/>
      <c r="AC577" s="188"/>
    </row>
    <row r="578" spans="2:29" ht="15.75" customHeight="1">
      <c r="B578" s="176"/>
      <c r="C578" s="176"/>
      <c r="D578" s="176"/>
      <c r="E578" s="176"/>
      <c r="H578" s="176"/>
      <c r="I578" s="176"/>
      <c r="K578" s="176"/>
      <c r="O578" s="176"/>
      <c r="P578" s="176"/>
      <c r="Q578" s="176"/>
      <c r="R578" s="176"/>
      <c r="S578" s="176"/>
      <c r="T578" s="176"/>
      <c r="U578" s="176"/>
      <c r="V578" s="176"/>
      <c r="W578" s="176"/>
      <c r="X578" s="176"/>
      <c r="Y578" s="176"/>
      <c r="Z578" s="176"/>
      <c r="AA578" s="176"/>
      <c r="AB578" s="188"/>
      <c r="AC578" s="188"/>
    </row>
    <row r="579" spans="2:29" ht="15.75" customHeight="1">
      <c r="B579" s="176"/>
      <c r="C579" s="176"/>
      <c r="D579" s="176"/>
      <c r="E579" s="176"/>
      <c r="H579" s="176"/>
      <c r="I579" s="176"/>
      <c r="K579" s="176"/>
      <c r="O579" s="176"/>
      <c r="P579" s="176"/>
      <c r="Q579" s="176"/>
      <c r="R579" s="176"/>
      <c r="S579" s="176"/>
      <c r="T579" s="176"/>
      <c r="U579" s="176"/>
      <c r="V579" s="176"/>
      <c r="W579" s="176"/>
      <c r="X579" s="176"/>
      <c r="Y579" s="176"/>
      <c r="Z579" s="176"/>
      <c r="AA579" s="176"/>
      <c r="AB579" s="188"/>
      <c r="AC579" s="188"/>
    </row>
    <row r="580" spans="2:29" ht="15.75" customHeight="1">
      <c r="B580" s="176"/>
      <c r="C580" s="176"/>
      <c r="D580" s="176"/>
      <c r="E580" s="176"/>
      <c r="H580" s="176"/>
      <c r="I580" s="176"/>
      <c r="K580" s="176"/>
      <c r="O580" s="176"/>
      <c r="P580" s="176"/>
      <c r="Q580" s="176"/>
      <c r="R580" s="176"/>
      <c r="S580" s="176"/>
      <c r="T580" s="176"/>
      <c r="U580" s="176"/>
      <c r="V580" s="176"/>
      <c r="W580" s="176"/>
      <c r="X580" s="176"/>
      <c r="Y580" s="176"/>
      <c r="Z580" s="176"/>
      <c r="AA580" s="176"/>
      <c r="AB580" s="188"/>
      <c r="AC580" s="188"/>
    </row>
    <row r="581" spans="2:29" ht="15.75" customHeight="1">
      <c r="B581" s="176"/>
      <c r="C581" s="176"/>
      <c r="D581" s="176"/>
      <c r="E581" s="176"/>
      <c r="H581" s="176"/>
      <c r="I581" s="176"/>
      <c r="K581" s="176"/>
      <c r="O581" s="176"/>
      <c r="P581" s="176"/>
      <c r="Q581" s="176"/>
      <c r="R581" s="176"/>
      <c r="S581" s="176"/>
      <c r="T581" s="176"/>
      <c r="U581" s="176"/>
      <c r="V581" s="176"/>
      <c r="W581" s="176"/>
      <c r="X581" s="176"/>
      <c r="Y581" s="176"/>
      <c r="Z581" s="176"/>
      <c r="AA581" s="176"/>
      <c r="AB581" s="188"/>
      <c r="AC581" s="188"/>
    </row>
    <row r="582" spans="2:29" ht="15.75" customHeight="1">
      <c r="B582" s="176"/>
      <c r="C582" s="176"/>
      <c r="D582" s="176"/>
      <c r="E582" s="176"/>
      <c r="H582" s="176"/>
      <c r="I582" s="176"/>
      <c r="K582" s="176"/>
      <c r="O582" s="176"/>
      <c r="P582" s="176"/>
      <c r="Q582" s="176"/>
      <c r="R582" s="176"/>
      <c r="S582" s="176"/>
      <c r="T582" s="176"/>
      <c r="U582" s="176"/>
      <c r="V582" s="176"/>
      <c r="W582" s="176"/>
      <c r="X582" s="176"/>
      <c r="Y582" s="176"/>
      <c r="Z582" s="176"/>
      <c r="AA582" s="176"/>
      <c r="AB582" s="188"/>
      <c r="AC582" s="188"/>
    </row>
    <row r="583" spans="2:29" ht="15.75" customHeight="1">
      <c r="B583" s="176"/>
      <c r="C583" s="176"/>
      <c r="D583" s="176"/>
      <c r="E583" s="176"/>
      <c r="H583" s="176"/>
      <c r="I583" s="176"/>
      <c r="K583" s="176"/>
      <c r="O583" s="176"/>
      <c r="P583" s="176"/>
      <c r="Q583" s="176"/>
      <c r="R583" s="176"/>
      <c r="S583" s="176"/>
      <c r="T583" s="176"/>
      <c r="U583" s="176"/>
      <c r="V583" s="176"/>
      <c r="W583" s="176"/>
      <c r="X583" s="176"/>
      <c r="Y583" s="176"/>
      <c r="Z583" s="176"/>
      <c r="AA583" s="176"/>
      <c r="AB583" s="188"/>
      <c r="AC583" s="188"/>
    </row>
    <row r="584" spans="2:29" ht="15.75" customHeight="1">
      <c r="B584" s="176"/>
      <c r="C584" s="176"/>
      <c r="D584" s="176"/>
      <c r="E584" s="176"/>
      <c r="H584" s="176"/>
      <c r="I584" s="176"/>
      <c r="K584" s="176"/>
      <c r="O584" s="176"/>
      <c r="P584" s="176"/>
      <c r="Q584" s="176"/>
      <c r="R584" s="176"/>
      <c r="S584" s="176"/>
      <c r="T584" s="176"/>
      <c r="U584" s="176"/>
      <c r="V584" s="176"/>
      <c r="W584" s="176"/>
      <c r="X584" s="176"/>
      <c r="Y584" s="176"/>
      <c r="Z584" s="176"/>
      <c r="AA584" s="176"/>
      <c r="AB584" s="188"/>
      <c r="AC584" s="188"/>
    </row>
    <row r="585" spans="2:29" ht="15.75" customHeight="1">
      <c r="B585" s="176"/>
      <c r="C585" s="176"/>
      <c r="D585" s="176"/>
      <c r="E585" s="176"/>
      <c r="H585" s="176"/>
      <c r="I585" s="176"/>
      <c r="K585" s="176"/>
      <c r="O585" s="176"/>
      <c r="P585" s="176"/>
      <c r="Q585" s="176"/>
      <c r="R585" s="176"/>
      <c r="S585" s="176"/>
      <c r="T585" s="176"/>
      <c r="U585" s="176"/>
      <c r="V585" s="176"/>
      <c r="W585" s="176"/>
      <c r="X585" s="176"/>
      <c r="Y585" s="176"/>
      <c r="Z585" s="176"/>
      <c r="AA585" s="176"/>
      <c r="AB585" s="188"/>
      <c r="AC585" s="188"/>
    </row>
    <row r="586" spans="2:29" ht="15.75" customHeight="1">
      <c r="B586" s="176"/>
      <c r="C586" s="176"/>
      <c r="D586" s="176"/>
      <c r="E586" s="176"/>
      <c r="H586" s="176"/>
      <c r="I586" s="176"/>
      <c r="K586" s="176"/>
      <c r="O586" s="176"/>
      <c r="P586" s="176"/>
      <c r="Q586" s="176"/>
      <c r="R586" s="176"/>
      <c r="S586" s="176"/>
      <c r="T586" s="176"/>
      <c r="U586" s="176"/>
      <c r="V586" s="176"/>
      <c r="W586" s="176"/>
      <c r="X586" s="176"/>
      <c r="Y586" s="176"/>
      <c r="Z586" s="176"/>
      <c r="AA586" s="176"/>
      <c r="AB586" s="188"/>
      <c r="AC586" s="188"/>
    </row>
    <row r="587" spans="2:29" ht="15.75" customHeight="1">
      <c r="B587" s="176"/>
      <c r="C587" s="176"/>
      <c r="D587" s="176"/>
      <c r="E587" s="176"/>
      <c r="H587" s="176"/>
      <c r="I587" s="176"/>
      <c r="K587" s="176"/>
      <c r="O587" s="176"/>
      <c r="P587" s="176"/>
      <c r="Q587" s="176"/>
      <c r="R587" s="176"/>
      <c r="S587" s="176"/>
      <c r="T587" s="176"/>
      <c r="U587" s="176"/>
      <c r="V587" s="176"/>
      <c r="W587" s="176"/>
      <c r="X587" s="176"/>
      <c r="Y587" s="176"/>
      <c r="Z587" s="176"/>
      <c r="AA587" s="176"/>
      <c r="AB587" s="188"/>
      <c r="AC587" s="188"/>
    </row>
    <row r="588" spans="2:29" ht="15.75" customHeight="1">
      <c r="B588" s="176"/>
      <c r="C588" s="176"/>
      <c r="D588" s="176"/>
      <c r="E588" s="176"/>
      <c r="H588" s="176"/>
      <c r="I588" s="176"/>
      <c r="K588" s="176"/>
      <c r="O588" s="176"/>
      <c r="P588" s="176"/>
      <c r="Q588" s="176"/>
      <c r="R588" s="176"/>
      <c r="S588" s="176"/>
      <c r="T588" s="176"/>
      <c r="U588" s="176"/>
      <c r="V588" s="176"/>
      <c r="W588" s="176"/>
      <c r="X588" s="176"/>
      <c r="Y588" s="176"/>
      <c r="Z588" s="176"/>
      <c r="AA588" s="176"/>
      <c r="AB588" s="188"/>
      <c r="AC588" s="188"/>
    </row>
    <row r="589" spans="2:29" ht="15.75" customHeight="1">
      <c r="B589" s="176"/>
      <c r="C589" s="176"/>
      <c r="D589" s="176"/>
      <c r="E589" s="176"/>
      <c r="H589" s="176"/>
      <c r="I589" s="176"/>
      <c r="K589" s="176"/>
      <c r="O589" s="176"/>
      <c r="P589" s="176"/>
      <c r="Q589" s="176"/>
      <c r="R589" s="176"/>
      <c r="S589" s="176"/>
      <c r="T589" s="176"/>
      <c r="U589" s="176"/>
      <c r="V589" s="176"/>
      <c r="W589" s="176"/>
      <c r="X589" s="176"/>
      <c r="Y589" s="176"/>
      <c r="Z589" s="176"/>
      <c r="AA589" s="176"/>
      <c r="AB589" s="188"/>
      <c r="AC589" s="188"/>
    </row>
    <row r="590" spans="2:29" ht="15.75" customHeight="1">
      <c r="B590" s="176"/>
      <c r="C590" s="176"/>
      <c r="D590" s="176"/>
      <c r="E590" s="176"/>
      <c r="H590" s="176"/>
      <c r="I590" s="176"/>
      <c r="K590" s="176"/>
      <c r="O590" s="176"/>
      <c r="P590" s="176"/>
      <c r="Q590" s="176"/>
      <c r="R590" s="176"/>
      <c r="S590" s="176"/>
      <c r="T590" s="176"/>
      <c r="U590" s="176"/>
      <c r="V590" s="176"/>
      <c r="W590" s="176"/>
      <c r="X590" s="176"/>
      <c r="Y590" s="176"/>
      <c r="Z590" s="176"/>
      <c r="AA590" s="176"/>
      <c r="AB590" s="188"/>
      <c r="AC590" s="188"/>
    </row>
    <row r="591" spans="2:29" ht="15.75" customHeight="1">
      <c r="B591" s="176"/>
      <c r="C591" s="176"/>
      <c r="D591" s="176"/>
      <c r="E591" s="176"/>
      <c r="H591" s="176"/>
      <c r="I591" s="176"/>
      <c r="K591" s="176"/>
      <c r="O591" s="176"/>
      <c r="P591" s="176"/>
      <c r="Q591" s="176"/>
      <c r="R591" s="176"/>
      <c r="S591" s="176"/>
      <c r="T591" s="176"/>
      <c r="U591" s="176"/>
      <c r="V591" s="176"/>
      <c r="W591" s="176"/>
      <c r="X591" s="176"/>
      <c r="Y591" s="176"/>
      <c r="Z591" s="176"/>
      <c r="AA591" s="176"/>
      <c r="AB591" s="188"/>
      <c r="AC591" s="188"/>
    </row>
    <row r="592" spans="2:29" ht="15.75" customHeight="1">
      <c r="B592" s="176"/>
      <c r="C592" s="176"/>
      <c r="D592" s="176"/>
      <c r="E592" s="176"/>
      <c r="H592" s="176"/>
      <c r="I592" s="176"/>
      <c r="K592" s="176"/>
      <c r="O592" s="176"/>
      <c r="P592" s="176"/>
      <c r="Q592" s="176"/>
      <c r="R592" s="176"/>
      <c r="S592" s="176"/>
      <c r="T592" s="176"/>
      <c r="U592" s="176"/>
      <c r="V592" s="176"/>
      <c r="W592" s="176"/>
      <c r="X592" s="176"/>
      <c r="Y592" s="176"/>
      <c r="Z592" s="176"/>
      <c r="AA592" s="176"/>
      <c r="AB592" s="188"/>
      <c r="AC592" s="188"/>
    </row>
    <row r="593" spans="2:29" ht="15.75" customHeight="1">
      <c r="B593" s="176"/>
      <c r="C593" s="176"/>
      <c r="D593" s="176"/>
      <c r="E593" s="176"/>
      <c r="H593" s="176"/>
      <c r="I593" s="176"/>
      <c r="K593" s="176"/>
      <c r="O593" s="176"/>
      <c r="P593" s="176"/>
      <c r="Q593" s="176"/>
      <c r="R593" s="176"/>
      <c r="S593" s="176"/>
      <c r="T593" s="176"/>
      <c r="U593" s="176"/>
      <c r="V593" s="176"/>
      <c r="W593" s="176"/>
      <c r="X593" s="176"/>
      <c r="Y593" s="176"/>
      <c r="Z593" s="176"/>
      <c r="AA593" s="176"/>
      <c r="AB593" s="188"/>
      <c r="AC593" s="188"/>
    </row>
    <row r="594" spans="2:29" ht="15.75" customHeight="1">
      <c r="B594" s="176"/>
      <c r="C594" s="176"/>
      <c r="D594" s="176"/>
      <c r="E594" s="176"/>
      <c r="H594" s="176"/>
      <c r="I594" s="176"/>
      <c r="K594" s="176"/>
      <c r="O594" s="176"/>
      <c r="P594" s="176"/>
      <c r="Q594" s="176"/>
      <c r="R594" s="176"/>
      <c r="S594" s="176"/>
      <c r="T594" s="176"/>
      <c r="U594" s="176"/>
      <c r="V594" s="176"/>
      <c r="W594" s="176"/>
      <c r="X594" s="176"/>
      <c r="Y594" s="176"/>
      <c r="Z594" s="176"/>
      <c r="AA594" s="176"/>
      <c r="AB594" s="188"/>
      <c r="AC594" s="188"/>
    </row>
    <row r="595" spans="2:29" ht="15.75" customHeight="1">
      <c r="B595" s="176"/>
      <c r="C595" s="176"/>
      <c r="D595" s="176"/>
      <c r="E595" s="176"/>
      <c r="H595" s="176"/>
      <c r="I595" s="176"/>
      <c r="K595" s="176"/>
      <c r="O595" s="176"/>
      <c r="P595" s="176"/>
      <c r="Q595" s="176"/>
      <c r="R595" s="176"/>
      <c r="S595" s="176"/>
      <c r="T595" s="176"/>
      <c r="U595" s="176"/>
      <c r="V595" s="176"/>
      <c r="W595" s="176"/>
      <c r="X595" s="176"/>
      <c r="Y595" s="176"/>
      <c r="Z595" s="176"/>
      <c r="AA595" s="176"/>
      <c r="AB595" s="188"/>
      <c r="AC595" s="188"/>
    </row>
    <row r="596" spans="2:29" ht="15.75" customHeight="1">
      <c r="B596" s="176"/>
      <c r="C596" s="176"/>
      <c r="D596" s="176"/>
      <c r="E596" s="176"/>
      <c r="H596" s="176"/>
      <c r="I596" s="176"/>
      <c r="K596" s="176"/>
      <c r="O596" s="176"/>
      <c r="P596" s="176"/>
      <c r="Q596" s="176"/>
      <c r="R596" s="176"/>
      <c r="S596" s="176"/>
      <c r="T596" s="176"/>
      <c r="U596" s="176"/>
      <c r="V596" s="176"/>
      <c r="W596" s="176"/>
      <c r="X596" s="176"/>
      <c r="Y596" s="176"/>
      <c r="Z596" s="176"/>
      <c r="AA596" s="176"/>
      <c r="AB596" s="188"/>
      <c r="AC596" s="188"/>
    </row>
    <row r="597" spans="2:29" ht="15.75" customHeight="1">
      <c r="B597" s="176"/>
      <c r="C597" s="176"/>
      <c r="D597" s="176"/>
      <c r="E597" s="176"/>
      <c r="H597" s="176"/>
      <c r="I597" s="176"/>
      <c r="K597" s="176"/>
      <c r="O597" s="176"/>
      <c r="P597" s="176"/>
      <c r="Q597" s="176"/>
      <c r="R597" s="176"/>
      <c r="S597" s="176"/>
      <c r="T597" s="176"/>
      <c r="U597" s="176"/>
      <c r="V597" s="176"/>
      <c r="W597" s="176"/>
      <c r="X597" s="176"/>
      <c r="Y597" s="176"/>
      <c r="Z597" s="176"/>
      <c r="AA597" s="176"/>
      <c r="AB597" s="188"/>
      <c r="AC597" s="188"/>
    </row>
    <row r="598" spans="2:29" ht="15.75" customHeight="1">
      <c r="B598" s="176"/>
      <c r="C598" s="176"/>
      <c r="D598" s="176"/>
      <c r="E598" s="176"/>
      <c r="H598" s="176"/>
      <c r="I598" s="176"/>
      <c r="K598" s="176"/>
      <c r="O598" s="176"/>
      <c r="P598" s="176"/>
      <c r="Q598" s="176"/>
      <c r="R598" s="176"/>
      <c r="S598" s="176"/>
      <c r="T598" s="176"/>
      <c r="U598" s="176"/>
      <c r="V598" s="176"/>
      <c r="W598" s="176"/>
      <c r="X598" s="176"/>
      <c r="Y598" s="176"/>
      <c r="Z598" s="176"/>
      <c r="AA598" s="176"/>
      <c r="AB598" s="188"/>
      <c r="AC598" s="188"/>
    </row>
    <row r="599" spans="2:29" ht="15.75" customHeight="1">
      <c r="B599" s="176"/>
      <c r="C599" s="176"/>
      <c r="D599" s="176"/>
      <c r="E599" s="176"/>
      <c r="H599" s="176"/>
      <c r="I599" s="176"/>
      <c r="K599" s="176"/>
      <c r="O599" s="176"/>
      <c r="P599" s="176"/>
      <c r="Q599" s="176"/>
      <c r="R599" s="176"/>
      <c r="S599" s="176"/>
      <c r="T599" s="176"/>
      <c r="U599" s="176"/>
      <c r="V599" s="176"/>
      <c r="W599" s="176"/>
      <c r="X599" s="176"/>
      <c r="Y599" s="176"/>
      <c r="Z599" s="176"/>
      <c r="AA599" s="176"/>
      <c r="AB599" s="188"/>
      <c r="AC599" s="188"/>
    </row>
    <row r="600" spans="2:29" ht="15.75" customHeight="1">
      <c r="B600" s="176"/>
      <c r="C600" s="176"/>
      <c r="D600" s="176"/>
      <c r="E600" s="176"/>
      <c r="H600" s="176"/>
      <c r="I600" s="176"/>
      <c r="K600" s="176"/>
      <c r="O600" s="176"/>
      <c r="P600" s="176"/>
      <c r="Q600" s="176"/>
      <c r="R600" s="176"/>
      <c r="S600" s="176"/>
      <c r="T600" s="176"/>
      <c r="U600" s="176"/>
      <c r="V600" s="176"/>
      <c r="W600" s="176"/>
      <c r="X600" s="176"/>
      <c r="Y600" s="176"/>
      <c r="Z600" s="176"/>
      <c r="AA600" s="176"/>
      <c r="AB600" s="188"/>
      <c r="AC600" s="188"/>
    </row>
    <row r="601" spans="2:29" ht="15.75" customHeight="1">
      <c r="B601" s="176"/>
      <c r="C601" s="176"/>
      <c r="D601" s="176"/>
      <c r="E601" s="176"/>
      <c r="H601" s="176"/>
      <c r="I601" s="176"/>
      <c r="K601" s="176"/>
      <c r="O601" s="176"/>
      <c r="P601" s="176"/>
      <c r="Q601" s="176"/>
      <c r="R601" s="176"/>
      <c r="S601" s="176"/>
      <c r="T601" s="176"/>
      <c r="U601" s="176"/>
      <c r="V601" s="176"/>
      <c r="W601" s="176"/>
      <c r="X601" s="176"/>
      <c r="Y601" s="176"/>
      <c r="Z601" s="176"/>
      <c r="AA601" s="176"/>
      <c r="AB601" s="188"/>
      <c r="AC601" s="188"/>
    </row>
    <row r="602" spans="2:29" ht="15.75" customHeight="1">
      <c r="B602" s="176"/>
      <c r="C602" s="176"/>
      <c r="D602" s="176"/>
      <c r="E602" s="176"/>
      <c r="H602" s="176"/>
      <c r="I602" s="176"/>
      <c r="K602" s="176"/>
      <c r="O602" s="176"/>
      <c r="P602" s="176"/>
      <c r="Q602" s="176"/>
      <c r="R602" s="176"/>
      <c r="S602" s="176"/>
      <c r="T602" s="176"/>
      <c r="U602" s="176"/>
      <c r="V602" s="176"/>
      <c r="W602" s="176"/>
      <c r="X602" s="176"/>
      <c r="Y602" s="176"/>
      <c r="Z602" s="176"/>
      <c r="AA602" s="176"/>
      <c r="AB602" s="188"/>
      <c r="AC602" s="188"/>
    </row>
    <row r="603" spans="2:29" ht="15.75" customHeight="1">
      <c r="B603" s="176"/>
      <c r="C603" s="176"/>
      <c r="D603" s="176"/>
      <c r="E603" s="176"/>
      <c r="H603" s="176"/>
      <c r="I603" s="176"/>
      <c r="K603" s="176"/>
      <c r="O603" s="176"/>
      <c r="P603" s="176"/>
      <c r="Q603" s="176"/>
      <c r="R603" s="176"/>
      <c r="S603" s="176"/>
      <c r="T603" s="176"/>
      <c r="U603" s="176"/>
      <c r="V603" s="176"/>
      <c r="W603" s="176"/>
      <c r="X603" s="176"/>
      <c r="Y603" s="176"/>
      <c r="Z603" s="176"/>
      <c r="AA603" s="176"/>
      <c r="AB603" s="188"/>
      <c r="AC603" s="188"/>
    </row>
    <row r="604" spans="2:29" ht="15.75" customHeight="1">
      <c r="B604" s="176"/>
      <c r="C604" s="176"/>
      <c r="D604" s="176"/>
      <c r="E604" s="176"/>
      <c r="H604" s="176"/>
      <c r="I604" s="176"/>
      <c r="K604" s="176"/>
      <c r="O604" s="176"/>
      <c r="P604" s="176"/>
      <c r="Q604" s="176"/>
      <c r="R604" s="176"/>
      <c r="S604" s="176"/>
      <c r="T604" s="176"/>
      <c r="U604" s="176"/>
      <c r="V604" s="176"/>
      <c r="W604" s="176"/>
      <c r="X604" s="176"/>
      <c r="Y604" s="176"/>
      <c r="Z604" s="176"/>
      <c r="AA604" s="176"/>
      <c r="AB604" s="188"/>
      <c r="AC604" s="188"/>
    </row>
    <row r="605" spans="2:29" ht="15.75" customHeight="1">
      <c r="B605" s="176"/>
      <c r="C605" s="176"/>
      <c r="D605" s="176"/>
      <c r="E605" s="176"/>
      <c r="H605" s="176"/>
      <c r="I605" s="176"/>
      <c r="K605" s="176"/>
      <c r="O605" s="176"/>
      <c r="P605" s="176"/>
      <c r="Q605" s="176"/>
      <c r="R605" s="176"/>
      <c r="S605" s="176"/>
      <c r="T605" s="176"/>
      <c r="U605" s="176"/>
      <c r="V605" s="176"/>
      <c r="W605" s="176"/>
      <c r="X605" s="176"/>
      <c r="Y605" s="176"/>
      <c r="Z605" s="176"/>
      <c r="AA605" s="176"/>
      <c r="AB605" s="188"/>
      <c r="AC605" s="188"/>
    </row>
    <row r="606" spans="2:29" ht="15.75" customHeight="1">
      <c r="B606" s="176"/>
      <c r="C606" s="176"/>
      <c r="D606" s="176"/>
      <c r="E606" s="176"/>
      <c r="H606" s="176"/>
      <c r="I606" s="176"/>
      <c r="K606" s="176"/>
      <c r="O606" s="176"/>
      <c r="P606" s="176"/>
      <c r="Q606" s="176"/>
      <c r="R606" s="176"/>
      <c r="S606" s="176"/>
      <c r="T606" s="176"/>
      <c r="U606" s="176"/>
      <c r="V606" s="176"/>
      <c r="W606" s="176"/>
      <c r="X606" s="176"/>
      <c r="Y606" s="176"/>
      <c r="Z606" s="176"/>
      <c r="AA606" s="176"/>
      <c r="AB606" s="188"/>
      <c r="AC606" s="188"/>
    </row>
    <row r="607" spans="2:29" ht="15.75" customHeight="1">
      <c r="B607" s="176"/>
      <c r="C607" s="176"/>
      <c r="D607" s="176"/>
      <c r="E607" s="176"/>
      <c r="H607" s="176"/>
      <c r="I607" s="176"/>
      <c r="K607" s="176"/>
      <c r="O607" s="176"/>
      <c r="P607" s="176"/>
      <c r="Q607" s="176"/>
      <c r="R607" s="176"/>
      <c r="S607" s="176"/>
      <c r="T607" s="176"/>
      <c r="U607" s="176"/>
      <c r="V607" s="176"/>
      <c r="W607" s="176"/>
      <c r="X607" s="176"/>
      <c r="Y607" s="176"/>
      <c r="Z607" s="176"/>
      <c r="AA607" s="176"/>
      <c r="AB607" s="188"/>
      <c r="AC607" s="188"/>
    </row>
    <row r="608" spans="2:29" ht="15.75" customHeight="1">
      <c r="B608" s="176"/>
      <c r="C608" s="176"/>
      <c r="D608" s="176"/>
      <c r="E608" s="176"/>
      <c r="H608" s="176"/>
      <c r="I608" s="176"/>
      <c r="K608" s="176"/>
      <c r="O608" s="176"/>
      <c r="P608" s="176"/>
      <c r="Q608" s="176"/>
      <c r="R608" s="176"/>
      <c r="S608" s="176"/>
      <c r="T608" s="176"/>
      <c r="U608" s="176"/>
      <c r="V608" s="176"/>
      <c r="W608" s="176"/>
      <c r="X608" s="176"/>
      <c r="Y608" s="176"/>
      <c r="Z608" s="176"/>
      <c r="AA608" s="176"/>
      <c r="AB608" s="188"/>
      <c r="AC608" s="188"/>
    </row>
    <row r="609" spans="2:29" ht="15.75" customHeight="1">
      <c r="B609" s="176"/>
      <c r="C609" s="176"/>
      <c r="D609" s="176"/>
      <c r="E609" s="176"/>
      <c r="H609" s="176"/>
      <c r="I609" s="176"/>
      <c r="K609" s="176"/>
      <c r="O609" s="176"/>
      <c r="P609" s="176"/>
      <c r="Q609" s="176"/>
      <c r="R609" s="176"/>
      <c r="S609" s="176"/>
      <c r="T609" s="176"/>
      <c r="U609" s="176"/>
      <c r="V609" s="176"/>
      <c r="W609" s="176"/>
      <c r="X609" s="176"/>
      <c r="Y609" s="176"/>
      <c r="Z609" s="176"/>
      <c r="AA609" s="176"/>
      <c r="AB609" s="188"/>
      <c r="AC609" s="188"/>
    </row>
    <row r="610" spans="2:29" ht="15.75" customHeight="1">
      <c r="B610" s="176"/>
      <c r="C610" s="176"/>
      <c r="D610" s="176"/>
      <c r="E610" s="176"/>
      <c r="H610" s="176"/>
      <c r="I610" s="176"/>
      <c r="K610" s="176"/>
      <c r="O610" s="176"/>
      <c r="P610" s="176"/>
      <c r="Q610" s="176"/>
      <c r="R610" s="176"/>
      <c r="S610" s="176"/>
      <c r="T610" s="176"/>
      <c r="U610" s="176"/>
      <c r="V610" s="176"/>
      <c r="W610" s="176"/>
      <c r="X610" s="176"/>
      <c r="Y610" s="176"/>
      <c r="Z610" s="176"/>
      <c r="AA610" s="176"/>
      <c r="AB610" s="188"/>
      <c r="AC610" s="188"/>
    </row>
    <row r="611" spans="2:29" ht="15.75" customHeight="1">
      <c r="B611" s="176"/>
      <c r="C611" s="176"/>
      <c r="D611" s="176"/>
      <c r="E611" s="176"/>
      <c r="H611" s="176"/>
      <c r="I611" s="176"/>
      <c r="K611" s="176"/>
      <c r="O611" s="176"/>
      <c r="P611" s="176"/>
      <c r="Q611" s="176"/>
      <c r="R611" s="176"/>
      <c r="S611" s="176"/>
      <c r="T611" s="176"/>
      <c r="U611" s="176"/>
      <c r="V611" s="176"/>
      <c r="W611" s="176"/>
      <c r="X611" s="176"/>
      <c r="Y611" s="176"/>
      <c r="Z611" s="176"/>
      <c r="AA611" s="176"/>
      <c r="AB611" s="188"/>
      <c r="AC611" s="188"/>
    </row>
    <row r="612" spans="2:29" ht="15.75" customHeight="1">
      <c r="B612" s="176"/>
      <c r="C612" s="176"/>
      <c r="D612" s="176"/>
      <c r="E612" s="176"/>
      <c r="H612" s="176"/>
      <c r="I612" s="176"/>
      <c r="K612" s="176"/>
      <c r="O612" s="176"/>
      <c r="P612" s="176"/>
      <c r="Q612" s="176"/>
      <c r="R612" s="176"/>
      <c r="S612" s="176"/>
      <c r="T612" s="176"/>
      <c r="U612" s="176"/>
      <c r="V612" s="176"/>
      <c r="W612" s="176"/>
      <c r="X612" s="176"/>
      <c r="Y612" s="176"/>
      <c r="Z612" s="176"/>
      <c r="AA612" s="176"/>
      <c r="AB612" s="188"/>
      <c r="AC612" s="188"/>
    </row>
    <row r="613" spans="2:29" ht="15.75" customHeight="1">
      <c r="B613" s="176"/>
      <c r="C613" s="176"/>
      <c r="D613" s="176"/>
      <c r="E613" s="176"/>
      <c r="H613" s="176"/>
      <c r="I613" s="176"/>
      <c r="K613" s="176"/>
      <c r="O613" s="176"/>
      <c r="P613" s="176"/>
      <c r="Q613" s="176"/>
      <c r="R613" s="176"/>
      <c r="S613" s="176"/>
      <c r="T613" s="176"/>
      <c r="U613" s="176"/>
      <c r="V613" s="176"/>
      <c r="W613" s="176"/>
      <c r="X613" s="176"/>
      <c r="Y613" s="176"/>
      <c r="Z613" s="176"/>
      <c r="AA613" s="176"/>
      <c r="AB613" s="188"/>
      <c r="AC613" s="188"/>
    </row>
    <row r="614" spans="2:29" ht="15.75" customHeight="1">
      <c r="B614" s="176"/>
      <c r="C614" s="176"/>
      <c r="D614" s="176"/>
      <c r="E614" s="176"/>
      <c r="H614" s="176"/>
      <c r="I614" s="176"/>
      <c r="K614" s="176"/>
      <c r="O614" s="176"/>
      <c r="P614" s="176"/>
      <c r="Q614" s="176"/>
      <c r="R614" s="176"/>
      <c r="S614" s="176"/>
      <c r="T614" s="176"/>
      <c r="U614" s="176"/>
      <c r="V614" s="176"/>
      <c r="W614" s="176"/>
      <c r="X614" s="176"/>
      <c r="Y614" s="176"/>
      <c r="Z614" s="176"/>
      <c r="AA614" s="176"/>
      <c r="AB614" s="188"/>
      <c r="AC614" s="188"/>
    </row>
    <row r="615" spans="2:29" ht="15.75" customHeight="1">
      <c r="B615" s="176"/>
      <c r="C615" s="176"/>
      <c r="D615" s="176"/>
      <c r="E615" s="176"/>
      <c r="H615" s="176"/>
      <c r="I615" s="176"/>
      <c r="K615" s="176"/>
      <c r="O615" s="176"/>
      <c r="P615" s="176"/>
      <c r="Q615" s="176"/>
      <c r="R615" s="176"/>
      <c r="S615" s="176"/>
      <c r="T615" s="176"/>
      <c r="U615" s="176"/>
      <c r="V615" s="176"/>
      <c r="W615" s="176"/>
      <c r="X615" s="176"/>
      <c r="Y615" s="176"/>
      <c r="Z615" s="176"/>
      <c r="AA615" s="176"/>
      <c r="AB615" s="188"/>
      <c r="AC615" s="188"/>
    </row>
    <row r="616" spans="2:29" ht="15.75" customHeight="1">
      <c r="B616" s="176"/>
      <c r="C616" s="176"/>
      <c r="D616" s="176"/>
      <c r="E616" s="176"/>
      <c r="H616" s="176"/>
      <c r="I616" s="176"/>
      <c r="K616" s="176"/>
      <c r="O616" s="176"/>
      <c r="P616" s="176"/>
      <c r="Q616" s="176"/>
      <c r="R616" s="176"/>
      <c r="S616" s="176"/>
      <c r="T616" s="176"/>
      <c r="U616" s="176"/>
      <c r="V616" s="176"/>
      <c r="W616" s="176"/>
      <c r="X616" s="176"/>
      <c r="Y616" s="176"/>
      <c r="Z616" s="176"/>
      <c r="AA616" s="176"/>
      <c r="AB616" s="188"/>
      <c r="AC616" s="188"/>
    </row>
    <row r="617" spans="2:29" ht="15.75" customHeight="1">
      <c r="B617" s="176"/>
      <c r="C617" s="176"/>
      <c r="D617" s="176"/>
      <c r="E617" s="176"/>
      <c r="H617" s="176"/>
      <c r="I617" s="176"/>
      <c r="K617" s="176"/>
      <c r="O617" s="176"/>
      <c r="P617" s="176"/>
      <c r="Q617" s="176"/>
      <c r="R617" s="176"/>
      <c r="S617" s="176"/>
      <c r="T617" s="176"/>
      <c r="U617" s="176"/>
      <c r="V617" s="176"/>
      <c r="W617" s="176"/>
      <c r="X617" s="176"/>
      <c r="Y617" s="176"/>
      <c r="Z617" s="176"/>
      <c r="AA617" s="176"/>
      <c r="AB617" s="188"/>
      <c r="AC617" s="188"/>
    </row>
    <row r="618" spans="2:29" ht="15.75" customHeight="1">
      <c r="B618" s="176"/>
      <c r="C618" s="176"/>
      <c r="D618" s="176"/>
      <c r="E618" s="176"/>
      <c r="H618" s="176"/>
      <c r="I618" s="176"/>
      <c r="K618" s="176"/>
      <c r="O618" s="176"/>
      <c r="P618" s="176"/>
      <c r="Q618" s="176"/>
      <c r="R618" s="176"/>
      <c r="S618" s="176"/>
      <c r="T618" s="176"/>
      <c r="U618" s="176"/>
      <c r="V618" s="176"/>
      <c r="W618" s="176"/>
      <c r="X618" s="176"/>
      <c r="Y618" s="176"/>
      <c r="Z618" s="176"/>
      <c r="AA618" s="176"/>
      <c r="AB618" s="188"/>
      <c r="AC618" s="188"/>
    </row>
    <row r="619" spans="2:29" ht="15.75" customHeight="1">
      <c r="B619" s="176"/>
      <c r="C619" s="176"/>
      <c r="D619" s="176"/>
      <c r="E619" s="176"/>
      <c r="H619" s="176"/>
      <c r="I619" s="176"/>
      <c r="K619" s="176"/>
      <c r="O619" s="176"/>
      <c r="P619" s="176"/>
      <c r="Q619" s="176"/>
      <c r="R619" s="176"/>
      <c r="S619" s="176"/>
      <c r="T619" s="176"/>
      <c r="U619" s="176"/>
      <c r="V619" s="176"/>
      <c r="W619" s="176"/>
      <c r="X619" s="176"/>
      <c r="Y619" s="176"/>
      <c r="Z619" s="176"/>
      <c r="AA619" s="176"/>
      <c r="AB619" s="188"/>
      <c r="AC619" s="188"/>
    </row>
    <row r="620" spans="2:29" ht="15.75" customHeight="1">
      <c r="B620" s="176"/>
      <c r="C620" s="176"/>
      <c r="D620" s="176"/>
      <c r="E620" s="176"/>
      <c r="H620" s="176"/>
      <c r="I620" s="176"/>
      <c r="K620" s="176"/>
      <c r="O620" s="176"/>
      <c r="P620" s="176"/>
      <c r="Q620" s="176"/>
      <c r="R620" s="176"/>
      <c r="S620" s="176"/>
      <c r="T620" s="176"/>
      <c r="U620" s="176"/>
      <c r="V620" s="176"/>
      <c r="W620" s="176"/>
      <c r="X620" s="176"/>
      <c r="Y620" s="176"/>
      <c r="Z620" s="176"/>
      <c r="AA620" s="176"/>
      <c r="AB620" s="188"/>
      <c r="AC620" s="188"/>
    </row>
    <row r="621" spans="2:29" ht="15.75" customHeight="1">
      <c r="B621" s="176"/>
      <c r="C621" s="176"/>
      <c r="D621" s="176"/>
      <c r="E621" s="176"/>
      <c r="H621" s="176"/>
      <c r="I621" s="176"/>
      <c r="K621" s="176"/>
      <c r="O621" s="176"/>
      <c r="P621" s="176"/>
      <c r="Q621" s="176"/>
      <c r="R621" s="176"/>
      <c r="S621" s="176"/>
      <c r="T621" s="176"/>
      <c r="U621" s="176"/>
      <c r="V621" s="176"/>
      <c r="W621" s="176"/>
      <c r="X621" s="176"/>
      <c r="Y621" s="176"/>
      <c r="Z621" s="176"/>
      <c r="AA621" s="176"/>
      <c r="AB621" s="188"/>
      <c r="AC621" s="188"/>
    </row>
    <row r="622" spans="2:29" ht="15.75" customHeight="1">
      <c r="B622" s="176"/>
      <c r="C622" s="176"/>
      <c r="D622" s="176"/>
      <c r="E622" s="176"/>
      <c r="H622" s="176"/>
      <c r="I622" s="176"/>
      <c r="K622" s="176"/>
      <c r="O622" s="176"/>
      <c r="P622" s="176"/>
      <c r="Q622" s="176"/>
      <c r="R622" s="176"/>
      <c r="S622" s="176"/>
      <c r="T622" s="176"/>
      <c r="U622" s="176"/>
      <c r="V622" s="176"/>
      <c r="W622" s="176"/>
      <c r="X622" s="176"/>
      <c r="Y622" s="176"/>
      <c r="Z622" s="176"/>
      <c r="AA622" s="176"/>
      <c r="AB622" s="188"/>
      <c r="AC622" s="188"/>
    </row>
    <row r="623" spans="2:29" ht="15.75" customHeight="1">
      <c r="B623" s="176"/>
      <c r="C623" s="176"/>
      <c r="D623" s="176"/>
      <c r="E623" s="176"/>
      <c r="H623" s="176"/>
      <c r="I623" s="176"/>
      <c r="K623" s="176"/>
      <c r="O623" s="176"/>
      <c r="P623" s="176"/>
      <c r="Q623" s="176"/>
      <c r="R623" s="176"/>
      <c r="S623" s="176"/>
      <c r="T623" s="176"/>
      <c r="U623" s="176"/>
      <c r="V623" s="176"/>
      <c r="W623" s="176"/>
      <c r="X623" s="176"/>
      <c r="Y623" s="176"/>
      <c r="Z623" s="176"/>
      <c r="AA623" s="176"/>
      <c r="AB623" s="188"/>
      <c r="AC623" s="188"/>
    </row>
    <row r="624" spans="2:29" ht="15.75" customHeight="1">
      <c r="B624" s="176"/>
      <c r="C624" s="176"/>
      <c r="D624" s="176"/>
      <c r="E624" s="176"/>
      <c r="H624" s="176"/>
      <c r="I624" s="176"/>
      <c r="K624" s="176"/>
      <c r="O624" s="176"/>
      <c r="P624" s="176"/>
      <c r="Q624" s="176"/>
      <c r="R624" s="176"/>
      <c r="S624" s="176"/>
      <c r="T624" s="176"/>
      <c r="U624" s="176"/>
      <c r="V624" s="176"/>
      <c r="W624" s="176"/>
      <c r="X624" s="176"/>
      <c r="Y624" s="176"/>
      <c r="Z624" s="176"/>
      <c r="AA624" s="176"/>
      <c r="AB624" s="188"/>
      <c r="AC624" s="188"/>
    </row>
    <row r="625" spans="2:29" ht="15.75" customHeight="1">
      <c r="B625" s="176"/>
      <c r="C625" s="176"/>
      <c r="D625" s="176"/>
      <c r="E625" s="176"/>
      <c r="H625" s="176"/>
      <c r="I625" s="176"/>
      <c r="K625" s="176"/>
      <c r="O625" s="176"/>
      <c r="P625" s="176"/>
      <c r="Q625" s="176"/>
      <c r="R625" s="176"/>
      <c r="S625" s="176"/>
      <c r="T625" s="176"/>
      <c r="U625" s="176"/>
      <c r="V625" s="176"/>
      <c r="W625" s="176"/>
      <c r="X625" s="176"/>
      <c r="Y625" s="176"/>
      <c r="Z625" s="176"/>
      <c r="AA625" s="176"/>
      <c r="AB625" s="188"/>
      <c r="AC625" s="188"/>
    </row>
    <row r="626" spans="2:29" ht="15.75" customHeight="1">
      <c r="B626" s="176"/>
      <c r="C626" s="176"/>
      <c r="D626" s="176"/>
      <c r="E626" s="176"/>
      <c r="H626" s="176"/>
      <c r="I626" s="176"/>
      <c r="K626" s="176"/>
      <c r="O626" s="176"/>
      <c r="P626" s="176"/>
      <c r="Q626" s="176"/>
      <c r="R626" s="176"/>
      <c r="S626" s="176"/>
      <c r="T626" s="176"/>
      <c r="U626" s="176"/>
      <c r="V626" s="176"/>
      <c r="W626" s="176"/>
      <c r="X626" s="176"/>
      <c r="Y626" s="176"/>
      <c r="Z626" s="176"/>
      <c r="AA626" s="176"/>
      <c r="AB626" s="188"/>
      <c r="AC626" s="188"/>
    </row>
    <row r="627" spans="2:29" ht="15.75" customHeight="1">
      <c r="B627" s="176"/>
      <c r="C627" s="176"/>
      <c r="D627" s="176"/>
      <c r="E627" s="176"/>
      <c r="H627" s="176"/>
      <c r="I627" s="176"/>
      <c r="K627" s="176"/>
      <c r="O627" s="176"/>
      <c r="P627" s="176"/>
      <c r="Q627" s="176"/>
      <c r="R627" s="176"/>
      <c r="S627" s="176"/>
      <c r="T627" s="176"/>
      <c r="U627" s="176"/>
      <c r="V627" s="176"/>
      <c r="W627" s="176"/>
      <c r="X627" s="176"/>
      <c r="Y627" s="176"/>
      <c r="Z627" s="176"/>
      <c r="AA627" s="176"/>
      <c r="AB627" s="188"/>
      <c r="AC627" s="188"/>
    </row>
    <row r="628" spans="2:29" ht="15.75" customHeight="1">
      <c r="B628" s="176"/>
      <c r="C628" s="176"/>
      <c r="D628" s="176"/>
      <c r="E628" s="176"/>
      <c r="H628" s="176"/>
      <c r="I628" s="176"/>
      <c r="K628" s="176"/>
      <c r="O628" s="176"/>
      <c r="P628" s="176"/>
      <c r="Q628" s="176"/>
      <c r="R628" s="176"/>
      <c r="S628" s="176"/>
      <c r="T628" s="176"/>
      <c r="U628" s="176"/>
      <c r="V628" s="176"/>
      <c r="W628" s="176"/>
      <c r="X628" s="176"/>
      <c r="Y628" s="176"/>
      <c r="Z628" s="176"/>
      <c r="AA628" s="176"/>
      <c r="AB628" s="188"/>
      <c r="AC628" s="188"/>
    </row>
    <row r="629" spans="2:29" ht="15.75" customHeight="1">
      <c r="B629" s="176"/>
      <c r="C629" s="176"/>
      <c r="D629" s="176"/>
      <c r="E629" s="176"/>
      <c r="H629" s="176"/>
      <c r="I629" s="176"/>
      <c r="K629" s="176"/>
      <c r="O629" s="176"/>
      <c r="P629" s="176"/>
      <c r="Q629" s="176"/>
      <c r="R629" s="176"/>
      <c r="S629" s="176"/>
      <c r="T629" s="176"/>
      <c r="U629" s="176"/>
      <c r="V629" s="176"/>
      <c r="W629" s="176"/>
      <c r="X629" s="176"/>
      <c r="Y629" s="176"/>
      <c r="Z629" s="176"/>
      <c r="AA629" s="176"/>
      <c r="AB629" s="188"/>
      <c r="AC629" s="188"/>
    </row>
    <row r="630" spans="2:29" ht="15.75" customHeight="1">
      <c r="B630" s="176"/>
      <c r="C630" s="176"/>
      <c r="D630" s="176"/>
      <c r="E630" s="176"/>
      <c r="H630" s="176"/>
      <c r="I630" s="176"/>
      <c r="K630" s="176"/>
      <c r="O630" s="176"/>
      <c r="P630" s="176"/>
      <c r="Q630" s="176"/>
      <c r="R630" s="176"/>
      <c r="S630" s="176"/>
      <c r="T630" s="176"/>
      <c r="U630" s="176"/>
      <c r="V630" s="176"/>
      <c r="W630" s="176"/>
      <c r="X630" s="176"/>
      <c r="Y630" s="176"/>
      <c r="Z630" s="176"/>
      <c r="AA630" s="176"/>
      <c r="AB630" s="188"/>
      <c r="AC630" s="188"/>
    </row>
    <row r="631" spans="2:29" ht="15.75" customHeight="1">
      <c r="B631" s="176"/>
      <c r="C631" s="176"/>
      <c r="D631" s="176"/>
      <c r="E631" s="176"/>
      <c r="H631" s="176"/>
      <c r="I631" s="176"/>
      <c r="K631" s="176"/>
      <c r="O631" s="176"/>
      <c r="P631" s="176"/>
      <c r="Q631" s="176"/>
      <c r="R631" s="176"/>
      <c r="S631" s="176"/>
      <c r="T631" s="176"/>
      <c r="U631" s="176"/>
      <c r="V631" s="176"/>
      <c r="W631" s="176"/>
      <c r="X631" s="176"/>
      <c r="Y631" s="176"/>
      <c r="Z631" s="176"/>
      <c r="AA631" s="176"/>
      <c r="AB631" s="188"/>
      <c r="AC631" s="188"/>
    </row>
    <row r="632" spans="2:29" ht="15.75" customHeight="1">
      <c r="B632" s="176"/>
      <c r="C632" s="176"/>
      <c r="D632" s="176"/>
      <c r="E632" s="176"/>
      <c r="H632" s="176"/>
      <c r="I632" s="176"/>
      <c r="K632" s="176"/>
      <c r="O632" s="176"/>
      <c r="P632" s="176"/>
      <c r="Q632" s="176"/>
      <c r="R632" s="176"/>
      <c r="S632" s="176"/>
      <c r="T632" s="176"/>
      <c r="U632" s="176"/>
      <c r="V632" s="176"/>
      <c r="W632" s="176"/>
      <c r="X632" s="176"/>
      <c r="Y632" s="176"/>
      <c r="Z632" s="176"/>
      <c r="AA632" s="176"/>
      <c r="AB632" s="188"/>
      <c r="AC632" s="188"/>
    </row>
    <row r="633" spans="2:29" ht="15.75" customHeight="1">
      <c r="B633" s="176"/>
      <c r="C633" s="176"/>
      <c r="D633" s="176"/>
      <c r="E633" s="176"/>
      <c r="H633" s="176"/>
      <c r="I633" s="176"/>
      <c r="K633" s="176"/>
      <c r="O633" s="176"/>
      <c r="P633" s="176"/>
      <c r="Q633" s="176"/>
      <c r="R633" s="176"/>
      <c r="S633" s="176"/>
      <c r="T633" s="176"/>
      <c r="U633" s="176"/>
      <c r="V633" s="176"/>
      <c r="W633" s="176"/>
      <c r="X633" s="176"/>
      <c r="Y633" s="176"/>
      <c r="Z633" s="176"/>
      <c r="AA633" s="176"/>
      <c r="AB633" s="188"/>
      <c r="AC633" s="188"/>
    </row>
    <row r="634" spans="2:29" ht="15.75" customHeight="1">
      <c r="B634" s="176"/>
      <c r="C634" s="176"/>
      <c r="D634" s="176"/>
      <c r="E634" s="176"/>
      <c r="H634" s="176"/>
      <c r="I634" s="176"/>
      <c r="K634" s="176"/>
      <c r="O634" s="176"/>
      <c r="P634" s="176"/>
      <c r="Q634" s="176"/>
      <c r="R634" s="176"/>
      <c r="S634" s="176"/>
      <c r="T634" s="176"/>
      <c r="U634" s="176"/>
      <c r="V634" s="176"/>
      <c r="W634" s="176"/>
      <c r="X634" s="176"/>
      <c r="Y634" s="176"/>
      <c r="Z634" s="176"/>
      <c r="AA634" s="176"/>
      <c r="AB634" s="188"/>
      <c r="AC634" s="188"/>
    </row>
    <row r="635" spans="2:29" ht="15.75" customHeight="1">
      <c r="B635" s="176"/>
      <c r="C635" s="176"/>
      <c r="D635" s="176"/>
      <c r="E635" s="176"/>
      <c r="H635" s="176"/>
      <c r="I635" s="176"/>
      <c r="K635" s="176"/>
      <c r="O635" s="176"/>
      <c r="P635" s="176"/>
      <c r="Q635" s="176"/>
      <c r="R635" s="176"/>
      <c r="S635" s="176"/>
      <c r="T635" s="176"/>
      <c r="U635" s="176"/>
      <c r="V635" s="176"/>
      <c r="W635" s="176"/>
      <c r="X635" s="176"/>
      <c r="Y635" s="176"/>
      <c r="Z635" s="176"/>
      <c r="AA635" s="176"/>
      <c r="AB635" s="188"/>
      <c r="AC635" s="188"/>
    </row>
    <row r="636" spans="2:29" ht="15.75" customHeight="1">
      <c r="B636" s="176"/>
      <c r="C636" s="176"/>
      <c r="D636" s="176"/>
      <c r="E636" s="176"/>
      <c r="H636" s="176"/>
      <c r="I636" s="176"/>
      <c r="K636" s="176"/>
      <c r="O636" s="176"/>
      <c r="P636" s="176"/>
      <c r="Q636" s="176"/>
      <c r="R636" s="176"/>
      <c r="S636" s="176"/>
      <c r="T636" s="176"/>
      <c r="U636" s="176"/>
      <c r="V636" s="176"/>
      <c r="W636" s="176"/>
      <c r="X636" s="176"/>
      <c r="Y636" s="176"/>
      <c r="Z636" s="176"/>
      <c r="AA636" s="176"/>
      <c r="AB636" s="188"/>
      <c r="AC636" s="188"/>
    </row>
    <row r="637" spans="2:29" ht="15.75" customHeight="1">
      <c r="B637" s="176"/>
      <c r="C637" s="176"/>
      <c r="D637" s="176"/>
      <c r="E637" s="176"/>
      <c r="H637" s="176"/>
      <c r="I637" s="176"/>
      <c r="K637" s="176"/>
      <c r="O637" s="176"/>
      <c r="P637" s="176"/>
      <c r="Q637" s="176"/>
      <c r="R637" s="176"/>
      <c r="S637" s="176"/>
      <c r="T637" s="176"/>
      <c r="U637" s="176"/>
      <c r="V637" s="176"/>
      <c r="W637" s="176"/>
      <c r="X637" s="176"/>
      <c r="Y637" s="176"/>
      <c r="Z637" s="176"/>
      <c r="AA637" s="176"/>
      <c r="AB637" s="188"/>
      <c r="AC637" s="188"/>
    </row>
    <row r="638" spans="2:29" ht="15.75" customHeight="1">
      <c r="B638" s="176"/>
      <c r="C638" s="176"/>
      <c r="D638" s="176"/>
      <c r="E638" s="176"/>
      <c r="H638" s="176"/>
      <c r="I638" s="176"/>
      <c r="K638" s="176"/>
      <c r="O638" s="176"/>
      <c r="P638" s="176"/>
      <c r="Q638" s="176"/>
      <c r="R638" s="176"/>
      <c r="S638" s="176"/>
      <c r="T638" s="176"/>
      <c r="U638" s="176"/>
      <c r="V638" s="176"/>
      <c r="W638" s="176"/>
      <c r="X638" s="176"/>
      <c r="Y638" s="176"/>
      <c r="Z638" s="176"/>
      <c r="AA638" s="176"/>
      <c r="AB638" s="188"/>
      <c r="AC638" s="188"/>
    </row>
    <row r="639" spans="2:29" ht="15.75" customHeight="1">
      <c r="B639" s="176"/>
      <c r="C639" s="176"/>
      <c r="D639" s="176"/>
      <c r="E639" s="176"/>
      <c r="H639" s="176"/>
      <c r="I639" s="176"/>
      <c r="K639" s="176"/>
      <c r="O639" s="176"/>
      <c r="P639" s="176"/>
      <c r="Q639" s="176"/>
      <c r="R639" s="176"/>
      <c r="S639" s="176"/>
      <c r="T639" s="176"/>
      <c r="U639" s="176"/>
      <c r="V639" s="176"/>
      <c r="W639" s="176"/>
      <c r="X639" s="176"/>
      <c r="Y639" s="176"/>
      <c r="Z639" s="176"/>
      <c r="AA639" s="176"/>
      <c r="AB639" s="188"/>
      <c r="AC639" s="188"/>
    </row>
    <row r="640" spans="2:29" ht="15.75" customHeight="1">
      <c r="B640" s="176"/>
      <c r="C640" s="176"/>
      <c r="D640" s="176"/>
      <c r="E640" s="176"/>
      <c r="H640" s="176"/>
      <c r="I640" s="176"/>
      <c r="K640" s="176"/>
      <c r="O640" s="176"/>
      <c r="P640" s="176"/>
      <c r="Q640" s="176"/>
      <c r="R640" s="176"/>
      <c r="S640" s="176"/>
      <c r="T640" s="176"/>
      <c r="U640" s="176"/>
      <c r="V640" s="176"/>
      <c r="W640" s="176"/>
      <c r="X640" s="176"/>
      <c r="Y640" s="176"/>
      <c r="Z640" s="176"/>
      <c r="AA640" s="176"/>
      <c r="AB640" s="188"/>
      <c r="AC640" s="188"/>
    </row>
    <row r="641" spans="2:29" ht="15.75" customHeight="1">
      <c r="B641" s="176"/>
      <c r="C641" s="176"/>
      <c r="D641" s="176"/>
      <c r="E641" s="176"/>
      <c r="H641" s="176"/>
      <c r="I641" s="176"/>
      <c r="K641" s="176"/>
      <c r="O641" s="176"/>
      <c r="P641" s="176"/>
      <c r="Q641" s="176"/>
      <c r="R641" s="176"/>
      <c r="S641" s="176"/>
      <c r="T641" s="176"/>
      <c r="U641" s="176"/>
      <c r="V641" s="176"/>
      <c r="W641" s="176"/>
      <c r="X641" s="176"/>
      <c r="Y641" s="176"/>
      <c r="Z641" s="176"/>
      <c r="AA641" s="176"/>
      <c r="AB641" s="188"/>
      <c r="AC641" s="188"/>
    </row>
    <row r="642" spans="2:29" ht="15.75" customHeight="1">
      <c r="B642" s="176"/>
      <c r="C642" s="176"/>
      <c r="D642" s="176"/>
      <c r="E642" s="176"/>
      <c r="H642" s="176"/>
      <c r="I642" s="176"/>
      <c r="K642" s="176"/>
      <c r="O642" s="176"/>
      <c r="P642" s="176"/>
      <c r="Q642" s="176"/>
      <c r="R642" s="176"/>
      <c r="S642" s="176"/>
      <c r="T642" s="176"/>
      <c r="U642" s="176"/>
      <c r="V642" s="176"/>
      <c r="W642" s="176"/>
      <c r="X642" s="176"/>
      <c r="Y642" s="176"/>
      <c r="Z642" s="176"/>
      <c r="AA642" s="176"/>
      <c r="AB642" s="188"/>
      <c r="AC642" s="188"/>
    </row>
    <row r="643" spans="2:29" ht="15.75" customHeight="1">
      <c r="B643" s="176"/>
      <c r="C643" s="176"/>
      <c r="D643" s="176"/>
      <c r="E643" s="176"/>
      <c r="H643" s="176"/>
      <c r="I643" s="176"/>
      <c r="K643" s="176"/>
      <c r="O643" s="176"/>
      <c r="P643" s="176"/>
      <c r="Q643" s="176"/>
      <c r="R643" s="176"/>
      <c r="S643" s="176"/>
      <c r="T643" s="176"/>
      <c r="U643" s="176"/>
      <c r="V643" s="176"/>
      <c r="W643" s="176"/>
      <c r="X643" s="176"/>
      <c r="Y643" s="176"/>
      <c r="Z643" s="176"/>
      <c r="AA643" s="176"/>
      <c r="AB643" s="188"/>
      <c r="AC643" s="188"/>
    </row>
    <row r="644" spans="2:29" ht="15.75" customHeight="1">
      <c r="B644" s="176"/>
      <c r="C644" s="176"/>
      <c r="D644" s="176"/>
      <c r="E644" s="176"/>
      <c r="H644" s="176"/>
      <c r="I644" s="176"/>
      <c r="K644" s="176"/>
      <c r="O644" s="176"/>
      <c r="P644" s="176"/>
      <c r="Q644" s="176"/>
      <c r="R644" s="176"/>
      <c r="S644" s="176"/>
      <c r="T644" s="176"/>
      <c r="U644" s="176"/>
      <c r="V644" s="176"/>
      <c r="W644" s="176"/>
      <c r="X644" s="176"/>
      <c r="Y644" s="176"/>
      <c r="Z644" s="176"/>
      <c r="AA644" s="176"/>
      <c r="AB644" s="188"/>
      <c r="AC644" s="188"/>
    </row>
    <row r="645" spans="2:29" ht="15.75" customHeight="1">
      <c r="B645" s="176"/>
      <c r="C645" s="176"/>
      <c r="D645" s="176"/>
      <c r="E645" s="176"/>
      <c r="H645" s="176"/>
      <c r="I645" s="176"/>
      <c r="K645" s="176"/>
      <c r="O645" s="176"/>
      <c r="P645" s="176"/>
      <c r="Q645" s="176"/>
      <c r="R645" s="176"/>
      <c r="S645" s="176"/>
      <c r="T645" s="176"/>
      <c r="U645" s="176"/>
      <c r="V645" s="176"/>
      <c r="W645" s="176"/>
      <c r="X645" s="176"/>
      <c r="Y645" s="176"/>
      <c r="Z645" s="176"/>
      <c r="AA645" s="176"/>
      <c r="AB645" s="188"/>
      <c r="AC645" s="188"/>
    </row>
    <row r="646" spans="2:29" ht="15.75" customHeight="1">
      <c r="B646" s="176"/>
      <c r="C646" s="176"/>
      <c r="D646" s="176"/>
      <c r="E646" s="176"/>
      <c r="H646" s="176"/>
      <c r="I646" s="176"/>
      <c r="K646" s="176"/>
      <c r="O646" s="176"/>
      <c r="P646" s="176"/>
      <c r="Q646" s="176"/>
      <c r="R646" s="176"/>
      <c r="S646" s="176"/>
      <c r="T646" s="176"/>
      <c r="U646" s="176"/>
      <c r="V646" s="176"/>
      <c r="W646" s="176"/>
      <c r="X646" s="176"/>
      <c r="Y646" s="176"/>
      <c r="Z646" s="176"/>
      <c r="AA646" s="176"/>
      <c r="AB646" s="188"/>
      <c r="AC646" s="188"/>
    </row>
    <row r="647" spans="2:29" ht="15.75" customHeight="1">
      <c r="B647" s="176"/>
      <c r="C647" s="176"/>
      <c r="D647" s="176"/>
      <c r="E647" s="176"/>
      <c r="H647" s="176"/>
      <c r="I647" s="176"/>
      <c r="K647" s="176"/>
      <c r="O647" s="176"/>
      <c r="P647" s="176"/>
      <c r="Q647" s="176"/>
      <c r="R647" s="176"/>
      <c r="S647" s="176"/>
      <c r="T647" s="176"/>
      <c r="U647" s="176"/>
      <c r="V647" s="176"/>
      <c r="W647" s="176"/>
      <c r="X647" s="176"/>
      <c r="Y647" s="176"/>
      <c r="Z647" s="176"/>
      <c r="AA647" s="176"/>
      <c r="AB647" s="188"/>
      <c r="AC647" s="188"/>
    </row>
    <row r="648" spans="2:29" ht="15.75" customHeight="1">
      <c r="B648" s="176"/>
      <c r="C648" s="176"/>
      <c r="D648" s="176"/>
      <c r="E648" s="176"/>
      <c r="H648" s="176"/>
      <c r="I648" s="176"/>
      <c r="K648" s="176"/>
      <c r="O648" s="176"/>
      <c r="P648" s="176"/>
      <c r="Q648" s="176"/>
      <c r="R648" s="176"/>
      <c r="S648" s="176"/>
      <c r="T648" s="176"/>
      <c r="U648" s="176"/>
      <c r="V648" s="176"/>
      <c r="W648" s="176"/>
      <c r="X648" s="176"/>
      <c r="Y648" s="176"/>
      <c r="Z648" s="176"/>
      <c r="AA648" s="176"/>
      <c r="AB648" s="188"/>
      <c r="AC648" s="188"/>
    </row>
    <row r="649" spans="2:29" ht="15.75" customHeight="1">
      <c r="B649" s="176"/>
      <c r="C649" s="176"/>
      <c r="D649" s="176"/>
      <c r="E649" s="176"/>
      <c r="H649" s="176"/>
      <c r="I649" s="176"/>
      <c r="K649" s="176"/>
      <c r="O649" s="176"/>
      <c r="P649" s="176"/>
      <c r="Q649" s="176"/>
      <c r="R649" s="176"/>
      <c r="S649" s="176"/>
      <c r="T649" s="176"/>
      <c r="U649" s="176"/>
      <c r="V649" s="176"/>
      <c r="W649" s="176"/>
      <c r="X649" s="176"/>
      <c r="Y649" s="176"/>
      <c r="Z649" s="176"/>
      <c r="AA649" s="176"/>
      <c r="AB649" s="188"/>
      <c r="AC649" s="188"/>
    </row>
    <row r="650" spans="2:29" ht="15.75" customHeight="1">
      <c r="B650" s="176"/>
      <c r="C650" s="176"/>
      <c r="D650" s="176"/>
      <c r="E650" s="176"/>
      <c r="H650" s="176"/>
      <c r="I650" s="176"/>
      <c r="K650" s="176"/>
      <c r="O650" s="176"/>
      <c r="P650" s="176"/>
      <c r="Q650" s="176"/>
      <c r="R650" s="176"/>
      <c r="S650" s="176"/>
      <c r="T650" s="176"/>
      <c r="U650" s="176"/>
      <c r="V650" s="176"/>
      <c r="W650" s="176"/>
      <c r="X650" s="176"/>
      <c r="Y650" s="176"/>
      <c r="Z650" s="176"/>
      <c r="AA650" s="176"/>
      <c r="AB650" s="188"/>
      <c r="AC650" s="188"/>
    </row>
    <row r="651" spans="2:29" ht="15.75" customHeight="1">
      <c r="B651" s="176"/>
      <c r="C651" s="176"/>
      <c r="D651" s="176"/>
      <c r="E651" s="176"/>
      <c r="H651" s="176"/>
      <c r="I651" s="176"/>
      <c r="K651" s="176"/>
      <c r="O651" s="176"/>
      <c r="P651" s="176"/>
      <c r="Q651" s="176"/>
      <c r="R651" s="176"/>
      <c r="S651" s="176"/>
      <c r="T651" s="176"/>
      <c r="U651" s="176"/>
      <c r="V651" s="176"/>
      <c r="W651" s="176"/>
      <c r="X651" s="176"/>
      <c r="Y651" s="176"/>
      <c r="Z651" s="176"/>
      <c r="AA651" s="176"/>
      <c r="AB651" s="188"/>
      <c r="AC651" s="188"/>
    </row>
    <row r="652" spans="2:29" ht="15.75" customHeight="1">
      <c r="B652" s="176"/>
      <c r="C652" s="176"/>
      <c r="D652" s="176"/>
      <c r="E652" s="176"/>
      <c r="H652" s="176"/>
      <c r="I652" s="176"/>
      <c r="K652" s="176"/>
      <c r="O652" s="176"/>
      <c r="P652" s="176"/>
      <c r="Q652" s="176"/>
      <c r="R652" s="176"/>
      <c r="S652" s="176"/>
      <c r="T652" s="176"/>
      <c r="U652" s="176"/>
      <c r="V652" s="176"/>
      <c r="W652" s="176"/>
      <c r="X652" s="176"/>
      <c r="Y652" s="176"/>
      <c r="Z652" s="176"/>
      <c r="AA652" s="176"/>
      <c r="AB652" s="188"/>
      <c r="AC652" s="188"/>
    </row>
    <row r="653" spans="2:29" ht="15.75" customHeight="1">
      <c r="B653" s="176"/>
      <c r="C653" s="176"/>
      <c r="D653" s="176"/>
      <c r="E653" s="176"/>
      <c r="H653" s="176"/>
      <c r="I653" s="176"/>
      <c r="K653" s="176"/>
      <c r="O653" s="176"/>
      <c r="P653" s="176"/>
      <c r="Q653" s="176"/>
      <c r="R653" s="176"/>
      <c r="S653" s="176"/>
      <c r="T653" s="176"/>
      <c r="U653" s="176"/>
      <c r="V653" s="176"/>
      <c r="W653" s="176"/>
      <c r="X653" s="176"/>
      <c r="Y653" s="176"/>
      <c r="Z653" s="176"/>
      <c r="AA653" s="176"/>
      <c r="AB653" s="188"/>
      <c r="AC653" s="188"/>
    </row>
    <row r="654" spans="2:29" ht="15.75" customHeight="1">
      <c r="B654" s="176"/>
      <c r="C654" s="176"/>
      <c r="D654" s="176"/>
      <c r="E654" s="176"/>
      <c r="H654" s="176"/>
      <c r="I654" s="176"/>
      <c r="K654" s="176"/>
      <c r="O654" s="176"/>
      <c r="P654" s="176"/>
      <c r="Q654" s="176"/>
      <c r="R654" s="176"/>
      <c r="S654" s="176"/>
      <c r="T654" s="176"/>
      <c r="U654" s="176"/>
      <c r="V654" s="176"/>
      <c r="W654" s="176"/>
      <c r="X654" s="176"/>
      <c r="Y654" s="176"/>
      <c r="Z654" s="176"/>
      <c r="AA654" s="176"/>
      <c r="AB654" s="188"/>
      <c r="AC654" s="188"/>
    </row>
    <row r="655" spans="2:29" ht="15.75" customHeight="1">
      <c r="B655" s="176"/>
      <c r="C655" s="176"/>
      <c r="D655" s="176"/>
      <c r="E655" s="176"/>
      <c r="H655" s="176"/>
      <c r="I655" s="176"/>
      <c r="K655" s="176"/>
      <c r="O655" s="176"/>
      <c r="P655" s="176"/>
      <c r="Q655" s="176"/>
      <c r="R655" s="176"/>
      <c r="S655" s="176"/>
      <c r="T655" s="176"/>
      <c r="U655" s="176"/>
      <c r="V655" s="176"/>
      <c r="W655" s="176"/>
      <c r="X655" s="176"/>
      <c r="Y655" s="176"/>
      <c r="Z655" s="176"/>
      <c r="AA655" s="176"/>
      <c r="AB655" s="188"/>
      <c r="AC655" s="188"/>
    </row>
    <row r="656" spans="2:29" ht="15.75" customHeight="1">
      <c r="B656" s="176"/>
      <c r="C656" s="176"/>
      <c r="D656" s="176"/>
      <c r="E656" s="176"/>
      <c r="H656" s="176"/>
      <c r="I656" s="176"/>
      <c r="K656" s="176"/>
      <c r="O656" s="176"/>
      <c r="P656" s="176"/>
      <c r="Q656" s="176"/>
      <c r="R656" s="176"/>
      <c r="S656" s="176"/>
      <c r="T656" s="176"/>
      <c r="U656" s="176"/>
      <c r="V656" s="176"/>
      <c r="W656" s="176"/>
      <c r="X656" s="176"/>
      <c r="Y656" s="176"/>
      <c r="Z656" s="176"/>
      <c r="AA656" s="176"/>
      <c r="AB656" s="188"/>
      <c r="AC656" s="188"/>
    </row>
    <row r="657" spans="2:29" ht="15.75" customHeight="1">
      <c r="B657" s="176"/>
      <c r="C657" s="176"/>
      <c r="D657" s="176"/>
      <c r="E657" s="176"/>
      <c r="H657" s="176"/>
      <c r="I657" s="176"/>
      <c r="K657" s="176"/>
      <c r="O657" s="176"/>
      <c r="P657" s="176"/>
      <c r="Q657" s="176"/>
      <c r="R657" s="176"/>
      <c r="S657" s="176"/>
      <c r="T657" s="176"/>
      <c r="U657" s="176"/>
      <c r="V657" s="176"/>
      <c r="W657" s="176"/>
      <c r="X657" s="176"/>
      <c r="Y657" s="176"/>
      <c r="Z657" s="176"/>
      <c r="AA657" s="176"/>
      <c r="AB657" s="188"/>
      <c r="AC657" s="188"/>
    </row>
    <row r="658" spans="2:29" ht="15.75" customHeight="1">
      <c r="B658" s="176"/>
      <c r="C658" s="176"/>
      <c r="D658" s="176"/>
      <c r="E658" s="176"/>
      <c r="H658" s="176"/>
      <c r="I658" s="176"/>
      <c r="K658" s="176"/>
      <c r="O658" s="176"/>
      <c r="P658" s="176"/>
      <c r="Q658" s="176"/>
      <c r="R658" s="176"/>
      <c r="S658" s="176"/>
      <c r="T658" s="176"/>
      <c r="U658" s="176"/>
      <c r="V658" s="176"/>
      <c r="W658" s="176"/>
      <c r="X658" s="176"/>
      <c r="Y658" s="176"/>
      <c r="Z658" s="176"/>
      <c r="AA658" s="176"/>
      <c r="AB658" s="188"/>
      <c r="AC658" s="188"/>
    </row>
    <row r="659" spans="2:29" ht="15.75" customHeight="1">
      <c r="B659" s="176"/>
      <c r="C659" s="176"/>
      <c r="D659" s="176"/>
      <c r="E659" s="176"/>
      <c r="H659" s="176"/>
      <c r="I659" s="176"/>
      <c r="K659" s="176"/>
      <c r="O659" s="176"/>
      <c r="P659" s="176"/>
      <c r="Q659" s="176"/>
      <c r="R659" s="176"/>
      <c r="S659" s="176"/>
      <c r="T659" s="176"/>
      <c r="U659" s="176"/>
      <c r="V659" s="176"/>
      <c r="W659" s="176"/>
      <c r="X659" s="176"/>
      <c r="Y659" s="176"/>
      <c r="Z659" s="176"/>
      <c r="AA659" s="176"/>
      <c r="AB659" s="188"/>
      <c r="AC659" s="188"/>
    </row>
    <row r="660" spans="2:29" ht="15.75" customHeight="1">
      <c r="B660" s="176"/>
      <c r="C660" s="176"/>
      <c r="D660" s="176"/>
      <c r="E660" s="176"/>
      <c r="H660" s="176"/>
      <c r="I660" s="176"/>
      <c r="K660" s="176"/>
      <c r="O660" s="176"/>
      <c r="P660" s="176"/>
      <c r="Q660" s="176"/>
      <c r="R660" s="176"/>
      <c r="S660" s="176"/>
      <c r="T660" s="176"/>
      <c r="U660" s="176"/>
      <c r="V660" s="176"/>
      <c r="W660" s="176"/>
      <c r="X660" s="176"/>
      <c r="Y660" s="176"/>
      <c r="Z660" s="176"/>
      <c r="AA660" s="176"/>
      <c r="AB660" s="188"/>
      <c r="AC660" s="188"/>
    </row>
    <row r="661" spans="2:29" ht="15.75" customHeight="1">
      <c r="B661" s="176"/>
      <c r="C661" s="176"/>
      <c r="D661" s="176"/>
      <c r="E661" s="176"/>
      <c r="H661" s="176"/>
      <c r="I661" s="176"/>
      <c r="K661" s="176"/>
      <c r="O661" s="176"/>
      <c r="P661" s="176"/>
      <c r="Q661" s="176"/>
      <c r="R661" s="176"/>
      <c r="S661" s="176"/>
      <c r="T661" s="176"/>
      <c r="U661" s="176"/>
      <c r="V661" s="176"/>
      <c r="W661" s="176"/>
      <c r="X661" s="176"/>
      <c r="Y661" s="176"/>
      <c r="Z661" s="176"/>
      <c r="AA661" s="176"/>
      <c r="AB661" s="188"/>
      <c r="AC661" s="188"/>
    </row>
    <row r="662" spans="2:29" ht="15.75" customHeight="1">
      <c r="B662" s="176"/>
      <c r="C662" s="176"/>
      <c r="D662" s="176"/>
      <c r="E662" s="176"/>
      <c r="H662" s="176"/>
      <c r="I662" s="176"/>
      <c r="K662" s="176"/>
      <c r="O662" s="176"/>
      <c r="P662" s="176"/>
      <c r="Q662" s="176"/>
      <c r="R662" s="176"/>
      <c r="S662" s="176"/>
      <c r="T662" s="176"/>
      <c r="U662" s="176"/>
      <c r="V662" s="176"/>
      <c r="W662" s="176"/>
      <c r="X662" s="176"/>
      <c r="Y662" s="176"/>
      <c r="Z662" s="176"/>
      <c r="AA662" s="176"/>
      <c r="AB662" s="188"/>
      <c r="AC662" s="188"/>
    </row>
    <row r="663" spans="2:29" ht="15.75" customHeight="1">
      <c r="B663" s="176"/>
      <c r="C663" s="176"/>
      <c r="D663" s="176"/>
      <c r="E663" s="176"/>
      <c r="H663" s="176"/>
      <c r="I663" s="176"/>
      <c r="K663" s="176"/>
      <c r="O663" s="176"/>
      <c r="P663" s="176"/>
      <c r="Q663" s="176"/>
      <c r="R663" s="176"/>
      <c r="S663" s="176"/>
      <c r="T663" s="176"/>
      <c r="U663" s="176"/>
      <c r="V663" s="176"/>
      <c r="W663" s="176"/>
      <c r="X663" s="176"/>
      <c r="Y663" s="176"/>
      <c r="Z663" s="176"/>
      <c r="AA663" s="176"/>
      <c r="AB663" s="188"/>
      <c r="AC663" s="188"/>
    </row>
    <row r="664" spans="2:29" ht="15.75" customHeight="1">
      <c r="B664" s="176"/>
      <c r="C664" s="176"/>
      <c r="D664" s="176"/>
      <c r="E664" s="176"/>
      <c r="H664" s="176"/>
      <c r="I664" s="176"/>
      <c r="K664" s="176"/>
      <c r="O664" s="176"/>
      <c r="P664" s="176"/>
      <c r="Q664" s="176"/>
      <c r="R664" s="176"/>
      <c r="S664" s="176"/>
      <c r="T664" s="176"/>
      <c r="U664" s="176"/>
      <c r="V664" s="176"/>
      <c r="W664" s="176"/>
      <c r="X664" s="176"/>
      <c r="Y664" s="176"/>
      <c r="Z664" s="176"/>
      <c r="AA664" s="176"/>
      <c r="AB664" s="188"/>
      <c r="AC664" s="188"/>
    </row>
    <row r="665" spans="2:29" ht="15.75" customHeight="1">
      <c r="B665" s="176"/>
      <c r="C665" s="176"/>
      <c r="D665" s="176"/>
      <c r="E665" s="176"/>
      <c r="H665" s="176"/>
      <c r="I665" s="176"/>
      <c r="K665" s="176"/>
      <c r="O665" s="176"/>
      <c r="P665" s="176"/>
      <c r="Q665" s="176"/>
      <c r="R665" s="176"/>
      <c r="S665" s="176"/>
      <c r="T665" s="176"/>
      <c r="U665" s="176"/>
      <c r="V665" s="176"/>
      <c r="W665" s="176"/>
      <c r="X665" s="176"/>
      <c r="Y665" s="176"/>
      <c r="Z665" s="176"/>
      <c r="AA665" s="176"/>
      <c r="AB665" s="188"/>
      <c r="AC665" s="188"/>
    </row>
    <row r="666" spans="2:29" ht="15.75" customHeight="1">
      <c r="B666" s="176"/>
      <c r="C666" s="176"/>
      <c r="D666" s="176"/>
      <c r="E666" s="176"/>
      <c r="H666" s="176"/>
      <c r="I666" s="176"/>
      <c r="K666" s="176"/>
      <c r="O666" s="176"/>
      <c r="P666" s="176"/>
      <c r="Q666" s="176"/>
      <c r="R666" s="176"/>
      <c r="S666" s="176"/>
      <c r="T666" s="176"/>
      <c r="U666" s="176"/>
      <c r="V666" s="176"/>
      <c r="W666" s="176"/>
      <c r="X666" s="176"/>
      <c r="Y666" s="176"/>
      <c r="Z666" s="176"/>
      <c r="AA666" s="176"/>
      <c r="AB666" s="188"/>
      <c r="AC666" s="188"/>
    </row>
    <row r="667" spans="2:29" ht="15.75" customHeight="1">
      <c r="B667" s="176"/>
      <c r="C667" s="176"/>
      <c r="D667" s="176"/>
      <c r="E667" s="176"/>
      <c r="H667" s="176"/>
      <c r="I667" s="176"/>
      <c r="K667" s="176"/>
      <c r="O667" s="176"/>
      <c r="P667" s="176"/>
      <c r="Q667" s="176"/>
      <c r="R667" s="176"/>
      <c r="S667" s="176"/>
      <c r="T667" s="176"/>
      <c r="U667" s="176"/>
      <c r="V667" s="176"/>
      <c r="W667" s="176"/>
      <c r="X667" s="176"/>
      <c r="Y667" s="176"/>
      <c r="Z667" s="176"/>
      <c r="AA667" s="176"/>
      <c r="AB667" s="188"/>
      <c r="AC667" s="188"/>
    </row>
    <row r="668" spans="2:29" ht="15.75" customHeight="1">
      <c r="B668" s="176"/>
      <c r="C668" s="176"/>
      <c r="D668" s="176"/>
      <c r="E668" s="176"/>
      <c r="H668" s="176"/>
      <c r="I668" s="176"/>
      <c r="K668" s="176"/>
      <c r="O668" s="176"/>
      <c r="P668" s="176"/>
      <c r="Q668" s="176"/>
      <c r="R668" s="176"/>
      <c r="S668" s="176"/>
      <c r="T668" s="176"/>
      <c r="U668" s="176"/>
      <c r="V668" s="176"/>
      <c r="W668" s="176"/>
      <c r="X668" s="176"/>
      <c r="Y668" s="176"/>
      <c r="Z668" s="176"/>
      <c r="AA668" s="176"/>
      <c r="AB668" s="188"/>
      <c r="AC668" s="188"/>
    </row>
    <row r="669" spans="2:29" ht="15.75" customHeight="1">
      <c r="B669" s="176"/>
      <c r="C669" s="176"/>
      <c r="D669" s="176"/>
      <c r="E669" s="176"/>
      <c r="H669" s="176"/>
      <c r="I669" s="176"/>
      <c r="K669" s="176"/>
      <c r="O669" s="176"/>
      <c r="P669" s="176"/>
      <c r="Q669" s="176"/>
      <c r="R669" s="176"/>
      <c r="S669" s="176"/>
      <c r="T669" s="176"/>
      <c r="U669" s="176"/>
      <c r="V669" s="176"/>
      <c r="W669" s="176"/>
      <c r="X669" s="176"/>
      <c r="Y669" s="176"/>
      <c r="Z669" s="176"/>
      <c r="AA669" s="176"/>
      <c r="AB669" s="188"/>
      <c r="AC669" s="188"/>
    </row>
    <row r="670" spans="2:29" ht="15.75" customHeight="1">
      <c r="B670" s="176"/>
      <c r="C670" s="176"/>
      <c r="D670" s="176"/>
      <c r="E670" s="176"/>
      <c r="H670" s="176"/>
      <c r="I670" s="176"/>
      <c r="K670" s="176"/>
      <c r="O670" s="176"/>
      <c r="P670" s="176"/>
      <c r="Q670" s="176"/>
      <c r="R670" s="176"/>
      <c r="S670" s="176"/>
      <c r="T670" s="176"/>
      <c r="U670" s="176"/>
      <c r="V670" s="176"/>
      <c r="W670" s="176"/>
      <c r="X670" s="176"/>
      <c r="Y670" s="176"/>
      <c r="Z670" s="176"/>
      <c r="AA670" s="176"/>
      <c r="AB670" s="188"/>
      <c r="AC670" s="188"/>
    </row>
    <row r="671" spans="2:29" ht="15.75" customHeight="1">
      <c r="B671" s="176"/>
      <c r="C671" s="176"/>
      <c r="D671" s="176"/>
      <c r="E671" s="176"/>
      <c r="H671" s="176"/>
      <c r="I671" s="176"/>
      <c r="K671" s="176"/>
      <c r="O671" s="176"/>
      <c r="P671" s="176"/>
      <c r="Q671" s="176"/>
      <c r="R671" s="176"/>
      <c r="S671" s="176"/>
      <c r="T671" s="176"/>
      <c r="U671" s="176"/>
      <c r="V671" s="176"/>
      <c r="W671" s="176"/>
      <c r="X671" s="176"/>
      <c r="Y671" s="176"/>
      <c r="Z671" s="176"/>
      <c r="AA671" s="176"/>
      <c r="AB671" s="188"/>
      <c r="AC671" s="188"/>
    </row>
    <row r="672" spans="2:29" ht="15.75" customHeight="1">
      <c r="B672" s="176"/>
      <c r="C672" s="176"/>
      <c r="D672" s="176"/>
      <c r="E672" s="176"/>
      <c r="H672" s="176"/>
      <c r="I672" s="176"/>
      <c r="K672" s="176"/>
      <c r="O672" s="176"/>
      <c r="P672" s="176"/>
      <c r="Q672" s="176"/>
      <c r="R672" s="176"/>
      <c r="S672" s="176"/>
      <c r="T672" s="176"/>
      <c r="U672" s="176"/>
      <c r="V672" s="176"/>
      <c r="W672" s="176"/>
      <c r="X672" s="176"/>
      <c r="Y672" s="176"/>
      <c r="Z672" s="176"/>
      <c r="AA672" s="176"/>
      <c r="AB672" s="188"/>
      <c r="AC672" s="188"/>
    </row>
    <row r="673" spans="2:29" ht="15.75" customHeight="1">
      <c r="B673" s="176"/>
      <c r="C673" s="176"/>
      <c r="D673" s="176"/>
      <c r="E673" s="176"/>
      <c r="H673" s="176"/>
      <c r="I673" s="176"/>
      <c r="K673" s="176"/>
      <c r="O673" s="176"/>
      <c r="P673" s="176"/>
      <c r="Q673" s="176"/>
      <c r="R673" s="176"/>
      <c r="S673" s="176"/>
      <c r="T673" s="176"/>
      <c r="U673" s="176"/>
      <c r="V673" s="176"/>
      <c r="W673" s="176"/>
      <c r="X673" s="176"/>
      <c r="Y673" s="176"/>
      <c r="Z673" s="176"/>
      <c r="AA673" s="176"/>
      <c r="AB673" s="188"/>
      <c r="AC673" s="188"/>
    </row>
    <row r="674" spans="2:29" ht="15.75" customHeight="1">
      <c r="B674" s="176"/>
      <c r="C674" s="176"/>
      <c r="D674" s="176"/>
      <c r="E674" s="176"/>
      <c r="H674" s="176"/>
      <c r="I674" s="176"/>
      <c r="K674" s="176"/>
      <c r="O674" s="176"/>
      <c r="P674" s="176"/>
      <c r="Q674" s="176"/>
      <c r="R674" s="176"/>
      <c r="S674" s="176"/>
      <c r="T674" s="176"/>
      <c r="U674" s="176"/>
      <c r="V674" s="176"/>
      <c r="W674" s="176"/>
      <c r="X674" s="176"/>
      <c r="Y674" s="176"/>
      <c r="Z674" s="176"/>
      <c r="AA674" s="176"/>
      <c r="AB674" s="188"/>
      <c r="AC674" s="188"/>
    </row>
    <row r="675" spans="2:29" ht="15.75" customHeight="1">
      <c r="B675" s="176"/>
      <c r="C675" s="176"/>
      <c r="D675" s="176"/>
      <c r="E675" s="176"/>
      <c r="H675" s="176"/>
      <c r="I675" s="176"/>
      <c r="K675" s="176"/>
      <c r="O675" s="176"/>
      <c r="P675" s="176"/>
      <c r="Q675" s="176"/>
      <c r="R675" s="176"/>
      <c r="S675" s="176"/>
      <c r="T675" s="176"/>
      <c r="U675" s="176"/>
      <c r="V675" s="176"/>
      <c r="W675" s="176"/>
      <c r="X675" s="176"/>
      <c r="Y675" s="176"/>
      <c r="Z675" s="176"/>
      <c r="AA675" s="176"/>
      <c r="AB675" s="188"/>
      <c r="AC675" s="188"/>
    </row>
    <row r="676" spans="2:29" ht="15.75" customHeight="1">
      <c r="B676" s="176"/>
      <c r="C676" s="176"/>
      <c r="D676" s="176"/>
      <c r="E676" s="176"/>
      <c r="H676" s="176"/>
      <c r="I676" s="176"/>
      <c r="K676" s="176"/>
      <c r="O676" s="176"/>
      <c r="P676" s="176"/>
      <c r="Q676" s="176"/>
      <c r="R676" s="176"/>
      <c r="S676" s="176"/>
      <c r="T676" s="176"/>
      <c r="U676" s="176"/>
      <c r="V676" s="176"/>
      <c r="W676" s="176"/>
      <c r="X676" s="176"/>
      <c r="Y676" s="176"/>
      <c r="Z676" s="176"/>
      <c r="AA676" s="176"/>
      <c r="AB676" s="188"/>
      <c r="AC676" s="188"/>
    </row>
    <row r="677" spans="2:29" ht="15.75" customHeight="1">
      <c r="B677" s="176"/>
      <c r="C677" s="176"/>
      <c r="D677" s="176"/>
      <c r="E677" s="176"/>
      <c r="H677" s="176"/>
      <c r="I677" s="176"/>
      <c r="K677" s="176"/>
      <c r="O677" s="176"/>
      <c r="P677" s="176"/>
      <c r="Q677" s="176"/>
      <c r="R677" s="176"/>
      <c r="S677" s="176"/>
      <c r="T677" s="176"/>
      <c r="U677" s="176"/>
      <c r="V677" s="176"/>
      <c r="W677" s="176"/>
      <c r="X677" s="176"/>
      <c r="Y677" s="176"/>
      <c r="Z677" s="176"/>
      <c r="AA677" s="176"/>
      <c r="AB677" s="188"/>
      <c r="AC677" s="188"/>
    </row>
    <row r="678" spans="2:29" ht="15.75" customHeight="1">
      <c r="B678" s="176"/>
      <c r="C678" s="176"/>
      <c r="D678" s="176"/>
      <c r="E678" s="176"/>
      <c r="H678" s="176"/>
      <c r="I678" s="176"/>
      <c r="K678" s="176"/>
      <c r="O678" s="176"/>
      <c r="P678" s="176"/>
      <c r="Q678" s="176"/>
      <c r="R678" s="176"/>
      <c r="S678" s="176"/>
      <c r="T678" s="176"/>
      <c r="U678" s="176"/>
      <c r="V678" s="176"/>
      <c r="W678" s="176"/>
      <c r="X678" s="176"/>
      <c r="Y678" s="176"/>
      <c r="Z678" s="176"/>
      <c r="AA678" s="176"/>
      <c r="AB678" s="188"/>
      <c r="AC678" s="188"/>
    </row>
    <row r="679" spans="2:29" ht="15.75" customHeight="1">
      <c r="B679" s="176"/>
      <c r="C679" s="176"/>
      <c r="D679" s="176"/>
      <c r="E679" s="176"/>
      <c r="H679" s="176"/>
      <c r="I679" s="176"/>
      <c r="K679" s="176"/>
      <c r="O679" s="176"/>
      <c r="P679" s="176"/>
      <c r="Q679" s="176"/>
      <c r="R679" s="176"/>
      <c r="S679" s="176"/>
      <c r="T679" s="176"/>
      <c r="U679" s="176"/>
      <c r="V679" s="176"/>
      <c r="W679" s="176"/>
      <c r="X679" s="176"/>
      <c r="Y679" s="176"/>
      <c r="Z679" s="176"/>
      <c r="AA679" s="176"/>
      <c r="AB679" s="188"/>
      <c r="AC679" s="188"/>
    </row>
    <row r="680" spans="2:29" ht="15.75" customHeight="1">
      <c r="B680" s="176"/>
      <c r="C680" s="176"/>
      <c r="D680" s="176"/>
      <c r="E680" s="176"/>
      <c r="H680" s="176"/>
      <c r="I680" s="176"/>
      <c r="K680" s="176"/>
      <c r="O680" s="176"/>
      <c r="P680" s="176"/>
      <c r="Q680" s="176"/>
      <c r="R680" s="176"/>
      <c r="S680" s="176"/>
      <c r="T680" s="176"/>
      <c r="U680" s="176"/>
      <c r="V680" s="176"/>
      <c r="W680" s="176"/>
      <c r="X680" s="176"/>
      <c r="Y680" s="176"/>
      <c r="Z680" s="176"/>
      <c r="AA680" s="176"/>
      <c r="AB680" s="188"/>
      <c r="AC680" s="188"/>
    </row>
    <row r="681" spans="2:29" ht="15.75" customHeight="1">
      <c r="B681" s="176"/>
      <c r="C681" s="176"/>
      <c r="D681" s="176"/>
      <c r="E681" s="176"/>
      <c r="H681" s="176"/>
      <c r="I681" s="176"/>
      <c r="K681" s="176"/>
      <c r="O681" s="176"/>
      <c r="P681" s="176"/>
      <c r="Q681" s="176"/>
      <c r="R681" s="176"/>
      <c r="S681" s="176"/>
      <c r="T681" s="176"/>
      <c r="U681" s="176"/>
      <c r="V681" s="176"/>
      <c r="W681" s="176"/>
      <c r="X681" s="176"/>
      <c r="Y681" s="176"/>
      <c r="Z681" s="176"/>
      <c r="AA681" s="176"/>
      <c r="AB681" s="188"/>
      <c r="AC681" s="188"/>
    </row>
    <row r="682" spans="2:29" ht="15.75" customHeight="1">
      <c r="B682" s="176"/>
      <c r="C682" s="176"/>
      <c r="D682" s="176"/>
      <c r="E682" s="176"/>
      <c r="H682" s="176"/>
      <c r="I682" s="176"/>
      <c r="K682" s="176"/>
      <c r="O682" s="176"/>
      <c r="P682" s="176"/>
      <c r="Q682" s="176"/>
      <c r="R682" s="176"/>
      <c r="S682" s="176"/>
      <c r="T682" s="176"/>
      <c r="U682" s="176"/>
      <c r="V682" s="176"/>
      <c r="W682" s="176"/>
      <c r="X682" s="176"/>
      <c r="Y682" s="176"/>
      <c r="Z682" s="176"/>
      <c r="AA682" s="176"/>
      <c r="AB682" s="188"/>
      <c r="AC682" s="188"/>
    </row>
    <row r="683" spans="2:29" ht="15.75" customHeight="1">
      <c r="B683" s="176"/>
      <c r="C683" s="176"/>
      <c r="D683" s="176"/>
      <c r="E683" s="176"/>
      <c r="H683" s="176"/>
      <c r="I683" s="176"/>
      <c r="K683" s="176"/>
      <c r="O683" s="176"/>
      <c r="P683" s="176"/>
      <c r="Q683" s="176"/>
      <c r="R683" s="176"/>
      <c r="S683" s="176"/>
      <c r="T683" s="176"/>
      <c r="U683" s="176"/>
      <c r="V683" s="176"/>
      <c r="W683" s="176"/>
      <c r="X683" s="176"/>
      <c r="Y683" s="176"/>
      <c r="Z683" s="176"/>
      <c r="AA683" s="176"/>
      <c r="AB683" s="188"/>
      <c r="AC683" s="188"/>
    </row>
    <row r="684" spans="2:29" ht="15.75" customHeight="1">
      <c r="B684" s="176"/>
      <c r="C684" s="176"/>
      <c r="D684" s="176"/>
      <c r="E684" s="176"/>
      <c r="H684" s="176"/>
      <c r="I684" s="176"/>
      <c r="K684" s="176"/>
      <c r="O684" s="176"/>
      <c r="P684" s="176"/>
      <c r="Q684" s="176"/>
      <c r="R684" s="176"/>
      <c r="S684" s="176"/>
      <c r="T684" s="176"/>
      <c r="U684" s="176"/>
      <c r="V684" s="176"/>
      <c r="W684" s="176"/>
      <c r="X684" s="176"/>
      <c r="Y684" s="176"/>
      <c r="Z684" s="176"/>
      <c r="AA684" s="176"/>
      <c r="AB684" s="188"/>
      <c r="AC684" s="188"/>
    </row>
    <row r="685" spans="2:29" ht="15.75" customHeight="1">
      <c r="B685" s="176"/>
      <c r="C685" s="176"/>
      <c r="D685" s="176"/>
      <c r="E685" s="176"/>
      <c r="H685" s="176"/>
      <c r="I685" s="176"/>
      <c r="K685" s="176"/>
      <c r="O685" s="176"/>
      <c r="P685" s="176"/>
      <c r="Q685" s="176"/>
      <c r="R685" s="176"/>
      <c r="S685" s="176"/>
      <c r="T685" s="176"/>
      <c r="U685" s="176"/>
      <c r="V685" s="176"/>
      <c r="W685" s="176"/>
      <c r="X685" s="176"/>
      <c r="Y685" s="176"/>
      <c r="Z685" s="176"/>
      <c r="AA685" s="176"/>
      <c r="AB685" s="188"/>
      <c r="AC685" s="188"/>
    </row>
    <row r="686" spans="2:29" ht="15.75" customHeight="1">
      <c r="B686" s="176"/>
      <c r="C686" s="176"/>
      <c r="D686" s="176"/>
      <c r="E686" s="176"/>
      <c r="H686" s="176"/>
      <c r="I686" s="176"/>
      <c r="K686" s="176"/>
      <c r="O686" s="176"/>
      <c r="P686" s="176"/>
      <c r="Q686" s="176"/>
      <c r="R686" s="176"/>
      <c r="S686" s="176"/>
      <c r="T686" s="176"/>
      <c r="U686" s="176"/>
      <c r="V686" s="176"/>
      <c r="W686" s="176"/>
      <c r="X686" s="176"/>
      <c r="Y686" s="176"/>
      <c r="Z686" s="176"/>
      <c r="AA686" s="176"/>
      <c r="AB686" s="188"/>
      <c r="AC686" s="188"/>
    </row>
    <row r="687" spans="2:29" ht="15.75" customHeight="1">
      <c r="B687" s="176"/>
      <c r="C687" s="176"/>
      <c r="D687" s="176"/>
      <c r="E687" s="176"/>
      <c r="H687" s="176"/>
      <c r="I687" s="176"/>
      <c r="K687" s="176"/>
      <c r="O687" s="176"/>
      <c r="P687" s="176"/>
      <c r="Q687" s="176"/>
      <c r="R687" s="176"/>
      <c r="S687" s="176"/>
      <c r="T687" s="176"/>
      <c r="U687" s="176"/>
      <c r="V687" s="176"/>
      <c r="W687" s="176"/>
      <c r="X687" s="176"/>
      <c r="Y687" s="176"/>
      <c r="Z687" s="176"/>
      <c r="AA687" s="176"/>
      <c r="AB687" s="188"/>
      <c r="AC687" s="188"/>
    </row>
    <row r="688" spans="2:29" ht="15.75" customHeight="1">
      <c r="B688" s="176"/>
      <c r="C688" s="176"/>
      <c r="D688" s="176"/>
      <c r="E688" s="176"/>
      <c r="H688" s="176"/>
      <c r="I688" s="176"/>
      <c r="K688" s="176"/>
      <c r="O688" s="176"/>
      <c r="P688" s="176"/>
      <c r="Q688" s="176"/>
      <c r="R688" s="176"/>
      <c r="S688" s="176"/>
      <c r="T688" s="176"/>
      <c r="U688" s="176"/>
      <c r="V688" s="176"/>
      <c r="W688" s="176"/>
      <c r="X688" s="176"/>
      <c r="Y688" s="176"/>
      <c r="Z688" s="176"/>
      <c r="AA688" s="176"/>
      <c r="AB688" s="188"/>
      <c r="AC688" s="188"/>
    </row>
    <row r="689" spans="2:29" ht="15.75" customHeight="1">
      <c r="B689" s="176"/>
      <c r="C689" s="176"/>
      <c r="D689" s="176"/>
      <c r="E689" s="176"/>
      <c r="H689" s="176"/>
      <c r="I689" s="176"/>
      <c r="K689" s="176"/>
      <c r="O689" s="176"/>
      <c r="P689" s="176"/>
      <c r="Q689" s="176"/>
      <c r="R689" s="176"/>
      <c r="S689" s="176"/>
      <c r="T689" s="176"/>
      <c r="U689" s="176"/>
      <c r="V689" s="176"/>
      <c r="W689" s="176"/>
      <c r="X689" s="176"/>
      <c r="Y689" s="176"/>
      <c r="Z689" s="176"/>
      <c r="AA689" s="176"/>
      <c r="AB689" s="188"/>
      <c r="AC689" s="188"/>
    </row>
    <row r="690" spans="2:29" ht="15.75" customHeight="1">
      <c r="B690" s="176"/>
      <c r="C690" s="176"/>
      <c r="D690" s="176"/>
      <c r="E690" s="176"/>
      <c r="H690" s="176"/>
      <c r="I690" s="176"/>
      <c r="K690" s="176"/>
      <c r="O690" s="176"/>
      <c r="P690" s="176"/>
      <c r="Q690" s="176"/>
      <c r="R690" s="176"/>
      <c r="S690" s="176"/>
      <c r="T690" s="176"/>
      <c r="U690" s="176"/>
      <c r="V690" s="176"/>
      <c r="W690" s="176"/>
      <c r="X690" s="176"/>
      <c r="Y690" s="176"/>
      <c r="Z690" s="176"/>
      <c r="AA690" s="176"/>
      <c r="AB690" s="188"/>
      <c r="AC690" s="188"/>
    </row>
    <row r="691" spans="2:29" ht="15.75" customHeight="1">
      <c r="B691" s="176"/>
      <c r="C691" s="176"/>
      <c r="D691" s="176"/>
      <c r="E691" s="176"/>
      <c r="H691" s="176"/>
      <c r="I691" s="176"/>
      <c r="K691" s="176"/>
      <c r="O691" s="176"/>
      <c r="P691" s="176"/>
      <c r="Q691" s="176"/>
      <c r="R691" s="176"/>
      <c r="S691" s="176"/>
      <c r="T691" s="176"/>
      <c r="U691" s="176"/>
      <c r="V691" s="176"/>
      <c r="W691" s="176"/>
      <c r="X691" s="176"/>
      <c r="Y691" s="176"/>
      <c r="Z691" s="176"/>
      <c r="AA691" s="176"/>
      <c r="AB691" s="188"/>
      <c r="AC691" s="188"/>
    </row>
    <row r="692" spans="2:29" ht="15.75" customHeight="1">
      <c r="B692" s="176"/>
      <c r="C692" s="176"/>
      <c r="D692" s="176"/>
      <c r="E692" s="176"/>
      <c r="H692" s="176"/>
      <c r="I692" s="176"/>
      <c r="K692" s="176"/>
      <c r="O692" s="176"/>
      <c r="P692" s="176"/>
      <c r="Q692" s="176"/>
      <c r="R692" s="176"/>
      <c r="S692" s="176"/>
      <c r="T692" s="176"/>
      <c r="U692" s="176"/>
      <c r="V692" s="176"/>
      <c r="W692" s="176"/>
      <c r="X692" s="176"/>
      <c r="Y692" s="176"/>
      <c r="Z692" s="176"/>
      <c r="AA692" s="176"/>
      <c r="AB692" s="188"/>
      <c r="AC692" s="188"/>
    </row>
    <row r="693" spans="2:29" ht="15.75" customHeight="1">
      <c r="B693" s="176"/>
      <c r="C693" s="176"/>
      <c r="D693" s="176"/>
      <c r="E693" s="176"/>
      <c r="H693" s="176"/>
      <c r="I693" s="176"/>
      <c r="K693" s="176"/>
      <c r="O693" s="176"/>
      <c r="P693" s="176"/>
      <c r="Q693" s="176"/>
      <c r="R693" s="176"/>
      <c r="S693" s="176"/>
      <c r="T693" s="176"/>
      <c r="U693" s="176"/>
      <c r="V693" s="176"/>
      <c r="W693" s="176"/>
      <c r="X693" s="176"/>
      <c r="Y693" s="176"/>
      <c r="Z693" s="176"/>
      <c r="AA693" s="176"/>
      <c r="AB693" s="188"/>
      <c r="AC693" s="188"/>
    </row>
    <row r="694" spans="2:29" ht="15.75" customHeight="1">
      <c r="B694" s="176"/>
      <c r="C694" s="176"/>
      <c r="D694" s="176"/>
      <c r="E694" s="176"/>
      <c r="H694" s="176"/>
      <c r="I694" s="176"/>
      <c r="K694" s="176"/>
      <c r="O694" s="176"/>
      <c r="P694" s="176"/>
      <c r="Q694" s="176"/>
      <c r="R694" s="176"/>
      <c r="S694" s="176"/>
      <c r="T694" s="176"/>
      <c r="U694" s="176"/>
      <c r="V694" s="176"/>
      <c r="W694" s="176"/>
      <c r="X694" s="176"/>
      <c r="Y694" s="176"/>
      <c r="Z694" s="176"/>
      <c r="AA694" s="176"/>
      <c r="AB694" s="188"/>
      <c r="AC694" s="188"/>
    </row>
    <row r="695" spans="2:29" ht="15.75" customHeight="1">
      <c r="B695" s="176"/>
      <c r="C695" s="176"/>
      <c r="D695" s="176"/>
      <c r="E695" s="176"/>
      <c r="H695" s="176"/>
      <c r="I695" s="176"/>
      <c r="K695" s="176"/>
      <c r="O695" s="176"/>
      <c r="P695" s="176"/>
      <c r="Q695" s="176"/>
      <c r="R695" s="176"/>
      <c r="S695" s="176"/>
      <c r="T695" s="176"/>
      <c r="U695" s="176"/>
      <c r="V695" s="176"/>
      <c r="W695" s="176"/>
      <c r="X695" s="176"/>
      <c r="Y695" s="176"/>
      <c r="Z695" s="176"/>
      <c r="AA695" s="176"/>
      <c r="AB695" s="188"/>
      <c r="AC695" s="188"/>
    </row>
    <row r="696" spans="2:29" ht="15.75" customHeight="1">
      <c r="B696" s="176"/>
      <c r="C696" s="176"/>
      <c r="D696" s="176"/>
      <c r="E696" s="176"/>
      <c r="H696" s="176"/>
      <c r="I696" s="176"/>
      <c r="K696" s="176"/>
      <c r="O696" s="176"/>
      <c r="P696" s="176"/>
      <c r="Q696" s="176"/>
      <c r="R696" s="176"/>
      <c r="S696" s="176"/>
      <c r="T696" s="176"/>
      <c r="U696" s="176"/>
      <c r="V696" s="176"/>
      <c r="W696" s="176"/>
      <c r="X696" s="176"/>
      <c r="Y696" s="176"/>
      <c r="Z696" s="176"/>
      <c r="AA696" s="176"/>
      <c r="AB696" s="188"/>
      <c r="AC696" s="188"/>
    </row>
    <row r="697" spans="2:29" ht="15.75" customHeight="1">
      <c r="B697" s="176"/>
      <c r="C697" s="176"/>
      <c r="D697" s="176"/>
      <c r="E697" s="176"/>
      <c r="H697" s="176"/>
      <c r="I697" s="176"/>
      <c r="K697" s="176"/>
      <c r="O697" s="176"/>
      <c r="P697" s="176"/>
      <c r="Q697" s="176"/>
      <c r="R697" s="176"/>
      <c r="S697" s="176"/>
      <c r="T697" s="176"/>
      <c r="U697" s="176"/>
      <c r="V697" s="176"/>
      <c r="W697" s="176"/>
      <c r="X697" s="176"/>
      <c r="Y697" s="176"/>
      <c r="Z697" s="176"/>
      <c r="AA697" s="176"/>
      <c r="AB697" s="188"/>
      <c r="AC697" s="188"/>
    </row>
    <row r="698" spans="2:29" ht="15.75" customHeight="1">
      <c r="B698" s="176"/>
      <c r="C698" s="176"/>
      <c r="D698" s="176"/>
      <c r="E698" s="176"/>
      <c r="H698" s="176"/>
      <c r="I698" s="176"/>
      <c r="K698" s="176"/>
      <c r="O698" s="176"/>
      <c r="P698" s="176"/>
      <c r="Q698" s="176"/>
      <c r="R698" s="176"/>
      <c r="S698" s="176"/>
      <c r="T698" s="176"/>
      <c r="U698" s="176"/>
      <c r="V698" s="176"/>
      <c r="W698" s="176"/>
      <c r="X698" s="176"/>
      <c r="Y698" s="176"/>
      <c r="Z698" s="176"/>
      <c r="AA698" s="176"/>
      <c r="AB698" s="188"/>
      <c r="AC698" s="188"/>
    </row>
    <row r="699" spans="2:29" ht="15.75" customHeight="1">
      <c r="B699" s="176"/>
      <c r="C699" s="176"/>
      <c r="D699" s="176"/>
      <c r="E699" s="176"/>
      <c r="H699" s="176"/>
      <c r="I699" s="176"/>
      <c r="K699" s="176"/>
      <c r="O699" s="176"/>
      <c r="P699" s="176"/>
      <c r="Q699" s="176"/>
      <c r="R699" s="176"/>
      <c r="S699" s="176"/>
      <c r="T699" s="176"/>
      <c r="U699" s="176"/>
      <c r="V699" s="176"/>
      <c r="W699" s="176"/>
      <c r="X699" s="176"/>
      <c r="Y699" s="176"/>
      <c r="Z699" s="176"/>
      <c r="AA699" s="176"/>
      <c r="AB699" s="188"/>
      <c r="AC699" s="188"/>
    </row>
    <row r="700" spans="2:29" ht="15.75" customHeight="1">
      <c r="B700" s="176"/>
      <c r="C700" s="176"/>
      <c r="D700" s="176"/>
      <c r="E700" s="176"/>
      <c r="H700" s="176"/>
      <c r="I700" s="176"/>
      <c r="K700" s="176"/>
      <c r="O700" s="176"/>
      <c r="P700" s="176"/>
      <c r="Q700" s="176"/>
      <c r="R700" s="176"/>
      <c r="S700" s="176"/>
      <c r="T700" s="176"/>
      <c r="U700" s="176"/>
      <c r="V700" s="176"/>
      <c r="W700" s="176"/>
      <c r="X700" s="176"/>
      <c r="Y700" s="176"/>
      <c r="Z700" s="176"/>
      <c r="AA700" s="176"/>
      <c r="AB700" s="188"/>
      <c r="AC700" s="188"/>
    </row>
    <row r="701" spans="2:29" ht="15.75" customHeight="1">
      <c r="B701" s="176"/>
      <c r="C701" s="176"/>
      <c r="D701" s="176"/>
      <c r="E701" s="176"/>
      <c r="H701" s="176"/>
      <c r="I701" s="176"/>
      <c r="K701" s="176"/>
      <c r="O701" s="176"/>
      <c r="P701" s="176"/>
      <c r="Q701" s="176"/>
      <c r="R701" s="176"/>
      <c r="S701" s="176"/>
      <c r="T701" s="176"/>
      <c r="U701" s="176"/>
      <c r="V701" s="176"/>
      <c r="W701" s="176"/>
      <c r="X701" s="176"/>
      <c r="Y701" s="176"/>
      <c r="Z701" s="176"/>
      <c r="AA701" s="176"/>
      <c r="AB701" s="188"/>
      <c r="AC701" s="188"/>
    </row>
    <row r="702" spans="2:29" ht="15.75" customHeight="1">
      <c r="B702" s="176"/>
      <c r="C702" s="176"/>
      <c r="D702" s="176"/>
      <c r="E702" s="176"/>
      <c r="H702" s="176"/>
      <c r="I702" s="176"/>
      <c r="K702" s="176"/>
      <c r="O702" s="176"/>
      <c r="P702" s="176"/>
      <c r="Q702" s="176"/>
      <c r="R702" s="176"/>
      <c r="S702" s="176"/>
      <c r="T702" s="176"/>
      <c r="U702" s="176"/>
      <c r="V702" s="176"/>
      <c r="W702" s="176"/>
      <c r="X702" s="176"/>
      <c r="Y702" s="176"/>
      <c r="Z702" s="176"/>
      <c r="AA702" s="176"/>
      <c r="AB702" s="188"/>
      <c r="AC702" s="188"/>
    </row>
    <row r="703" spans="2:29" ht="15.75" customHeight="1">
      <c r="B703" s="176"/>
      <c r="C703" s="176"/>
      <c r="D703" s="176"/>
      <c r="E703" s="176"/>
      <c r="H703" s="176"/>
      <c r="I703" s="176"/>
      <c r="K703" s="176"/>
      <c r="O703" s="176"/>
      <c r="P703" s="176"/>
      <c r="Q703" s="176"/>
      <c r="R703" s="176"/>
      <c r="S703" s="176"/>
      <c r="T703" s="176"/>
      <c r="U703" s="176"/>
      <c r="V703" s="176"/>
      <c r="W703" s="176"/>
      <c r="X703" s="176"/>
      <c r="Y703" s="176"/>
      <c r="Z703" s="176"/>
      <c r="AA703" s="176"/>
      <c r="AB703" s="188"/>
      <c r="AC703" s="188"/>
    </row>
    <row r="704" spans="2:29" ht="15.75" customHeight="1">
      <c r="B704" s="176"/>
      <c r="C704" s="176"/>
      <c r="D704" s="176"/>
      <c r="E704" s="176"/>
      <c r="H704" s="176"/>
      <c r="I704" s="176"/>
      <c r="K704" s="176"/>
      <c r="O704" s="176"/>
      <c r="P704" s="176"/>
      <c r="Q704" s="176"/>
      <c r="R704" s="176"/>
      <c r="S704" s="176"/>
      <c r="T704" s="176"/>
      <c r="U704" s="176"/>
      <c r="V704" s="176"/>
      <c r="W704" s="176"/>
      <c r="X704" s="176"/>
      <c r="Y704" s="176"/>
      <c r="Z704" s="176"/>
      <c r="AA704" s="176"/>
      <c r="AB704" s="188"/>
      <c r="AC704" s="188"/>
    </row>
    <row r="705" spans="2:29" ht="15.75" customHeight="1">
      <c r="B705" s="176"/>
      <c r="C705" s="176"/>
      <c r="D705" s="176"/>
      <c r="E705" s="176"/>
      <c r="H705" s="176"/>
      <c r="I705" s="176"/>
      <c r="K705" s="176"/>
      <c r="O705" s="176"/>
      <c r="P705" s="176"/>
      <c r="Q705" s="176"/>
      <c r="R705" s="176"/>
      <c r="S705" s="176"/>
      <c r="T705" s="176"/>
      <c r="U705" s="176"/>
      <c r="V705" s="176"/>
      <c r="W705" s="176"/>
      <c r="X705" s="176"/>
      <c r="Y705" s="176"/>
      <c r="Z705" s="176"/>
      <c r="AA705" s="176"/>
      <c r="AB705" s="188"/>
      <c r="AC705" s="188"/>
    </row>
    <row r="706" spans="2:29" ht="15.75" customHeight="1">
      <c r="B706" s="176"/>
      <c r="C706" s="176"/>
      <c r="D706" s="176"/>
      <c r="E706" s="176"/>
      <c r="H706" s="176"/>
      <c r="I706" s="176"/>
      <c r="K706" s="176"/>
      <c r="O706" s="176"/>
      <c r="P706" s="176"/>
      <c r="Q706" s="176"/>
      <c r="R706" s="176"/>
      <c r="S706" s="176"/>
      <c r="T706" s="176"/>
      <c r="U706" s="176"/>
      <c r="V706" s="176"/>
      <c r="W706" s="176"/>
      <c r="X706" s="176"/>
      <c r="Y706" s="176"/>
      <c r="Z706" s="176"/>
      <c r="AA706" s="176"/>
      <c r="AB706" s="188"/>
      <c r="AC706" s="188"/>
    </row>
    <row r="707" spans="2:29" ht="15.75" customHeight="1">
      <c r="B707" s="176"/>
      <c r="C707" s="176"/>
      <c r="D707" s="176"/>
      <c r="E707" s="176"/>
      <c r="H707" s="176"/>
      <c r="I707" s="176"/>
      <c r="K707" s="176"/>
      <c r="O707" s="176"/>
      <c r="P707" s="176"/>
      <c r="Q707" s="176"/>
      <c r="R707" s="176"/>
      <c r="S707" s="176"/>
      <c r="T707" s="176"/>
      <c r="U707" s="176"/>
      <c r="V707" s="176"/>
      <c r="W707" s="176"/>
      <c r="X707" s="176"/>
      <c r="Y707" s="176"/>
      <c r="Z707" s="176"/>
      <c r="AA707" s="176"/>
      <c r="AB707" s="188"/>
      <c r="AC707" s="188"/>
    </row>
    <row r="708" spans="2:29" ht="15.75" customHeight="1">
      <c r="B708" s="176"/>
      <c r="C708" s="176"/>
      <c r="D708" s="176"/>
      <c r="E708" s="176"/>
      <c r="H708" s="176"/>
      <c r="I708" s="176"/>
      <c r="K708" s="176"/>
      <c r="O708" s="176"/>
      <c r="P708" s="176"/>
      <c r="Q708" s="176"/>
      <c r="R708" s="176"/>
      <c r="S708" s="176"/>
      <c r="T708" s="176"/>
      <c r="U708" s="176"/>
      <c r="V708" s="176"/>
      <c r="W708" s="176"/>
      <c r="X708" s="176"/>
      <c r="Y708" s="176"/>
      <c r="Z708" s="176"/>
      <c r="AA708" s="176"/>
      <c r="AB708" s="188"/>
      <c r="AC708" s="188"/>
    </row>
    <row r="709" spans="2:29" ht="15.75" customHeight="1">
      <c r="B709" s="176"/>
      <c r="C709" s="176"/>
      <c r="D709" s="176"/>
      <c r="E709" s="176"/>
      <c r="H709" s="176"/>
      <c r="I709" s="176"/>
      <c r="K709" s="176"/>
      <c r="O709" s="176"/>
      <c r="P709" s="176"/>
      <c r="Q709" s="176"/>
      <c r="R709" s="176"/>
      <c r="S709" s="176"/>
      <c r="T709" s="176"/>
      <c r="U709" s="176"/>
      <c r="V709" s="176"/>
      <c r="W709" s="176"/>
      <c r="X709" s="176"/>
      <c r="Y709" s="176"/>
      <c r="Z709" s="176"/>
      <c r="AA709" s="176"/>
      <c r="AB709" s="188"/>
      <c r="AC709" s="188"/>
    </row>
    <row r="710" spans="2:29" ht="15.75" customHeight="1">
      <c r="B710" s="176"/>
      <c r="C710" s="176"/>
      <c r="D710" s="176"/>
      <c r="E710" s="176"/>
      <c r="H710" s="176"/>
      <c r="I710" s="176"/>
      <c r="K710" s="176"/>
      <c r="O710" s="176"/>
      <c r="P710" s="176"/>
      <c r="Q710" s="176"/>
      <c r="R710" s="176"/>
      <c r="S710" s="176"/>
      <c r="T710" s="176"/>
      <c r="U710" s="176"/>
      <c r="V710" s="176"/>
      <c r="W710" s="176"/>
      <c r="X710" s="176"/>
      <c r="Y710" s="176"/>
      <c r="Z710" s="176"/>
      <c r="AA710" s="176"/>
      <c r="AB710" s="188"/>
      <c r="AC710" s="188"/>
    </row>
    <row r="711" spans="2:29" ht="15.75" customHeight="1">
      <c r="B711" s="176"/>
      <c r="C711" s="176"/>
      <c r="D711" s="176"/>
      <c r="E711" s="176"/>
      <c r="H711" s="176"/>
      <c r="I711" s="176"/>
      <c r="K711" s="176"/>
      <c r="O711" s="176"/>
      <c r="P711" s="176"/>
      <c r="Q711" s="176"/>
      <c r="R711" s="176"/>
      <c r="S711" s="176"/>
      <c r="T711" s="176"/>
      <c r="U711" s="176"/>
      <c r="V711" s="176"/>
      <c r="W711" s="176"/>
      <c r="X711" s="176"/>
      <c r="Y711" s="176"/>
      <c r="Z711" s="176"/>
      <c r="AA711" s="176"/>
      <c r="AB711" s="188"/>
      <c r="AC711" s="188"/>
    </row>
    <row r="712" spans="2:29" ht="15.75" customHeight="1">
      <c r="B712" s="176"/>
      <c r="C712" s="176"/>
      <c r="D712" s="176"/>
      <c r="E712" s="176"/>
      <c r="H712" s="176"/>
      <c r="I712" s="176"/>
      <c r="K712" s="176"/>
      <c r="O712" s="176"/>
      <c r="P712" s="176"/>
      <c r="Q712" s="176"/>
      <c r="R712" s="176"/>
      <c r="S712" s="176"/>
      <c r="T712" s="176"/>
      <c r="U712" s="176"/>
      <c r="V712" s="176"/>
      <c r="W712" s="176"/>
      <c r="X712" s="176"/>
      <c r="Y712" s="176"/>
      <c r="Z712" s="176"/>
      <c r="AA712" s="176"/>
      <c r="AB712" s="188"/>
      <c r="AC712" s="188"/>
    </row>
    <row r="713" spans="2:29" ht="15.75" customHeight="1">
      <c r="B713" s="176"/>
      <c r="C713" s="176"/>
      <c r="D713" s="176"/>
      <c r="E713" s="176"/>
      <c r="H713" s="176"/>
      <c r="I713" s="176"/>
      <c r="K713" s="176"/>
      <c r="O713" s="176"/>
      <c r="P713" s="176"/>
      <c r="Q713" s="176"/>
      <c r="R713" s="176"/>
      <c r="S713" s="176"/>
      <c r="T713" s="176"/>
      <c r="U713" s="176"/>
      <c r="V713" s="176"/>
      <c r="W713" s="176"/>
      <c r="X713" s="176"/>
      <c r="Y713" s="176"/>
      <c r="Z713" s="176"/>
      <c r="AA713" s="176"/>
      <c r="AB713" s="188"/>
      <c r="AC713" s="188"/>
    </row>
    <row r="714" spans="2:29" ht="15.75" customHeight="1">
      <c r="B714" s="176"/>
      <c r="C714" s="176"/>
      <c r="D714" s="176"/>
      <c r="E714" s="176"/>
      <c r="H714" s="176"/>
      <c r="I714" s="176"/>
      <c r="K714" s="176"/>
      <c r="O714" s="176"/>
      <c r="P714" s="176"/>
      <c r="Q714" s="176"/>
      <c r="R714" s="176"/>
      <c r="S714" s="176"/>
      <c r="T714" s="176"/>
      <c r="U714" s="176"/>
      <c r="V714" s="176"/>
      <c r="W714" s="176"/>
      <c r="X714" s="176"/>
      <c r="Y714" s="176"/>
      <c r="Z714" s="176"/>
      <c r="AA714" s="176"/>
      <c r="AB714" s="188"/>
      <c r="AC714" s="188"/>
    </row>
    <row r="715" spans="2:29" ht="15.75" customHeight="1">
      <c r="B715" s="176"/>
      <c r="C715" s="176"/>
      <c r="D715" s="176"/>
      <c r="E715" s="176"/>
      <c r="H715" s="176"/>
      <c r="I715" s="176"/>
      <c r="K715" s="176"/>
      <c r="O715" s="176"/>
      <c r="P715" s="176"/>
      <c r="Q715" s="176"/>
      <c r="R715" s="176"/>
      <c r="S715" s="176"/>
      <c r="T715" s="176"/>
      <c r="U715" s="176"/>
      <c r="V715" s="176"/>
      <c r="W715" s="176"/>
      <c r="X715" s="176"/>
      <c r="Y715" s="176"/>
      <c r="Z715" s="176"/>
      <c r="AA715" s="176"/>
      <c r="AB715" s="188"/>
      <c r="AC715" s="188"/>
    </row>
    <row r="716" spans="2:29" ht="15.75" customHeight="1">
      <c r="B716" s="176"/>
      <c r="C716" s="176"/>
      <c r="D716" s="176"/>
      <c r="E716" s="176"/>
      <c r="H716" s="176"/>
      <c r="I716" s="176"/>
      <c r="K716" s="176"/>
      <c r="O716" s="176"/>
      <c r="P716" s="176"/>
      <c r="Q716" s="176"/>
      <c r="R716" s="176"/>
      <c r="S716" s="176"/>
      <c r="T716" s="176"/>
      <c r="U716" s="176"/>
      <c r="V716" s="176"/>
      <c r="W716" s="176"/>
      <c r="X716" s="176"/>
      <c r="Y716" s="176"/>
      <c r="Z716" s="176"/>
      <c r="AA716" s="176"/>
      <c r="AB716" s="188"/>
      <c r="AC716" s="188"/>
    </row>
    <row r="717" spans="2:29" ht="15.75" customHeight="1">
      <c r="B717" s="176"/>
      <c r="C717" s="176"/>
      <c r="D717" s="176"/>
      <c r="E717" s="176"/>
      <c r="H717" s="176"/>
      <c r="I717" s="176"/>
      <c r="K717" s="176"/>
      <c r="O717" s="176"/>
      <c r="P717" s="176"/>
      <c r="Q717" s="176"/>
      <c r="R717" s="176"/>
      <c r="S717" s="176"/>
      <c r="T717" s="176"/>
      <c r="U717" s="176"/>
      <c r="V717" s="176"/>
      <c r="W717" s="176"/>
      <c r="X717" s="176"/>
      <c r="Y717" s="176"/>
      <c r="Z717" s="176"/>
      <c r="AA717" s="176"/>
      <c r="AB717" s="188"/>
      <c r="AC717" s="188"/>
    </row>
    <row r="718" spans="2:29" ht="15.75" customHeight="1">
      <c r="B718" s="176"/>
      <c r="C718" s="176"/>
      <c r="D718" s="176"/>
      <c r="E718" s="176"/>
      <c r="H718" s="176"/>
      <c r="I718" s="176"/>
      <c r="K718" s="176"/>
      <c r="O718" s="176"/>
      <c r="P718" s="176"/>
      <c r="Q718" s="176"/>
      <c r="R718" s="176"/>
      <c r="S718" s="176"/>
      <c r="T718" s="176"/>
      <c r="U718" s="176"/>
      <c r="V718" s="176"/>
      <c r="W718" s="176"/>
      <c r="X718" s="176"/>
      <c r="Y718" s="176"/>
      <c r="Z718" s="176"/>
      <c r="AA718" s="176"/>
      <c r="AB718" s="188"/>
      <c r="AC718" s="188"/>
    </row>
    <row r="719" spans="2:29" ht="15.75" customHeight="1">
      <c r="B719" s="176"/>
      <c r="C719" s="176"/>
      <c r="D719" s="176"/>
      <c r="E719" s="176"/>
      <c r="H719" s="176"/>
      <c r="I719" s="176"/>
      <c r="K719" s="176"/>
      <c r="O719" s="176"/>
      <c r="P719" s="176"/>
      <c r="Q719" s="176"/>
      <c r="R719" s="176"/>
      <c r="S719" s="176"/>
      <c r="T719" s="176"/>
      <c r="U719" s="176"/>
      <c r="V719" s="176"/>
      <c r="W719" s="176"/>
      <c r="X719" s="176"/>
      <c r="Y719" s="176"/>
      <c r="Z719" s="176"/>
      <c r="AA719" s="176"/>
      <c r="AB719" s="188"/>
      <c r="AC719" s="188"/>
    </row>
    <row r="720" spans="2:29" ht="15.75" customHeight="1">
      <c r="B720" s="176"/>
      <c r="C720" s="176"/>
      <c r="D720" s="176"/>
      <c r="E720" s="176"/>
      <c r="H720" s="176"/>
      <c r="I720" s="176"/>
      <c r="K720" s="176"/>
      <c r="O720" s="176"/>
      <c r="P720" s="176"/>
      <c r="Q720" s="176"/>
      <c r="R720" s="176"/>
      <c r="S720" s="176"/>
      <c r="T720" s="176"/>
      <c r="U720" s="176"/>
      <c r="V720" s="176"/>
      <c r="W720" s="176"/>
      <c r="X720" s="176"/>
      <c r="Y720" s="176"/>
      <c r="Z720" s="176"/>
      <c r="AA720" s="176"/>
      <c r="AB720" s="188"/>
      <c r="AC720" s="188"/>
    </row>
    <row r="721" spans="2:29" ht="15.75" customHeight="1">
      <c r="B721" s="176"/>
      <c r="C721" s="176"/>
      <c r="D721" s="176"/>
      <c r="E721" s="176"/>
      <c r="H721" s="176"/>
      <c r="I721" s="176"/>
      <c r="K721" s="176"/>
      <c r="O721" s="176"/>
      <c r="P721" s="176"/>
      <c r="Q721" s="176"/>
      <c r="R721" s="176"/>
      <c r="S721" s="176"/>
      <c r="T721" s="176"/>
      <c r="U721" s="176"/>
      <c r="V721" s="176"/>
      <c r="W721" s="176"/>
      <c r="X721" s="176"/>
      <c r="Y721" s="176"/>
      <c r="Z721" s="176"/>
      <c r="AA721" s="176"/>
      <c r="AB721" s="188"/>
      <c r="AC721" s="188"/>
    </row>
    <row r="722" spans="2:29" ht="15.75" customHeight="1">
      <c r="B722" s="176"/>
      <c r="C722" s="176"/>
      <c r="D722" s="176"/>
      <c r="E722" s="176"/>
      <c r="H722" s="176"/>
      <c r="I722" s="176"/>
      <c r="K722" s="176"/>
      <c r="O722" s="176"/>
      <c r="P722" s="176"/>
      <c r="Q722" s="176"/>
      <c r="R722" s="176"/>
      <c r="S722" s="176"/>
      <c r="T722" s="176"/>
      <c r="U722" s="176"/>
      <c r="V722" s="176"/>
      <c r="W722" s="176"/>
      <c r="X722" s="176"/>
      <c r="Y722" s="176"/>
      <c r="Z722" s="176"/>
      <c r="AA722" s="176"/>
      <c r="AB722" s="188"/>
      <c r="AC722" s="188"/>
    </row>
    <row r="723" spans="2:29" ht="15.75" customHeight="1">
      <c r="B723" s="176"/>
      <c r="C723" s="176"/>
      <c r="D723" s="176"/>
      <c r="E723" s="176"/>
      <c r="H723" s="176"/>
      <c r="I723" s="176"/>
      <c r="K723" s="176"/>
      <c r="O723" s="176"/>
      <c r="P723" s="176"/>
      <c r="Q723" s="176"/>
      <c r="R723" s="176"/>
      <c r="S723" s="176"/>
      <c r="T723" s="176"/>
      <c r="U723" s="176"/>
      <c r="V723" s="176"/>
      <c r="W723" s="176"/>
      <c r="X723" s="176"/>
      <c r="Y723" s="176"/>
      <c r="Z723" s="176"/>
      <c r="AA723" s="176"/>
      <c r="AB723" s="188"/>
      <c r="AC723" s="188"/>
    </row>
    <row r="724" spans="2:29" ht="15.75" customHeight="1">
      <c r="B724" s="176"/>
      <c r="C724" s="176"/>
      <c r="D724" s="176"/>
      <c r="E724" s="176"/>
      <c r="H724" s="176"/>
      <c r="I724" s="176"/>
      <c r="K724" s="176"/>
      <c r="O724" s="176"/>
      <c r="P724" s="176"/>
      <c r="Q724" s="176"/>
      <c r="R724" s="176"/>
      <c r="S724" s="176"/>
      <c r="T724" s="176"/>
      <c r="U724" s="176"/>
      <c r="V724" s="176"/>
      <c r="W724" s="176"/>
      <c r="X724" s="176"/>
      <c r="Y724" s="176"/>
      <c r="Z724" s="176"/>
      <c r="AA724" s="176"/>
      <c r="AB724" s="188"/>
      <c r="AC724" s="188"/>
    </row>
    <row r="725" spans="2:29" ht="15.75" customHeight="1">
      <c r="B725" s="176"/>
      <c r="C725" s="176"/>
      <c r="D725" s="176"/>
      <c r="E725" s="176"/>
      <c r="H725" s="176"/>
      <c r="I725" s="176"/>
      <c r="K725" s="176"/>
      <c r="O725" s="176"/>
      <c r="P725" s="176"/>
      <c r="Q725" s="176"/>
      <c r="R725" s="176"/>
      <c r="S725" s="176"/>
      <c r="T725" s="176"/>
      <c r="U725" s="176"/>
      <c r="V725" s="176"/>
      <c r="W725" s="176"/>
      <c r="X725" s="176"/>
      <c r="Y725" s="176"/>
      <c r="Z725" s="176"/>
      <c r="AA725" s="176"/>
      <c r="AB725" s="188"/>
      <c r="AC725" s="188"/>
    </row>
    <row r="726" spans="2:29" ht="15.75" customHeight="1">
      <c r="B726" s="176"/>
      <c r="C726" s="176"/>
      <c r="D726" s="176"/>
      <c r="E726" s="176"/>
      <c r="H726" s="176"/>
      <c r="I726" s="176"/>
      <c r="K726" s="176"/>
      <c r="O726" s="176"/>
      <c r="P726" s="176"/>
      <c r="Q726" s="176"/>
      <c r="R726" s="176"/>
      <c r="S726" s="176"/>
      <c r="T726" s="176"/>
      <c r="U726" s="176"/>
      <c r="V726" s="176"/>
      <c r="W726" s="176"/>
      <c r="X726" s="176"/>
      <c r="Y726" s="176"/>
      <c r="Z726" s="176"/>
      <c r="AA726" s="176"/>
      <c r="AB726" s="188"/>
      <c r="AC726" s="188"/>
    </row>
    <row r="727" spans="2:29" ht="15.75" customHeight="1">
      <c r="B727" s="176"/>
      <c r="C727" s="176"/>
      <c r="D727" s="176"/>
      <c r="E727" s="176"/>
      <c r="H727" s="176"/>
      <c r="I727" s="176"/>
      <c r="K727" s="176"/>
      <c r="O727" s="176"/>
      <c r="P727" s="176"/>
      <c r="Q727" s="176"/>
      <c r="R727" s="176"/>
      <c r="S727" s="176"/>
      <c r="T727" s="176"/>
      <c r="U727" s="176"/>
      <c r="V727" s="176"/>
      <c r="W727" s="176"/>
      <c r="X727" s="176"/>
      <c r="Y727" s="176"/>
      <c r="Z727" s="176"/>
      <c r="AA727" s="176"/>
      <c r="AB727" s="188"/>
      <c r="AC727" s="188"/>
    </row>
    <row r="728" spans="2:29" ht="15.75" customHeight="1">
      <c r="B728" s="176"/>
      <c r="C728" s="176"/>
      <c r="D728" s="176"/>
      <c r="E728" s="176"/>
      <c r="H728" s="176"/>
      <c r="I728" s="176"/>
      <c r="K728" s="176"/>
      <c r="O728" s="176"/>
      <c r="P728" s="176"/>
      <c r="Q728" s="176"/>
      <c r="R728" s="176"/>
      <c r="S728" s="176"/>
      <c r="T728" s="176"/>
      <c r="U728" s="176"/>
      <c r="V728" s="176"/>
      <c r="W728" s="176"/>
      <c r="X728" s="176"/>
      <c r="Y728" s="176"/>
      <c r="Z728" s="176"/>
      <c r="AA728" s="176"/>
      <c r="AB728" s="188"/>
      <c r="AC728" s="188"/>
    </row>
    <row r="729" spans="2:29" ht="15.75" customHeight="1">
      <c r="B729" s="176"/>
      <c r="C729" s="176"/>
      <c r="D729" s="176"/>
      <c r="E729" s="176"/>
      <c r="H729" s="176"/>
      <c r="I729" s="176"/>
      <c r="K729" s="176"/>
      <c r="O729" s="176"/>
      <c r="P729" s="176"/>
      <c r="Q729" s="176"/>
      <c r="R729" s="176"/>
      <c r="S729" s="176"/>
      <c r="T729" s="176"/>
      <c r="U729" s="176"/>
      <c r="V729" s="176"/>
      <c r="W729" s="176"/>
      <c r="X729" s="176"/>
      <c r="Y729" s="176"/>
      <c r="Z729" s="176"/>
      <c r="AA729" s="176"/>
      <c r="AB729" s="188"/>
      <c r="AC729" s="188"/>
    </row>
    <row r="730" spans="2:29" ht="15.75" customHeight="1">
      <c r="B730" s="176"/>
      <c r="C730" s="176"/>
      <c r="D730" s="176"/>
      <c r="E730" s="176"/>
      <c r="H730" s="176"/>
      <c r="I730" s="176"/>
      <c r="K730" s="176"/>
      <c r="O730" s="176"/>
      <c r="P730" s="176"/>
      <c r="Q730" s="176"/>
      <c r="R730" s="176"/>
      <c r="S730" s="176"/>
      <c r="T730" s="176"/>
      <c r="U730" s="176"/>
      <c r="V730" s="176"/>
      <c r="W730" s="176"/>
      <c r="X730" s="176"/>
      <c r="Y730" s="176"/>
      <c r="Z730" s="176"/>
      <c r="AA730" s="176"/>
      <c r="AB730" s="188"/>
      <c r="AC730" s="188"/>
    </row>
    <row r="731" spans="2:29" ht="15.75" customHeight="1">
      <c r="B731" s="176"/>
      <c r="C731" s="176"/>
      <c r="D731" s="176"/>
      <c r="E731" s="176"/>
      <c r="H731" s="176"/>
      <c r="I731" s="176"/>
      <c r="K731" s="176"/>
      <c r="O731" s="176"/>
      <c r="P731" s="176"/>
      <c r="Q731" s="176"/>
      <c r="R731" s="176"/>
      <c r="S731" s="176"/>
      <c r="T731" s="176"/>
      <c r="U731" s="176"/>
      <c r="V731" s="176"/>
      <c r="W731" s="176"/>
      <c r="X731" s="176"/>
      <c r="Y731" s="176"/>
      <c r="Z731" s="176"/>
      <c r="AA731" s="176"/>
      <c r="AB731" s="188"/>
      <c r="AC731" s="188"/>
    </row>
    <row r="732" spans="2:29" ht="15.75" customHeight="1">
      <c r="B732" s="176"/>
      <c r="C732" s="176"/>
      <c r="D732" s="176"/>
      <c r="E732" s="176"/>
      <c r="H732" s="176"/>
      <c r="I732" s="176"/>
      <c r="K732" s="176"/>
      <c r="O732" s="176"/>
      <c r="P732" s="176"/>
      <c r="Q732" s="176"/>
      <c r="R732" s="176"/>
      <c r="S732" s="176"/>
      <c r="T732" s="176"/>
      <c r="U732" s="176"/>
      <c r="V732" s="176"/>
      <c r="W732" s="176"/>
      <c r="X732" s="176"/>
      <c r="Y732" s="176"/>
      <c r="Z732" s="176"/>
      <c r="AA732" s="176"/>
      <c r="AB732" s="188"/>
      <c r="AC732" s="188"/>
    </row>
    <row r="733" spans="2:29" ht="15.75" customHeight="1">
      <c r="B733" s="176"/>
      <c r="C733" s="176"/>
      <c r="D733" s="176"/>
      <c r="E733" s="176"/>
      <c r="H733" s="176"/>
      <c r="I733" s="176"/>
      <c r="K733" s="176"/>
      <c r="O733" s="176"/>
      <c r="P733" s="176"/>
      <c r="Q733" s="176"/>
      <c r="R733" s="176"/>
      <c r="S733" s="176"/>
      <c r="T733" s="176"/>
      <c r="U733" s="176"/>
      <c r="V733" s="176"/>
      <c r="W733" s="176"/>
      <c r="X733" s="176"/>
      <c r="Y733" s="176"/>
      <c r="Z733" s="176"/>
      <c r="AA733" s="176"/>
      <c r="AB733" s="188"/>
      <c r="AC733" s="188"/>
    </row>
    <row r="734" spans="2:29" ht="15.75" customHeight="1">
      <c r="B734" s="176"/>
      <c r="C734" s="176"/>
      <c r="D734" s="176"/>
      <c r="E734" s="176"/>
      <c r="H734" s="176"/>
      <c r="I734" s="176"/>
      <c r="K734" s="176"/>
      <c r="O734" s="176"/>
      <c r="P734" s="176"/>
      <c r="Q734" s="176"/>
      <c r="R734" s="176"/>
      <c r="S734" s="176"/>
      <c r="T734" s="176"/>
      <c r="U734" s="176"/>
      <c r="V734" s="176"/>
      <c r="W734" s="176"/>
      <c r="X734" s="176"/>
      <c r="Y734" s="176"/>
      <c r="Z734" s="176"/>
      <c r="AA734" s="176"/>
      <c r="AB734" s="188"/>
      <c r="AC734" s="188"/>
    </row>
    <row r="735" spans="2:29" ht="15.75" customHeight="1">
      <c r="B735" s="176"/>
      <c r="C735" s="176"/>
      <c r="D735" s="176"/>
      <c r="E735" s="176"/>
      <c r="H735" s="176"/>
      <c r="I735" s="176"/>
      <c r="K735" s="176"/>
      <c r="O735" s="176"/>
      <c r="P735" s="176"/>
      <c r="Q735" s="176"/>
      <c r="R735" s="176"/>
      <c r="S735" s="176"/>
      <c r="T735" s="176"/>
      <c r="U735" s="176"/>
      <c r="V735" s="176"/>
      <c r="W735" s="176"/>
      <c r="X735" s="176"/>
      <c r="Y735" s="176"/>
      <c r="Z735" s="176"/>
      <c r="AA735" s="176"/>
      <c r="AB735" s="188"/>
      <c r="AC735" s="188"/>
    </row>
    <row r="736" spans="2:29" ht="15.75" customHeight="1">
      <c r="B736" s="176"/>
      <c r="C736" s="176"/>
      <c r="D736" s="176"/>
      <c r="E736" s="176"/>
      <c r="H736" s="176"/>
      <c r="I736" s="176"/>
      <c r="K736" s="176"/>
      <c r="O736" s="176"/>
      <c r="P736" s="176"/>
      <c r="Q736" s="176"/>
      <c r="R736" s="176"/>
      <c r="S736" s="176"/>
      <c r="T736" s="176"/>
      <c r="U736" s="176"/>
      <c r="V736" s="176"/>
      <c r="W736" s="176"/>
      <c r="X736" s="176"/>
      <c r="Y736" s="176"/>
      <c r="Z736" s="176"/>
      <c r="AA736" s="176"/>
      <c r="AB736" s="188"/>
      <c r="AC736" s="188"/>
    </row>
    <row r="737" spans="2:29" ht="15.75" customHeight="1">
      <c r="B737" s="176"/>
      <c r="C737" s="176"/>
      <c r="D737" s="176"/>
      <c r="E737" s="176"/>
      <c r="H737" s="176"/>
      <c r="I737" s="176"/>
      <c r="K737" s="176"/>
      <c r="O737" s="176"/>
      <c r="P737" s="176"/>
      <c r="Q737" s="176"/>
      <c r="R737" s="176"/>
      <c r="S737" s="176"/>
      <c r="T737" s="176"/>
      <c r="U737" s="176"/>
      <c r="V737" s="176"/>
      <c r="W737" s="176"/>
      <c r="X737" s="176"/>
      <c r="Y737" s="176"/>
      <c r="Z737" s="176"/>
      <c r="AA737" s="176"/>
      <c r="AB737" s="188"/>
      <c r="AC737" s="188"/>
    </row>
    <row r="738" spans="2:29" ht="15.75" customHeight="1">
      <c r="B738" s="176"/>
      <c r="C738" s="176"/>
      <c r="D738" s="176"/>
      <c r="E738" s="176"/>
      <c r="H738" s="176"/>
      <c r="I738" s="176"/>
      <c r="K738" s="176"/>
      <c r="O738" s="176"/>
      <c r="P738" s="176"/>
      <c r="Q738" s="176"/>
      <c r="R738" s="176"/>
      <c r="S738" s="176"/>
      <c r="T738" s="176"/>
      <c r="U738" s="176"/>
      <c r="V738" s="176"/>
      <c r="W738" s="176"/>
      <c r="X738" s="176"/>
      <c r="Y738" s="176"/>
      <c r="Z738" s="176"/>
      <c r="AA738" s="176"/>
      <c r="AB738" s="188"/>
      <c r="AC738" s="188"/>
    </row>
    <row r="739" spans="2:29" ht="15.75" customHeight="1">
      <c r="B739" s="176"/>
      <c r="C739" s="176"/>
      <c r="D739" s="176"/>
      <c r="E739" s="176"/>
      <c r="H739" s="176"/>
      <c r="I739" s="176"/>
      <c r="K739" s="176"/>
      <c r="O739" s="176"/>
      <c r="P739" s="176"/>
      <c r="Q739" s="176"/>
      <c r="R739" s="176"/>
      <c r="S739" s="176"/>
      <c r="T739" s="176"/>
      <c r="U739" s="176"/>
      <c r="V739" s="176"/>
      <c r="W739" s="176"/>
      <c r="X739" s="176"/>
      <c r="Y739" s="176"/>
      <c r="Z739" s="176"/>
      <c r="AA739" s="176"/>
      <c r="AB739" s="188"/>
      <c r="AC739" s="188"/>
    </row>
    <row r="740" spans="2:29" ht="15.75" customHeight="1">
      <c r="B740" s="176"/>
      <c r="C740" s="176"/>
      <c r="D740" s="176"/>
      <c r="E740" s="176"/>
      <c r="H740" s="176"/>
      <c r="I740" s="176"/>
      <c r="K740" s="176"/>
      <c r="O740" s="176"/>
      <c r="P740" s="176"/>
      <c r="Q740" s="176"/>
      <c r="R740" s="176"/>
      <c r="S740" s="176"/>
      <c r="T740" s="176"/>
      <c r="U740" s="176"/>
      <c r="V740" s="176"/>
      <c r="W740" s="176"/>
      <c r="X740" s="176"/>
      <c r="Y740" s="176"/>
      <c r="Z740" s="176"/>
      <c r="AA740" s="176"/>
      <c r="AB740" s="188"/>
      <c r="AC740" s="188"/>
    </row>
    <row r="741" spans="2:29" ht="15.75" customHeight="1">
      <c r="B741" s="176"/>
      <c r="C741" s="176"/>
      <c r="D741" s="176"/>
      <c r="E741" s="176"/>
      <c r="H741" s="176"/>
      <c r="I741" s="176"/>
      <c r="K741" s="176"/>
      <c r="O741" s="176"/>
      <c r="P741" s="176"/>
      <c r="Q741" s="176"/>
      <c r="R741" s="176"/>
      <c r="S741" s="176"/>
      <c r="T741" s="176"/>
      <c r="U741" s="176"/>
      <c r="V741" s="176"/>
      <c r="W741" s="176"/>
      <c r="X741" s="176"/>
      <c r="Y741" s="176"/>
      <c r="Z741" s="176"/>
      <c r="AA741" s="176"/>
      <c r="AB741" s="188"/>
      <c r="AC741" s="188"/>
    </row>
    <row r="742" spans="2:29" ht="15.75" customHeight="1">
      <c r="B742" s="176"/>
      <c r="C742" s="176"/>
      <c r="D742" s="176"/>
      <c r="E742" s="176"/>
      <c r="H742" s="176"/>
      <c r="I742" s="176"/>
      <c r="K742" s="176"/>
      <c r="O742" s="176"/>
      <c r="P742" s="176"/>
      <c r="Q742" s="176"/>
      <c r="R742" s="176"/>
      <c r="S742" s="176"/>
      <c r="T742" s="176"/>
      <c r="U742" s="176"/>
      <c r="V742" s="176"/>
      <c r="W742" s="176"/>
      <c r="X742" s="176"/>
      <c r="Y742" s="176"/>
      <c r="Z742" s="176"/>
      <c r="AA742" s="176"/>
      <c r="AB742" s="188"/>
      <c r="AC742" s="188"/>
    </row>
    <row r="743" spans="2:29" ht="15.75" customHeight="1">
      <c r="B743" s="176"/>
      <c r="C743" s="176"/>
      <c r="D743" s="176"/>
      <c r="E743" s="176"/>
      <c r="H743" s="176"/>
      <c r="I743" s="176"/>
      <c r="K743" s="176"/>
      <c r="O743" s="176"/>
      <c r="P743" s="176"/>
      <c r="Q743" s="176"/>
      <c r="R743" s="176"/>
      <c r="S743" s="176"/>
      <c r="T743" s="176"/>
      <c r="U743" s="176"/>
      <c r="V743" s="176"/>
      <c r="W743" s="176"/>
      <c r="X743" s="176"/>
      <c r="Y743" s="176"/>
      <c r="Z743" s="176"/>
      <c r="AA743" s="176"/>
      <c r="AB743" s="188"/>
      <c r="AC743" s="188"/>
    </row>
    <row r="744" spans="2:29" ht="15.75" customHeight="1">
      <c r="B744" s="176"/>
      <c r="C744" s="176"/>
      <c r="D744" s="176"/>
      <c r="E744" s="176"/>
      <c r="H744" s="176"/>
      <c r="I744" s="176"/>
      <c r="K744" s="176"/>
      <c r="O744" s="176"/>
      <c r="P744" s="176"/>
      <c r="Q744" s="176"/>
      <c r="R744" s="176"/>
      <c r="S744" s="176"/>
      <c r="T744" s="176"/>
      <c r="U744" s="176"/>
      <c r="V744" s="176"/>
      <c r="W744" s="176"/>
      <c r="X744" s="176"/>
      <c r="Y744" s="176"/>
      <c r="Z744" s="176"/>
      <c r="AA744" s="176"/>
      <c r="AB744" s="188"/>
      <c r="AC744" s="188"/>
    </row>
    <row r="745" spans="2:29" ht="15.75" customHeight="1">
      <c r="B745" s="176"/>
      <c r="C745" s="176"/>
      <c r="D745" s="176"/>
      <c r="E745" s="176"/>
      <c r="H745" s="176"/>
      <c r="I745" s="176"/>
      <c r="K745" s="176"/>
      <c r="O745" s="176"/>
      <c r="P745" s="176"/>
      <c r="Q745" s="176"/>
      <c r="R745" s="176"/>
      <c r="S745" s="176"/>
      <c r="T745" s="176"/>
      <c r="U745" s="176"/>
      <c r="V745" s="176"/>
      <c r="W745" s="176"/>
      <c r="X745" s="176"/>
      <c r="Y745" s="176"/>
      <c r="Z745" s="176"/>
      <c r="AA745" s="176"/>
      <c r="AB745" s="188"/>
      <c r="AC745" s="188"/>
    </row>
    <row r="746" spans="2:29" ht="15.75" customHeight="1">
      <c r="B746" s="176"/>
      <c r="C746" s="176"/>
      <c r="D746" s="176"/>
      <c r="E746" s="176"/>
      <c r="H746" s="176"/>
      <c r="I746" s="176"/>
      <c r="K746" s="176"/>
      <c r="O746" s="176"/>
      <c r="P746" s="176"/>
      <c r="Q746" s="176"/>
      <c r="R746" s="176"/>
      <c r="S746" s="176"/>
      <c r="T746" s="176"/>
      <c r="U746" s="176"/>
      <c r="V746" s="176"/>
      <c r="W746" s="176"/>
      <c r="X746" s="176"/>
      <c r="Y746" s="176"/>
      <c r="Z746" s="176"/>
      <c r="AA746" s="176"/>
      <c r="AB746" s="188"/>
      <c r="AC746" s="188"/>
    </row>
    <row r="747" spans="2:29" ht="15.75" customHeight="1">
      <c r="B747" s="176"/>
      <c r="C747" s="176"/>
      <c r="D747" s="176"/>
      <c r="E747" s="176"/>
      <c r="H747" s="176"/>
      <c r="I747" s="176"/>
      <c r="K747" s="176"/>
      <c r="O747" s="176"/>
      <c r="P747" s="176"/>
      <c r="Q747" s="176"/>
      <c r="R747" s="176"/>
      <c r="S747" s="176"/>
      <c r="T747" s="176"/>
      <c r="U747" s="176"/>
      <c r="V747" s="176"/>
      <c r="W747" s="176"/>
      <c r="X747" s="176"/>
      <c r="Y747" s="176"/>
      <c r="Z747" s="176"/>
      <c r="AA747" s="176"/>
      <c r="AB747" s="188"/>
      <c r="AC747" s="188"/>
    </row>
    <row r="748" spans="2:29" ht="15.75" customHeight="1">
      <c r="B748" s="176"/>
      <c r="C748" s="176"/>
      <c r="D748" s="176"/>
      <c r="E748" s="176"/>
      <c r="H748" s="176"/>
      <c r="I748" s="176"/>
      <c r="K748" s="176"/>
      <c r="O748" s="176"/>
      <c r="P748" s="176"/>
      <c r="Q748" s="176"/>
      <c r="R748" s="176"/>
      <c r="S748" s="176"/>
      <c r="T748" s="176"/>
      <c r="U748" s="176"/>
      <c r="V748" s="176"/>
      <c r="W748" s="176"/>
      <c r="X748" s="176"/>
      <c r="Y748" s="176"/>
      <c r="Z748" s="176"/>
      <c r="AA748" s="176"/>
      <c r="AB748" s="188"/>
      <c r="AC748" s="188"/>
    </row>
    <row r="749" spans="2:29" ht="15.75" customHeight="1">
      <c r="B749" s="176"/>
      <c r="C749" s="176"/>
      <c r="D749" s="176"/>
      <c r="E749" s="176"/>
      <c r="H749" s="176"/>
      <c r="I749" s="176"/>
      <c r="K749" s="176"/>
      <c r="O749" s="176"/>
      <c r="P749" s="176"/>
      <c r="Q749" s="176"/>
      <c r="R749" s="176"/>
      <c r="S749" s="176"/>
      <c r="T749" s="176"/>
      <c r="U749" s="176"/>
      <c r="V749" s="176"/>
      <c r="W749" s="176"/>
      <c r="X749" s="176"/>
      <c r="Y749" s="176"/>
      <c r="Z749" s="176"/>
      <c r="AA749" s="176"/>
      <c r="AB749" s="188"/>
      <c r="AC749" s="188"/>
    </row>
    <row r="750" spans="2:29" ht="15.75" customHeight="1">
      <c r="B750" s="176"/>
      <c r="C750" s="176"/>
      <c r="D750" s="176"/>
      <c r="E750" s="176"/>
      <c r="H750" s="176"/>
      <c r="I750" s="176"/>
      <c r="K750" s="176"/>
      <c r="O750" s="176"/>
      <c r="P750" s="176"/>
      <c r="Q750" s="176"/>
      <c r="R750" s="176"/>
      <c r="S750" s="176"/>
      <c r="T750" s="176"/>
      <c r="U750" s="176"/>
      <c r="V750" s="176"/>
      <c r="W750" s="176"/>
      <c r="X750" s="176"/>
      <c r="Y750" s="176"/>
      <c r="Z750" s="176"/>
      <c r="AA750" s="176"/>
      <c r="AB750" s="188"/>
      <c r="AC750" s="188"/>
    </row>
    <row r="751" spans="2:29" ht="15.75" customHeight="1">
      <c r="B751" s="176"/>
      <c r="C751" s="176"/>
      <c r="D751" s="176"/>
      <c r="E751" s="176"/>
      <c r="H751" s="176"/>
      <c r="I751" s="176"/>
      <c r="K751" s="176"/>
      <c r="O751" s="176"/>
      <c r="P751" s="176"/>
      <c r="Q751" s="176"/>
      <c r="R751" s="176"/>
      <c r="S751" s="176"/>
      <c r="T751" s="176"/>
      <c r="U751" s="176"/>
      <c r="V751" s="176"/>
      <c r="W751" s="176"/>
      <c r="X751" s="176"/>
      <c r="Y751" s="176"/>
      <c r="Z751" s="176"/>
      <c r="AA751" s="176"/>
      <c r="AB751" s="188"/>
      <c r="AC751" s="188"/>
    </row>
    <row r="752" spans="2:29" ht="15.75" customHeight="1">
      <c r="B752" s="176"/>
      <c r="C752" s="176"/>
      <c r="D752" s="176"/>
      <c r="E752" s="176"/>
      <c r="H752" s="176"/>
      <c r="I752" s="176"/>
      <c r="K752" s="176"/>
      <c r="O752" s="176"/>
      <c r="P752" s="176"/>
      <c r="Q752" s="176"/>
      <c r="R752" s="176"/>
      <c r="S752" s="176"/>
      <c r="T752" s="176"/>
      <c r="U752" s="176"/>
      <c r="V752" s="176"/>
      <c r="W752" s="176"/>
      <c r="X752" s="176"/>
      <c r="Y752" s="176"/>
      <c r="Z752" s="176"/>
      <c r="AA752" s="176"/>
      <c r="AB752" s="188"/>
      <c r="AC752" s="188"/>
    </row>
    <row r="753" spans="2:29" ht="15.75" customHeight="1">
      <c r="B753" s="176"/>
      <c r="C753" s="176"/>
      <c r="D753" s="176"/>
      <c r="E753" s="176"/>
      <c r="H753" s="176"/>
      <c r="I753" s="176"/>
      <c r="K753" s="176"/>
      <c r="O753" s="176"/>
      <c r="P753" s="176"/>
      <c r="Q753" s="176"/>
      <c r="R753" s="176"/>
      <c r="S753" s="176"/>
      <c r="T753" s="176"/>
      <c r="U753" s="176"/>
      <c r="V753" s="176"/>
      <c r="W753" s="176"/>
      <c r="X753" s="176"/>
      <c r="Y753" s="176"/>
      <c r="Z753" s="176"/>
      <c r="AA753" s="176"/>
      <c r="AB753" s="188"/>
      <c r="AC753" s="188"/>
    </row>
    <row r="754" spans="2:29" ht="15.75" customHeight="1">
      <c r="B754" s="176"/>
      <c r="C754" s="176"/>
      <c r="D754" s="176"/>
      <c r="E754" s="176"/>
      <c r="H754" s="176"/>
      <c r="I754" s="176"/>
      <c r="K754" s="176"/>
      <c r="O754" s="176"/>
      <c r="P754" s="176"/>
      <c r="Q754" s="176"/>
      <c r="R754" s="176"/>
      <c r="S754" s="176"/>
      <c r="T754" s="176"/>
      <c r="U754" s="176"/>
      <c r="V754" s="176"/>
      <c r="W754" s="176"/>
      <c r="X754" s="176"/>
      <c r="Y754" s="176"/>
      <c r="Z754" s="176"/>
      <c r="AA754" s="176"/>
      <c r="AB754" s="188"/>
      <c r="AC754" s="188"/>
    </row>
    <row r="755" spans="2:29" ht="15.75" customHeight="1">
      <c r="B755" s="176"/>
      <c r="C755" s="176"/>
      <c r="D755" s="176"/>
      <c r="E755" s="176"/>
      <c r="H755" s="176"/>
      <c r="I755" s="176"/>
      <c r="K755" s="176"/>
      <c r="O755" s="176"/>
      <c r="P755" s="176"/>
      <c r="Q755" s="176"/>
      <c r="R755" s="176"/>
      <c r="S755" s="176"/>
      <c r="T755" s="176"/>
      <c r="U755" s="176"/>
      <c r="V755" s="176"/>
      <c r="W755" s="176"/>
      <c r="X755" s="176"/>
      <c r="Y755" s="176"/>
      <c r="Z755" s="176"/>
      <c r="AA755" s="176"/>
      <c r="AB755" s="188"/>
      <c r="AC755" s="188"/>
    </row>
    <row r="756" spans="2:29" ht="15.75" customHeight="1">
      <c r="B756" s="176"/>
      <c r="C756" s="176"/>
      <c r="D756" s="176"/>
      <c r="E756" s="176"/>
      <c r="H756" s="176"/>
      <c r="I756" s="176"/>
      <c r="K756" s="176"/>
      <c r="O756" s="176"/>
      <c r="P756" s="176"/>
      <c r="Q756" s="176"/>
      <c r="R756" s="176"/>
      <c r="S756" s="176"/>
      <c r="T756" s="176"/>
      <c r="U756" s="176"/>
      <c r="V756" s="176"/>
      <c r="W756" s="176"/>
      <c r="X756" s="176"/>
      <c r="Y756" s="176"/>
      <c r="Z756" s="176"/>
      <c r="AA756" s="176"/>
      <c r="AB756" s="188"/>
      <c r="AC756" s="188"/>
    </row>
    <row r="757" spans="2:29" ht="15.75" customHeight="1">
      <c r="B757" s="176"/>
      <c r="C757" s="176"/>
      <c r="D757" s="176"/>
      <c r="E757" s="176"/>
      <c r="H757" s="176"/>
      <c r="I757" s="176"/>
      <c r="K757" s="176"/>
      <c r="O757" s="176"/>
      <c r="P757" s="176"/>
      <c r="Q757" s="176"/>
      <c r="R757" s="176"/>
      <c r="S757" s="176"/>
      <c r="T757" s="176"/>
      <c r="U757" s="176"/>
      <c r="V757" s="176"/>
      <c r="W757" s="176"/>
      <c r="X757" s="176"/>
      <c r="Y757" s="176"/>
      <c r="Z757" s="176"/>
      <c r="AA757" s="176"/>
      <c r="AB757" s="188"/>
      <c r="AC757" s="188"/>
    </row>
    <row r="758" spans="2:29" ht="15.75" customHeight="1">
      <c r="B758" s="176"/>
      <c r="C758" s="176"/>
      <c r="D758" s="176"/>
      <c r="E758" s="176"/>
      <c r="H758" s="176"/>
      <c r="I758" s="176"/>
      <c r="K758" s="176"/>
      <c r="O758" s="176"/>
      <c r="P758" s="176"/>
      <c r="Q758" s="176"/>
      <c r="R758" s="176"/>
      <c r="S758" s="176"/>
      <c r="T758" s="176"/>
      <c r="U758" s="176"/>
      <c r="V758" s="176"/>
      <c r="W758" s="176"/>
      <c r="X758" s="176"/>
      <c r="Y758" s="176"/>
      <c r="Z758" s="176"/>
      <c r="AA758" s="176"/>
      <c r="AB758" s="188"/>
      <c r="AC758" s="188"/>
    </row>
    <row r="759" spans="2:29" ht="15.75" customHeight="1">
      <c r="B759" s="176"/>
      <c r="C759" s="176"/>
      <c r="D759" s="176"/>
      <c r="E759" s="176"/>
      <c r="H759" s="176"/>
      <c r="I759" s="176"/>
      <c r="K759" s="176"/>
      <c r="O759" s="176"/>
      <c r="P759" s="176"/>
      <c r="Q759" s="176"/>
      <c r="R759" s="176"/>
      <c r="S759" s="176"/>
      <c r="T759" s="176"/>
      <c r="U759" s="176"/>
      <c r="V759" s="176"/>
      <c r="W759" s="176"/>
      <c r="X759" s="176"/>
      <c r="Y759" s="176"/>
      <c r="Z759" s="176"/>
      <c r="AA759" s="176"/>
      <c r="AB759" s="188"/>
      <c r="AC759" s="188"/>
    </row>
    <row r="760" spans="2:29" ht="15.75" customHeight="1">
      <c r="B760" s="176"/>
      <c r="C760" s="176"/>
      <c r="D760" s="176"/>
      <c r="E760" s="176"/>
      <c r="H760" s="176"/>
      <c r="I760" s="176"/>
      <c r="K760" s="176"/>
      <c r="O760" s="176"/>
      <c r="P760" s="176"/>
      <c r="Q760" s="176"/>
      <c r="R760" s="176"/>
      <c r="S760" s="176"/>
      <c r="T760" s="176"/>
      <c r="U760" s="176"/>
      <c r="V760" s="176"/>
      <c r="W760" s="176"/>
      <c r="X760" s="176"/>
      <c r="Y760" s="176"/>
      <c r="Z760" s="176"/>
      <c r="AA760" s="176"/>
      <c r="AB760" s="188"/>
      <c r="AC760" s="188"/>
    </row>
    <row r="761" spans="2:29" ht="15.75" customHeight="1">
      <c r="B761" s="176"/>
      <c r="C761" s="176"/>
      <c r="D761" s="176"/>
      <c r="E761" s="176"/>
      <c r="H761" s="176"/>
      <c r="I761" s="176"/>
      <c r="K761" s="176"/>
      <c r="O761" s="176"/>
      <c r="P761" s="176"/>
      <c r="Q761" s="176"/>
      <c r="R761" s="176"/>
      <c r="S761" s="176"/>
      <c r="T761" s="176"/>
      <c r="U761" s="176"/>
      <c r="V761" s="176"/>
      <c r="W761" s="176"/>
      <c r="X761" s="176"/>
      <c r="Y761" s="176"/>
      <c r="Z761" s="176"/>
      <c r="AA761" s="176"/>
      <c r="AB761" s="188"/>
      <c r="AC761" s="188"/>
    </row>
    <row r="762" spans="2:29" ht="15.75" customHeight="1">
      <c r="B762" s="176"/>
      <c r="C762" s="176"/>
      <c r="D762" s="176"/>
      <c r="E762" s="176"/>
      <c r="H762" s="176"/>
      <c r="I762" s="176"/>
      <c r="K762" s="176"/>
      <c r="O762" s="176"/>
      <c r="P762" s="176"/>
      <c r="Q762" s="176"/>
      <c r="R762" s="176"/>
      <c r="S762" s="176"/>
      <c r="T762" s="176"/>
      <c r="U762" s="176"/>
      <c r="V762" s="176"/>
      <c r="W762" s="176"/>
      <c r="X762" s="176"/>
      <c r="Y762" s="176"/>
      <c r="Z762" s="176"/>
      <c r="AA762" s="176"/>
      <c r="AB762" s="188"/>
      <c r="AC762" s="188"/>
    </row>
    <row r="763" spans="2:29" ht="15.75" customHeight="1">
      <c r="B763" s="176"/>
      <c r="C763" s="176"/>
      <c r="D763" s="176"/>
      <c r="E763" s="176"/>
      <c r="H763" s="176"/>
      <c r="I763" s="176"/>
      <c r="K763" s="176"/>
      <c r="O763" s="176"/>
      <c r="P763" s="176"/>
      <c r="Q763" s="176"/>
      <c r="R763" s="176"/>
      <c r="S763" s="176"/>
      <c r="T763" s="176"/>
      <c r="U763" s="176"/>
      <c r="V763" s="176"/>
      <c r="W763" s="176"/>
      <c r="X763" s="176"/>
      <c r="Y763" s="176"/>
      <c r="Z763" s="176"/>
      <c r="AA763" s="176"/>
      <c r="AB763" s="188"/>
      <c r="AC763" s="188"/>
    </row>
    <row r="764" spans="2:29" ht="15.75" customHeight="1">
      <c r="B764" s="176"/>
      <c r="C764" s="176"/>
      <c r="D764" s="176"/>
      <c r="E764" s="176"/>
      <c r="H764" s="176"/>
      <c r="I764" s="176"/>
      <c r="K764" s="176"/>
      <c r="O764" s="176"/>
      <c r="P764" s="176"/>
      <c r="Q764" s="176"/>
      <c r="R764" s="176"/>
      <c r="S764" s="176"/>
      <c r="T764" s="176"/>
      <c r="U764" s="176"/>
      <c r="V764" s="176"/>
      <c r="W764" s="176"/>
      <c r="X764" s="176"/>
      <c r="Y764" s="176"/>
      <c r="Z764" s="176"/>
      <c r="AA764" s="176"/>
      <c r="AB764" s="188"/>
      <c r="AC764" s="188"/>
    </row>
    <row r="765" spans="2:29" ht="15.75" customHeight="1">
      <c r="B765" s="176"/>
      <c r="C765" s="176"/>
      <c r="D765" s="176"/>
      <c r="E765" s="176"/>
      <c r="H765" s="176"/>
      <c r="I765" s="176"/>
      <c r="K765" s="176"/>
      <c r="O765" s="176"/>
      <c r="P765" s="176"/>
      <c r="Q765" s="176"/>
      <c r="R765" s="176"/>
      <c r="S765" s="176"/>
      <c r="T765" s="176"/>
      <c r="U765" s="176"/>
      <c r="V765" s="176"/>
      <c r="W765" s="176"/>
      <c r="X765" s="176"/>
      <c r="Y765" s="176"/>
      <c r="Z765" s="176"/>
      <c r="AA765" s="176"/>
      <c r="AB765" s="188"/>
      <c r="AC765" s="188"/>
    </row>
    <row r="766" spans="2:29" ht="15.75" customHeight="1">
      <c r="B766" s="176"/>
      <c r="C766" s="176"/>
      <c r="D766" s="176"/>
      <c r="E766" s="176"/>
      <c r="H766" s="176"/>
      <c r="I766" s="176"/>
      <c r="K766" s="176"/>
      <c r="O766" s="176"/>
      <c r="P766" s="176"/>
      <c r="Q766" s="176"/>
      <c r="R766" s="176"/>
      <c r="S766" s="176"/>
      <c r="T766" s="176"/>
      <c r="U766" s="176"/>
      <c r="V766" s="176"/>
      <c r="W766" s="176"/>
      <c r="X766" s="176"/>
      <c r="Y766" s="176"/>
      <c r="Z766" s="176"/>
      <c r="AA766" s="176"/>
      <c r="AB766" s="188"/>
      <c r="AC766" s="188"/>
    </row>
    <row r="767" spans="2:29" ht="15.75" customHeight="1">
      <c r="B767" s="176"/>
      <c r="C767" s="176"/>
      <c r="D767" s="176"/>
      <c r="E767" s="176"/>
      <c r="H767" s="176"/>
      <c r="I767" s="176"/>
      <c r="K767" s="176"/>
      <c r="O767" s="176"/>
      <c r="P767" s="176"/>
      <c r="Q767" s="176"/>
      <c r="R767" s="176"/>
      <c r="S767" s="176"/>
      <c r="T767" s="176"/>
      <c r="U767" s="176"/>
      <c r="V767" s="176"/>
      <c r="W767" s="176"/>
      <c r="X767" s="176"/>
      <c r="Y767" s="176"/>
      <c r="Z767" s="176"/>
      <c r="AA767" s="176"/>
      <c r="AB767" s="188"/>
      <c r="AC767" s="188"/>
    </row>
    <row r="768" spans="2:29" ht="15.75" customHeight="1">
      <c r="B768" s="176"/>
      <c r="C768" s="176"/>
      <c r="D768" s="176"/>
      <c r="E768" s="176"/>
      <c r="H768" s="176"/>
      <c r="I768" s="176"/>
      <c r="K768" s="176"/>
      <c r="O768" s="176"/>
      <c r="P768" s="176"/>
      <c r="Q768" s="176"/>
      <c r="R768" s="176"/>
      <c r="S768" s="176"/>
      <c r="T768" s="176"/>
      <c r="U768" s="176"/>
      <c r="V768" s="176"/>
      <c r="W768" s="176"/>
      <c r="X768" s="176"/>
      <c r="Y768" s="176"/>
      <c r="Z768" s="176"/>
      <c r="AA768" s="176"/>
      <c r="AB768" s="188"/>
      <c r="AC768" s="188"/>
    </row>
    <row r="769" spans="2:29" ht="15.75" customHeight="1">
      <c r="B769" s="176"/>
      <c r="C769" s="176"/>
      <c r="D769" s="176"/>
      <c r="E769" s="176"/>
      <c r="H769" s="176"/>
      <c r="I769" s="176"/>
      <c r="K769" s="176"/>
      <c r="O769" s="176"/>
      <c r="P769" s="176"/>
      <c r="Q769" s="176"/>
      <c r="R769" s="176"/>
      <c r="S769" s="176"/>
      <c r="T769" s="176"/>
      <c r="U769" s="176"/>
      <c r="V769" s="176"/>
      <c r="W769" s="176"/>
      <c r="X769" s="176"/>
      <c r="Y769" s="176"/>
      <c r="Z769" s="176"/>
      <c r="AA769" s="176"/>
      <c r="AB769" s="188"/>
      <c r="AC769" s="188"/>
    </row>
    <row r="770" spans="2:29" ht="15.75" customHeight="1">
      <c r="B770" s="176"/>
      <c r="C770" s="176"/>
      <c r="D770" s="176"/>
      <c r="E770" s="176"/>
      <c r="H770" s="176"/>
      <c r="I770" s="176"/>
      <c r="K770" s="176"/>
      <c r="O770" s="176"/>
      <c r="P770" s="176"/>
      <c r="Q770" s="176"/>
      <c r="R770" s="176"/>
      <c r="S770" s="176"/>
      <c r="T770" s="176"/>
      <c r="U770" s="176"/>
      <c r="V770" s="176"/>
      <c r="W770" s="176"/>
      <c r="X770" s="176"/>
      <c r="Y770" s="176"/>
      <c r="Z770" s="176"/>
      <c r="AA770" s="176"/>
      <c r="AB770" s="188"/>
      <c r="AC770" s="188"/>
    </row>
    <row r="771" spans="2:29" ht="15.75" customHeight="1">
      <c r="B771" s="176"/>
      <c r="C771" s="176"/>
      <c r="D771" s="176"/>
      <c r="E771" s="176"/>
      <c r="H771" s="176"/>
      <c r="I771" s="176"/>
      <c r="K771" s="176"/>
      <c r="O771" s="176"/>
      <c r="P771" s="176"/>
      <c r="Q771" s="176"/>
      <c r="R771" s="176"/>
      <c r="S771" s="176"/>
      <c r="T771" s="176"/>
      <c r="U771" s="176"/>
      <c r="V771" s="176"/>
      <c r="W771" s="176"/>
      <c r="X771" s="176"/>
      <c r="Y771" s="176"/>
      <c r="Z771" s="176"/>
      <c r="AA771" s="176"/>
      <c r="AB771" s="188"/>
      <c r="AC771" s="188"/>
    </row>
    <row r="772" spans="2:29" ht="15.75" customHeight="1">
      <c r="B772" s="176"/>
      <c r="C772" s="176"/>
      <c r="D772" s="176"/>
      <c r="E772" s="176"/>
      <c r="H772" s="176"/>
      <c r="I772" s="176"/>
      <c r="K772" s="176"/>
      <c r="O772" s="176"/>
      <c r="P772" s="176"/>
      <c r="Q772" s="176"/>
      <c r="R772" s="176"/>
      <c r="S772" s="176"/>
      <c r="T772" s="176"/>
      <c r="U772" s="176"/>
      <c r="V772" s="176"/>
      <c r="W772" s="176"/>
      <c r="X772" s="176"/>
      <c r="Y772" s="176"/>
      <c r="Z772" s="176"/>
      <c r="AA772" s="176"/>
      <c r="AB772" s="188"/>
      <c r="AC772" s="188"/>
    </row>
    <row r="773" spans="2:29" ht="15.75" customHeight="1">
      <c r="B773" s="176"/>
      <c r="C773" s="176"/>
      <c r="D773" s="176"/>
      <c r="E773" s="176"/>
      <c r="H773" s="176"/>
      <c r="I773" s="176"/>
      <c r="K773" s="176"/>
      <c r="O773" s="176"/>
      <c r="P773" s="176"/>
      <c r="Q773" s="176"/>
      <c r="R773" s="176"/>
      <c r="S773" s="176"/>
      <c r="T773" s="176"/>
      <c r="U773" s="176"/>
      <c r="V773" s="176"/>
      <c r="W773" s="176"/>
      <c r="X773" s="176"/>
      <c r="Y773" s="176"/>
      <c r="Z773" s="176"/>
      <c r="AA773" s="176"/>
      <c r="AB773" s="188"/>
      <c r="AC773" s="188"/>
    </row>
    <row r="774" spans="2:29" ht="15.75" customHeight="1">
      <c r="B774" s="176"/>
      <c r="C774" s="176"/>
      <c r="D774" s="176"/>
      <c r="E774" s="176"/>
      <c r="H774" s="176"/>
      <c r="I774" s="176"/>
      <c r="K774" s="176"/>
      <c r="O774" s="176"/>
      <c r="P774" s="176"/>
      <c r="Q774" s="176"/>
      <c r="R774" s="176"/>
      <c r="S774" s="176"/>
      <c r="T774" s="176"/>
      <c r="U774" s="176"/>
      <c r="V774" s="176"/>
      <c r="W774" s="176"/>
      <c r="X774" s="176"/>
      <c r="Y774" s="176"/>
      <c r="Z774" s="176"/>
      <c r="AA774" s="176"/>
      <c r="AB774" s="188"/>
      <c r="AC774" s="188"/>
    </row>
    <row r="775" spans="2:29" ht="15.75" customHeight="1">
      <c r="B775" s="176"/>
      <c r="C775" s="176"/>
      <c r="D775" s="176"/>
      <c r="E775" s="176"/>
      <c r="H775" s="176"/>
      <c r="I775" s="176"/>
      <c r="K775" s="176"/>
      <c r="O775" s="176"/>
      <c r="P775" s="176"/>
      <c r="Q775" s="176"/>
      <c r="R775" s="176"/>
      <c r="S775" s="176"/>
      <c r="T775" s="176"/>
      <c r="U775" s="176"/>
      <c r="V775" s="176"/>
      <c r="W775" s="176"/>
      <c r="X775" s="176"/>
      <c r="Y775" s="176"/>
      <c r="Z775" s="176"/>
      <c r="AA775" s="176"/>
      <c r="AB775" s="188"/>
      <c r="AC775" s="188"/>
    </row>
    <row r="776" spans="2:29" ht="15.75" customHeight="1">
      <c r="B776" s="176"/>
      <c r="C776" s="176"/>
      <c r="D776" s="176"/>
      <c r="E776" s="176"/>
      <c r="H776" s="176"/>
      <c r="I776" s="176"/>
      <c r="K776" s="176"/>
      <c r="O776" s="176"/>
      <c r="P776" s="176"/>
      <c r="Q776" s="176"/>
      <c r="R776" s="176"/>
      <c r="S776" s="176"/>
      <c r="T776" s="176"/>
      <c r="U776" s="176"/>
      <c r="V776" s="176"/>
      <c r="W776" s="176"/>
      <c r="X776" s="176"/>
      <c r="Y776" s="176"/>
      <c r="Z776" s="176"/>
      <c r="AA776" s="176"/>
      <c r="AB776" s="188"/>
      <c r="AC776" s="188"/>
    </row>
    <row r="777" spans="2:29" ht="15.75" customHeight="1">
      <c r="B777" s="176"/>
      <c r="C777" s="176"/>
      <c r="D777" s="176"/>
      <c r="E777" s="176"/>
      <c r="H777" s="176"/>
      <c r="I777" s="176"/>
      <c r="K777" s="176"/>
      <c r="O777" s="176"/>
      <c r="P777" s="176"/>
      <c r="Q777" s="176"/>
      <c r="R777" s="176"/>
      <c r="S777" s="176"/>
      <c r="T777" s="176"/>
      <c r="U777" s="176"/>
      <c r="V777" s="176"/>
      <c r="W777" s="176"/>
      <c r="X777" s="176"/>
      <c r="Y777" s="176"/>
      <c r="Z777" s="176"/>
      <c r="AA777" s="176"/>
      <c r="AB777" s="188"/>
      <c r="AC777" s="188"/>
    </row>
    <row r="778" spans="2:29" ht="15.75" customHeight="1">
      <c r="B778" s="176"/>
      <c r="C778" s="176"/>
      <c r="D778" s="176"/>
      <c r="E778" s="176"/>
      <c r="H778" s="176"/>
      <c r="I778" s="176"/>
      <c r="K778" s="176"/>
      <c r="O778" s="176"/>
      <c r="P778" s="176"/>
      <c r="Q778" s="176"/>
      <c r="R778" s="176"/>
      <c r="S778" s="176"/>
      <c r="T778" s="176"/>
      <c r="U778" s="176"/>
      <c r="V778" s="176"/>
      <c r="W778" s="176"/>
      <c r="X778" s="176"/>
      <c r="Y778" s="176"/>
      <c r="Z778" s="176"/>
      <c r="AA778" s="176"/>
      <c r="AB778" s="188"/>
      <c r="AC778" s="188"/>
    </row>
    <row r="779" spans="2:29" ht="15.75" customHeight="1">
      <c r="B779" s="176"/>
      <c r="C779" s="176"/>
      <c r="D779" s="176"/>
      <c r="E779" s="176"/>
      <c r="H779" s="176"/>
      <c r="I779" s="176"/>
      <c r="K779" s="176"/>
      <c r="O779" s="176"/>
      <c r="P779" s="176"/>
      <c r="Q779" s="176"/>
      <c r="R779" s="176"/>
      <c r="S779" s="176"/>
      <c r="T779" s="176"/>
      <c r="U779" s="176"/>
      <c r="V779" s="176"/>
      <c r="W779" s="176"/>
      <c r="X779" s="176"/>
      <c r="Y779" s="176"/>
      <c r="Z779" s="176"/>
      <c r="AA779" s="176"/>
      <c r="AB779" s="188"/>
      <c r="AC779" s="188"/>
    </row>
    <row r="780" spans="2:29" ht="15.75" customHeight="1">
      <c r="B780" s="176"/>
      <c r="C780" s="176"/>
      <c r="D780" s="176"/>
      <c r="E780" s="176"/>
      <c r="H780" s="176"/>
      <c r="I780" s="176"/>
      <c r="K780" s="176"/>
      <c r="O780" s="176"/>
      <c r="P780" s="176"/>
      <c r="Q780" s="176"/>
      <c r="R780" s="176"/>
      <c r="S780" s="176"/>
      <c r="T780" s="176"/>
      <c r="U780" s="176"/>
      <c r="V780" s="176"/>
      <c r="W780" s="176"/>
      <c r="X780" s="176"/>
      <c r="Y780" s="176"/>
      <c r="Z780" s="176"/>
      <c r="AA780" s="176"/>
      <c r="AB780" s="188"/>
      <c r="AC780" s="188"/>
    </row>
    <row r="781" spans="2:29" ht="15.75" customHeight="1">
      <c r="B781" s="176"/>
      <c r="C781" s="176"/>
      <c r="D781" s="176"/>
      <c r="E781" s="176"/>
      <c r="H781" s="176"/>
      <c r="I781" s="176"/>
      <c r="K781" s="176"/>
      <c r="O781" s="176"/>
      <c r="P781" s="176"/>
      <c r="Q781" s="176"/>
      <c r="R781" s="176"/>
      <c r="S781" s="176"/>
      <c r="T781" s="176"/>
      <c r="U781" s="176"/>
      <c r="V781" s="176"/>
      <c r="W781" s="176"/>
      <c r="X781" s="176"/>
      <c r="Y781" s="176"/>
      <c r="Z781" s="176"/>
      <c r="AA781" s="176"/>
      <c r="AB781" s="188"/>
      <c r="AC781" s="188"/>
    </row>
    <row r="782" spans="2:29" ht="15.75" customHeight="1">
      <c r="B782" s="176"/>
      <c r="C782" s="176"/>
      <c r="D782" s="176"/>
      <c r="E782" s="176"/>
      <c r="H782" s="176"/>
      <c r="I782" s="176"/>
      <c r="K782" s="176"/>
      <c r="O782" s="176"/>
      <c r="P782" s="176"/>
      <c r="Q782" s="176"/>
      <c r="R782" s="176"/>
      <c r="S782" s="176"/>
      <c r="T782" s="176"/>
      <c r="U782" s="176"/>
      <c r="V782" s="176"/>
      <c r="W782" s="176"/>
      <c r="X782" s="176"/>
      <c r="Y782" s="176"/>
      <c r="Z782" s="176"/>
      <c r="AA782" s="176"/>
      <c r="AB782" s="188"/>
      <c r="AC782" s="188"/>
    </row>
    <row r="783" spans="2:29" ht="15.75" customHeight="1">
      <c r="B783" s="176"/>
      <c r="C783" s="176"/>
      <c r="D783" s="176"/>
      <c r="E783" s="176"/>
      <c r="H783" s="176"/>
      <c r="I783" s="176"/>
      <c r="K783" s="176"/>
      <c r="O783" s="176"/>
      <c r="P783" s="176"/>
      <c r="Q783" s="176"/>
      <c r="R783" s="176"/>
      <c r="S783" s="176"/>
      <c r="T783" s="176"/>
      <c r="U783" s="176"/>
      <c r="V783" s="176"/>
      <c r="W783" s="176"/>
      <c r="X783" s="176"/>
      <c r="Y783" s="176"/>
      <c r="Z783" s="176"/>
      <c r="AA783" s="176"/>
      <c r="AB783" s="188"/>
      <c r="AC783" s="188"/>
    </row>
    <row r="784" spans="2:29" ht="15.75" customHeight="1">
      <c r="B784" s="176"/>
      <c r="C784" s="176"/>
      <c r="D784" s="176"/>
      <c r="E784" s="176"/>
      <c r="H784" s="176"/>
      <c r="I784" s="176"/>
      <c r="K784" s="176"/>
      <c r="O784" s="176"/>
      <c r="P784" s="176"/>
      <c r="Q784" s="176"/>
      <c r="R784" s="176"/>
      <c r="S784" s="176"/>
      <c r="T784" s="176"/>
      <c r="U784" s="176"/>
      <c r="V784" s="176"/>
      <c r="W784" s="176"/>
      <c r="X784" s="176"/>
      <c r="Y784" s="176"/>
      <c r="Z784" s="176"/>
      <c r="AA784" s="176"/>
      <c r="AB784" s="188"/>
      <c r="AC784" s="188"/>
    </row>
    <row r="785" spans="2:29" ht="15.75" customHeight="1">
      <c r="B785" s="176"/>
      <c r="C785" s="176"/>
      <c r="D785" s="176"/>
      <c r="E785" s="176"/>
      <c r="H785" s="176"/>
      <c r="I785" s="176"/>
      <c r="K785" s="176"/>
      <c r="O785" s="176"/>
      <c r="P785" s="176"/>
      <c r="Q785" s="176"/>
      <c r="R785" s="176"/>
      <c r="S785" s="176"/>
      <c r="T785" s="176"/>
      <c r="U785" s="176"/>
      <c r="V785" s="176"/>
      <c r="W785" s="176"/>
      <c r="X785" s="176"/>
      <c r="Y785" s="176"/>
      <c r="Z785" s="176"/>
      <c r="AA785" s="176"/>
      <c r="AB785" s="188"/>
      <c r="AC785" s="188"/>
    </row>
    <row r="786" spans="2:29" ht="15.75" customHeight="1">
      <c r="B786" s="176"/>
      <c r="C786" s="176"/>
      <c r="D786" s="176"/>
      <c r="E786" s="176"/>
      <c r="H786" s="176"/>
      <c r="I786" s="176"/>
      <c r="K786" s="176"/>
      <c r="O786" s="176"/>
      <c r="P786" s="176"/>
      <c r="Q786" s="176"/>
      <c r="R786" s="176"/>
      <c r="S786" s="176"/>
      <c r="T786" s="176"/>
      <c r="U786" s="176"/>
      <c r="V786" s="176"/>
      <c r="W786" s="176"/>
      <c r="X786" s="176"/>
      <c r="Y786" s="176"/>
      <c r="Z786" s="176"/>
      <c r="AA786" s="176"/>
      <c r="AB786" s="188"/>
      <c r="AC786" s="188"/>
    </row>
    <row r="787" spans="2:29" ht="15.75" customHeight="1">
      <c r="B787" s="176"/>
      <c r="C787" s="176"/>
      <c r="D787" s="176"/>
      <c r="E787" s="176"/>
      <c r="H787" s="176"/>
      <c r="I787" s="176"/>
      <c r="K787" s="176"/>
      <c r="O787" s="176"/>
      <c r="P787" s="176"/>
      <c r="Q787" s="176"/>
      <c r="R787" s="176"/>
      <c r="S787" s="176"/>
      <c r="T787" s="176"/>
      <c r="U787" s="176"/>
      <c r="V787" s="176"/>
      <c r="W787" s="176"/>
      <c r="X787" s="176"/>
      <c r="Y787" s="176"/>
      <c r="Z787" s="176"/>
      <c r="AA787" s="176"/>
      <c r="AB787" s="188"/>
      <c r="AC787" s="188"/>
    </row>
    <row r="788" spans="2:29" ht="15.75" customHeight="1">
      <c r="B788" s="176"/>
      <c r="C788" s="176"/>
      <c r="D788" s="176"/>
      <c r="E788" s="176"/>
      <c r="H788" s="176"/>
      <c r="I788" s="176"/>
      <c r="K788" s="176"/>
      <c r="O788" s="176"/>
      <c r="P788" s="176"/>
      <c r="Q788" s="176"/>
      <c r="R788" s="176"/>
      <c r="S788" s="176"/>
      <c r="T788" s="176"/>
      <c r="U788" s="176"/>
      <c r="V788" s="176"/>
      <c r="W788" s="176"/>
      <c r="X788" s="176"/>
      <c r="Y788" s="176"/>
      <c r="Z788" s="176"/>
      <c r="AA788" s="176"/>
      <c r="AB788" s="188"/>
      <c r="AC788" s="188"/>
    </row>
    <row r="789" spans="2:29" ht="15.75" customHeight="1">
      <c r="B789" s="176"/>
      <c r="C789" s="176"/>
      <c r="D789" s="176"/>
      <c r="E789" s="176"/>
      <c r="H789" s="176"/>
      <c r="I789" s="176"/>
      <c r="K789" s="176"/>
      <c r="O789" s="176"/>
      <c r="P789" s="176"/>
      <c r="Q789" s="176"/>
      <c r="R789" s="176"/>
      <c r="S789" s="176"/>
      <c r="T789" s="176"/>
      <c r="U789" s="176"/>
      <c r="V789" s="176"/>
      <c r="W789" s="176"/>
      <c r="X789" s="176"/>
      <c r="Y789" s="176"/>
      <c r="Z789" s="176"/>
      <c r="AA789" s="176"/>
      <c r="AB789" s="188"/>
      <c r="AC789" s="188"/>
    </row>
    <row r="790" spans="2:29" ht="15.75" customHeight="1">
      <c r="B790" s="176"/>
      <c r="C790" s="176"/>
      <c r="D790" s="176"/>
      <c r="E790" s="176"/>
      <c r="H790" s="176"/>
      <c r="I790" s="176"/>
      <c r="K790" s="176"/>
      <c r="O790" s="176"/>
      <c r="P790" s="176"/>
      <c r="Q790" s="176"/>
      <c r="R790" s="176"/>
      <c r="S790" s="176"/>
      <c r="T790" s="176"/>
      <c r="U790" s="176"/>
      <c r="V790" s="176"/>
      <c r="W790" s="176"/>
      <c r="X790" s="176"/>
      <c r="Y790" s="176"/>
      <c r="Z790" s="176"/>
      <c r="AA790" s="176"/>
      <c r="AB790" s="188"/>
      <c r="AC790" s="188"/>
    </row>
    <row r="791" spans="2:29" ht="15.75" customHeight="1">
      <c r="B791" s="176"/>
      <c r="C791" s="176"/>
      <c r="D791" s="176"/>
      <c r="E791" s="176"/>
      <c r="H791" s="176"/>
      <c r="I791" s="176"/>
      <c r="K791" s="176"/>
      <c r="O791" s="176"/>
      <c r="P791" s="176"/>
      <c r="Q791" s="176"/>
      <c r="R791" s="176"/>
      <c r="S791" s="176"/>
      <c r="T791" s="176"/>
      <c r="U791" s="176"/>
      <c r="V791" s="176"/>
      <c r="W791" s="176"/>
      <c r="X791" s="176"/>
      <c r="Y791" s="176"/>
      <c r="Z791" s="176"/>
      <c r="AA791" s="176"/>
      <c r="AB791" s="188"/>
      <c r="AC791" s="188"/>
    </row>
    <row r="792" spans="2:29" ht="15.75" customHeight="1">
      <c r="B792" s="176"/>
      <c r="C792" s="176"/>
      <c r="D792" s="176"/>
      <c r="E792" s="176"/>
      <c r="H792" s="176"/>
      <c r="I792" s="176"/>
      <c r="K792" s="176"/>
      <c r="O792" s="176"/>
      <c r="P792" s="176"/>
      <c r="Q792" s="176"/>
      <c r="R792" s="176"/>
      <c r="S792" s="176"/>
      <c r="T792" s="176"/>
      <c r="U792" s="176"/>
      <c r="V792" s="176"/>
      <c r="W792" s="176"/>
      <c r="X792" s="176"/>
      <c r="Y792" s="176"/>
      <c r="Z792" s="176"/>
      <c r="AA792" s="176"/>
      <c r="AB792" s="188"/>
      <c r="AC792" s="188"/>
    </row>
    <row r="793" spans="2:29" ht="15.75" customHeight="1">
      <c r="B793" s="176"/>
      <c r="C793" s="176"/>
      <c r="D793" s="176"/>
      <c r="E793" s="176"/>
      <c r="H793" s="176"/>
      <c r="I793" s="176"/>
      <c r="K793" s="176"/>
      <c r="O793" s="176"/>
      <c r="P793" s="176"/>
      <c r="Q793" s="176"/>
      <c r="R793" s="176"/>
      <c r="S793" s="176"/>
      <c r="T793" s="176"/>
      <c r="U793" s="176"/>
      <c r="V793" s="176"/>
      <c r="W793" s="176"/>
      <c r="X793" s="176"/>
      <c r="Y793" s="176"/>
      <c r="Z793" s="176"/>
      <c r="AA793" s="176"/>
      <c r="AB793" s="188"/>
      <c r="AC793" s="188"/>
    </row>
    <row r="794" spans="2:29" ht="15.75" customHeight="1">
      <c r="B794" s="176"/>
      <c r="C794" s="176"/>
      <c r="D794" s="176"/>
      <c r="E794" s="176"/>
      <c r="H794" s="176"/>
      <c r="I794" s="176"/>
      <c r="K794" s="176"/>
      <c r="O794" s="176"/>
      <c r="P794" s="176"/>
      <c r="Q794" s="176"/>
      <c r="R794" s="176"/>
      <c r="S794" s="176"/>
      <c r="T794" s="176"/>
      <c r="U794" s="176"/>
      <c r="V794" s="176"/>
      <c r="W794" s="176"/>
      <c r="X794" s="176"/>
      <c r="Y794" s="176"/>
      <c r="Z794" s="176"/>
      <c r="AA794" s="176"/>
      <c r="AB794" s="188"/>
      <c r="AC794" s="188"/>
    </row>
    <row r="795" spans="2:29" ht="15.75" customHeight="1">
      <c r="B795" s="176"/>
      <c r="C795" s="176"/>
      <c r="D795" s="176"/>
      <c r="E795" s="176"/>
      <c r="H795" s="176"/>
      <c r="I795" s="176"/>
      <c r="K795" s="176"/>
      <c r="O795" s="176"/>
      <c r="P795" s="176"/>
      <c r="Q795" s="176"/>
      <c r="R795" s="176"/>
      <c r="S795" s="176"/>
      <c r="T795" s="176"/>
      <c r="U795" s="176"/>
      <c r="V795" s="176"/>
      <c r="W795" s="176"/>
      <c r="X795" s="176"/>
      <c r="Y795" s="176"/>
      <c r="Z795" s="176"/>
      <c r="AA795" s="176"/>
      <c r="AB795" s="188"/>
      <c r="AC795" s="188"/>
    </row>
    <row r="796" spans="2:29" ht="15.75" customHeight="1">
      <c r="B796" s="176"/>
      <c r="C796" s="176"/>
      <c r="D796" s="176"/>
      <c r="E796" s="176"/>
      <c r="H796" s="176"/>
      <c r="I796" s="176"/>
      <c r="K796" s="176"/>
      <c r="O796" s="176"/>
      <c r="P796" s="176"/>
      <c r="Q796" s="176"/>
      <c r="R796" s="176"/>
      <c r="S796" s="176"/>
      <c r="T796" s="176"/>
      <c r="U796" s="176"/>
      <c r="V796" s="176"/>
      <c r="W796" s="176"/>
      <c r="X796" s="176"/>
      <c r="Y796" s="176"/>
      <c r="Z796" s="176"/>
      <c r="AA796" s="176"/>
      <c r="AB796" s="188"/>
      <c r="AC796" s="188"/>
    </row>
    <row r="797" spans="2:29" ht="15.75" customHeight="1">
      <c r="B797" s="176"/>
      <c r="C797" s="176"/>
      <c r="D797" s="176"/>
      <c r="E797" s="176"/>
      <c r="H797" s="176"/>
      <c r="I797" s="176"/>
      <c r="K797" s="176"/>
      <c r="O797" s="176"/>
      <c r="P797" s="176"/>
      <c r="Q797" s="176"/>
      <c r="R797" s="176"/>
      <c r="S797" s="176"/>
      <c r="T797" s="176"/>
      <c r="U797" s="176"/>
      <c r="V797" s="176"/>
      <c r="W797" s="176"/>
      <c r="X797" s="176"/>
      <c r="Y797" s="176"/>
      <c r="Z797" s="176"/>
      <c r="AA797" s="176"/>
      <c r="AB797" s="188"/>
      <c r="AC797" s="188"/>
    </row>
    <row r="798" spans="2:29" ht="15.75" customHeight="1">
      <c r="B798" s="176"/>
      <c r="C798" s="176"/>
      <c r="D798" s="176"/>
      <c r="E798" s="176"/>
      <c r="H798" s="176"/>
      <c r="I798" s="176"/>
      <c r="K798" s="176"/>
      <c r="O798" s="176"/>
      <c r="P798" s="176"/>
      <c r="Q798" s="176"/>
      <c r="R798" s="176"/>
      <c r="S798" s="176"/>
      <c r="T798" s="176"/>
      <c r="U798" s="176"/>
      <c r="V798" s="176"/>
      <c r="W798" s="176"/>
      <c r="X798" s="176"/>
      <c r="Y798" s="176"/>
      <c r="Z798" s="176"/>
      <c r="AA798" s="176"/>
      <c r="AB798" s="188"/>
      <c r="AC798" s="188"/>
    </row>
    <row r="799" spans="2:29" ht="15.75" customHeight="1">
      <c r="B799" s="176"/>
      <c r="C799" s="176"/>
      <c r="D799" s="176"/>
      <c r="E799" s="176"/>
      <c r="H799" s="176"/>
      <c r="I799" s="176"/>
      <c r="K799" s="176"/>
      <c r="O799" s="176"/>
      <c r="P799" s="176"/>
      <c r="Q799" s="176"/>
      <c r="R799" s="176"/>
      <c r="S799" s="176"/>
      <c r="T799" s="176"/>
      <c r="U799" s="176"/>
      <c r="V799" s="176"/>
      <c r="W799" s="176"/>
      <c r="X799" s="176"/>
      <c r="Y799" s="176"/>
      <c r="Z799" s="176"/>
      <c r="AA799" s="176"/>
      <c r="AB799" s="188"/>
      <c r="AC799" s="188"/>
    </row>
    <row r="800" spans="2:29" ht="15.75" customHeight="1">
      <c r="B800" s="176"/>
      <c r="C800" s="176"/>
      <c r="D800" s="176"/>
      <c r="E800" s="176"/>
      <c r="H800" s="176"/>
      <c r="I800" s="176"/>
      <c r="K800" s="176"/>
      <c r="O800" s="176"/>
      <c r="P800" s="176"/>
      <c r="Q800" s="176"/>
      <c r="R800" s="176"/>
      <c r="S800" s="176"/>
      <c r="T800" s="176"/>
      <c r="U800" s="176"/>
      <c r="V800" s="176"/>
      <c r="W800" s="176"/>
      <c r="X800" s="176"/>
      <c r="Y800" s="176"/>
      <c r="Z800" s="176"/>
      <c r="AA800" s="176"/>
      <c r="AB800" s="188"/>
      <c r="AC800" s="188"/>
    </row>
    <row r="801" spans="2:29" ht="15.75" customHeight="1">
      <c r="B801" s="176"/>
      <c r="C801" s="176"/>
      <c r="D801" s="176"/>
      <c r="E801" s="176"/>
      <c r="H801" s="176"/>
      <c r="I801" s="176"/>
      <c r="K801" s="176"/>
      <c r="O801" s="176"/>
      <c r="P801" s="176"/>
      <c r="Q801" s="176"/>
      <c r="R801" s="176"/>
      <c r="S801" s="176"/>
      <c r="T801" s="176"/>
      <c r="U801" s="176"/>
      <c r="V801" s="176"/>
      <c r="W801" s="176"/>
      <c r="X801" s="176"/>
      <c r="Y801" s="176"/>
      <c r="Z801" s="176"/>
      <c r="AA801" s="176"/>
      <c r="AB801" s="188"/>
      <c r="AC801" s="188"/>
    </row>
    <row r="802" spans="2:29" ht="15.75" customHeight="1">
      <c r="B802" s="176"/>
      <c r="C802" s="176"/>
      <c r="D802" s="176"/>
      <c r="E802" s="176"/>
      <c r="H802" s="176"/>
      <c r="I802" s="176"/>
      <c r="K802" s="176"/>
      <c r="O802" s="176"/>
      <c r="P802" s="176"/>
      <c r="Q802" s="176"/>
      <c r="R802" s="176"/>
      <c r="S802" s="176"/>
      <c r="T802" s="176"/>
      <c r="U802" s="176"/>
      <c r="V802" s="176"/>
      <c r="W802" s="176"/>
      <c r="X802" s="176"/>
      <c r="Y802" s="176"/>
      <c r="Z802" s="176"/>
      <c r="AA802" s="176"/>
      <c r="AB802" s="188"/>
      <c r="AC802" s="188"/>
    </row>
    <row r="803" spans="2:29" ht="15.75" customHeight="1">
      <c r="B803" s="176"/>
      <c r="C803" s="176"/>
      <c r="D803" s="176"/>
      <c r="E803" s="176"/>
      <c r="H803" s="176"/>
      <c r="I803" s="176"/>
      <c r="K803" s="176"/>
      <c r="O803" s="176"/>
      <c r="P803" s="176"/>
      <c r="Q803" s="176"/>
      <c r="R803" s="176"/>
      <c r="S803" s="176"/>
      <c r="T803" s="176"/>
      <c r="U803" s="176"/>
      <c r="V803" s="176"/>
      <c r="W803" s="176"/>
      <c r="X803" s="176"/>
      <c r="Y803" s="176"/>
      <c r="Z803" s="176"/>
      <c r="AA803" s="176"/>
      <c r="AB803" s="188"/>
      <c r="AC803" s="188"/>
    </row>
    <row r="804" spans="2:29" ht="15.75" customHeight="1">
      <c r="B804" s="176"/>
      <c r="C804" s="176"/>
      <c r="D804" s="176"/>
      <c r="E804" s="176"/>
      <c r="H804" s="176"/>
      <c r="I804" s="176"/>
      <c r="K804" s="176"/>
      <c r="O804" s="176"/>
      <c r="P804" s="176"/>
      <c r="Q804" s="176"/>
      <c r="R804" s="176"/>
      <c r="S804" s="176"/>
      <c r="T804" s="176"/>
      <c r="U804" s="176"/>
      <c r="V804" s="176"/>
      <c r="W804" s="176"/>
      <c r="X804" s="176"/>
      <c r="Y804" s="176"/>
      <c r="Z804" s="176"/>
      <c r="AA804" s="176"/>
      <c r="AB804" s="188"/>
      <c r="AC804" s="188"/>
    </row>
    <row r="805" spans="2:29" ht="15.75" customHeight="1">
      <c r="B805" s="176"/>
      <c r="C805" s="176"/>
      <c r="D805" s="176"/>
      <c r="E805" s="176"/>
      <c r="H805" s="176"/>
      <c r="I805" s="176"/>
      <c r="K805" s="176"/>
      <c r="O805" s="176"/>
      <c r="P805" s="176"/>
      <c r="Q805" s="176"/>
      <c r="R805" s="176"/>
      <c r="S805" s="176"/>
      <c r="T805" s="176"/>
      <c r="U805" s="176"/>
      <c r="V805" s="176"/>
      <c r="W805" s="176"/>
      <c r="X805" s="176"/>
      <c r="Y805" s="176"/>
      <c r="Z805" s="176"/>
      <c r="AA805" s="176"/>
      <c r="AB805" s="188"/>
      <c r="AC805" s="188"/>
    </row>
    <row r="806" spans="2:29" ht="15.75" customHeight="1">
      <c r="B806" s="176"/>
      <c r="C806" s="176"/>
      <c r="D806" s="176"/>
      <c r="E806" s="176"/>
      <c r="H806" s="176"/>
      <c r="I806" s="176"/>
      <c r="K806" s="176"/>
      <c r="O806" s="176"/>
      <c r="P806" s="176"/>
      <c r="Q806" s="176"/>
      <c r="R806" s="176"/>
      <c r="S806" s="176"/>
      <c r="T806" s="176"/>
      <c r="U806" s="176"/>
      <c r="V806" s="176"/>
      <c r="W806" s="176"/>
      <c r="X806" s="176"/>
      <c r="Y806" s="176"/>
      <c r="Z806" s="176"/>
      <c r="AA806" s="176"/>
      <c r="AB806" s="188"/>
      <c r="AC806" s="188"/>
    </row>
    <row r="807" spans="2:29" ht="15.75" customHeight="1">
      <c r="B807" s="176"/>
      <c r="C807" s="176"/>
      <c r="D807" s="176"/>
      <c r="E807" s="176"/>
      <c r="H807" s="176"/>
      <c r="I807" s="176"/>
      <c r="K807" s="176"/>
      <c r="O807" s="176"/>
      <c r="P807" s="176"/>
      <c r="Q807" s="176"/>
      <c r="R807" s="176"/>
      <c r="S807" s="176"/>
      <c r="T807" s="176"/>
      <c r="U807" s="176"/>
      <c r="V807" s="176"/>
      <c r="W807" s="176"/>
      <c r="X807" s="176"/>
      <c r="Y807" s="176"/>
      <c r="Z807" s="176"/>
      <c r="AA807" s="176"/>
      <c r="AB807" s="188"/>
      <c r="AC807" s="188"/>
    </row>
    <row r="808" spans="2:29" ht="15.75" customHeight="1">
      <c r="B808" s="176"/>
      <c r="C808" s="176"/>
      <c r="D808" s="176"/>
      <c r="E808" s="176"/>
      <c r="H808" s="176"/>
      <c r="I808" s="176"/>
      <c r="K808" s="176"/>
      <c r="O808" s="176"/>
      <c r="P808" s="176"/>
      <c r="Q808" s="176"/>
      <c r="R808" s="176"/>
      <c r="S808" s="176"/>
      <c r="T808" s="176"/>
      <c r="U808" s="176"/>
      <c r="V808" s="176"/>
      <c r="W808" s="176"/>
      <c r="X808" s="176"/>
      <c r="Y808" s="176"/>
      <c r="Z808" s="176"/>
      <c r="AA808" s="176"/>
      <c r="AB808" s="188"/>
      <c r="AC808" s="188"/>
    </row>
    <row r="809" spans="2:29" ht="15.75" customHeight="1">
      <c r="B809" s="176"/>
      <c r="C809" s="176"/>
      <c r="D809" s="176"/>
      <c r="E809" s="176"/>
      <c r="H809" s="176"/>
      <c r="I809" s="176"/>
      <c r="K809" s="176"/>
      <c r="O809" s="176"/>
      <c r="P809" s="176"/>
      <c r="Q809" s="176"/>
      <c r="R809" s="176"/>
      <c r="S809" s="176"/>
      <c r="T809" s="176"/>
      <c r="U809" s="176"/>
      <c r="V809" s="176"/>
      <c r="W809" s="176"/>
      <c r="X809" s="176"/>
      <c r="Y809" s="176"/>
      <c r="Z809" s="176"/>
      <c r="AA809" s="176"/>
      <c r="AB809" s="188"/>
      <c r="AC809" s="188"/>
    </row>
    <row r="810" spans="2:29" ht="15.75" customHeight="1">
      <c r="B810" s="176"/>
      <c r="C810" s="176"/>
      <c r="D810" s="176"/>
      <c r="E810" s="176"/>
      <c r="H810" s="176"/>
      <c r="I810" s="176"/>
      <c r="K810" s="176"/>
      <c r="O810" s="176"/>
      <c r="P810" s="176"/>
      <c r="Q810" s="176"/>
      <c r="R810" s="176"/>
      <c r="S810" s="176"/>
      <c r="T810" s="176"/>
      <c r="U810" s="176"/>
      <c r="V810" s="176"/>
      <c r="W810" s="176"/>
      <c r="X810" s="176"/>
      <c r="Y810" s="176"/>
      <c r="Z810" s="176"/>
      <c r="AA810" s="176"/>
      <c r="AB810" s="188"/>
      <c r="AC810" s="188"/>
    </row>
    <row r="811" spans="2:29" ht="15.75" customHeight="1">
      <c r="B811" s="176"/>
      <c r="C811" s="176"/>
      <c r="D811" s="176"/>
      <c r="E811" s="176"/>
      <c r="H811" s="176"/>
      <c r="I811" s="176"/>
      <c r="K811" s="176"/>
      <c r="O811" s="176"/>
      <c r="P811" s="176"/>
      <c r="Q811" s="176"/>
      <c r="R811" s="176"/>
      <c r="S811" s="176"/>
      <c r="T811" s="176"/>
      <c r="U811" s="176"/>
      <c r="V811" s="176"/>
      <c r="W811" s="176"/>
      <c r="X811" s="176"/>
      <c r="Y811" s="176"/>
      <c r="Z811" s="176"/>
      <c r="AA811" s="176"/>
      <c r="AB811" s="188"/>
      <c r="AC811" s="188"/>
    </row>
    <row r="812" spans="2:29" ht="15.75" customHeight="1">
      <c r="B812" s="176"/>
      <c r="C812" s="176"/>
      <c r="D812" s="176"/>
      <c r="E812" s="176"/>
      <c r="H812" s="176"/>
      <c r="I812" s="176"/>
      <c r="K812" s="176"/>
      <c r="O812" s="176"/>
      <c r="P812" s="176"/>
      <c r="Q812" s="176"/>
      <c r="R812" s="176"/>
      <c r="S812" s="176"/>
      <c r="T812" s="176"/>
      <c r="U812" s="176"/>
      <c r="V812" s="176"/>
      <c r="W812" s="176"/>
      <c r="X812" s="176"/>
      <c r="Y812" s="176"/>
      <c r="Z812" s="176"/>
      <c r="AA812" s="176"/>
      <c r="AB812" s="188"/>
      <c r="AC812" s="188"/>
    </row>
    <row r="813" spans="2:29" ht="15.75" customHeight="1">
      <c r="B813" s="176"/>
      <c r="C813" s="176"/>
      <c r="D813" s="176"/>
      <c r="E813" s="176"/>
      <c r="H813" s="176"/>
      <c r="I813" s="176"/>
      <c r="K813" s="176"/>
      <c r="O813" s="176"/>
      <c r="P813" s="176"/>
      <c r="Q813" s="176"/>
      <c r="R813" s="176"/>
      <c r="S813" s="176"/>
      <c r="T813" s="176"/>
      <c r="U813" s="176"/>
      <c r="V813" s="176"/>
      <c r="W813" s="176"/>
      <c r="X813" s="176"/>
      <c r="Y813" s="176"/>
      <c r="Z813" s="176"/>
      <c r="AA813" s="176"/>
      <c r="AB813" s="188"/>
      <c r="AC813" s="188"/>
    </row>
    <row r="814" spans="2:29" ht="15.75" customHeight="1">
      <c r="B814" s="176"/>
      <c r="C814" s="176"/>
      <c r="D814" s="176"/>
      <c r="E814" s="176"/>
      <c r="H814" s="176"/>
      <c r="I814" s="176"/>
      <c r="K814" s="176"/>
      <c r="O814" s="176"/>
      <c r="P814" s="176"/>
      <c r="Q814" s="176"/>
      <c r="R814" s="176"/>
      <c r="S814" s="176"/>
      <c r="T814" s="176"/>
      <c r="U814" s="176"/>
      <c r="V814" s="176"/>
      <c r="W814" s="176"/>
      <c r="X814" s="176"/>
      <c r="Y814" s="176"/>
      <c r="Z814" s="176"/>
      <c r="AA814" s="176"/>
      <c r="AB814" s="188"/>
      <c r="AC814" s="188"/>
    </row>
    <row r="815" spans="2:29" ht="15.75" customHeight="1">
      <c r="B815" s="176"/>
      <c r="C815" s="176"/>
      <c r="D815" s="176"/>
      <c r="E815" s="176"/>
      <c r="H815" s="176"/>
      <c r="I815" s="176"/>
      <c r="K815" s="176"/>
      <c r="O815" s="176"/>
      <c r="P815" s="176"/>
      <c r="Q815" s="176"/>
      <c r="R815" s="176"/>
      <c r="S815" s="176"/>
      <c r="T815" s="176"/>
      <c r="U815" s="176"/>
      <c r="V815" s="176"/>
      <c r="W815" s="176"/>
      <c r="X815" s="176"/>
      <c r="Y815" s="176"/>
      <c r="Z815" s="176"/>
      <c r="AA815" s="176"/>
      <c r="AB815" s="188"/>
      <c r="AC815" s="188"/>
    </row>
    <row r="816" spans="2:29" ht="15.75" customHeight="1">
      <c r="B816" s="176"/>
      <c r="C816" s="176"/>
      <c r="D816" s="176"/>
      <c r="E816" s="176"/>
      <c r="H816" s="176"/>
      <c r="I816" s="176"/>
      <c r="K816" s="176"/>
      <c r="O816" s="176"/>
      <c r="P816" s="176"/>
      <c r="Q816" s="176"/>
      <c r="R816" s="176"/>
      <c r="S816" s="176"/>
      <c r="T816" s="176"/>
      <c r="U816" s="176"/>
      <c r="V816" s="176"/>
      <c r="W816" s="176"/>
      <c r="X816" s="176"/>
      <c r="Y816" s="176"/>
      <c r="Z816" s="176"/>
      <c r="AA816" s="176"/>
      <c r="AB816" s="188"/>
      <c r="AC816" s="188"/>
    </row>
    <row r="817" spans="2:29" ht="15.75" customHeight="1">
      <c r="B817" s="176"/>
      <c r="C817" s="176"/>
      <c r="D817" s="176"/>
      <c r="E817" s="176"/>
      <c r="H817" s="176"/>
      <c r="I817" s="176"/>
      <c r="K817" s="176"/>
      <c r="O817" s="176"/>
      <c r="P817" s="176"/>
      <c r="Q817" s="176"/>
      <c r="R817" s="176"/>
      <c r="S817" s="176"/>
      <c r="T817" s="176"/>
      <c r="U817" s="176"/>
      <c r="V817" s="176"/>
      <c r="W817" s="176"/>
      <c r="X817" s="176"/>
      <c r="Y817" s="176"/>
      <c r="Z817" s="176"/>
      <c r="AA817" s="176"/>
      <c r="AB817" s="188"/>
      <c r="AC817" s="188"/>
    </row>
    <row r="818" spans="2:29" ht="15.75" customHeight="1">
      <c r="B818" s="176"/>
      <c r="C818" s="176"/>
      <c r="D818" s="176"/>
      <c r="E818" s="176"/>
      <c r="H818" s="176"/>
      <c r="I818" s="176"/>
      <c r="K818" s="176"/>
      <c r="O818" s="176"/>
      <c r="P818" s="176"/>
      <c r="Q818" s="176"/>
      <c r="R818" s="176"/>
      <c r="S818" s="176"/>
      <c r="T818" s="176"/>
      <c r="U818" s="176"/>
      <c r="V818" s="176"/>
      <c r="W818" s="176"/>
      <c r="X818" s="176"/>
      <c r="Y818" s="176"/>
      <c r="Z818" s="176"/>
      <c r="AA818" s="176"/>
      <c r="AB818" s="188"/>
      <c r="AC818" s="188"/>
    </row>
    <row r="819" spans="2:29" ht="15.75" customHeight="1">
      <c r="B819" s="176"/>
      <c r="C819" s="176"/>
      <c r="D819" s="176"/>
      <c r="E819" s="176"/>
      <c r="H819" s="176"/>
      <c r="I819" s="176"/>
      <c r="K819" s="176"/>
      <c r="O819" s="176"/>
      <c r="P819" s="176"/>
      <c r="Q819" s="176"/>
      <c r="R819" s="176"/>
      <c r="S819" s="176"/>
      <c r="T819" s="176"/>
      <c r="U819" s="176"/>
      <c r="V819" s="176"/>
      <c r="W819" s="176"/>
      <c r="X819" s="176"/>
      <c r="Y819" s="176"/>
      <c r="Z819" s="176"/>
      <c r="AA819" s="176"/>
      <c r="AB819" s="188"/>
      <c r="AC819" s="188"/>
    </row>
    <row r="820" spans="2:29" ht="15.75" customHeight="1">
      <c r="B820" s="176"/>
      <c r="C820" s="176"/>
      <c r="D820" s="176"/>
      <c r="E820" s="176"/>
      <c r="H820" s="176"/>
      <c r="I820" s="176"/>
      <c r="K820" s="176"/>
      <c r="O820" s="176"/>
      <c r="P820" s="176"/>
      <c r="Q820" s="176"/>
      <c r="R820" s="176"/>
      <c r="S820" s="176"/>
      <c r="T820" s="176"/>
      <c r="U820" s="176"/>
      <c r="V820" s="176"/>
      <c r="W820" s="176"/>
      <c r="X820" s="176"/>
      <c r="Y820" s="176"/>
      <c r="Z820" s="176"/>
      <c r="AA820" s="176"/>
      <c r="AB820" s="188"/>
      <c r="AC820" s="188"/>
    </row>
    <row r="821" spans="2:29" ht="15.75" customHeight="1">
      <c r="B821" s="176"/>
      <c r="C821" s="176"/>
      <c r="D821" s="176"/>
      <c r="E821" s="176"/>
      <c r="H821" s="176"/>
      <c r="I821" s="176"/>
      <c r="K821" s="176"/>
      <c r="O821" s="176"/>
      <c r="P821" s="176"/>
      <c r="Q821" s="176"/>
      <c r="R821" s="176"/>
      <c r="S821" s="176"/>
      <c r="T821" s="176"/>
      <c r="U821" s="176"/>
      <c r="V821" s="176"/>
      <c r="W821" s="176"/>
      <c r="X821" s="176"/>
      <c r="Y821" s="176"/>
      <c r="Z821" s="176"/>
      <c r="AA821" s="176"/>
      <c r="AB821" s="188"/>
      <c r="AC821" s="188"/>
    </row>
    <row r="822" spans="2:29" ht="15.75" customHeight="1">
      <c r="B822" s="176"/>
      <c r="C822" s="176"/>
      <c r="D822" s="176"/>
      <c r="E822" s="176"/>
      <c r="H822" s="176"/>
      <c r="I822" s="176"/>
      <c r="K822" s="176"/>
      <c r="O822" s="176"/>
      <c r="P822" s="176"/>
      <c r="Q822" s="176"/>
      <c r="R822" s="176"/>
      <c r="S822" s="176"/>
      <c r="T822" s="176"/>
      <c r="U822" s="176"/>
      <c r="V822" s="176"/>
      <c r="W822" s="176"/>
      <c r="X822" s="176"/>
      <c r="Y822" s="176"/>
      <c r="Z822" s="176"/>
      <c r="AA822" s="176"/>
      <c r="AB822" s="188"/>
      <c r="AC822" s="188"/>
    </row>
    <row r="823" spans="2:29" ht="15.75" customHeight="1">
      <c r="B823" s="176"/>
      <c r="C823" s="176"/>
      <c r="D823" s="176"/>
      <c r="E823" s="176"/>
      <c r="H823" s="176"/>
      <c r="I823" s="176"/>
      <c r="K823" s="176"/>
      <c r="O823" s="176"/>
      <c r="P823" s="176"/>
      <c r="Q823" s="176"/>
      <c r="R823" s="176"/>
      <c r="S823" s="176"/>
      <c r="T823" s="176"/>
      <c r="U823" s="176"/>
      <c r="V823" s="176"/>
      <c r="W823" s="176"/>
      <c r="X823" s="176"/>
      <c r="Y823" s="176"/>
      <c r="Z823" s="176"/>
      <c r="AA823" s="176"/>
      <c r="AB823" s="188"/>
      <c r="AC823" s="188"/>
    </row>
    <row r="824" spans="2:29" ht="15.75" customHeight="1">
      <c r="B824" s="176"/>
      <c r="C824" s="176"/>
      <c r="D824" s="176"/>
      <c r="E824" s="176"/>
      <c r="H824" s="176"/>
      <c r="I824" s="176"/>
      <c r="K824" s="176"/>
      <c r="O824" s="176"/>
      <c r="P824" s="176"/>
      <c r="Q824" s="176"/>
      <c r="R824" s="176"/>
      <c r="S824" s="176"/>
      <c r="T824" s="176"/>
      <c r="U824" s="176"/>
      <c r="V824" s="176"/>
      <c r="W824" s="176"/>
      <c r="X824" s="176"/>
      <c r="Y824" s="176"/>
      <c r="Z824" s="176"/>
      <c r="AA824" s="176"/>
      <c r="AB824" s="188"/>
      <c r="AC824" s="188"/>
    </row>
    <row r="825" spans="2:29" ht="15.75" customHeight="1">
      <c r="B825" s="176"/>
      <c r="C825" s="176"/>
      <c r="D825" s="176"/>
      <c r="E825" s="176"/>
      <c r="H825" s="176"/>
      <c r="I825" s="176"/>
      <c r="K825" s="176"/>
      <c r="O825" s="176"/>
      <c r="P825" s="176"/>
      <c r="Q825" s="176"/>
      <c r="R825" s="176"/>
      <c r="S825" s="176"/>
      <c r="T825" s="176"/>
      <c r="U825" s="176"/>
      <c r="V825" s="176"/>
      <c r="W825" s="176"/>
      <c r="X825" s="176"/>
      <c r="Y825" s="176"/>
      <c r="Z825" s="176"/>
      <c r="AA825" s="176"/>
      <c r="AB825" s="188"/>
      <c r="AC825" s="188"/>
    </row>
    <row r="826" spans="2:29" ht="15.75" customHeight="1">
      <c r="B826" s="176"/>
      <c r="C826" s="176"/>
      <c r="D826" s="176"/>
      <c r="E826" s="176"/>
      <c r="H826" s="176"/>
      <c r="I826" s="176"/>
      <c r="K826" s="176"/>
      <c r="O826" s="176"/>
      <c r="P826" s="176"/>
      <c r="Q826" s="176"/>
      <c r="R826" s="176"/>
      <c r="S826" s="176"/>
      <c r="T826" s="176"/>
      <c r="U826" s="176"/>
      <c r="V826" s="176"/>
      <c r="W826" s="176"/>
      <c r="X826" s="176"/>
      <c r="Y826" s="176"/>
      <c r="Z826" s="176"/>
      <c r="AA826" s="176"/>
      <c r="AB826" s="188"/>
      <c r="AC826" s="188"/>
    </row>
    <row r="827" spans="2:29" ht="15.75" customHeight="1">
      <c r="B827" s="176"/>
      <c r="C827" s="176"/>
      <c r="D827" s="176"/>
      <c r="E827" s="176"/>
      <c r="H827" s="176"/>
      <c r="I827" s="176"/>
      <c r="K827" s="176"/>
      <c r="O827" s="176"/>
      <c r="P827" s="176"/>
      <c r="Q827" s="176"/>
      <c r="R827" s="176"/>
      <c r="S827" s="176"/>
      <c r="T827" s="176"/>
      <c r="U827" s="176"/>
      <c r="V827" s="176"/>
      <c r="W827" s="176"/>
      <c r="X827" s="176"/>
      <c r="Y827" s="176"/>
      <c r="Z827" s="176"/>
      <c r="AA827" s="176"/>
      <c r="AB827" s="188"/>
      <c r="AC827" s="188"/>
    </row>
    <row r="828" spans="2:29" ht="15.75" customHeight="1">
      <c r="B828" s="176"/>
      <c r="C828" s="176"/>
      <c r="D828" s="176"/>
      <c r="E828" s="176"/>
      <c r="H828" s="176"/>
      <c r="I828" s="176"/>
      <c r="K828" s="176"/>
      <c r="O828" s="176"/>
      <c r="P828" s="176"/>
      <c r="Q828" s="176"/>
      <c r="R828" s="176"/>
      <c r="S828" s="176"/>
      <c r="T828" s="176"/>
      <c r="U828" s="176"/>
      <c r="V828" s="176"/>
      <c r="W828" s="176"/>
      <c r="X828" s="176"/>
      <c r="Y828" s="176"/>
      <c r="Z828" s="176"/>
      <c r="AA828" s="176"/>
      <c r="AB828" s="188"/>
      <c r="AC828" s="188"/>
    </row>
    <row r="829" spans="2:29" ht="15.75" customHeight="1">
      <c r="B829" s="176"/>
      <c r="C829" s="176"/>
      <c r="D829" s="176"/>
      <c r="E829" s="176"/>
      <c r="H829" s="176"/>
      <c r="I829" s="176"/>
      <c r="K829" s="176"/>
      <c r="O829" s="176"/>
      <c r="P829" s="176"/>
      <c r="Q829" s="176"/>
      <c r="R829" s="176"/>
      <c r="S829" s="176"/>
      <c r="T829" s="176"/>
      <c r="U829" s="176"/>
      <c r="V829" s="176"/>
      <c r="W829" s="176"/>
      <c r="X829" s="176"/>
      <c r="Y829" s="176"/>
      <c r="Z829" s="176"/>
      <c r="AA829" s="176"/>
      <c r="AB829" s="188"/>
      <c r="AC829" s="188"/>
    </row>
    <row r="830" spans="2:29" ht="15.75" customHeight="1">
      <c r="B830" s="176"/>
      <c r="C830" s="176"/>
      <c r="D830" s="176"/>
      <c r="E830" s="176"/>
      <c r="H830" s="176"/>
      <c r="I830" s="176"/>
      <c r="K830" s="176"/>
      <c r="O830" s="176"/>
      <c r="P830" s="176"/>
      <c r="Q830" s="176"/>
      <c r="R830" s="176"/>
      <c r="S830" s="176"/>
      <c r="T830" s="176"/>
      <c r="U830" s="176"/>
      <c r="V830" s="176"/>
      <c r="W830" s="176"/>
      <c r="X830" s="176"/>
      <c r="Y830" s="176"/>
      <c r="Z830" s="176"/>
      <c r="AA830" s="176"/>
      <c r="AB830" s="188"/>
      <c r="AC830" s="188"/>
    </row>
    <row r="831" spans="2:29" ht="15.75" customHeight="1">
      <c r="B831" s="176"/>
      <c r="C831" s="176"/>
      <c r="D831" s="176"/>
      <c r="E831" s="176"/>
      <c r="H831" s="176"/>
      <c r="I831" s="176"/>
      <c r="K831" s="176"/>
      <c r="O831" s="176"/>
      <c r="P831" s="176"/>
      <c r="Q831" s="176"/>
      <c r="R831" s="176"/>
      <c r="S831" s="176"/>
      <c r="T831" s="176"/>
      <c r="U831" s="176"/>
      <c r="V831" s="176"/>
      <c r="W831" s="176"/>
      <c r="X831" s="176"/>
      <c r="Y831" s="176"/>
      <c r="Z831" s="176"/>
      <c r="AA831" s="176"/>
      <c r="AB831" s="188"/>
      <c r="AC831" s="188"/>
    </row>
    <row r="832" spans="2:29" ht="15.75" customHeight="1">
      <c r="B832" s="176"/>
      <c r="C832" s="176"/>
      <c r="D832" s="176"/>
      <c r="E832" s="176"/>
      <c r="H832" s="176"/>
      <c r="I832" s="176"/>
      <c r="K832" s="176"/>
      <c r="O832" s="176"/>
      <c r="P832" s="176"/>
      <c r="Q832" s="176"/>
      <c r="R832" s="176"/>
      <c r="S832" s="176"/>
      <c r="T832" s="176"/>
      <c r="U832" s="176"/>
      <c r="V832" s="176"/>
      <c r="W832" s="176"/>
      <c r="X832" s="176"/>
      <c r="Y832" s="176"/>
      <c r="Z832" s="176"/>
      <c r="AA832" s="176"/>
      <c r="AB832" s="188"/>
      <c r="AC832" s="188"/>
    </row>
    <row r="833" spans="2:29" ht="15.75" customHeight="1">
      <c r="B833" s="176"/>
      <c r="C833" s="176"/>
      <c r="D833" s="176"/>
      <c r="E833" s="176"/>
      <c r="H833" s="176"/>
      <c r="I833" s="176"/>
      <c r="K833" s="176"/>
      <c r="O833" s="176"/>
      <c r="P833" s="176"/>
      <c r="Q833" s="176"/>
      <c r="R833" s="176"/>
      <c r="S833" s="176"/>
      <c r="T833" s="176"/>
      <c r="U833" s="176"/>
      <c r="V833" s="176"/>
      <c r="W833" s="176"/>
      <c r="X833" s="176"/>
      <c r="Y833" s="176"/>
      <c r="Z833" s="176"/>
      <c r="AA833" s="176"/>
      <c r="AB833" s="188"/>
      <c r="AC833" s="188"/>
    </row>
    <row r="834" spans="2:29" ht="15.75" customHeight="1">
      <c r="B834" s="176"/>
      <c r="C834" s="176"/>
      <c r="D834" s="176"/>
      <c r="E834" s="176"/>
      <c r="H834" s="176"/>
      <c r="I834" s="176"/>
      <c r="K834" s="176"/>
      <c r="O834" s="176"/>
      <c r="P834" s="176"/>
      <c r="Q834" s="176"/>
      <c r="R834" s="176"/>
      <c r="S834" s="176"/>
      <c r="T834" s="176"/>
      <c r="U834" s="176"/>
      <c r="V834" s="176"/>
      <c r="W834" s="176"/>
      <c r="X834" s="176"/>
      <c r="Y834" s="176"/>
      <c r="Z834" s="176"/>
      <c r="AA834" s="176"/>
      <c r="AB834" s="188"/>
      <c r="AC834" s="188"/>
    </row>
    <row r="835" spans="2:29" ht="15.75" customHeight="1">
      <c r="B835" s="176"/>
      <c r="C835" s="176"/>
      <c r="D835" s="176"/>
      <c r="E835" s="176"/>
      <c r="H835" s="176"/>
      <c r="I835" s="176"/>
      <c r="K835" s="176"/>
      <c r="O835" s="176"/>
      <c r="P835" s="176"/>
      <c r="Q835" s="176"/>
      <c r="R835" s="176"/>
      <c r="S835" s="176"/>
      <c r="T835" s="176"/>
      <c r="U835" s="176"/>
      <c r="V835" s="176"/>
      <c r="W835" s="176"/>
      <c r="X835" s="176"/>
      <c r="Y835" s="176"/>
      <c r="Z835" s="176"/>
      <c r="AA835" s="176"/>
      <c r="AB835" s="188"/>
      <c r="AC835" s="188"/>
    </row>
    <row r="836" spans="2:29" ht="15.75" customHeight="1">
      <c r="B836" s="176"/>
      <c r="C836" s="176"/>
      <c r="D836" s="176"/>
      <c r="E836" s="176"/>
      <c r="H836" s="176"/>
      <c r="I836" s="176"/>
      <c r="K836" s="176"/>
      <c r="O836" s="176"/>
      <c r="P836" s="176"/>
      <c r="Q836" s="176"/>
      <c r="R836" s="176"/>
      <c r="S836" s="176"/>
      <c r="T836" s="176"/>
      <c r="U836" s="176"/>
      <c r="V836" s="176"/>
      <c r="W836" s="176"/>
      <c r="X836" s="176"/>
      <c r="Y836" s="176"/>
      <c r="Z836" s="176"/>
      <c r="AA836" s="176"/>
      <c r="AB836" s="188"/>
      <c r="AC836" s="188"/>
    </row>
    <row r="837" spans="2:29" ht="15.75" customHeight="1">
      <c r="B837" s="176"/>
      <c r="C837" s="176"/>
      <c r="D837" s="176"/>
      <c r="E837" s="176"/>
      <c r="H837" s="176"/>
      <c r="I837" s="176"/>
      <c r="K837" s="176"/>
      <c r="O837" s="176"/>
      <c r="P837" s="176"/>
      <c r="Q837" s="176"/>
      <c r="R837" s="176"/>
      <c r="S837" s="176"/>
      <c r="T837" s="176"/>
      <c r="U837" s="176"/>
      <c r="V837" s="176"/>
      <c r="W837" s="176"/>
      <c r="X837" s="176"/>
      <c r="Y837" s="176"/>
      <c r="Z837" s="176"/>
      <c r="AA837" s="176"/>
      <c r="AB837" s="188"/>
      <c r="AC837" s="188"/>
    </row>
    <row r="838" spans="2:29" ht="15.75" customHeight="1">
      <c r="B838" s="176"/>
      <c r="C838" s="176"/>
      <c r="D838" s="176"/>
      <c r="E838" s="176"/>
      <c r="H838" s="176"/>
      <c r="I838" s="176"/>
      <c r="K838" s="176"/>
      <c r="O838" s="176"/>
      <c r="P838" s="176"/>
      <c r="Q838" s="176"/>
      <c r="R838" s="176"/>
      <c r="S838" s="176"/>
      <c r="T838" s="176"/>
      <c r="U838" s="176"/>
      <c r="V838" s="176"/>
      <c r="W838" s="176"/>
      <c r="X838" s="176"/>
      <c r="Y838" s="176"/>
      <c r="Z838" s="176"/>
      <c r="AA838" s="176"/>
      <c r="AB838" s="188"/>
      <c r="AC838" s="188"/>
    </row>
    <row r="839" spans="2:29" ht="15.75" customHeight="1">
      <c r="B839" s="176"/>
      <c r="C839" s="176"/>
      <c r="D839" s="176"/>
      <c r="E839" s="176"/>
      <c r="H839" s="176"/>
      <c r="I839" s="176"/>
      <c r="K839" s="176"/>
      <c r="O839" s="176"/>
      <c r="P839" s="176"/>
      <c r="Q839" s="176"/>
      <c r="R839" s="176"/>
      <c r="S839" s="176"/>
      <c r="T839" s="176"/>
      <c r="U839" s="176"/>
      <c r="V839" s="176"/>
      <c r="W839" s="176"/>
      <c r="X839" s="176"/>
      <c r="Y839" s="176"/>
      <c r="Z839" s="176"/>
      <c r="AA839" s="176"/>
      <c r="AB839" s="188"/>
      <c r="AC839" s="188"/>
    </row>
    <row r="840" spans="2:29" ht="15.75" customHeight="1">
      <c r="B840" s="176"/>
      <c r="C840" s="176"/>
      <c r="D840" s="176"/>
      <c r="E840" s="176"/>
      <c r="H840" s="176"/>
      <c r="I840" s="176"/>
      <c r="K840" s="176"/>
      <c r="O840" s="176"/>
      <c r="P840" s="176"/>
      <c r="Q840" s="176"/>
      <c r="R840" s="176"/>
      <c r="S840" s="176"/>
      <c r="T840" s="176"/>
      <c r="U840" s="176"/>
      <c r="V840" s="176"/>
      <c r="W840" s="176"/>
      <c r="X840" s="176"/>
      <c r="Y840" s="176"/>
      <c r="Z840" s="176"/>
      <c r="AA840" s="176"/>
      <c r="AB840" s="188"/>
      <c r="AC840" s="188"/>
    </row>
    <row r="841" spans="2:29" ht="15.75" customHeight="1">
      <c r="B841" s="176"/>
      <c r="C841" s="176"/>
      <c r="D841" s="176"/>
      <c r="E841" s="176"/>
      <c r="H841" s="176"/>
      <c r="I841" s="176"/>
      <c r="K841" s="176"/>
      <c r="O841" s="176"/>
      <c r="P841" s="176"/>
      <c r="Q841" s="176"/>
      <c r="R841" s="176"/>
      <c r="S841" s="176"/>
      <c r="T841" s="176"/>
      <c r="U841" s="176"/>
      <c r="V841" s="176"/>
      <c r="W841" s="176"/>
      <c r="X841" s="176"/>
      <c r="Y841" s="176"/>
      <c r="Z841" s="176"/>
      <c r="AA841" s="176"/>
      <c r="AB841" s="188"/>
      <c r="AC841" s="188"/>
    </row>
    <row r="842" spans="2:29" ht="15.75" customHeight="1">
      <c r="B842" s="176"/>
      <c r="C842" s="176"/>
      <c r="D842" s="176"/>
      <c r="E842" s="176"/>
      <c r="H842" s="176"/>
      <c r="I842" s="176"/>
      <c r="K842" s="176"/>
      <c r="O842" s="176"/>
      <c r="P842" s="176"/>
      <c r="Q842" s="176"/>
      <c r="R842" s="176"/>
      <c r="S842" s="176"/>
      <c r="T842" s="176"/>
      <c r="U842" s="176"/>
      <c r="V842" s="176"/>
      <c r="W842" s="176"/>
      <c r="X842" s="176"/>
      <c r="Y842" s="176"/>
      <c r="Z842" s="176"/>
      <c r="AA842" s="176"/>
      <c r="AB842" s="188"/>
      <c r="AC842" s="188"/>
    </row>
    <row r="843" spans="2:29" ht="15.75" customHeight="1">
      <c r="B843" s="176"/>
      <c r="C843" s="176"/>
      <c r="D843" s="176"/>
      <c r="E843" s="176"/>
      <c r="H843" s="176"/>
      <c r="I843" s="176"/>
      <c r="K843" s="176"/>
      <c r="O843" s="176"/>
      <c r="P843" s="176"/>
      <c r="Q843" s="176"/>
      <c r="R843" s="176"/>
      <c r="S843" s="176"/>
      <c r="T843" s="176"/>
      <c r="U843" s="176"/>
      <c r="V843" s="176"/>
      <c r="W843" s="176"/>
      <c r="X843" s="176"/>
      <c r="Y843" s="176"/>
      <c r="Z843" s="176"/>
      <c r="AA843" s="176"/>
      <c r="AB843" s="188"/>
      <c r="AC843" s="188"/>
    </row>
    <row r="844" spans="2:29" ht="15.75" customHeight="1">
      <c r="B844" s="176"/>
      <c r="C844" s="176"/>
      <c r="D844" s="176"/>
      <c r="E844" s="176"/>
      <c r="H844" s="176"/>
      <c r="I844" s="176"/>
      <c r="K844" s="176"/>
      <c r="O844" s="176"/>
      <c r="P844" s="176"/>
      <c r="Q844" s="176"/>
      <c r="R844" s="176"/>
      <c r="S844" s="176"/>
      <c r="T844" s="176"/>
      <c r="U844" s="176"/>
      <c r="V844" s="176"/>
      <c r="W844" s="176"/>
      <c r="X844" s="176"/>
      <c r="Y844" s="176"/>
      <c r="Z844" s="176"/>
      <c r="AA844" s="176"/>
      <c r="AB844" s="188"/>
      <c r="AC844" s="188"/>
    </row>
    <row r="845" spans="2:29" ht="15.75" customHeight="1">
      <c r="B845" s="176"/>
      <c r="C845" s="176"/>
      <c r="D845" s="176"/>
      <c r="E845" s="176"/>
      <c r="H845" s="176"/>
      <c r="I845" s="176"/>
      <c r="K845" s="176"/>
      <c r="O845" s="176"/>
      <c r="P845" s="176"/>
      <c r="Q845" s="176"/>
      <c r="R845" s="176"/>
      <c r="S845" s="176"/>
      <c r="T845" s="176"/>
      <c r="U845" s="176"/>
      <c r="V845" s="176"/>
      <c r="W845" s="176"/>
      <c r="X845" s="176"/>
      <c r="Y845" s="176"/>
      <c r="Z845" s="176"/>
      <c r="AA845" s="176"/>
      <c r="AB845" s="188"/>
      <c r="AC845" s="188"/>
    </row>
    <row r="846" spans="2:29" ht="15.75" customHeight="1">
      <c r="B846" s="176"/>
      <c r="C846" s="176"/>
      <c r="D846" s="176"/>
      <c r="E846" s="176"/>
      <c r="H846" s="176"/>
      <c r="I846" s="176"/>
      <c r="K846" s="176"/>
      <c r="O846" s="176"/>
      <c r="P846" s="176"/>
      <c r="Q846" s="176"/>
      <c r="R846" s="176"/>
      <c r="S846" s="176"/>
      <c r="T846" s="176"/>
      <c r="U846" s="176"/>
      <c r="V846" s="176"/>
      <c r="W846" s="176"/>
      <c r="X846" s="176"/>
      <c r="Y846" s="176"/>
      <c r="Z846" s="176"/>
      <c r="AA846" s="176"/>
      <c r="AB846" s="188"/>
      <c r="AC846" s="188"/>
    </row>
    <row r="847" spans="2:29" ht="15.75" customHeight="1">
      <c r="B847" s="176"/>
      <c r="C847" s="176"/>
      <c r="D847" s="176"/>
      <c r="E847" s="176"/>
      <c r="H847" s="176"/>
      <c r="I847" s="176"/>
      <c r="K847" s="176"/>
      <c r="O847" s="176"/>
      <c r="P847" s="176"/>
      <c r="Q847" s="176"/>
      <c r="R847" s="176"/>
      <c r="S847" s="176"/>
      <c r="T847" s="176"/>
      <c r="U847" s="176"/>
      <c r="V847" s="176"/>
      <c r="W847" s="176"/>
      <c r="X847" s="176"/>
      <c r="Y847" s="176"/>
      <c r="Z847" s="176"/>
      <c r="AA847" s="176"/>
      <c r="AB847" s="188"/>
      <c r="AC847" s="188"/>
    </row>
    <row r="848" spans="2:29" ht="15.75" customHeight="1">
      <c r="B848" s="176"/>
      <c r="C848" s="176"/>
      <c r="D848" s="176"/>
      <c r="E848" s="176"/>
      <c r="H848" s="176"/>
      <c r="I848" s="176"/>
      <c r="K848" s="176"/>
      <c r="O848" s="176"/>
      <c r="P848" s="176"/>
      <c r="Q848" s="176"/>
      <c r="R848" s="176"/>
      <c r="S848" s="176"/>
      <c r="T848" s="176"/>
      <c r="U848" s="176"/>
      <c r="V848" s="176"/>
      <c r="W848" s="176"/>
      <c r="X848" s="176"/>
      <c r="Y848" s="176"/>
      <c r="Z848" s="176"/>
      <c r="AA848" s="176"/>
      <c r="AB848" s="188"/>
      <c r="AC848" s="188"/>
    </row>
    <row r="849" spans="2:29" ht="15.75" customHeight="1">
      <c r="B849" s="176"/>
      <c r="C849" s="176"/>
      <c r="D849" s="176"/>
      <c r="E849" s="176"/>
      <c r="H849" s="176"/>
      <c r="I849" s="176"/>
      <c r="K849" s="176"/>
      <c r="O849" s="176"/>
      <c r="P849" s="176"/>
      <c r="Q849" s="176"/>
      <c r="R849" s="176"/>
      <c r="S849" s="176"/>
      <c r="T849" s="176"/>
      <c r="U849" s="176"/>
      <c r="V849" s="176"/>
      <c r="W849" s="176"/>
      <c r="X849" s="176"/>
      <c r="Y849" s="176"/>
      <c r="Z849" s="176"/>
      <c r="AA849" s="176"/>
      <c r="AB849" s="188"/>
      <c r="AC849" s="188"/>
    </row>
    <row r="850" spans="2:29" ht="15.75" customHeight="1">
      <c r="B850" s="176"/>
      <c r="C850" s="176"/>
      <c r="D850" s="176"/>
      <c r="E850" s="176"/>
      <c r="H850" s="176"/>
      <c r="I850" s="176"/>
      <c r="K850" s="176"/>
      <c r="O850" s="176"/>
      <c r="P850" s="176"/>
      <c r="Q850" s="176"/>
      <c r="R850" s="176"/>
      <c r="S850" s="176"/>
      <c r="T850" s="176"/>
      <c r="U850" s="176"/>
      <c r="V850" s="176"/>
      <c r="W850" s="176"/>
      <c r="X850" s="176"/>
      <c r="Y850" s="176"/>
      <c r="Z850" s="176"/>
      <c r="AA850" s="176"/>
      <c r="AB850" s="188"/>
      <c r="AC850" s="188"/>
    </row>
    <row r="851" spans="2:29" ht="15.75" customHeight="1">
      <c r="B851" s="176"/>
      <c r="C851" s="176"/>
      <c r="D851" s="176"/>
      <c r="E851" s="176"/>
      <c r="H851" s="176"/>
      <c r="I851" s="176"/>
      <c r="K851" s="176"/>
      <c r="O851" s="176"/>
      <c r="P851" s="176"/>
      <c r="Q851" s="176"/>
      <c r="R851" s="176"/>
      <c r="S851" s="176"/>
      <c r="T851" s="176"/>
      <c r="U851" s="176"/>
      <c r="V851" s="176"/>
      <c r="W851" s="176"/>
      <c r="X851" s="176"/>
      <c r="Y851" s="176"/>
      <c r="Z851" s="176"/>
      <c r="AA851" s="176"/>
      <c r="AB851" s="188"/>
      <c r="AC851" s="188"/>
    </row>
    <row r="852" spans="2:29" ht="15.75" customHeight="1">
      <c r="B852" s="176"/>
      <c r="C852" s="176"/>
      <c r="D852" s="176"/>
      <c r="E852" s="176"/>
      <c r="H852" s="176"/>
      <c r="I852" s="176"/>
      <c r="K852" s="176"/>
      <c r="O852" s="176"/>
      <c r="P852" s="176"/>
      <c r="Q852" s="176"/>
      <c r="R852" s="176"/>
      <c r="S852" s="176"/>
      <c r="T852" s="176"/>
      <c r="U852" s="176"/>
      <c r="V852" s="176"/>
      <c r="W852" s="176"/>
      <c r="X852" s="176"/>
      <c r="Y852" s="176"/>
      <c r="Z852" s="176"/>
      <c r="AA852" s="176"/>
      <c r="AB852" s="188"/>
      <c r="AC852" s="188"/>
    </row>
    <row r="853" spans="2:29" ht="15.75" customHeight="1">
      <c r="B853" s="176"/>
      <c r="C853" s="176"/>
      <c r="D853" s="176"/>
      <c r="E853" s="176"/>
      <c r="H853" s="176"/>
      <c r="I853" s="176"/>
      <c r="K853" s="176"/>
      <c r="O853" s="176"/>
      <c r="P853" s="176"/>
      <c r="Q853" s="176"/>
      <c r="R853" s="176"/>
      <c r="S853" s="176"/>
      <c r="T853" s="176"/>
      <c r="U853" s="176"/>
      <c r="V853" s="176"/>
      <c r="W853" s="176"/>
      <c r="X853" s="176"/>
      <c r="Y853" s="176"/>
      <c r="Z853" s="176"/>
      <c r="AA853" s="176"/>
      <c r="AB853" s="188"/>
      <c r="AC853" s="188"/>
    </row>
    <row r="854" spans="2:29" ht="15.75" customHeight="1">
      <c r="B854" s="176"/>
      <c r="C854" s="176"/>
      <c r="D854" s="176"/>
      <c r="E854" s="176"/>
      <c r="H854" s="176"/>
      <c r="I854" s="176"/>
      <c r="K854" s="176"/>
      <c r="O854" s="176"/>
      <c r="P854" s="176"/>
      <c r="Q854" s="176"/>
      <c r="R854" s="176"/>
      <c r="S854" s="176"/>
      <c r="T854" s="176"/>
      <c r="U854" s="176"/>
      <c r="V854" s="176"/>
      <c r="W854" s="176"/>
      <c r="X854" s="176"/>
      <c r="Y854" s="176"/>
      <c r="Z854" s="176"/>
      <c r="AA854" s="176"/>
      <c r="AB854" s="188"/>
      <c r="AC854" s="188"/>
    </row>
    <row r="855" spans="2:29" ht="15.75" customHeight="1">
      <c r="B855" s="176"/>
      <c r="C855" s="176"/>
      <c r="D855" s="176"/>
      <c r="E855" s="176"/>
      <c r="H855" s="176"/>
      <c r="I855" s="176"/>
      <c r="K855" s="176"/>
      <c r="O855" s="176"/>
      <c r="P855" s="176"/>
      <c r="Q855" s="176"/>
      <c r="R855" s="176"/>
      <c r="S855" s="176"/>
      <c r="T855" s="176"/>
      <c r="U855" s="176"/>
      <c r="V855" s="176"/>
      <c r="W855" s="176"/>
      <c r="X855" s="176"/>
      <c r="Y855" s="176"/>
      <c r="Z855" s="176"/>
      <c r="AA855" s="176"/>
      <c r="AB855" s="188"/>
      <c r="AC855" s="188"/>
    </row>
    <row r="856" spans="2:29" ht="15.75" customHeight="1">
      <c r="B856" s="176"/>
      <c r="C856" s="176"/>
      <c r="D856" s="176"/>
      <c r="E856" s="176"/>
      <c r="H856" s="176"/>
      <c r="I856" s="176"/>
      <c r="K856" s="176"/>
      <c r="O856" s="176"/>
      <c r="P856" s="176"/>
      <c r="Q856" s="176"/>
      <c r="R856" s="176"/>
      <c r="S856" s="176"/>
      <c r="T856" s="176"/>
      <c r="U856" s="176"/>
      <c r="V856" s="176"/>
      <c r="W856" s="176"/>
      <c r="X856" s="176"/>
      <c r="Y856" s="176"/>
      <c r="Z856" s="176"/>
      <c r="AA856" s="176"/>
      <c r="AB856" s="188"/>
      <c r="AC856" s="188"/>
    </row>
    <row r="857" spans="2:29" ht="15.75" customHeight="1">
      <c r="B857" s="176"/>
      <c r="C857" s="176"/>
      <c r="D857" s="176"/>
      <c r="E857" s="176"/>
      <c r="H857" s="176"/>
      <c r="I857" s="176"/>
      <c r="K857" s="176"/>
      <c r="O857" s="176"/>
      <c r="P857" s="176"/>
      <c r="Q857" s="176"/>
      <c r="R857" s="176"/>
      <c r="S857" s="176"/>
      <c r="T857" s="176"/>
      <c r="U857" s="176"/>
      <c r="V857" s="176"/>
      <c r="W857" s="176"/>
      <c r="X857" s="176"/>
      <c r="Y857" s="176"/>
      <c r="Z857" s="176"/>
      <c r="AA857" s="176"/>
      <c r="AB857" s="188"/>
      <c r="AC857" s="188"/>
    </row>
    <row r="858" spans="2:29" ht="15.75" customHeight="1">
      <c r="B858" s="176"/>
      <c r="C858" s="176"/>
      <c r="D858" s="176"/>
      <c r="E858" s="176"/>
      <c r="H858" s="176"/>
      <c r="I858" s="176"/>
      <c r="K858" s="176"/>
      <c r="O858" s="176"/>
      <c r="P858" s="176"/>
      <c r="Q858" s="176"/>
      <c r="R858" s="176"/>
      <c r="S858" s="176"/>
      <c r="T858" s="176"/>
      <c r="U858" s="176"/>
      <c r="V858" s="176"/>
      <c r="W858" s="176"/>
      <c r="X858" s="176"/>
      <c r="Y858" s="176"/>
      <c r="Z858" s="176"/>
      <c r="AA858" s="176"/>
      <c r="AB858" s="188"/>
      <c r="AC858" s="188"/>
    </row>
    <row r="859" spans="2:29" ht="15.75" customHeight="1">
      <c r="B859" s="176"/>
      <c r="C859" s="176"/>
      <c r="D859" s="176"/>
      <c r="E859" s="176"/>
      <c r="H859" s="176"/>
      <c r="I859" s="176"/>
      <c r="K859" s="176"/>
      <c r="O859" s="176"/>
      <c r="P859" s="176"/>
      <c r="Q859" s="176"/>
      <c r="R859" s="176"/>
      <c r="S859" s="176"/>
      <c r="T859" s="176"/>
      <c r="U859" s="176"/>
      <c r="V859" s="176"/>
      <c r="W859" s="176"/>
      <c r="X859" s="176"/>
      <c r="Y859" s="176"/>
      <c r="Z859" s="176"/>
      <c r="AA859" s="176"/>
      <c r="AB859" s="188"/>
      <c r="AC859" s="188"/>
    </row>
    <row r="860" spans="2:29" ht="15.75" customHeight="1">
      <c r="B860" s="176"/>
      <c r="C860" s="176"/>
      <c r="D860" s="176"/>
      <c r="E860" s="176"/>
      <c r="H860" s="176"/>
      <c r="I860" s="176"/>
      <c r="K860" s="176"/>
      <c r="O860" s="176"/>
      <c r="P860" s="176"/>
      <c r="Q860" s="176"/>
      <c r="R860" s="176"/>
      <c r="S860" s="176"/>
      <c r="T860" s="176"/>
      <c r="U860" s="176"/>
      <c r="V860" s="176"/>
      <c r="W860" s="176"/>
      <c r="X860" s="176"/>
      <c r="Y860" s="176"/>
      <c r="Z860" s="176"/>
      <c r="AA860" s="176"/>
      <c r="AB860" s="188"/>
      <c r="AC860" s="188"/>
    </row>
    <row r="861" spans="2:29" ht="15.75" customHeight="1">
      <c r="B861" s="176"/>
      <c r="C861" s="176"/>
      <c r="D861" s="176"/>
      <c r="E861" s="176"/>
      <c r="H861" s="176"/>
      <c r="I861" s="176"/>
      <c r="K861" s="176"/>
      <c r="O861" s="176"/>
      <c r="P861" s="176"/>
      <c r="Q861" s="176"/>
      <c r="R861" s="176"/>
      <c r="S861" s="176"/>
      <c r="T861" s="176"/>
      <c r="U861" s="176"/>
      <c r="V861" s="176"/>
      <c r="W861" s="176"/>
      <c r="X861" s="176"/>
      <c r="Y861" s="176"/>
      <c r="Z861" s="176"/>
      <c r="AA861" s="176"/>
      <c r="AB861" s="188"/>
      <c r="AC861" s="188"/>
    </row>
    <row r="862" spans="2:29" ht="15.75" customHeight="1">
      <c r="B862" s="176"/>
      <c r="C862" s="176"/>
      <c r="D862" s="176"/>
      <c r="E862" s="176"/>
      <c r="H862" s="176"/>
      <c r="I862" s="176"/>
      <c r="K862" s="176"/>
      <c r="O862" s="176"/>
      <c r="P862" s="176"/>
      <c r="Q862" s="176"/>
      <c r="R862" s="176"/>
      <c r="S862" s="176"/>
      <c r="T862" s="176"/>
      <c r="U862" s="176"/>
      <c r="V862" s="176"/>
      <c r="W862" s="176"/>
      <c r="X862" s="176"/>
      <c r="Y862" s="176"/>
      <c r="Z862" s="176"/>
      <c r="AA862" s="176"/>
      <c r="AB862" s="188"/>
      <c r="AC862" s="188"/>
    </row>
    <row r="863" spans="2:29" ht="15.75" customHeight="1">
      <c r="B863" s="176"/>
      <c r="C863" s="176"/>
      <c r="D863" s="176"/>
      <c r="E863" s="176"/>
      <c r="H863" s="176"/>
      <c r="I863" s="176"/>
      <c r="K863" s="176"/>
      <c r="O863" s="176"/>
      <c r="P863" s="176"/>
      <c r="Q863" s="176"/>
      <c r="R863" s="176"/>
      <c r="S863" s="176"/>
      <c r="T863" s="176"/>
      <c r="U863" s="176"/>
      <c r="V863" s="176"/>
      <c r="W863" s="176"/>
      <c r="X863" s="176"/>
      <c r="Y863" s="176"/>
      <c r="Z863" s="176"/>
      <c r="AA863" s="176"/>
      <c r="AB863" s="188"/>
      <c r="AC863" s="188"/>
    </row>
    <row r="864" spans="2:29" ht="15.75" customHeight="1">
      <c r="B864" s="176"/>
      <c r="C864" s="176"/>
      <c r="D864" s="176"/>
      <c r="E864" s="176"/>
      <c r="H864" s="176"/>
      <c r="I864" s="176"/>
      <c r="K864" s="176"/>
      <c r="O864" s="176"/>
      <c r="P864" s="176"/>
      <c r="Q864" s="176"/>
      <c r="R864" s="176"/>
      <c r="S864" s="176"/>
      <c r="T864" s="176"/>
      <c r="U864" s="176"/>
      <c r="V864" s="176"/>
      <c r="W864" s="176"/>
      <c r="X864" s="176"/>
      <c r="Y864" s="176"/>
      <c r="Z864" s="176"/>
      <c r="AA864" s="176"/>
      <c r="AB864" s="188"/>
      <c r="AC864" s="188"/>
    </row>
    <row r="865" spans="2:29" ht="15.75" customHeight="1">
      <c r="B865" s="176"/>
      <c r="C865" s="176"/>
      <c r="D865" s="176"/>
      <c r="E865" s="176"/>
      <c r="H865" s="176"/>
      <c r="I865" s="176"/>
      <c r="K865" s="176"/>
      <c r="O865" s="176"/>
      <c r="P865" s="176"/>
      <c r="Q865" s="176"/>
      <c r="R865" s="176"/>
      <c r="S865" s="176"/>
      <c r="T865" s="176"/>
      <c r="U865" s="176"/>
      <c r="V865" s="176"/>
      <c r="W865" s="176"/>
      <c r="X865" s="176"/>
      <c r="Y865" s="176"/>
      <c r="Z865" s="176"/>
      <c r="AA865" s="176"/>
      <c r="AB865" s="188"/>
      <c r="AC865" s="188"/>
    </row>
    <row r="866" spans="2:29" ht="15.75" customHeight="1">
      <c r="B866" s="176"/>
      <c r="C866" s="176"/>
      <c r="D866" s="176"/>
      <c r="E866" s="176"/>
      <c r="H866" s="176"/>
      <c r="I866" s="176"/>
      <c r="K866" s="176"/>
      <c r="O866" s="176"/>
      <c r="P866" s="176"/>
      <c r="Q866" s="176"/>
      <c r="R866" s="176"/>
      <c r="S866" s="176"/>
      <c r="T866" s="176"/>
      <c r="U866" s="176"/>
      <c r="V866" s="176"/>
      <c r="W866" s="176"/>
      <c r="X866" s="176"/>
      <c r="Y866" s="176"/>
      <c r="Z866" s="176"/>
      <c r="AA866" s="176"/>
      <c r="AB866" s="188"/>
      <c r="AC866" s="188"/>
    </row>
    <row r="867" spans="2:29" ht="15.75" customHeight="1">
      <c r="B867" s="176"/>
      <c r="C867" s="176"/>
      <c r="D867" s="176"/>
      <c r="E867" s="176"/>
      <c r="H867" s="176"/>
      <c r="I867" s="176"/>
      <c r="K867" s="176"/>
      <c r="O867" s="176"/>
      <c r="P867" s="176"/>
      <c r="Q867" s="176"/>
      <c r="R867" s="176"/>
      <c r="S867" s="176"/>
      <c r="T867" s="176"/>
      <c r="U867" s="176"/>
      <c r="V867" s="176"/>
      <c r="W867" s="176"/>
      <c r="X867" s="176"/>
      <c r="Y867" s="176"/>
      <c r="Z867" s="176"/>
      <c r="AA867" s="176"/>
      <c r="AB867" s="188"/>
      <c r="AC867" s="188"/>
    </row>
    <row r="868" spans="2:29" ht="15.75" customHeight="1">
      <c r="B868" s="176"/>
      <c r="C868" s="176"/>
      <c r="D868" s="176"/>
      <c r="E868" s="176"/>
      <c r="H868" s="176"/>
      <c r="I868" s="176"/>
      <c r="K868" s="176"/>
      <c r="O868" s="176"/>
      <c r="P868" s="176"/>
      <c r="Q868" s="176"/>
      <c r="R868" s="176"/>
      <c r="S868" s="176"/>
      <c r="T868" s="176"/>
      <c r="U868" s="176"/>
      <c r="V868" s="176"/>
      <c r="W868" s="176"/>
      <c r="X868" s="176"/>
      <c r="Y868" s="176"/>
      <c r="Z868" s="176"/>
      <c r="AA868" s="176"/>
      <c r="AB868" s="188"/>
      <c r="AC868" s="188"/>
    </row>
    <row r="869" spans="2:29" ht="15.75" customHeight="1">
      <c r="B869" s="176"/>
      <c r="C869" s="176"/>
      <c r="D869" s="176"/>
      <c r="E869" s="176"/>
      <c r="H869" s="176"/>
      <c r="I869" s="176"/>
      <c r="K869" s="176"/>
      <c r="O869" s="176"/>
      <c r="P869" s="176"/>
      <c r="Q869" s="176"/>
      <c r="R869" s="176"/>
      <c r="S869" s="176"/>
      <c r="T869" s="176"/>
      <c r="U869" s="176"/>
      <c r="V869" s="176"/>
      <c r="W869" s="176"/>
      <c r="X869" s="176"/>
      <c r="Y869" s="176"/>
      <c r="Z869" s="176"/>
      <c r="AA869" s="176"/>
      <c r="AB869" s="188"/>
      <c r="AC869" s="188"/>
    </row>
    <row r="870" spans="2:29" ht="15.75" customHeight="1">
      <c r="B870" s="176"/>
      <c r="C870" s="176"/>
      <c r="D870" s="176"/>
      <c r="E870" s="176"/>
      <c r="H870" s="176"/>
      <c r="I870" s="176"/>
      <c r="K870" s="176"/>
      <c r="O870" s="176"/>
      <c r="P870" s="176"/>
      <c r="Q870" s="176"/>
      <c r="R870" s="176"/>
      <c r="S870" s="176"/>
      <c r="T870" s="176"/>
      <c r="U870" s="176"/>
      <c r="V870" s="176"/>
      <c r="W870" s="176"/>
      <c r="X870" s="176"/>
      <c r="Y870" s="176"/>
      <c r="Z870" s="176"/>
      <c r="AA870" s="176"/>
      <c r="AB870" s="188"/>
      <c r="AC870" s="188"/>
    </row>
    <row r="871" spans="2:29" ht="15.75" customHeight="1">
      <c r="B871" s="176"/>
      <c r="C871" s="176"/>
      <c r="D871" s="176"/>
      <c r="E871" s="176"/>
      <c r="H871" s="176"/>
      <c r="I871" s="176"/>
      <c r="K871" s="176"/>
      <c r="O871" s="176"/>
      <c r="P871" s="176"/>
      <c r="Q871" s="176"/>
      <c r="R871" s="176"/>
      <c r="S871" s="176"/>
      <c r="T871" s="176"/>
      <c r="U871" s="176"/>
      <c r="V871" s="176"/>
      <c r="W871" s="176"/>
      <c r="X871" s="176"/>
      <c r="Y871" s="176"/>
      <c r="Z871" s="176"/>
      <c r="AA871" s="176"/>
      <c r="AB871" s="188"/>
      <c r="AC871" s="188"/>
    </row>
    <row r="872" spans="2:29" ht="15.75" customHeight="1">
      <c r="B872" s="176"/>
      <c r="C872" s="176"/>
      <c r="D872" s="176"/>
      <c r="E872" s="176"/>
      <c r="H872" s="176"/>
      <c r="I872" s="176"/>
      <c r="K872" s="176"/>
      <c r="O872" s="176"/>
      <c r="P872" s="176"/>
      <c r="Q872" s="176"/>
      <c r="R872" s="176"/>
      <c r="S872" s="176"/>
      <c r="T872" s="176"/>
      <c r="U872" s="176"/>
      <c r="V872" s="176"/>
      <c r="W872" s="176"/>
      <c r="X872" s="176"/>
      <c r="Y872" s="176"/>
      <c r="Z872" s="176"/>
      <c r="AA872" s="176"/>
      <c r="AB872" s="188"/>
      <c r="AC872" s="188"/>
    </row>
    <row r="873" spans="2:29" ht="15.75" customHeight="1">
      <c r="B873" s="176"/>
      <c r="C873" s="176"/>
      <c r="D873" s="176"/>
      <c r="E873" s="176"/>
      <c r="H873" s="176"/>
      <c r="I873" s="176"/>
      <c r="K873" s="176"/>
      <c r="O873" s="176"/>
      <c r="P873" s="176"/>
      <c r="Q873" s="176"/>
      <c r="R873" s="176"/>
      <c r="S873" s="176"/>
      <c r="T873" s="176"/>
      <c r="U873" s="176"/>
      <c r="V873" s="176"/>
      <c r="W873" s="176"/>
      <c r="X873" s="176"/>
      <c r="Y873" s="176"/>
      <c r="Z873" s="176"/>
      <c r="AA873" s="176"/>
      <c r="AB873" s="188"/>
      <c r="AC873" s="188"/>
    </row>
    <row r="874" spans="2:29" ht="15.75" customHeight="1">
      <c r="B874" s="176"/>
      <c r="C874" s="176"/>
      <c r="D874" s="176"/>
      <c r="E874" s="176"/>
      <c r="H874" s="176"/>
      <c r="I874" s="176"/>
      <c r="K874" s="176"/>
      <c r="O874" s="176"/>
      <c r="P874" s="176"/>
      <c r="Q874" s="176"/>
      <c r="R874" s="176"/>
      <c r="S874" s="176"/>
      <c r="T874" s="176"/>
      <c r="U874" s="176"/>
      <c r="V874" s="176"/>
      <c r="W874" s="176"/>
      <c r="X874" s="176"/>
      <c r="Y874" s="176"/>
      <c r="Z874" s="176"/>
      <c r="AA874" s="176"/>
      <c r="AB874" s="188"/>
      <c r="AC874" s="188"/>
    </row>
    <row r="875" spans="2:29" ht="15.75" customHeight="1">
      <c r="B875" s="176"/>
      <c r="C875" s="176"/>
      <c r="D875" s="176"/>
      <c r="E875" s="176"/>
      <c r="H875" s="176"/>
      <c r="I875" s="176"/>
      <c r="K875" s="176"/>
      <c r="O875" s="176"/>
      <c r="P875" s="176"/>
      <c r="Q875" s="176"/>
      <c r="R875" s="176"/>
      <c r="S875" s="176"/>
      <c r="T875" s="176"/>
      <c r="U875" s="176"/>
      <c r="V875" s="176"/>
      <c r="W875" s="176"/>
      <c r="X875" s="176"/>
      <c r="Y875" s="176"/>
      <c r="Z875" s="176"/>
      <c r="AA875" s="176"/>
      <c r="AB875" s="188"/>
      <c r="AC875" s="188"/>
    </row>
    <row r="876" spans="2:29" ht="15.75" customHeight="1">
      <c r="B876" s="176"/>
      <c r="C876" s="176"/>
      <c r="D876" s="176"/>
      <c r="E876" s="176"/>
      <c r="H876" s="176"/>
      <c r="I876" s="176"/>
      <c r="K876" s="176"/>
      <c r="O876" s="176"/>
      <c r="P876" s="176"/>
      <c r="Q876" s="176"/>
      <c r="R876" s="176"/>
      <c r="S876" s="176"/>
      <c r="T876" s="176"/>
      <c r="U876" s="176"/>
      <c r="V876" s="176"/>
      <c r="W876" s="176"/>
      <c r="X876" s="176"/>
      <c r="Y876" s="176"/>
      <c r="Z876" s="176"/>
      <c r="AA876" s="176"/>
      <c r="AB876" s="188"/>
      <c r="AC876" s="188"/>
    </row>
    <row r="877" spans="2:29" ht="15.75" customHeight="1">
      <c r="B877" s="176"/>
      <c r="C877" s="176"/>
      <c r="D877" s="176"/>
      <c r="E877" s="176"/>
      <c r="H877" s="176"/>
      <c r="I877" s="176"/>
      <c r="K877" s="176"/>
      <c r="O877" s="176"/>
      <c r="P877" s="176"/>
      <c r="Q877" s="176"/>
      <c r="R877" s="176"/>
      <c r="S877" s="176"/>
      <c r="T877" s="176"/>
      <c r="U877" s="176"/>
      <c r="V877" s="176"/>
      <c r="W877" s="176"/>
      <c r="X877" s="176"/>
      <c r="Y877" s="176"/>
      <c r="Z877" s="176"/>
      <c r="AA877" s="176"/>
      <c r="AB877" s="188"/>
      <c r="AC877" s="188"/>
    </row>
    <row r="878" spans="2:29" ht="15.75" customHeight="1">
      <c r="B878" s="176"/>
      <c r="C878" s="176"/>
      <c r="D878" s="176"/>
      <c r="E878" s="176"/>
      <c r="H878" s="176"/>
      <c r="I878" s="176"/>
      <c r="K878" s="176"/>
      <c r="O878" s="176"/>
      <c r="P878" s="176"/>
      <c r="Q878" s="176"/>
      <c r="R878" s="176"/>
      <c r="S878" s="176"/>
      <c r="T878" s="176"/>
      <c r="U878" s="176"/>
      <c r="V878" s="176"/>
      <c r="W878" s="176"/>
      <c r="X878" s="176"/>
      <c r="Y878" s="176"/>
      <c r="Z878" s="176"/>
      <c r="AA878" s="176"/>
      <c r="AB878" s="188"/>
      <c r="AC878" s="188"/>
    </row>
    <row r="879" spans="2:29" ht="15.75" customHeight="1">
      <c r="B879" s="176"/>
      <c r="C879" s="176"/>
      <c r="D879" s="176"/>
      <c r="E879" s="176"/>
      <c r="H879" s="176"/>
      <c r="I879" s="176"/>
      <c r="K879" s="176"/>
      <c r="O879" s="176"/>
      <c r="P879" s="176"/>
      <c r="Q879" s="176"/>
      <c r="R879" s="176"/>
      <c r="S879" s="176"/>
      <c r="T879" s="176"/>
      <c r="U879" s="176"/>
      <c r="V879" s="176"/>
      <c r="W879" s="176"/>
      <c r="X879" s="176"/>
      <c r="Y879" s="176"/>
      <c r="Z879" s="176"/>
      <c r="AA879" s="176"/>
      <c r="AB879" s="188"/>
      <c r="AC879" s="188"/>
    </row>
    <row r="880" spans="2:29" ht="15.75" customHeight="1">
      <c r="B880" s="176"/>
      <c r="C880" s="176"/>
      <c r="D880" s="176"/>
      <c r="E880" s="176"/>
      <c r="H880" s="176"/>
      <c r="I880" s="176"/>
      <c r="K880" s="176"/>
      <c r="O880" s="176"/>
      <c r="P880" s="176"/>
      <c r="Q880" s="176"/>
      <c r="R880" s="176"/>
      <c r="S880" s="176"/>
      <c r="T880" s="176"/>
      <c r="U880" s="176"/>
      <c r="V880" s="176"/>
      <c r="W880" s="176"/>
      <c r="X880" s="176"/>
      <c r="Y880" s="176"/>
      <c r="Z880" s="176"/>
      <c r="AA880" s="176"/>
      <c r="AB880" s="188"/>
      <c r="AC880" s="188"/>
    </row>
    <row r="881" spans="2:29" ht="15.75" customHeight="1">
      <c r="B881" s="176"/>
      <c r="C881" s="176"/>
      <c r="D881" s="176"/>
      <c r="E881" s="176"/>
      <c r="H881" s="176"/>
      <c r="I881" s="176"/>
      <c r="K881" s="176"/>
      <c r="O881" s="176"/>
      <c r="P881" s="176"/>
      <c r="Q881" s="176"/>
      <c r="R881" s="176"/>
      <c r="S881" s="176"/>
      <c r="T881" s="176"/>
      <c r="U881" s="176"/>
      <c r="V881" s="176"/>
      <c r="W881" s="176"/>
      <c r="X881" s="176"/>
      <c r="Y881" s="176"/>
      <c r="Z881" s="176"/>
      <c r="AA881" s="176"/>
      <c r="AB881" s="188"/>
      <c r="AC881" s="188"/>
    </row>
    <row r="882" spans="2:29" ht="15.75" customHeight="1">
      <c r="B882" s="176"/>
      <c r="C882" s="176"/>
      <c r="D882" s="176"/>
      <c r="E882" s="176"/>
      <c r="H882" s="176"/>
      <c r="I882" s="176"/>
      <c r="K882" s="176"/>
      <c r="O882" s="176"/>
      <c r="P882" s="176"/>
      <c r="Q882" s="176"/>
      <c r="R882" s="176"/>
      <c r="S882" s="176"/>
      <c r="T882" s="176"/>
      <c r="U882" s="176"/>
      <c r="V882" s="176"/>
      <c r="W882" s="176"/>
      <c r="X882" s="176"/>
      <c r="Y882" s="176"/>
      <c r="Z882" s="176"/>
      <c r="AA882" s="176"/>
      <c r="AB882" s="188"/>
      <c r="AC882" s="188"/>
    </row>
    <row r="883" spans="2:29" ht="15.75" customHeight="1">
      <c r="B883" s="176"/>
      <c r="C883" s="176"/>
      <c r="D883" s="176"/>
      <c r="E883" s="176"/>
      <c r="H883" s="176"/>
      <c r="I883" s="176"/>
      <c r="K883" s="176"/>
      <c r="O883" s="176"/>
      <c r="P883" s="176"/>
      <c r="Q883" s="176"/>
      <c r="R883" s="176"/>
      <c r="S883" s="176"/>
      <c r="T883" s="176"/>
      <c r="U883" s="176"/>
      <c r="V883" s="176"/>
      <c r="W883" s="176"/>
      <c r="X883" s="176"/>
      <c r="Y883" s="176"/>
      <c r="Z883" s="176"/>
      <c r="AA883" s="176"/>
      <c r="AB883" s="188"/>
      <c r="AC883" s="188"/>
    </row>
    <row r="884" spans="2:29" ht="15.75" customHeight="1">
      <c r="B884" s="176"/>
      <c r="C884" s="176"/>
      <c r="D884" s="176"/>
      <c r="E884" s="176"/>
      <c r="H884" s="176"/>
      <c r="I884" s="176"/>
      <c r="K884" s="176"/>
      <c r="O884" s="176"/>
      <c r="P884" s="176"/>
      <c r="Q884" s="176"/>
      <c r="R884" s="176"/>
      <c r="S884" s="176"/>
      <c r="T884" s="176"/>
      <c r="U884" s="176"/>
      <c r="V884" s="176"/>
      <c r="W884" s="176"/>
      <c r="X884" s="176"/>
      <c r="Y884" s="176"/>
      <c r="Z884" s="176"/>
      <c r="AA884" s="176"/>
      <c r="AB884" s="188"/>
      <c r="AC884" s="188"/>
    </row>
    <row r="885" spans="2:29" ht="15.75" customHeight="1">
      <c r="B885" s="176"/>
      <c r="C885" s="176"/>
      <c r="D885" s="176"/>
      <c r="E885" s="176"/>
      <c r="H885" s="176"/>
      <c r="I885" s="176"/>
      <c r="K885" s="176"/>
      <c r="O885" s="176"/>
      <c r="P885" s="176"/>
      <c r="Q885" s="176"/>
      <c r="R885" s="176"/>
      <c r="S885" s="176"/>
      <c r="T885" s="176"/>
      <c r="U885" s="176"/>
      <c r="V885" s="176"/>
      <c r="W885" s="176"/>
      <c r="X885" s="176"/>
      <c r="Y885" s="176"/>
      <c r="Z885" s="176"/>
      <c r="AA885" s="176"/>
      <c r="AB885" s="188"/>
      <c r="AC885" s="188"/>
    </row>
    <row r="886" spans="2:29" ht="15.75" customHeight="1">
      <c r="B886" s="176"/>
      <c r="C886" s="176"/>
      <c r="D886" s="176"/>
      <c r="E886" s="176"/>
      <c r="H886" s="176"/>
      <c r="I886" s="176"/>
      <c r="K886" s="176"/>
      <c r="O886" s="176"/>
      <c r="P886" s="176"/>
      <c r="Q886" s="176"/>
      <c r="R886" s="176"/>
      <c r="S886" s="176"/>
      <c r="T886" s="176"/>
      <c r="U886" s="176"/>
      <c r="V886" s="176"/>
      <c r="W886" s="176"/>
      <c r="X886" s="176"/>
      <c r="Y886" s="176"/>
      <c r="Z886" s="176"/>
      <c r="AA886" s="176"/>
      <c r="AB886" s="188"/>
      <c r="AC886" s="188"/>
    </row>
    <row r="887" spans="2:29" ht="15.75" customHeight="1">
      <c r="B887" s="176"/>
      <c r="C887" s="176"/>
      <c r="D887" s="176"/>
      <c r="E887" s="176"/>
      <c r="H887" s="176"/>
      <c r="I887" s="176"/>
      <c r="K887" s="176"/>
      <c r="O887" s="176"/>
      <c r="P887" s="176"/>
      <c r="Q887" s="176"/>
      <c r="R887" s="176"/>
      <c r="S887" s="176"/>
      <c r="T887" s="176"/>
      <c r="U887" s="176"/>
      <c r="V887" s="176"/>
      <c r="W887" s="176"/>
      <c r="X887" s="176"/>
      <c r="Y887" s="176"/>
      <c r="Z887" s="176"/>
      <c r="AA887" s="176"/>
      <c r="AB887" s="188"/>
      <c r="AC887" s="188"/>
    </row>
    <row r="888" spans="2:29" ht="15.75" customHeight="1">
      <c r="B888" s="176"/>
      <c r="C888" s="176"/>
      <c r="D888" s="176"/>
      <c r="E888" s="176"/>
      <c r="H888" s="176"/>
      <c r="I888" s="176"/>
      <c r="K888" s="176"/>
      <c r="O888" s="176"/>
      <c r="P888" s="176"/>
      <c r="Q888" s="176"/>
      <c r="R888" s="176"/>
      <c r="S888" s="176"/>
      <c r="T888" s="176"/>
      <c r="U888" s="176"/>
      <c r="V888" s="176"/>
      <c r="W888" s="176"/>
      <c r="X888" s="176"/>
      <c r="Y888" s="176"/>
      <c r="Z888" s="176"/>
      <c r="AA888" s="176"/>
      <c r="AB888" s="188"/>
      <c r="AC888" s="188"/>
    </row>
    <row r="889" spans="2:29" ht="15.75" customHeight="1">
      <c r="B889" s="176"/>
      <c r="C889" s="176"/>
      <c r="D889" s="176"/>
      <c r="E889" s="176"/>
      <c r="H889" s="176"/>
      <c r="I889" s="176"/>
      <c r="K889" s="176"/>
      <c r="O889" s="176"/>
      <c r="P889" s="176"/>
      <c r="Q889" s="176"/>
      <c r="R889" s="176"/>
      <c r="S889" s="176"/>
      <c r="T889" s="176"/>
      <c r="U889" s="176"/>
      <c r="V889" s="176"/>
      <c r="W889" s="176"/>
      <c r="X889" s="176"/>
      <c r="Y889" s="176"/>
      <c r="Z889" s="176"/>
      <c r="AA889" s="176"/>
      <c r="AB889" s="188"/>
      <c r="AC889" s="188"/>
    </row>
    <row r="890" spans="2:29" ht="15.75" customHeight="1">
      <c r="B890" s="176"/>
      <c r="C890" s="176"/>
      <c r="D890" s="176"/>
      <c r="E890" s="176"/>
      <c r="H890" s="176"/>
      <c r="I890" s="176"/>
      <c r="K890" s="176"/>
      <c r="O890" s="176"/>
      <c r="P890" s="176"/>
      <c r="Q890" s="176"/>
      <c r="R890" s="176"/>
      <c r="S890" s="176"/>
      <c r="T890" s="176"/>
      <c r="U890" s="176"/>
      <c r="V890" s="176"/>
      <c r="W890" s="176"/>
      <c r="X890" s="176"/>
      <c r="Y890" s="176"/>
      <c r="Z890" s="176"/>
      <c r="AA890" s="176"/>
      <c r="AB890" s="188"/>
      <c r="AC890" s="188"/>
    </row>
    <row r="891" spans="2:29" ht="15.75" customHeight="1">
      <c r="B891" s="176"/>
      <c r="C891" s="176"/>
      <c r="D891" s="176"/>
      <c r="E891" s="176"/>
      <c r="H891" s="176"/>
      <c r="I891" s="176"/>
      <c r="K891" s="176"/>
      <c r="O891" s="176"/>
      <c r="P891" s="176"/>
      <c r="Q891" s="176"/>
      <c r="R891" s="176"/>
      <c r="S891" s="176"/>
      <c r="T891" s="176"/>
      <c r="U891" s="176"/>
      <c r="V891" s="176"/>
      <c r="W891" s="176"/>
      <c r="X891" s="176"/>
      <c r="Y891" s="176"/>
      <c r="Z891" s="176"/>
      <c r="AA891" s="176"/>
      <c r="AB891" s="188"/>
      <c r="AC891" s="188"/>
    </row>
    <row r="892" spans="2:29" ht="15.75" customHeight="1">
      <c r="B892" s="176"/>
      <c r="C892" s="176"/>
      <c r="D892" s="176"/>
      <c r="E892" s="176"/>
      <c r="H892" s="176"/>
      <c r="I892" s="176"/>
      <c r="K892" s="176"/>
      <c r="O892" s="176"/>
      <c r="P892" s="176"/>
      <c r="Q892" s="176"/>
      <c r="R892" s="176"/>
      <c r="S892" s="176"/>
      <c r="T892" s="176"/>
      <c r="U892" s="176"/>
      <c r="V892" s="176"/>
      <c r="W892" s="176"/>
      <c r="X892" s="176"/>
      <c r="Y892" s="176"/>
      <c r="Z892" s="176"/>
      <c r="AA892" s="176"/>
      <c r="AB892" s="188"/>
      <c r="AC892" s="188"/>
    </row>
    <row r="893" spans="2:29" ht="15.75" customHeight="1">
      <c r="B893" s="176"/>
      <c r="C893" s="176"/>
      <c r="D893" s="176"/>
      <c r="E893" s="176"/>
      <c r="H893" s="176"/>
      <c r="I893" s="176"/>
      <c r="K893" s="176"/>
      <c r="O893" s="176"/>
      <c r="P893" s="176"/>
      <c r="Q893" s="176"/>
      <c r="R893" s="176"/>
      <c r="S893" s="176"/>
      <c r="T893" s="176"/>
      <c r="U893" s="176"/>
      <c r="V893" s="176"/>
      <c r="W893" s="176"/>
      <c r="X893" s="176"/>
      <c r="Y893" s="176"/>
      <c r="Z893" s="176"/>
      <c r="AA893" s="176"/>
      <c r="AB893" s="188"/>
      <c r="AC893" s="188"/>
    </row>
    <row r="894" spans="2:29" ht="15.75" customHeight="1">
      <c r="B894" s="176"/>
      <c r="C894" s="176"/>
      <c r="D894" s="176"/>
      <c r="E894" s="176"/>
      <c r="H894" s="176"/>
      <c r="I894" s="176"/>
      <c r="K894" s="176"/>
      <c r="O894" s="176"/>
      <c r="P894" s="176"/>
      <c r="Q894" s="176"/>
      <c r="R894" s="176"/>
      <c r="S894" s="176"/>
      <c r="T894" s="176"/>
      <c r="U894" s="176"/>
      <c r="V894" s="176"/>
      <c r="W894" s="176"/>
      <c r="X894" s="176"/>
      <c r="Y894" s="176"/>
      <c r="Z894" s="176"/>
      <c r="AA894" s="176"/>
      <c r="AB894" s="188"/>
      <c r="AC894" s="188"/>
    </row>
    <row r="895" spans="2:29" ht="15.75" customHeight="1">
      <c r="B895" s="176"/>
      <c r="C895" s="176"/>
      <c r="D895" s="176"/>
      <c r="E895" s="176"/>
      <c r="H895" s="176"/>
      <c r="I895" s="176"/>
      <c r="K895" s="176"/>
      <c r="O895" s="176"/>
      <c r="P895" s="176"/>
      <c r="Q895" s="176"/>
      <c r="R895" s="176"/>
      <c r="S895" s="176"/>
      <c r="T895" s="176"/>
      <c r="U895" s="176"/>
      <c r="V895" s="176"/>
      <c r="W895" s="176"/>
      <c r="X895" s="176"/>
      <c r="Y895" s="176"/>
      <c r="Z895" s="176"/>
      <c r="AA895" s="176"/>
      <c r="AB895" s="188"/>
      <c r="AC895" s="188"/>
    </row>
    <row r="896" spans="2:29" ht="15.75" customHeight="1">
      <c r="B896" s="176"/>
      <c r="C896" s="176"/>
      <c r="D896" s="176"/>
      <c r="E896" s="176"/>
      <c r="H896" s="176"/>
      <c r="I896" s="176"/>
      <c r="K896" s="176"/>
      <c r="O896" s="176"/>
      <c r="P896" s="176"/>
      <c r="Q896" s="176"/>
      <c r="R896" s="176"/>
      <c r="S896" s="176"/>
      <c r="T896" s="176"/>
      <c r="U896" s="176"/>
      <c r="V896" s="176"/>
      <c r="W896" s="176"/>
      <c r="X896" s="176"/>
      <c r="Y896" s="176"/>
      <c r="Z896" s="176"/>
      <c r="AA896" s="176"/>
      <c r="AB896" s="188"/>
      <c r="AC896" s="188"/>
    </row>
    <row r="897" spans="2:29" ht="15.75" customHeight="1">
      <c r="B897" s="176"/>
      <c r="C897" s="176"/>
      <c r="D897" s="176"/>
      <c r="E897" s="176"/>
      <c r="H897" s="176"/>
      <c r="I897" s="176"/>
      <c r="K897" s="176"/>
      <c r="O897" s="176"/>
      <c r="P897" s="176"/>
      <c r="Q897" s="176"/>
      <c r="R897" s="176"/>
      <c r="S897" s="176"/>
      <c r="T897" s="176"/>
      <c r="U897" s="176"/>
      <c r="V897" s="176"/>
      <c r="W897" s="176"/>
      <c r="X897" s="176"/>
      <c r="Y897" s="176"/>
      <c r="Z897" s="176"/>
      <c r="AA897" s="176"/>
      <c r="AB897" s="188"/>
      <c r="AC897" s="188"/>
    </row>
    <row r="898" spans="2:29" ht="15.75" customHeight="1">
      <c r="B898" s="176"/>
      <c r="C898" s="176"/>
      <c r="D898" s="176"/>
      <c r="E898" s="176"/>
      <c r="H898" s="176"/>
      <c r="I898" s="176"/>
      <c r="K898" s="176"/>
      <c r="O898" s="176"/>
      <c r="P898" s="176"/>
      <c r="Q898" s="176"/>
      <c r="R898" s="176"/>
      <c r="S898" s="176"/>
      <c r="T898" s="176"/>
      <c r="U898" s="176"/>
      <c r="V898" s="176"/>
      <c r="W898" s="176"/>
      <c r="X898" s="176"/>
      <c r="Y898" s="176"/>
      <c r="Z898" s="176"/>
      <c r="AA898" s="176"/>
      <c r="AB898" s="188"/>
      <c r="AC898" s="188"/>
    </row>
    <row r="899" spans="2:29" ht="15.75" customHeight="1">
      <c r="B899" s="176"/>
      <c r="C899" s="176"/>
      <c r="D899" s="176"/>
      <c r="E899" s="176"/>
      <c r="H899" s="176"/>
      <c r="I899" s="176"/>
      <c r="K899" s="176"/>
      <c r="O899" s="176"/>
      <c r="P899" s="176"/>
      <c r="Q899" s="176"/>
      <c r="R899" s="176"/>
      <c r="S899" s="176"/>
      <c r="T899" s="176"/>
      <c r="U899" s="176"/>
      <c r="V899" s="176"/>
      <c r="W899" s="176"/>
      <c r="X899" s="176"/>
      <c r="Y899" s="176"/>
      <c r="Z899" s="176"/>
      <c r="AA899" s="176"/>
      <c r="AB899" s="188"/>
      <c r="AC899" s="188"/>
    </row>
    <row r="900" spans="2:29" ht="15.75" customHeight="1">
      <c r="B900" s="176"/>
      <c r="C900" s="176"/>
      <c r="D900" s="176"/>
      <c r="E900" s="176"/>
      <c r="H900" s="176"/>
      <c r="I900" s="176"/>
      <c r="K900" s="176"/>
      <c r="O900" s="176"/>
      <c r="P900" s="176"/>
      <c r="Q900" s="176"/>
      <c r="R900" s="176"/>
      <c r="S900" s="176"/>
      <c r="T900" s="176"/>
      <c r="U900" s="176"/>
      <c r="V900" s="176"/>
      <c r="W900" s="176"/>
      <c r="X900" s="176"/>
      <c r="Y900" s="176"/>
      <c r="Z900" s="176"/>
      <c r="AA900" s="176"/>
      <c r="AB900" s="188"/>
      <c r="AC900" s="188"/>
    </row>
    <row r="901" spans="2:29" ht="15.75" customHeight="1">
      <c r="B901" s="176"/>
      <c r="C901" s="176"/>
      <c r="D901" s="176"/>
      <c r="E901" s="176"/>
      <c r="H901" s="176"/>
      <c r="I901" s="176"/>
      <c r="K901" s="176"/>
      <c r="O901" s="176"/>
      <c r="P901" s="176"/>
      <c r="Q901" s="176"/>
      <c r="R901" s="176"/>
      <c r="S901" s="176"/>
      <c r="T901" s="176"/>
      <c r="U901" s="176"/>
      <c r="V901" s="176"/>
      <c r="W901" s="176"/>
      <c r="X901" s="176"/>
      <c r="Y901" s="176"/>
      <c r="Z901" s="176"/>
      <c r="AA901" s="176"/>
      <c r="AB901" s="188"/>
      <c r="AC901" s="188"/>
    </row>
    <row r="902" spans="2:29" ht="15.75" customHeight="1">
      <c r="B902" s="176"/>
      <c r="C902" s="176"/>
      <c r="D902" s="176"/>
      <c r="E902" s="176"/>
      <c r="H902" s="176"/>
      <c r="I902" s="176"/>
      <c r="K902" s="176"/>
      <c r="O902" s="176"/>
      <c r="P902" s="176"/>
      <c r="Q902" s="176"/>
      <c r="R902" s="176"/>
      <c r="S902" s="176"/>
      <c r="T902" s="176"/>
      <c r="U902" s="176"/>
      <c r="V902" s="176"/>
      <c r="W902" s="176"/>
      <c r="X902" s="176"/>
      <c r="Y902" s="176"/>
      <c r="Z902" s="176"/>
      <c r="AA902" s="176"/>
      <c r="AB902" s="188"/>
      <c r="AC902" s="188"/>
    </row>
    <row r="903" spans="2:29" ht="15.75" customHeight="1">
      <c r="B903" s="176"/>
      <c r="C903" s="176"/>
      <c r="D903" s="176"/>
      <c r="E903" s="176"/>
      <c r="H903" s="176"/>
      <c r="I903" s="176"/>
      <c r="K903" s="176"/>
      <c r="O903" s="176"/>
      <c r="P903" s="176"/>
      <c r="Q903" s="176"/>
      <c r="R903" s="176"/>
      <c r="S903" s="176"/>
      <c r="T903" s="176"/>
      <c r="U903" s="176"/>
      <c r="V903" s="176"/>
      <c r="W903" s="176"/>
      <c r="X903" s="176"/>
      <c r="Y903" s="176"/>
      <c r="Z903" s="176"/>
      <c r="AA903" s="176"/>
      <c r="AB903" s="188"/>
      <c r="AC903" s="188"/>
    </row>
    <row r="904" spans="2:29" ht="15.75" customHeight="1">
      <c r="B904" s="176"/>
      <c r="C904" s="176"/>
      <c r="D904" s="176"/>
      <c r="E904" s="176"/>
      <c r="H904" s="176"/>
      <c r="I904" s="176"/>
      <c r="K904" s="176"/>
      <c r="O904" s="176"/>
      <c r="P904" s="176"/>
      <c r="Q904" s="176"/>
      <c r="R904" s="176"/>
      <c r="S904" s="176"/>
      <c r="T904" s="176"/>
      <c r="U904" s="176"/>
      <c r="V904" s="176"/>
      <c r="W904" s="176"/>
      <c r="X904" s="176"/>
      <c r="Y904" s="176"/>
      <c r="Z904" s="176"/>
      <c r="AA904" s="176"/>
      <c r="AB904" s="188"/>
      <c r="AC904" s="188"/>
    </row>
    <row r="905" spans="2:29" ht="15.75" customHeight="1">
      <c r="B905" s="176"/>
      <c r="C905" s="176"/>
      <c r="D905" s="176"/>
      <c r="E905" s="176"/>
      <c r="H905" s="176"/>
      <c r="I905" s="176"/>
      <c r="K905" s="176"/>
      <c r="O905" s="176"/>
      <c r="P905" s="176"/>
      <c r="Q905" s="176"/>
      <c r="R905" s="176"/>
      <c r="S905" s="176"/>
      <c r="T905" s="176"/>
      <c r="U905" s="176"/>
      <c r="V905" s="176"/>
      <c r="W905" s="176"/>
      <c r="X905" s="176"/>
      <c r="Y905" s="176"/>
      <c r="Z905" s="176"/>
      <c r="AA905" s="176"/>
      <c r="AB905" s="188"/>
      <c r="AC905" s="188"/>
    </row>
    <row r="906" spans="2:29" ht="15.75" customHeight="1">
      <c r="B906" s="176"/>
      <c r="C906" s="176"/>
      <c r="D906" s="176"/>
      <c r="E906" s="176"/>
      <c r="H906" s="176"/>
      <c r="I906" s="176"/>
      <c r="K906" s="176"/>
      <c r="O906" s="176"/>
      <c r="P906" s="176"/>
      <c r="Q906" s="176"/>
      <c r="R906" s="176"/>
      <c r="S906" s="176"/>
      <c r="T906" s="176"/>
      <c r="U906" s="176"/>
      <c r="V906" s="176"/>
      <c r="W906" s="176"/>
      <c r="X906" s="176"/>
      <c r="Y906" s="176"/>
      <c r="Z906" s="176"/>
      <c r="AA906" s="176"/>
      <c r="AB906" s="188"/>
      <c r="AC906" s="188"/>
    </row>
    <row r="907" spans="2:29" ht="15.75" customHeight="1">
      <c r="B907" s="176"/>
      <c r="C907" s="176"/>
      <c r="D907" s="176"/>
      <c r="E907" s="176"/>
      <c r="H907" s="176"/>
      <c r="I907" s="176"/>
      <c r="K907" s="176"/>
      <c r="O907" s="176"/>
      <c r="P907" s="176"/>
      <c r="Q907" s="176"/>
      <c r="R907" s="176"/>
      <c r="S907" s="176"/>
      <c r="T907" s="176"/>
      <c r="U907" s="176"/>
      <c r="V907" s="176"/>
      <c r="W907" s="176"/>
      <c r="X907" s="176"/>
      <c r="Y907" s="176"/>
      <c r="Z907" s="176"/>
      <c r="AA907" s="176"/>
      <c r="AB907" s="188"/>
      <c r="AC907" s="188"/>
    </row>
    <row r="908" spans="2:29" ht="15.75" customHeight="1">
      <c r="B908" s="176"/>
      <c r="C908" s="176"/>
      <c r="D908" s="176"/>
      <c r="E908" s="176"/>
      <c r="H908" s="176"/>
      <c r="I908" s="176"/>
      <c r="K908" s="176"/>
      <c r="O908" s="176"/>
      <c r="P908" s="176"/>
      <c r="Q908" s="176"/>
      <c r="R908" s="176"/>
      <c r="S908" s="176"/>
      <c r="T908" s="176"/>
      <c r="U908" s="176"/>
      <c r="V908" s="176"/>
      <c r="W908" s="176"/>
      <c r="X908" s="176"/>
      <c r="Y908" s="176"/>
      <c r="Z908" s="176"/>
      <c r="AA908" s="176"/>
      <c r="AB908" s="188"/>
      <c r="AC908" s="188"/>
    </row>
    <row r="909" spans="2:29" ht="15.75" customHeight="1">
      <c r="B909" s="176"/>
      <c r="C909" s="176"/>
      <c r="D909" s="176"/>
      <c r="E909" s="176"/>
      <c r="H909" s="176"/>
      <c r="I909" s="176"/>
      <c r="K909" s="176"/>
      <c r="O909" s="176"/>
      <c r="P909" s="176"/>
      <c r="Q909" s="176"/>
      <c r="R909" s="176"/>
      <c r="S909" s="176"/>
      <c r="T909" s="176"/>
      <c r="U909" s="176"/>
      <c r="V909" s="176"/>
      <c r="W909" s="176"/>
      <c r="X909" s="176"/>
      <c r="Y909" s="176"/>
      <c r="Z909" s="176"/>
      <c r="AA909" s="176"/>
      <c r="AB909" s="188"/>
      <c r="AC909" s="188"/>
    </row>
    <row r="910" spans="2:29" ht="15.75" customHeight="1">
      <c r="B910" s="176"/>
      <c r="C910" s="176"/>
      <c r="D910" s="176"/>
      <c r="E910" s="176"/>
      <c r="H910" s="176"/>
      <c r="I910" s="176"/>
      <c r="K910" s="176"/>
      <c r="O910" s="176"/>
      <c r="P910" s="176"/>
      <c r="Q910" s="176"/>
      <c r="R910" s="176"/>
      <c r="S910" s="176"/>
      <c r="T910" s="176"/>
      <c r="U910" s="176"/>
      <c r="V910" s="176"/>
      <c r="W910" s="176"/>
      <c r="X910" s="176"/>
      <c r="Y910" s="176"/>
      <c r="Z910" s="176"/>
      <c r="AA910" s="176"/>
      <c r="AB910" s="188"/>
      <c r="AC910" s="188"/>
    </row>
    <row r="911" spans="2:29" ht="15.75" customHeight="1">
      <c r="B911" s="176"/>
      <c r="C911" s="176"/>
      <c r="D911" s="176"/>
      <c r="E911" s="176"/>
      <c r="H911" s="176"/>
      <c r="I911" s="176"/>
      <c r="K911" s="176"/>
      <c r="O911" s="176"/>
      <c r="P911" s="176"/>
      <c r="Q911" s="176"/>
      <c r="R911" s="176"/>
      <c r="S911" s="176"/>
      <c r="T911" s="176"/>
      <c r="U911" s="176"/>
      <c r="V911" s="176"/>
      <c r="W911" s="176"/>
      <c r="X911" s="176"/>
      <c r="Y911" s="176"/>
      <c r="Z911" s="176"/>
      <c r="AA911" s="176"/>
      <c r="AB911" s="188"/>
      <c r="AC911" s="188"/>
    </row>
    <row r="912" spans="2:29" ht="15.75" customHeight="1">
      <c r="B912" s="176"/>
      <c r="C912" s="176"/>
      <c r="D912" s="176"/>
      <c r="E912" s="176"/>
      <c r="H912" s="176"/>
      <c r="I912" s="176"/>
      <c r="K912" s="176"/>
      <c r="O912" s="176"/>
      <c r="P912" s="176"/>
      <c r="Q912" s="176"/>
      <c r="R912" s="176"/>
      <c r="S912" s="176"/>
      <c r="T912" s="176"/>
      <c r="U912" s="176"/>
      <c r="V912" s="176"/>
      <c r="W912" s="176"/>
      <c r="X912" s="176"/>
      <c r="Y912" s="176"/>
      <c r="Z912" s="176"/>
      <c r="AA912" s="176"/>
      <c r="AB912" s="188"/>
      <c r="AC912" s="188"/>
    </row>
    <row r="913" spans="2:29" ht="15.75" customHeight="1">
      <c r="B913" s="176"/>
      <c r="C913" s="176"/>
      <c r="D913" s="176"/>
      <c r="E913" s="176"/>
      <c r="H913" s="176"/>
      <c r="I913" s="176"/>
      <c r="K913" s="176"/>
      <c r="O913" s="176"/>
      <c r="P913" s="176"/>
      <c r="Q913" s="176"/>
      <c r="R913" s="176"/>
      <c r="S913" s="176"/>
      <c r="T913" s="176"/>
      <c r="U913" s="176"/>
      <c r="V913" s="176"/>
      <c r="W913" s="176"/>
      <c r="X913" s="176"/>
      <c r="Y913" s="176"/>
      <c r="Z913" s="176"/>
      <c r="AA913" s="176"/>
      <c r="AB913" s="188"/>
      <c r="AC913" s="188"/>
    </row>
    <row r="914" spans="2:29" ht="15.75" customHeight="1">
      <c r="B914" s="176"/>
      <c r="C914" s="176"/>
      <c r="D914" s="176"/>
      <c r="E914" s="176"/>
      <c r="H914" s="176"/>
      <c r="I914" s="176"/>
      <c r="K914" s="176"/>
      <c r="O914" s="176"/>
      <c r="P914" s="176"/>
      <c r="Q914" s="176"/>
      <c r="R914" s="176"/>
      <c r="S914" s="176"/>
      <c r="T914" s="176"/>
      <c r="U914" s="176"/>
      <c r="V914" s="176"/>
      <c r="W914" s="176"/>
      <c r="X914" s="176"/>
      <c r="Y914" s="176"/>
      <c r="Z914" s="176"/>
      <c r="AA914" s="176"/>
      <c r="AB914" s="188"/>
      <c r="AC914" s="188"/>
    </row>
    <row r="915" spans="2:29" ht="15.75" customHeight="1">
      <c r="B915" s="176"/>
      <c r="C915" s="176"/>
      <c r="D915" s="176"/>
      <c r="E915" s="176"/>
      <c r="H915" s="176"/>
      <c r="I915" s="176"/>
      <c r="K915" s="176"/>
      <c r="O915" s="176"/>
      <c r="P915" s="176"/>
      <c r="Q915" s="176"/>
      <c r="R915" s="176"/>
      <c r="S915" s="176"/>
      <c r="T915" s="176"/>
      <c r="U915" s="176"/>
      <c r="V915" s="176"/>
      <c r="W915" s="176"/>
      <c r="X915" s="176"/>
      <c r="Y915" s="176"/>
      <c r="Z915" s="176"/>
      <c r="AA915" s="176"/>
      <c r="AB915" s="188"/>
      <c r="AC915" s="188"/>
    </row>
    <row r="916" spans="2:29" ht="15.75" customHeight="1">
      <c r="B916" s="176"/>
      <c r="C916" s="176"/>
      <c r="D916" s="176"/>
      <c r="E916" s="176"/>
      <c r="H916" s="176"/>
      <c r="I916" s="176"/>
      <c r="K916" s="176"/>
      <c r="O916" s="176"/>
      <c r="P916" s="176"/>
      <c r="Q916" s="176"/>
      <c r="R916" s="176"/>
      <c r="S916" s="176"/>
      <c r="T916" s="176"/>
      <c r="U916" s="176"/>
      <c r="V916" s="176"/>
      <c r="W916" s="176"/>
      <c r="X916" s="176"/>
      <c r="Y916" s="176"/>
      <c r="Z916" s="176"/>
      <c r="AA916" s="176"/>
      <c r="AB916" s="188"/>
      <c r="AC916" s="188"/>
    </row>
    <row r="917" spans="2:29" ht="15.75" customHeight="1">
      <c r="B917" s="176"/>
      <c r="C917" s="176"/>
      <c r="D917" s="176"/>
      <c r="E917" s="176"/>
      <c r="H917" s="176"/>
      <c r="I917" s="176"/>
      <c r="K917" s="176"/>
      <c r="O917" s="176"/>
      <c r="P917" s="176"/>
      <c r="Q917" s="176"/>
      <c r="R917" s="176"/>
      <c r="S917" s="176"/>
      <c r="T917" s="176"/>
      <c r="U917" s="176"/>
      <c r="V917" s="176"/>
      <c r="W917" s="176"/>
      <c r="X917" s="176"/>
      <c r="Y917" s="176"/>
      <c r="Z917" s="176"/>
      <c r="AA917" s="176"/>
      <c r="AB917" s="188"/>
      <c r="AC917" s="188"/>
    </row>
    <row r="918" spans="2:29" ht="15.75" customHeight="1">
      <c r="B918" s="176"/>
      <c r="C918" s="176"/>
      <c r="D918" s="176"/>
      <c r="E918" s="176"/>
      <c r="H918" s="176"/>
      <c r="I918" s="176"/>
      <c r="K918" s="176"/>
      <c r="O918" s="176"/>
      <c r="P918" s="176"/>
      <c r="Q918" s="176"/>
      <c r="R918" s="176"/>
      <c r="S918" s="176"/>
      <c r="T918" s="176"/>
      <c r="U918" s="176"/>
      <c r="V918" s="176"/>
      <c r="W918" s="176"/>
      <c r="X918" s="176"/>
      <c r="Y918" s="176"/>
      <c r="Z918" s="176"/>
      <c r="AA918" s="176"/>
      <c r="AB918" s="188"/>
      <c r="AC918" s="188"/>
    </row>
    <row r="919" spans="2:29" ht="15.75" customHeight="1">
      <c r="B919" s="176"/>
      <c r="C919" s="176"/>
      <c r="D919" s="176"/>
      <c r="E919" s="176"/>
      <c r="H919" s="176"/>
      <c r="I919" s="176"/>
      <c r="K919" s="176"/>
      <c r="O919" s="176"/>
      <c r="P919" s="176"/>
      <c r="Q919" s="176"/>
      <c r="R919" s="176"/>
      <c r="S919" s="176"/>
      <c r="T919" s="176"/>
      <c r="U919" s="176"/>
      <c r="V919" s="176"/>
      <c r="W919" s="176"/>
      <c r="X919" s="176"/>
      <c r="Y919" s="176"/>
      <c r="Z919" s="176"/>
      <c r="AA919" s="176"/>
      <c r="AB919" s="188"/>
      <c r="AC919" s="188"/>
    </row>
    <row r="920" spans="2:29" ht="15.75" customHeight="1">
      <c r="B920" s="176"/>
      <c r="C920" s="176"/>
      <c r="D920" s="176"/>
      <c r="E920" s="176"/>
      <c r="H920" s="176"/>
      <c r="I920" s="176"/>
      <c r="K920" s="176"/>
      <c r="O920" s="176"/>
      <c r="P920" s="176"/>
      <c r="Q920" s="176"/>
      <c r="R920" s="176"/>
      <c r="S920" s="176"/>
      <c r="T920" s="176"/>
      <c r="U920" s="176"/>
      <c r="V920" s="176"/>
      <c r="W920" s="176"/>
      <c r="X920" s="176"/>
      <c r="Y920" s="176"/>
      <c r="Z920" s="176"/>
      <c r="AA920" s="176"/>
      <c r="AB920" s="188"/>
      <c r="AC920" s="188"/>
    </row>
    <row r="921" spans="2:29" ht="15.75" customHeight="1">
      <c r="B921" s="176"/>
      <c r="C921" s="176"/>
      <c r="D921" s="176"/>
      <c r="E921" s="176"/>
      <c r="H921" s="176"/>
      <c r="I921" s="176"/>
      <c r="K921" s="176"/>
      <c r="O921" s="176"/>
      <c r="P921" s="176"/>
      <c r="Q921" s="176"/>
      <c r="R921" s="176"/>
      <c r="S921" s="176"/>
      <c r="T921" s="176"/>
      <c r="U921" s="176"/>
      <c r="V921" s="176"/>
      <c r="W921" s="176"/>
      <c r="X921" s="176"/>
      <c r="Y921" s="176"/>
      <c r="Z921" s="176"/>
      <c r="AA921" s="176"/>
      <c r="AB921" s="188"/>
      <c r="AC921" s="188"/>
    </row>
    <row r="922" spans="2:29" ht="15.75" customHeight="1">
      <c r="B922" s="176"/>
      <c r="C922" s="176"/>
      <c r="D922" s="176"/>
      <c r="E922" s="176"/>
      <c r="H922" s="176"/>
      <c r="I922" s="176"/>
      <c r="K922" s="176"/>
      <c r="O922" s="176"/>
      <c r="P922" s="176"/>
      <c r="Q922" s="176"/>
      <c r="R922" s="176"/>
      <c r="S922" s="176"/>
      <c r="T922" s="176"/>
      <c r="U922" s="176"/>
      <c r="V922" s="176"/>
      <c r="W922" s="176"/>
      <c r="X922" s="176"/>
      <c r="Y922" s="176"/>
      <c r="Z922" s="176"/>
      <c r="AA922" s="176"/>
      <c r="AB922" s="188"/>
      <c r="AC922" s="188"/>
    </row>
    <row r="923" spans="2:29" ht="15.75" customHeight="1">
      <c r="B923" s="176"/>
      <c r="C923" s="176"/>
      <c r="D923" s="176"/>
      <c r="E923" s="176"/>
      <c r="H923" s="176"/>
      <c r="I923" s="176"/>
      <c r="K923" s="176"/>
      <c r="O923" s="176"/>
      <c r="P923" s="176"/>
      <c r="Q923" s="176"/>
      <c r="R923" s="176"/>
      <c r="S923" s="176"/>
      <c r="T923" s="176"/>
      <c r="U923" s="176"/>
      <c r="V923" s="176"/>
      <c r="W923" s="176"/>
      <c r="X923" s="176"/>
      <c r="Y923" s="176"/>
      <c r="Z923" s="176"/>
      <c r="AA923" s="176"/>
      <c r="AB923" s="188"/>
      <c r="AC923" s="188"/>
    </row>
    <row r="924" spans="2:29" ht="15.75" customHeight="1">
      <c r="B924" s="176"/>
      <c r="C924" s="176"/>
      <c r="D924" s="176"/>
      <c r="E924" s="176"/>
      <c r="H924" s="176"/>
      <c r="I924" s="176"/>
      <c r="K924" s="176"/>
      <c r="O924" s="176"/>
      <c r="P924" s="176"/>
      <c r="Q924" s="176"/>
      <c r="R924" s="176"/>
      <c r="S924" s="176"/>
      <c r="T924" s="176"/>
      <c r="U924" s="176"/>
      <c r="V924" s="176"/>
      <c r="W924" s="176"/>
      <c r="X924" s="176"/>
      <c r="Y924" s="176"/>
      <c r="Z924" s="176"/>
      <c r="AA924" s="176"/>
      <c r="AB924" s="188"/>
      <c r="AC924" s="188"/>
    </row>
    <row r="925" spans="2:29" ht="15.75" customHeight="1">
      <c r="B925" s="176"/>
      <c r="C925" s="176"/>
      <c r="D925" s="176"/>
      <c r="E925" s="176"/>
      <c r="H925" s="176"/>
      <c r="I925" s="176"/>
      <c r="K925" s="176"/>
      <c r="O925" s="176"/>
      <c r="P925" s="176"/>
      <c r="Q925" s="176"/>
      <c r="R925" s="176"/>
      <c r="S925" s="176"/>
      <c r="T925" s="176"/>
      <c r="U925" s="176"/>
      <c r="V925" s="176"/>
      <c r="W925" s="176"/>
      <c r="X925" s="176"/>
      <c r="Y925" s="176"/>
      <c r="Z925" s="176"/>
      <c r="AA925" s="176"/>
      <c r="AB925" s="188"/>
      <c r="AC925" s="188"/>
    </row>
    <row r="926" spans="2:29" ht="15.75" customHeight="1">
      <c r="B926" s="176"/>
      <c r="C926" s="176"/>
      <c r="D926" s="176"/>
      <c r="E926" s="176"/>
      <c r="H926" s="176"/>
      <c r="I926" s="176"/>
      <c r="K926" s="176"/>
      <c r="O926" s="176"/>
      <c r="P926" s="176"/>
      <c r="Q926" s="176"/>
      <c r="R926" s="176"/>
      <c r="S926" s="176"/>
      <c r="T926" s="176"/>
      <c r="U926" s="176"/>
      <c r="V926" s="176"/>
      <c r="W926" s="176"/>
      <c r="X926" s="176"/>
      <c r="Y926" s="176"/>
      <c r="Z926" s="176"/>
      <c r="AA926" s="176"/>
      <c r="AB926" s="188"/>
      <c r="AC926" s="188"/>
    </row>
    <row r="927" spans="2:29" ht="15.75" customHeight="1">
      <c r="B927" s="176"/>
      <c r="C927" s="176"/>
      <c r="D927" s="176"/>
      <c r="E927" s="176"/>
      <c r="H927" s="176"/>
      <c r="I927" s="176"/>
      <c r="K927" s="176"/>
      <c r="O927" s="176"/>
      <c r="P927" s="176"/>
      <c r="Q927" s="176"/>
      <c r="R927" s="176"/>
      <c r="S927" s="176"/>
      <c r="T927" s="176"/>
      <c r="U927" s="176"/>
      <c r="V927" s="176"/>
      <c r="W927" s="176"/>
      <c r="X927" s="176"/>
      <c r="Y927" s="176"/>
      <c r="Z927" s="176"/>
      <c r="AA927" s="176"/>
      <c r="AB927" s="188"/>
      <c r="AC927" s="188"/>
    </row>
    <row r="928" spans="2:29" ht="15.75" customHeight="1">
      <c r="B928" s="176"/>
      <c r="C928" s="176"/>
      <c r="D928" s="176"/>
      <c r="E928" s="176"/>
      <c r="H928" s="176"/>
      <c r="I928" s="176"/>
      <c r="K928" s="176"/>
      <c r="O928" s="176"/>
      <c r="P928" s="176"/>
      <c r="Q928" s="176"/>
      <c r="R928" s="176"/>
      <c r="S928" s="176"/>
      <c r="T928" s="176"/>
      <c r="U928" s="176"/>
      <c r="V928" s="176"/>
      <c r="W928" s="176"/>
      <c r="X928" s="176"/>
      <c r="Y928" s="176"/>
      <c r="Z928" s="176"/>
      <c r="AA928" s="176"/>
      <c r="AB928" s="188"/>
      <c r="AC928" s="188"/>
    </row>
    <row r="929" spans="2:29" ht="15.75" customHeight="1">
      <c r="B929" s="176"/>
      <c r="C929" s="176"/>
      <c r="D929" s="176"/>
      <c r="E929" s="176"/>
      <c r="H929" s="176"/>
      <c r="I929" s="176"/>
      <c r="K929" s="176"/>
      <c r="O929" s="176"/>
      <c r="P929" s="176"/>
      <c r="Q929" s="176"/>
      <c r="R929" s="176"/>
      <c r="S929" s="176"/>
      <c r="T929" s="176"/>
      <c r="U929" s="176"/>
      <c r="V929" s="176"/>
      <c r="W929" s="176"/>
      <c r="X929" s="176"/>
      <c r="Y929" s="176"/>
      <c r="Z929" s="176"/>
      <c r="AA929" s="176"/>
      <c r="AB929" s="188"/>
      <c r="AC929" s="188"/>
    </row>
    <row r="930" spans="2:29" ht="15.75" customHeight="1">
      <c r="B930" s="176"/>
      <c r="C930" s="176"/>
      <c r="D930" s="176"/>
      <c r="E930" s="176"/>
      <c r="H930" s="176"/>
      <c r="I930" s="176"/>
      <c r="K930" s="176"/>
      <c r="O930" s="176"/>
      <c r="P930" s="176"/>
      <c r="Q930" s="176"/>
      <c r="R930" s="176"/>
      <c r="S930" s="176"/>
      <c r="T930" s="176"/>
      <c r="U930" s="176"/>
      <c r="V930" s="176"/>
      <c r="W930" s="176"/>
      <c r="X930" s="176"/>
      <c r="Y930" s="176"/>
      <c r="Z930" s="176"/>
      <c r="AA930" s="176"/>
      <c r="AB930" s="188"/>
      <c r="AC930" s="188"/>
    </row>
    <row r="931" spans="2:29" ht="15.75" customHeight="1">
      <c r="B931" s="176"/>
      <c r="C931" s="176"/>
      <c r="D931" s="176"/>
      <c r="E931" s="176"/>
      <c r="H931" s="176"/>
      <c r="I931" s="176"/>
      <c r="K931" s="176"/>
      <c r="O931" s="176"/>
      <c r="P931" s="176"/>
      <c r="Q931" s="176"/>
      <c r="R931" s="176"/>
      <c r="S931" s="176"/>
      <c r="T931" s="176"/>
      <c r="U931" s="176"/>
      <c r="V931" s="176"/>
      <c r="W931" s="176"/>
      <c r="X931" s="176"/>
      <c r="Y931" s="176"/>
      <c r="Z931" s="176"/>
      <c r="AA931" s="176"/>
      <c r="AB931" s="188"/>
      <c r="AC931" s="188"/>
    </row>
    <row r="932" spans="2:29" ht="15.75" customHeight="1">
      <c r="B932" s="176"/>
      <c r="C932" s="176"/>
      <c r="D932" s="176"/>
      <c r="E932" s="176"/>
      <c r="H932" s="176"/>
      <c r="I932" s="176"/>
      <c r="K932" s="176"/>
      <c r="O932" s="176"/>
      <c r="P932" s="176"/>
      <c r="Q932" s="176"/>
      <c r="R932" s="176"/>
      <c r="S932" s="176"/>
      <c r="T932" s="176"/>
      <c r="U932" s="176"/>
      <c r="V932" s="176"/>
      <c r="W932" s="176"/>
      <c r="X932" s="176"/>
      <c r="Y932" s="176"/>
      <c r="Z932" s="176"/>
      <c r="AA932" s="176"/>
      <c r="AB932" s="188"/>
      <c r="AC932" s="188"/>
    </row>
    <row r="933" spans="2:29" ht="15.75" customHeight="1">
      <c r="B933" s="176"/>
      <c r="C933" s="176"/>
      <c r="D933" s="176"/>
      <c r="E933" s="176"/>
      <c r="H933" s="176"/>
      <c r="I933" s="176"/>
      <c r="K933" s="176"/>
      <c r="O933" s="176"/>
      <c r="P933" s="176"/>
      <c r="Q933" s="176"/>
      <c r="R933" s="176"/>
      <c r="S933" s="176"/>
      <c r="T933" s="176"/>
      <c r="U933" s="176"/>
      <c r="V933" s="176"/>
      <c r="W933" s="176"/>
      <c r="X933" s="176"/>
      <c r="Y933" s="176"/>
      <c r="Z933" s="176"/>
      <c r="AA933" s="176"/>
      <c r="AB933" s="188"/>
      <c r="AC933" s="188"/>
    </row>
    <row r="934" spans="2:29" ht="15.75" customHeight="1">
      <c r="B934" s="176"/>
      <c r="C934" s="176"/>
      <c r="D934" s="176"/>
      <c r="E934" s="176"/>
      <c r="H934" s="176"/>
      <c r="I934" s="176"/>
      <c r="K934" s="176"/>
      <c r="O934" s="176"/>
      <c r="P934" s="176"/>
      <c r="Q934" s="176"/>
      <c r="R934" s="176"/>
      <c r="S934" s="176"/>
      <c r="T934" s="176"/>
      <c r="U934" s="176"/>
      <c r="V934" s="176"/>
      <c r="W934" s="176"/>
      <c r="X934" s="176"/>
      <c r="Y934" s="176"/>
      <c r="Z934" s="176"/>
      <c r="AA934" s="176"/>
      <c r="AB934" s="188"/>
      <c r="AC934" s="188"/>
    </row>
    <row r="935" spans="2:29" ht="15.75" customHeight="1">
      <c r="B935" s="176"/>
      <c r="C935" s="176"/>
      <c r="D935" s="176"/>
      <c r="E935" s="176"/>
      <c r="H935" s="176"/>
      <c r="I935" s="176"/>
      <c r="K935" s="176"/>
      <c r="O935" s="176"/>
      <c r="P935" s="176"/>
      <c r="Q935" s="176"/>
      <c r="R935" s="176"/>
      <c r="S935" s="176"/>
      <c r="T935" s="176"/>
      <c r="U935" s="176"/>
      <c r="V935" s="176"/>
      <c r="W935" s="176"/>
      <c r="X935" s="176"/>
      <c r="Y935" s="176"/>
      <c r="Z935" s="176"/>
      <c r="AA935" s="176"/>
      <c r="AB935" s="188"/>
      <c r="AC935" s="188"/>
    </row>
    <row r="936" spans="2:29" ht="15.75" customHeight="1">
      <c r="B936" s="176"/>
      <c r="C936" s="176"/>
      <c r="D936" s="176"/>
      <c r="E936" s="176"/>
      <c r="H936" s="176"/>
      <c r="I936" s="176"/>
      <c r="K936" s="176"/>
      <c r="O936" s="176"/>
      <c r="P936" s="176"/>
      <c r="Q936" s="176"/>
      <c r="R936" s="176"/>
      <c r="S936" s="176"/>
      <c r="T936" s="176"/>
      <c r="U936" s="176"/>
      <c r="V936" s="176"/>
      <c r="W936" s="176"/>
      <c r="X936" s="176"/>
      <c r="Y936" s="176"/>
      <c r="Z936" s="176"/>
      <c r="AA936" s="176"/>
      <c r="AB936" s="188"/>
      <c r="AC936" s="188"/>
    </row>
    <row r="937" spans="2:29" ht="15.75" customHeight="1">
      <c r="B937" s="176"/>
      <c r="C937" s="176"/>
      <c r="D937" s="176"/>
      <c r="E937" s="176"/>
      <c r="H937" s="176"/>
      <c r="I937" s="176"/>
      <c r="K937" s="176"/>
      <c r="O937" s="176"/>
      <c r="P937" s="176"/>
      <c r="Q937" s="176"/>
      <c r="R937" s="176"/>
      <c r="S937" s="176"/>
      <c r="T937" s="176"/>
      <c r="U937" s="176"/>
      <c r="V937" s="176"/>
      <c r="W937" s="176"/>
      <c r="X937" s="176"/>
      <c r="Y937" s="176"/>
      <c r="Z937" s="176"/>
      <c r="AA937" s="176"/>
      <c r="AB937" s="188"/>
      <c r="AC937" s="188"/>
    </row>
    <row r="938" spans="2:29" ht="15.75" customHeight="1">
      <c r="B938" s="176"/>
      <c r="C938" s="176"/>
      <c r="D938" s="176"/>
      <c r="E938" s="176"/>
      <c r="H938" s="176"/>
      <c r="I938" s="176"/>
      <c r="K938" s="176"/>
      <c r="O938" s="176"/>
      <c r="P938" s="176"/>
      <c r="Q938" s="176"/>
      <c r="R938" s="176"/>
      <c r="S938" s="176"/>
      <c r="T938" s="176"/>
      <c r="U938" s="176"/>
      <c r="V938" s="176"/>
      <c r="W938" s="176"/>
      <c r="X938" s="176"/>
      <c r="Y938" s="176"/>
      <c r="Z938" s="176"/>
      <c r="AA938" s="176"/>
      <c r="AB938" s="188"/>
      <c r="AC938" s="188"/>
    </row>
    <row r="939" spans="2:29" ht="15.75" customHeight="1">
      <c r="B939" s="176"/>
      <c r="C939" s="176"/>
      <c r="D939" s="176"/>
      <c r="E939" s="176"/>
      <c r="H939" s="176"/>
      <c r="I939" s="176"/>
      <c r="K939" s="176"/>
      <c r="O939" s="176"/>
      <c r="P939" s="176"/>
      <c r="Q939" s="176"/>
      <c r="R939" s="176"/>
      <c r="S939" s="176"/>
      <c r="T939" s="176"/>
      <c r="U939" s="176"/>
      <c r="V939" s="176"/>
      <c r="W939" s="176"/>
      <c r="X939" s="176"/>
      <c r="Y939" s="176"/>
      <c r="Z939" s="176"/>
      <c r="AA939" s="176"/>
      <c r="AB939" s="188"/>
      <c r="AC939" s="188"/>
    </row>
    <row r="940" spans="2:29" ht="15.75" customHeight="1">
      <c r="B940" s="176"/>
      <c r="C940" s="176"/>
      <c r="D940" s="176"/>
      <c r="E940" s="176"/>
      <c r="H940" s="176"/>
      <c r="I940" s="176"/>
      <c r="K940" s="176"/>
      <c r="O940" s="176"/>
      <c r="P940" s="176"/>
      <c r="Q940" s="176"/>
      <c r="R940" s="176"/>
      <c r="S940" s="176"/>
      <c r="T940" s="176"/>
      <c r="U940" s="176"/>
      <c r="V940" s="176"/>
      <c r="W940" s="176"/>
      <c r="X940" s="176"/>
      <c r="Y940" s="176"/>
      <c r="Z940" s="176"/>
      <c r="AA940" s="176"/>
      <c r="AB940" s="188"/>
      <c r="AC940" s="188"/>
    </row>
    <row r="941" spans="2:29" ht="15.75" customHeight="1">
      <c r="B941" s="176"/>
      <c r="C941" s="176"/>
      <c r="D941" s="176"/>
      <c r="E941" s="176"/>
      <c r="H941" s="176"/>
      <c r="I941" s="176"/>
      <c r="K941" s="176"/>
      <c r="O941" s="176"/>
      <c r="P941" s="176"/>
      <c r="Q941" s="176"/>
      <c r="R941" s="176"/>
      <c r="S941" s="176"/>
      <c r="T941" s="176"/>
      <c r="U941" s="176"/>
      <c r="V941" s="176"/>
      <c r="W941" s="176"/>
      <c r="X941" s="176"/>
      <c r="Y941" s="176"/>
      <c r="Z941" s="176"/>
      <c r="AA941" s="176"/>
      <c r="AB941" s="188"/>
      <c r="AC941" s="188"/>
    </row>
    <row r="942" spans="2:29" ht="15.75" customHeight="1">
      <c r="B942" s="176"/>
      <c r="C942" s="176"/>
      <c r="D942" s="176"/>
      <c r="E942" s="176"/>
      <c r="H942" s="176"/>
      <c r="I942" s="176"/>
      <c r="K942" s="176"/>
      <c r="O942" s="176"/>
      <c r="P942" s="176"/>
      <c r="Q942" s="176"/>
      <c r="R942" s="176"/>
      <c r="S942" s="176"/>
      <c r="T942" s="176"/>
      <c r="U942" s="176"/>
      <c r="V942" s="176"/>
      <c r="W942" s="176"/>
      <c r="X942" s="176"/>
      <c r="Y942" s="176"/>
      <c r="Z942" s="176"/>
      <c r="AA942" s="176"/>
      <c r="AB942" s="188"/>
      <c r="AC942" s="188"/>
    </row>
    <row r="943" spans="2:29" ht="15.75" customHeight="1">
      <c r="B943" s="176"/>
      <c r="C943" s="176"/>
      <c r="D943" s="176"/>
      <c r="E943" s="176"/>
      <c r="H943" s="176"/>
      <c r="I943" s="176"/>
      <c r="K943" s="176"/>
      <c r="O943" s="176"/>
      <c r="P943" s="176"/>
      <c r="Q943" s="176"/>
      <c r="R943" s="176"/>
      <c r="S943" s="176"/>
      <c r="T943" s="176"/>
      <c r="U943" s="176"/>
      <c r="V943" s="176"/>
      <c r="W943" s="176"/>
      <c r="X943" s="176"/>
      <c r="Y943" s="176"/>
      <c r="Z943" s="176"/>
      <c r="AA943" s="176"/>
      <c r="AB943" s="188"/>
      <c r="AC943" s="188"/>
    </row>
    <row r="944" spans="2:29" ht="15.75" customHeight="1">
      <c r="B944" s="176"/>
      <c r="C944" s="176"/>
      <c r="D944" s="176"/>
      <c r="E944" s="176"/>
      <c r="H944" s="176"/>
      <c r="I944" s="176"/>
      <c r="K944" s="176"/>
      <c r="O944" s="176"/>
      <c r="P944" s="176"/>
      <c r="Q944" s="176"/>
      <c r="R944" s="176"/>
      <c r="S944" s="176"/>
      <c r="T944" s="176"/>
      <c r="U944" s="176"/>
      <c r="V944" s="176"/>
      <c r="W944" s="176"/>
      <c r="X944" s="176"/>
      <c r="Y944" s="176"/>
      <c r="Z944" s="176"/>
      <c r="AA944" s="176"/>
      <c r="AB944" s="188"/>
      <c r="AC944" s="188"/>
    </row>
    <row r="945" spans="2:29" ht="15.75" customHeight="1">
      <c r="B945" s="176"/>
      <c r="C945" s="176"/>
      <c r="D945" s="176"/>
      <c r="E945" s="176"/>
      <c r="H945" s="176"/>
      <c r="I945" s="176"/>
      <c r="K945" s="176"/>
      <c r="O945" s="176"/>
      <c r="P945" s="176"/>
      <c r="Q945" s="176"/>
      <c r="R945" s="176"/>
      <c r="S945" s="176"/>
      <c r="T945" s="176"/>
      <c r="U945" s="176"/>
      <c r="V945" s="176"/>
      <c r="W945" s="176"/>
      <c r="X945" s="176"/>
      <c r="Y945" s="176"/>
      <c r="Z945" s="176"/>
      <c r="AA945" s="176"/>
      <c r="AB945" s="188"/>
      <c r="AC945" s="188"/>
    </row>
    <row r="946" spans="2:29" ht="15.75" customHeight="1">
      <c r="B946" s="176"/>
      <c r="C946" s="176"/>
      <c r="D946" s="176"/>
      <c r="E946" s="176"/>
      <c r="H946" s="176"/>
      <c r="I946" s="176"/>
      <c r="K946" s="176"/>
      <c r="O946" s="176"/>
      <c r="P946" s="176"/>
      <c r="Q946" s="176"/>
      <c r="R946" s="176"/>
      <c r="S946" s="176"/>
      <c r="T946" s="176"/>
      <c r="U946" s="176"/>
      <c r="V946" s="176"/>
      <c r="W946" s="176"/>
      <c r="X946" s="176"/>
      <c r="Y946" s="176"/>
      <c r="Z946" s="176"/>
      <c r="AA946" s="176"/>
      <c r="AB946" s="188"/>
      <c r="AC946" s="188"/>
    </row>
    <row r="947" spans="2:29" ht="15.75" customHeight="1">
      <c r="B947" s="176"/>
      <c r="C947" s="176"/>
      <c r="D947" s="176"/>
      <c r="E947" s="176"/>
      <c r="H947" s="176"/>
      <c r="I947" s="176"/>
      <c r="K947" s="176"/>
      <c r="O947" s="176"/>
      <c r="P947" s="176"/>
      <c r="Q947" s="176"/>
      <c r="R947" s="176"/>
      <c r="S947" s="176"/>
      <c r="T947" s="176"/>
      <c r="U947" s="176"/>
      <c r="V947" s="176"/>
      <c r="W947" s="176"/>
      <c r="X947" s="176"/>
      <c r="Y947" s="176"/>
      <c r="Z947" s="176"/>
      <c r="AA947" s="176"/>
      <c r="AB947" s="188"/>
      <c r="AC947" s="188"/>
    </row>
    <row r="948" spans="2:29" ht="15.75" customHeight="1">
      <c r="B948" s="176"/>
      <c r="C948" s="176"/>
      <c r="D948" s="176"/>
      <c r="E948" s="176"/>
      <c r="H948" s="176"/>
      <c r="I948" s="176"/>
      <c r="K948" s="176"/>
      <c r="O948" s="176"/>
      <c r="P948" s="176"/>
      <c r="Q948" s="176"/>
      <c r="R948" s="176"/>
      <c r="S948" s="176"/>
      <c r="T948" s="176"/>
      <c r="U948" s="176"/>
      <c r="V948" s="176"/>
      <c r="W948" s="176"/>
      <c r="X948" s="176"/>
      <c r="Y948" s="176"/>
      <c r="Z948" s="176"/>
      <c r="AA948" s="176"/>
      <c r="AB948" s="188"/>
      <c r="AC948" s="188"/>
    </row>
    <row r="949" spans="2:29" ht="15.75" customHeight="1">
      <c r="B949" s="176"/>
      <c r="C949" s="176"/>
      <c r="D949" s="176"/>
      <c r="E949" s="176"/>
      <c r="H949" s="176"/>
      <c r="I949" s="176"/>
      <c r="K949" s="176"/>
      <c r="O949" s="176"/>
      <c r="P949" s="176"/>
      <c r="Q949" s="176"/>
      <c r="R949" s="176"/>
      <c r="S949" s="176"/>
      <c r="T949" s="176"/>
      <c r="U949" s="176"/>
      <c r="V949" s="176"/>
      <c r="W949" s="176"/>
      <c r="X949" s="176"/>
      <c r="Y949" s="176"/>
      <c r="Z949" s="176"/>
      <c r="AA949" s="176"/>
      <c r="AB949" s="188"/>
      <c r="AC949" s="188"/>
    </row>
    <row r="950" spans="2:29" ht="15.75" customHeight="1">
      <c r="B950" s="176"/>
      <c r="C950" s="176"/>
      <c r="D950" s="176"/>
      <c r="E950" s="176"/>
      <c r="H950" s="176"/>
      <c r="I950" s="176"/>
      <c r="K950" s="176"/>
      <c r="O950" s="176"/>
      <c r="P950" s="176"/>
      <c r="Q950" s="176"/>
      <c r="R950" s="176"/>
      <c r="S950" s="176"/>
      <c r="T950" s="176"/>
      <c r="U950" s="176"/>
      <c r="V950" s="176"/>
      <c r="W950" s="176"/>
      <c r="X950" s="176"/>
      <c r="Y950" s="176"/>
      <c r="Z950" s="176"/>
      <c r="AA950" s="176"/>
      <c r="AB950" s="188"/>
      <c r="AC950" s="188"/>
    </row>
    <row r="951" spans="2:29" ht="15.75" customHeight="1">
      <c r="B951" s="176"/>
      <c r="C951" s="176"/>
      <c r="D951" s="176"/>
      <c r="E951" s="176"/>
      <c r="H951" s="176"/>
      <c r="I951" s="176"/>
      <c r="K951" s="176"/>
      <c r="O951" s="176"/>
      <c r="P951" s="176"/>
      <c r="Q951" s="176"/>
      <c r="R951" s="176"/>
      <c r="S951" s="176"/>
      <c r="T951" s="176"/>
      <c r="U951" s="176"/>
      <c r="V951" s="176"/>
      <c r="W951" s="176"/>
      <c r="X951" s="176"/>
      <c r="Y951" s="176"/>
      <c r="Z951" s="176"/>
      <c r="AA951" s="176"/>
      <c r="AB951" s="188"/>
      <c r="AC951" s="188"/>
    </row>
    <row r="952" spans="2:29" ht="15.75" customHeight="1">
      <c r="B952" s="176"/>
      <c r="C952" s="176"/>
      <c r="D952" s="176"/>
      <c r="E952" s="176"/>
      <c r="H952" s="176"/>
      <c r="I952" s="176"/>
      <c r="K952" s="176"/>
      <c r="O952" s="176"/>
      <c r="P952" s="176"/>
      <c r="Q952" s="176"/>
      <c r="R952" s="176"/>
      <c r="S952" s="176"/>
      <c r="T952" s="176"/>
      <c r="U952" s="176"/>
      <c r="V952" s="176"/>
      <c r="W952" s="176"/>
      <c r="X952" s="176"/>
      <c r="Y952" s="176"/>
      <c r="Z952" s="176"/>
      <c r="AA952" s="176"/>
      <c r="AB952" s="188"/>
      <c r="AC952" s="188"/>
    </row>
    <row r="953" spans="2:29" ht="15.75" customHeight="1">
      <c r="B953" s="176"/>
      <c r="C953" s="176"/>
      <c r="D953" s="176"/>
      <c r="E953" s="176"/>
      <c r="H953" s="176"/>
      <c r="I953" s="176"/>
      <c r="K953" s="176"/>
      <c r="O953" s="176"/>
      <c r="P953" s="176"/>
      <c r="Q953" s="176"/>
      <c r="R953" s="176"/>
      <c r="S953" s="176"/>
      <c r="T953" s="176"/>
      <c r="U953" s="176"/>
      <c r="V953" s="176"/>
      <c r="W953" s="176"/>
      <c r="X953" s="176"/>
      <c r="Y953" s="176"/>
      <c r="Z953" s="176"/>
      <c r="AA953" s="176"/>
      <c r="AB953" s="188"/>
      <c r="AC953" s="188"/>
    </row>
    <row r="954" spans="2:29" ht="15.75" customHeight="1">
      <c r="B954" s="176"/>
      <c r="C954" s="176"/>
      <c r="D954" s="176"/>
      <c r="E954" s="176"/>
      <c r="H954" s="176"/>
      <c r="I954" s="176"/>
      <c r="K954" s="176"/>
      <c r="O954" s="176"/>
      <c r="P954" s="176"/>
      <c r="Q954" s="176"/>
      <c r="R954" s="176"/>
      <c r="S954" s="176"/>
      <c r="T954" s="176"/>
      <c r="U954" s="176"/>
      <c r="V954" s="176"/>
      <c r="W954" s="176"/>
      <c r="X954" s="176"/>
      <c r="Y954" s="176"/>
      <c r="Z954" s="176"/>
      <c r="AA954" s="176"/>
      <c r="AB954" s="188"/>
      <c r="AC954" s="188"/>
    </row>
    <row r="955" spans="2:29" ht="15.75" customHeight="1">
      <c r="B955" s="176"/>
      <c r="C955" s="176"/>
      <c r="D955" s="176"/>
      <c r="E955" s="176"/>
      <c r="H955" s="176"/>
      <c r="I955" s="176"/>
      <c r="K955" s="176"/>
      <c r="O955" s="176"/>
      <c r="P955" s="176"/>
      <c r="Q955" s="176"/>
      <c r="R955" s="176"/>
      <c r="S955" s="176"/>
      <c r="T955" s="176"/>
      <c r="U955" s="176"/>
      <c r="V955" s="176"/>
      <c r="W955" s="176"/>
      <c r="X955" s="176"/>
      <c r="Y955" s="176"/>
      <c r="Z955" s="176"/>
      <c r="AA955" s="176"/>
      <c r="AB955" s="188"/>
      <c r="AC955" s="188"/>
    </row>
    <row r="956" spans="2:29" ht="15.75" customHeight="1">
      <c r="B956" s="176"/>
      <c r="C956" s="176"/>
      <c r="D956" s="176"/>
      <c r="E956" s="176"/>
      <c r="H956" s="176"/>
      <c r="I956" s="176"/>
      <c r="K956" s="176"/>
      <c r="O956" s="176"/>
      <c r="P956" s="176"/>
      <c r="Q956" s="176"/>
      <c r="R956" s="176"/>
      <c r="S956" s="176"/>
      <c r="T956" s="176"/>
      <c r="U956" s="176"/>
      <c r="V956" s="176"/>
      <c r="W956" s="176"/>
      <c r="X956" s="176"/>
      <c r="Y956" s="176"/>
      <c r="Z956" s="176"/>
      <c r="AA956" s="176"/>
      <c r="AB956" s="188"/>
      <c r="AC956" s="188"/>
    </row>
    <row r="957" spans="2:29" ht="15.75" customHeight="1">
      <c r="B957" s="176"/>
      <c r="C957" s="176"/>
      <c r="D957" s="176"/>
      <c r="E957" s="176"/>
      <c r="H957" s="176"/>
      <c r="I957" s="176"/>
      <c r="K957" s="176"/>
      <c r="O957" s="176"/>
      <c r="P957" s="176"/>
      <c r="Q957" s="176"/>
      <c r="R957" s="176"/>
      <c r="S957" s="176"/>
      <c r="T957" s="176"/>
      <c r="U957" s="176"/>
      <c r="V957" s="176"/>
      <c r="W957" s="176"/>
      <c r="X957" s="176"/>
      <c r="Y957" s="176"/>
      <c r="Z957" s="176"/>
      <c r="AA957" s="176"/>
      <c r="AB957" s="188"/>
      <c r="AC957" s="188"/>
    </row>
    <row r="958" spans="2:29" ht="15.75" customHeight="1">
      <c r="B958" s="176"/>
      <c r="C958" s="176"/>
      <c r="D958" s="176"/>
      <c r="E958" s="176"/>
      <c r="H958" s="176"/>
      <c r="I958" s="176"/>
      <c r="K958" s="176"/>
      <c r="O958" s="176"/>
      <c r="P958" s="176"/>
      <c r="Q958" s="176"/>
      <c r="R958" s="176"/>
      <c r="S958" s="176"/>
      <c r="T958" s="176"/>
      <c r="U958" s="176"/>
      <c r="V958" s="176"/>
      <c r="W958" s="176"/>
      <c r="X958" s="176"/>
      <c r="Y958" s="176"/>
      <c r="Z958" s="176"/>
      <c r="AA958" s="176"/>
      <c r="AB958" s="188"/>
      <c r="AC958" s="188"/>
    </row>
    <row r="959" spans="2:29" ht="15.75" customHeight="1">
      <c r="B959" s="176"/>
      <c r="C959" s="176"/>
      <c r="D959" s="176"/>
      <c r="E959" s="176"/>
      <c r="H959" s="176"/>
      <c r="I959" s="176"/>
      <c r="K959" s="176"/>
      <c r="O959" s="176"/>
      <c r="P959" s="176"/>
      <c r="Q959" s="176"/>
      <c r="R959" s="176"/>
      <c r="S959" s="176"/>
      <c r="T959" s="176"/>
      <c r="U959" s="176"/>
      <c r="V959" s="176"/>
      <c r="W959" s="176"/>
      <c r="X959" s="176"/>
      <c r="Y959" s="176"/>
      <c r="Z959" s="176"/>
      <c r="AA959" s="176"/>
      <c r="AB959" s="188"/>
      <c r="AC959" s="188"/>
    </row>
    <row r="960" spans="2:29" ht="15.75" customHeight="1">
      <c r="B960" s="176"/>
      <c r="C960" s="176"/>
      <c r="D960" s="176"/>
      <c r="E960" s="176"/>
      <c r="H960" s="176"/>
      <c r="I960" s="176"/>
      <c r="K960" s="176"/>
      <c r="O960" s="176"/>
      <c r="P960" s="176"/>
      <c r="Q960" s="176"/>
      <c r="R960" s="176"/>
      <c r="S960" s="176"/>
      <c r="T960" s="176"/>
      <c r="U960" s="176"/>
      <c r="V960" s="176"/>
      <c r="W960" s="176"/>
      <c r="X960" s="176"/>
      <c r="Y960" s="176"/>
      <c r="Z960" s="176"/>
      <c r="AA960" s="176"/>
      <c r="AB960" s="188"/>
      <c r="AC960" s="188"/>
    </row>
    <row r="961" spans="2:29" ht="15.75" customHeight="1">
      <c r="B961" s="176"/>
      <c r="C961" s="176"/>
      <c r="D961" s="176"/>
      <c r="E961" s="176"/>
      <c r="H961" s="176"/>
      <c r="I961" s="176"/>
      <c r="K961" s="176"/>
      <c r="O961" s="176"/>
      <c r="P961" s="176"/>
      <c r="Q961" s="176"/>
      <c r="R961" s="176"/>
      <c r="S961" s="176"/>
      <c r="T961" s="176"/>
      <c r="U961" s="176"/>
      <c r="V961" s="176"/>
      <c r="W961" s="176"/>
      <c r="X961" s="176"/>
      <c r="Y961" s="176"/>
      <c r="Z961" s="176"/>
      <c r="AA961" s="176"/>
      <c r="AB961" s="188"/>
      <c r="AC961" s="188"/>
    </row>
    <row r="962" spans="2:29" ht="15.75" customHeight="1">
      <c r="B962" s="176"/>
      <c r="C962" s="176"/>
      <c r="D962" s="176"/>
      <c r="E962" s="176"/>
      <c r="H962" s="176"/>
      <c r="I962" s="176"/>
      <c r="K962" s="176"/>
      <c r="O962" s="176"/>
      <c r="P962" s="176"/>
      <c r="Q962" s="176"/>
      <c r="R962" s="176"/>
      <c r="S962" s="176"/>
      <c r="T962" s="176"/>
      <c r="U962" s="176"/>
      <c r="V962" s="176"/>
      <c r="W962" s="176"/>
      <c r="X962" s="176"/>
      <c r="Y962" s="176"/>
      <c r="Z962" s="176"/>
      <c r="AA962" s="176"/>
      <c r="AB962" s="188"/>
      <c r="AC962" s="188"/>
    </row>
    <row r="963" spans="2:29" ht="15.75" customHeight="1">
      <c r="B963" s="176"/>
      <c r="C963" s="176"/>
      <c r="D963" s="176"/>
      <c r="E963" s="176"/>
      <c r="H963" s="176"/>
      <c r="I963" s="176"/>
      <c r="K963" s="176"/>
      <c r="O963" s="176"/>
      <c r="P963" s="176"/>
      <c r="Q963" s="176"/>
      <c r="R963" s="176"/>
      <c r="S963" s="176"/>
      <c r="T963" s="176"/>
      <c r="U963" s="176"/>
      <c r="V963" s="176"/>
      <c r="W963" s="176"/>
      <c r="X963" s="176"/>
      <c r="Y963" s="176"/>
      <c r="Z963" s="176"/>
      <c r="AA963" s="176"/>
      <c r="AB963" s="188"/>
      <c r="AC963" s="188"/>
    </row>
    <row r="964" spans="2:29" ht="15.75" customHeight="1">
      <c r="B964" s="176"/>
      <c r="C964" s="176"/>
      <c r="D964" s="176"/>
      <c r="E964" s="176"/>
      <c r="H964" s="176"/>
      <c r="I964" s="176"/>
      <c r="K964" s="176"/>
      <c r="O964" s="176"/>
      <c r="P964" s="176"/>
      <c r="Q964" s="176"/>
      <c r="R964" s="176"/>
      <c r="S964" s="176"/>
      <c r="T964" s="176"/>
      <c r="U964" s="176"/>
      <c r="V964" s="176"/>
      <c r="W964" s="176"/>
      <c r="X964" s="176"/>
      <c r="Y964" s="176"/>
      <c r="Z964" s="176"/>
      <c r="AA964" s="176"/>
      <c r="AB964" s="188"/>
      <c r="AC964" s="188"/>
    </row>
    <row r="965" spans="2:29" ht="15.75" customHeight="1">
      <c r="B965" s="176"/>
      <c r="C965" s="176"/>
      <c r="D965" s="176"/>
      <c r="E965" s="176"/>
      <c r="H965" s="176"/>
      <c r="I965" s="176"/>
      <c r="K965" s="176"/>
      <c r="O965" s="176"/>
      <c r="P965" s="176"/>
      <c r="Q965" s="176"/>
      <c r="R965" s="176"/>
      <c r="S965" s="176"/>
      <c r="T965" s="176"/>
      <c r="U965" s="176"/>
      <c r="V965" s="176"/>
      <c r="W965" s="176"/>
      <c r="X965" s="176"/>
      <c r="Y965" s="176"/>
      <c r="Z965" s="176"/>
      <c r="AA965" s="176"/>
      <c r="AB965" s="188"/>
      <c r="AC965" s="188"/>
    </row>
    <row r="966" spans="2:29" ht="15.75" customHeight="1">
      <c r="B966" s="176"/>
      <c r="C966" s="176"/>
      <c r="D966" s="176"/>
      <c r="E966" s="176"/>
      <c r="H966" s="176"/>
      <c r="I966" s="176"/>
      <c r="K966" s="176"/>
      <c r="O966" s="176"/>
      <c r="P966" s="176"/>
      <c r="Q966" s="176"/>
      <c r="R966" s="176"/>
      <c r="S966" s="176"/>
      <c r="T966" s="176"/>
      <c r="U966" s="176"/>
      <c r="V966" s="176"/>
      <c r="W966" s="176"/>
      <c r="X966" s="176"/>
      <c r="Y966" s="176"/>
      <c r="Z966" s="176"/>
      <c r="AA966" s="176"/>
      <c r="AB966" s="188"/>
      <c r="AC966" s="188"/>
    </row>
    <row r="967" spans="2:29" ht="15.75" customHeight="1">
      <c r="B967" s="176"/>
      <c r="C967" s="176"/>
      <c r="D967" s="176"/>
      <c r="E967" s="176"/>
      <c r="H967" s="176"/>
      <c r="I967" s="176"/>
      <c r="K967" s="176"/>
      <c r="O967" s="176"/>
      <c r="P967" s="176"/>
      <c r="Q967" s="176"/>
      <c r="R967" s="176"/>
      <c r="S967" s="176"/>
      <c r="T967" s="176"/>
      <c r="U967" s="176"/>
      <c r="V967" s="176"/>
      <c r="W967" s="176"/>
      <c r="X967" s="176"/>
      <c r="Y967" s="176"/>
      <c r="Z967" s="176"/>
      <c r="AA967" s="176"/>
      <c r="AB967" s="188"/>
      <c r="AC967" s="188"/>
    </row>
    <row r="968" spans="2:29" ht="15.75" customHeight="1">
      <c r="B968" s="176"/>
      <c r="C968" s="176"/>
      <c r="D968" s="176"/>
      <c r="E968" s="176"/>
      <c r="H968" s="176"/>
      <c r="I968" s="176"/>
      <c r="K968" s="176"/>
      <c r="O968" s="176"/>
      <c r="P968" s="176"/>
      <c r="Q968" s="176"/>
      <c r="R968" s="176"/>
      <c r="S968" s="176"/>
      <c r="T968" s="176"/>
      <c r="U968" s="176"/>
      <c r="V968" s="176"/>
      <c r="W968" s="176"/>
      <c r="X968" s="176"/>
      <c r="Y968" s="176"/>
      <c r="Z968" s="176"/>
      <c r="AA968" s="176"/>
      <c r="AB968" s="188"/>
      <c r="AC968" s="188"/>
    </row>
    <row r="969" spans="2:29" ht="15.75" customHeight="1">
      <c r="B969" s="176"/>
      <c r="C969" s="176"/>
      <c r="D969" s="176"/>
      <c r="E969" s="176"/>
      <c r="H969" s="176"/>
      <c r="I969" s="176"/>
      <c r="K969" s="176"/>
      <c r="O969" s="176"/>
      <c r="P969" s="176"/>
      <c r="Q969" s="176"/>
      <c r="R969" s="176"/>
      <c r="S969" s="176"/>
      <c r="T969" s="176"/>
      <c r="U969" s="176"/>
      <c r="V969" s="176"/>
      <c r="W969" s="176"/>
      <c r="X969" s="176"/>
      <c r="Y969" s="176"/>
      <c r="Z969" s="176"/>
      <c r="AA969" s="176"/>
      <c r="AB969" s="188"/>
      <c r="AC969" s="188"/>
    </row>
    <row r="970" spans="2:29" ht="15.75" customHeight="1">
      <c r="B970" s="176"/>
      <c r="C970" s="176"/>
      <c r="D970" s="176"/>
      <c r="E970" s="176"/>
      <c r="H970" s="176"/>
      <c r="I970" s="176"/>
      <c r="K970" s="176"/>
      <c r="O970" s="176"/>
      <c r="P970" s="176"/>
      <c r="Q970" s="176"/>
      <c r="R970" s="176"/>
      <c r="S970" s="176"/>
      <c r="T970" s="176"/>
      <c r="U970" s="176"/>
      <c r="V970" s="176"/>
      <c r="W970" s="176"/>
      <c r="X970" s="176"/>
      <c r="Y970" s="176"/>
      <c r="Z970" s="176"/>
      <c r="AA970" s="176"/>
      <c r="AB970" s="188"/>
      <c r="AC970" s="188"/>
    </row>
    <row r="971" spans="2:29" ht="15.75" customHeight="1">
      <c r="B971" s="176"/>
      <c r="C971" s="176"/>
      <c r="D971" s="176"/>
      <c r="E971" s="176"/>
      <c r="H971" s="176"/>
      <c r="I971" s="176"/>
      <c r="K971" s="176"/>
      <c r="O971" s="176"/>
      <c r="P971" s="176"/>
      <c r="Q971" s="176"/>
      <c r="R971" s="176"/>
      <c r="S971" s="176"/>
      <c r="T971" s="176"/>
      <c r="U971" s="176"/>
      <c r="V971" s="176"/>
      <c r="W971" s="176"/>
      <c r="X971" s="176"/>
      <c r="Y971" s="176"/>
      <c r="Z971" s="176"/>
      <c r="AA971" s="176"/>
      <c r="AB971" s="188"/>
      <c r="AC971" s="188"/>
    </row>
    <row r="972" spans="2:29" ht="15.75" customHeight="1">
      <c r="B972" s="176"/>
      <c r="C972" s="176"/>
      <c r="D972" s="176"/>
      <c r="E972" s="176"/>
      <c r="H972" s="176"/>
      <c r="I972" s="176"/>
      <c r="K972" s="176"/>
      <c r="O972" s="176"/>
      <c r="P972" s="176"/>
      <c r="Q972" s="176"/>
      <c r="R972" s="176"/>
      <c r="S972" s="176"/>
      <c r="T972" s="176"/>
      <c r="U972" s="176"/>
      <c r="V972" s="176"/>
      <c r="W972" s="176"/>
      <c r="X972" s="176"/>
      <c r="Y972" s="176"/>
      <c r="Z972" s="176"/>
      <c r="AA972" s="176"/>
      <c r="AB972" s="188"/>
      <c r="AC972" s="188"/>
    </row>
    <row r="973" spans="2:29" ht="15.75" customHeight="1">
      <c r="B973" s="176"/>
      <c r="C973" s="176"/>
      <c r="D973" s="176"/>
      <c r="E973" s="176"/>
      <c r="H973" s="176"/>
      <c r="I973" s="176"/>
      <c r="K973" s="176"/>
      <c r="O973" s="176"/>
      <c r="P973" s="176"/>
      <c r="Q973" s="176"/>
      <c r="R973" s="176"/>
      <c r="S973" s="176"/>
      <c r="T973" s="176"/>
      <c r="U973" s="176"/>
      <c r="V973" s="176"/>
      <c r="W973" s="176"/>
      <c r="X973" s="176"/>
      <c r="Y973" s="176"/>
      <c r="Z973" s="176"/>
      <c r="AA973" s="176"/>
      <c r="AB973" s="188"/>
      <c r="AC973" s="188"/>
    </row>
    <row r="974" spans="2:29" ht="15.75" customHeight="1">
      <c r="B974" s="176"/>
      <c r="C974" s="176"/>
      <c r="D974" s="176"/>
      <c r="E974" s="176"/>
      <c r="H974" s="176"/>
      <c r="I974" s="176"/>
      <c r="K974" s="176"/>
      <c r="O974" s="176"/>
      <c r="P974" s="176"/>
      <c r="Q974" s="176"/>
      <c r="R974" s="176"/>
      <c r="S974" s="176"/>
      <c r="T974" s="176"/>
      <c r="U974" s="176"/>
      <c r="V974" s="176"/>
      <c r="W974" s="176"/>
      <c r="X974" s="176"/>
      <c r="Y974" s="176"/>
      <c r="Z974" s="176"/>
      <c r="AA974" s="176"/>
      <c r="AB974" s="188"/>
      <c r="AC974" s="188"/>
    </row>
    <row r="975" spans="2:29" ht="15.75" customHeight="1">
      <c r="B975" s="176"/>
      <c r="C975" s="176"/>
      <c r="D975" s="176"/>
      <c r="E975" s="176"/>
      <c r="H975" s="176"/>
      <c r="I975" s="176"/>
      <c r="K975" s="176"/>
      <c r="O975" s="176"/>
      <c r="P975" s="176"/>
      <c r="Q975" s="176"/>
      <c r="R975" s="176"/>
      <c r="S975" s="176"/>
      <c r="T975" s="176"/>
      <c r="U975" s="176"/>
      <c r="V975" s="176"/>
      <c r="W975" s="176"/>
      <c r="X975" s="176"/>
      <c r="Y975" s="176"/>
      <c r="Z975" s="176"/>
      <c r="AA975" s="176"/>
      <c r="AB975" s="188"/>
      <c r="AC975" s="188"/>
    </row>
    <row r="976" spans="2:29" ht="15.75" customHeight="1">
      <c r="B976" s="176"/>
      <c r="C976" s="176"/>
      <c r="D976" s="176"/>
      <c r="E976" s="176"/>
      <c r="H976" s="176"/>
      <c r="I976" s="176"/>
      <c r="K976" s="176"/>
      <c r="O976" s="176"/>
      <c r="P976" s="176"/>
      <c r="Q976" s="176"/>
      <c r="R976" s="176"/>
      <c r="S976" s="176"/>
      <c r="T976" s="176"/>
      <c r="U976" s="176"/>
      <c r="V976" s="176"/>
      <c r="W976" s="176"/>
      <c r="X976" s="176"/>
      <c r="Y976" s="176"/>
      <c r="Z976" s="176"/>
      <c r="AA976" s="176"/>
      <c r="AB976" s="188"/>
      <c r="AC976" s="188"/>
    </row>
    <row r="977" spans="2:29" ht="15.75" customHeight="1">
      <c r="B977" s="176"/>
      <c r="C977" s="176"/>
      <c r="D977" s="176"/>
      <c r="E977" s="176"/>
      <c r="H977" s="176"/>
      <c r="I977" s="176"/>
      <c r="K977" s="176"/>
      <c r="O977" s="176"/>
      <c r="P977" s="176"/>
      <c r="Q977" s="176"/>
      <c r="R977" s="176"/>
      <c r="S977" s="176"/>
      <c r="T977" s="176"/>
      <c r="U977" s="176"/>
      <c r="V977" s="176"/>
      <c r="W977" s="176"/>
      <c r="X977" s="176"/>
      <c r="Y977" s="176"/>
      <c r="Z977" s="176"/>
      <c r="AA977" s="176"/>
      <c r="AB977" s="188"/>
      <c r="AC977" s="188"/>
    </row>
    <row r="978" spans="2:29" ht="15.75" customHeight="1">
      <c r="B978" s="176"/>
      <c r="C978" s="176"/>
      <c r="D978" s="176"/>
      <c r="E978" s="176"/>
      <c r="H978" s="176"/>
      <c r="I978" s="176"/>
      <c r="K978" s="176"/>
      <c r="O978" s="176"/>
      <c r="P978" s="176"/>
      <c r="Q978" s="176"/>
      <c r="R978" s="176"/>
      <c r="S978" s="176"/>
      <c r="T978" s="176"/>
      <c r="U978" s="176"/>
      <c r="V978" s="176"/>
      <c r="W978" s="176"/>
      <c r="X978" s="176"/>
      <c r="Y978" s="176"/>
      <c r="Z978" s="176"/>
      <c r="AA978" s="176"/>
      <c r="AB978" s="188"/>
      <c r="AC978" s="188"/>
    </row>
    <row r="979" spans="2:29" ht="15.75" customHeight="1">
      <c r="B979" s="176"/>
      <c r="C979" s="176"/>
      <c r="D979" s="176"/>
      <c r="E979" s="176"/>
      <c r="H979" s="176"/>
      <c r="I979" s="176"/>
      <c r="K979" s="176"/>
      <c r="O979" s="176"/>
      <c r="P979" s="176"/>
      <c r="Q979" s="176"/>
      <c r="R979" s="176"/>
      <c r="S979" s="176"/>
      <c r="T979" s="176"/>
      <c r="U979" s="176"/>
      <c r="V979" s="176"/>
      <c r="W979" s="176"/>
      <c r="X979" s="176"/>
      <c r="Y979" s="176"/>
      <c r="Z979" s="176"/>
      <c r="AA979" s="176"/>
      <c r="AB979" s="188"/>
      <c r="AC979" s="188"/>
    </row>
    <row r="980" spans="2:29" ht="15.75" customHeight="1">
      <c r="B980" s="176"/>
      <c r="C980" s="176"/>
      <c r="D980" s="176"/>
      <c r="E980" s="176"/>
      <c r="H980" s="176"/>
      <c r="I980" s="176"/>
      <c r="K980" s="176"/>
      <c r="O980" s="176"/>
      <c r="P980" s="176"/>
      <c r="Q980" s="176"/>
      <c r="R980" s="176"/>
      <c r="S980" s="176"/>
      <c r="T980" s="176"/>
      <c r="U980" s="176"/>
      <c r="V980" s="176"/>
      <c r="W980" s="176"/>
      <c r="X980" s="176"/>
      <c r="Y980" s="176"/>
      <c r="Z980" s="176"/>
      <c r="AA980" s="176"/>
      <c r="AB980" s="188"/>
      <c r="AC980" s="188"/>
    </row>
    <row r="981" spans="2:29" ht="15.75" customHeight="1">
      <c r="B981" s="176"/>
      <c r="C981" s="176"/>
      <c r="D981" s="176"/>
      <c r="E981" s="176"/>
      <c r="H981" s="176"/>
      <c r="I981" s="176"/>
      <c r="K981" s="176"/>
      <c r="O981" s="176"/>
      <c r="P981" s="176"/>
      <c r="Q981" s="176"/>
      <c r="R981" s="176"/>
      <c r="S981" s="176"/>
      <c r="T981" s="176"/>
      <c r="U981" s="176"/>
      <c r="V981" s="176"/>
      <c r="W981" s="176"/>
      <c r="X981" s="176"/>
      <c r="Y981" s="176"/>
      <c r="Z981" s="176"/>
      <c r="AA981" s="176"/>
      <c r="AB981" s="188"/>
      <c r="AC981" s="188"/>
    </row>
    <row r="982" spans="2:29" ht="15.75" customHeight="1">
      <c r="B982" s="176"/>
      <c r="C982" s="176"/>
      <c r="D982" s="176"/>
      <c r="E982" s="176"/>
      <c r="H982" s="176"/>
      <c r="I982" s="176"/>
      <c r="K982" s="176"/>
      <c r="O982" s="176"/>
      <c r="P982" s="176"/>
      <c r="Q982" s="176"/>
      <c r="R982" s="176"/>
      <c r="S982" s="176"/>
      <c r="T982" s="176"/>
      <c r="U982" s="176"/>
      <c r="V982" s="176"/>
      <c r="W982" s="176"/>
      <c r="X982" s="176"/>
      <c r="Y982" s="176"/>
      <c r="Z982" s="176"/>
      <c r="AA982" s="176"/>
      <c r="AB982" s="188"/>
      <c r="AC982" s="188"/>
    </row>
    <row r="983" spans="2:29" ht="15.75" customHeight="1">
      <c r="B983" s="176"/>
      <c r="C983" s="176"/>
      <c r="D983" s="176"/>
      <c r="E983" s="176"/>
      <c r="H983" s="176"/>
      <c r="I983" s="176"/>
      <c r="K983" s="176"/>
      <c r="O983" s="176"/>
      <c r="P983" s="176"/>
      <c r="Q983" s="176"/>
      <c r="R983" s="176"/>
      <c r="S983" s="176"/>
      <c r="T983" s="176"/>
      <c r="U983" s="176"/>
      <c r="V983" s="176"/>
      <c r="W983" s="176"/>
      <c r="X983" s="176"/>
      <c r="Y983" s="176"/>
      <c r="Z983" s="176"/>
      <c r="AA983" s="176"/>
      <c r="AB983" s="188"/>
      <c r="AC983" s="188"/>
    </row>
    <row r="984" spans="2:29" ht="15.75" customHeight="1">
      <c r="B984" s="176"/>
      <c r="C984" s="176"/>
      <c r="D984" s="176"/>
      <c r="E984" s="176"/>
      <c r="H984" s="176"/>
      <c r="I984" s="176"/>
      <c r="K984" s="176"/>
      <c r="O984" s="176"/>
      <c r="P984" s="176"/>
      <c r="Q984" s="176"/>
      <c r="R984" s="176"/>
      <c r="S984" s="176"/>
      <c r="T984" s="176"/>
      <c r="U984" s="176"/>
      <c r="V984" s="176"/>
      <c r="W984" s="176"/>
      <c r="X984" s="176"/>
      <c r="Y984" s="176"/>
      <c r="Z984" s="176"/>
      <c r="AA984" s="176"/>
      <c r="AB984" s="188"/>
      <c r="AC984" s="188"/>
    </row>
    <row r="985" spans="2:29" ht="15.75" customHeight="1">
      <c r="B985" s="176"/>
      <c r="C985" s="176"/>
      <c r="D985" s="176"/>
      <c r="E985" s="176"/>
      <c r="H985" s="176"/>
      <c r="I985" s="176"/>
      <c r="K985" s="176"/>
      <c r="O985" s="176"/>
      <c r="P985" s="176"/>
      <c r="Q985" s="176"/>
      <c r="R985" s="176"/>
      <c r="S985" s="176"/>
      <c r="T985" s="176"/>
      <c r="U985" s="176"/>
      <c r="V985" s="176"/>
      <c r="W985" s="176"/>
      <c r="X985" s="176"/>
      <c r="Y985" s="176"/>
      <c r="Z985" s="176"/>
      <c r="AA985" s="176"/>
      <c r="AB985" s="188"/>
      <c r="AC985" s="188"/>
    </row>
    <row r="986" spans="2:29" ht="15.75" customHeight="1">
      <c r="B986" s="176"/>
      <c r="C986" s="176"/>
      <c r="D986" s="176"/>
      <c r="E986" s="176"/>
      <c r="H986" s="176"/>
      <c r="I986" s="176"/>
      <c r="K986" s="176"/>
      <c r="O986" s="176"/>
      <c r="P986" s="176"/>
      <c r="Q986" s="176"/>
      <c r="R986" s="176"/>
      <c r="S986" s="176"/>
      <c r="T986" s="176"/>
      <c r="U986" s="176"/>
      <c r="V986" s="176"/>
      <c r="W986" s="176"/>
      <c r="X986" s="176"/>
      <c r="Y986" s="176"/>
      <c r="Z986" s="176"/>
      <c r="AA986" s="176"/>
      <c r="AB986" s="188"/>
      <c r="AC986" s="188"/>
    </row>
    <row r="987" spans="2:29" ht="15.75" customHeight="1">
      <c r="B987" s="176"/>
      <c r="C987" s="176"/>
      <c r="D987" s="176"/>
      <c r="E987" s="176"/>
      <c r="H987" s="176"/>
      <c r="I987" s="176"/>
      <c r="K987" s="176"/>
      <c r="O987" s="176"/>
      <c r="P987" s="176"/>
      <c r="Q987" s="176"/>
      <c r="R987" s="176"/>
      <c r="S987" s="176"/>
      <c r="T987" s="176"/>
      <c r="U987" s="176"/>
      <c r="V987" s="176"/>
      <c r="W987" s="176"/>
      <c r="X987" s="176"/>
      <c r="Y987" s="176"/>
      <c r="Z987" s="176"/>
      <c r="AA987" s="176"/>
      <c r="AB987" s="188"/>
      <c r="AC987" s="188"/>
    </row>
    <row r="988" spans="2:29" ht="15.75" customHeight="1">
      <c r="B988" s="176"/>
      <c r="C988" s="176"/>
      <c r="D988" s="176"/>
      <c r="E988" s="176"/>
      <c r="H988" s="176"/>
      <c r="I988" s="176"/>
      <c r="K988" s="176"/>
      <c r="O988" s="176"/>
      <c r="P988" s="176"/>
      <c r="Q988" s="176"/>
      <c r="R988" s="176"/>
      <c r="S988" s="176"/>
      <c r="T988" s="176"/>
      <c r="U988" s="176"/>
      <c r="V988" s="176"/>
      <c r="W988" s="176"/>
      <c r="X988" s="176"/>
      <c r="Y988" s="176"/>
      <c r="Z988" s="176"/>
      <c r="AA988" s="176"/>
      <c r="AB988" s="188"/>
      <c r="AC988" s="188"/>
    </row>
    <row r="989" spans="2:29" ht="15.75" customHeight="1">
      <c r="B989" s="176"/>
      <c r="C989" s="176"/>
      <c r="D989" s="176"/>
      <c r="E989" s="176"/>
      <c r="H989" s="176"/>
      <c r="I989" s="176"/>
      <c r="K989" s="176"/>
      <c r="O989" s="176"/>
      <c r="P989" s="176"/>
      <c r="Q989" s="176"/>
      <c r="R989" s="176"/>
      <c r="S989" s="176"/>
      <c r="T989" s="176"/>
      <c r="U989" s="176"/>
      <c r="V989" s="176"/>
      <c r="W989" s="176"/>
      <c r="X989" s="176"/>
      <c r="Y989" s="176"/>
      <c r="Z989" s="176"/>
      <c r="AA989" s="176"/>
      <c r="AB989" s="188"/>
      <c r="AC989" s="188"/>
    </row>
    <row r="990" spans="2:29" ht="15.75" customHeight="1">
      <c r="B990" s="176"/>
      <c r="C990" s="176"/>
      <c r="D990" s="176"/>
      <c r="E990" s="176"/>
      <c r="H990" s="176"/>
      <c r="I990" s="176"/>
      <c r="K990" s="176"/>
      <c r="O990" s="176"/>
      <c r="P990" s="176"/>
      <c r="Q990" s="176"/>
      <c r="R990" s="176"/>
      <c r="S990" s="176"/>
      <c r="T990" s="176"/>
      <c r="U990" s="176"/>
      <c r="V990" s="176"/>
      <c r="W990" s="176"/>
      <c r="X990" s="176"/>
      <c r="Y990" s="176"/>
      <c r="Z990" s="176"/>
      <c r="AA990" s="176"/>
      <c r="AB990" s="188"/>
      <c r="AC990" s="188"/>
    </row>
    <row r="991" spans="2:29" ht="15.75" customHeight="1">
      <c r="B991" s="176"/>
      <c r="C991" s="176"/>
      <c r="D991" s="176"/>
      <c r="E991" s="176"/>
      <c r="H991" s="176"/>
      <c r="I991" s="176"/>
      <c r="K991" s="176"/>
      <c r="O991" s="176"/>
      <c r="P991" s="176"/>
      <c r="Q991" s="176"/>
      <c r="R991" s="176"/>
      <c r="S991" s="176"/>
      <c r="T991" s="176"/>
      <c r="U991" s="176"/>
      <c r="V991" s="176"/>
      <c r="W991" s="176"/>
      <c r="X991" s="176"/>
      <c r="Y991" s="176"/>
      <c r="Z991" s="176"/>
      <c r="AA991" s="176"/>
      <c r="AB991" s="188"/>
      <c r="AC991" s="188"/>
    </row>
    <row r="992" spans="2:29" ht="15.75" customHeight="1">
      <c r="B992" s="176"/>
      <c r="C992" s="176"/>
      <c r="D992" s="176"/>
      <c r="E992" s="176"/>
      <c r="H992" s="176"/>
      <c r="I992" s="176"/>
      <c r="K992" s="176"/>
      <c r="O992" s="176"/>
      <c r="P992" s="176"/>
      <c r="Q992" s="176"/>
      <c r="R992" s="176"/>
      <c r="S992" s="176"/>
      <c r="T992" s="176"/>
      <c r="U992" s="176"/>
      <c r="V992" s="176"/>
      <c r="W992" s="176"/>
      <c r="X992" s="176"/>
      <c r="Y992" s="176"/>
      <c r="Z992" s="176"/>
      <c r="AA992" s="176"/>
      <c r="AB992" s="188"/>
      <c r="AC992" s="188"/>
    </row>
    <row r="993" spans="2:29" ht="15.75" customHeight="1">
      <c r="B993" s="176"/>
      <c r="C993" s="176"/>
      <c r="D993" s="176"/>
      <c r="E993" s="176"/>
      <c r="H993" s="176"/>
      <c r="I993" s="176"/>
      <c r="K993" s="176"/>
      <c r="O993" s="176"/>
      <c r="P993" s="176"/>
      <c r="Q993" s="176"/>
      <c r="R993" s="176"/>
      <c r="S993" s="176"/>
      <c r="T993" s="176"/>
      <c r="U993" s="176"/>
      <c r="V993" s="176"/>
      <c r="W993" s="176"/>
      <c r="X993" s="176"/>
      <c r="Y993" s="176"/>
      <c r="Z993" s="176"/>
      <c r="AA993" s="176"/>
      <c r="AB993" s="188"/>
      <c r="AC993" s="188"/>
    </row>
    <row r="994" spans="2:29" ht="15.75" customHeight="1">
      <c r="B994" s="176"/>
      <c r="C994" s="176"/>
      <c r="D994" s="176"/>
      <c r="E994" s="176"/>
      <c r="H994" s="176"/>
      <c r="I994" s="176"/>
      <c r="K994" s="176"/>
      <c r="O994" s="176"/>
      <c r="P994" s="176"/>
      <c r="Q994" s="176"/>
      <c r="R994" s="176"/>
      <c r="S994" s="176"/>
      <c r="T994" s="176"/>
      <c r="U994" s="176"/>
      <c r="V994" s="176"/>
      <c r="W994" s="176"/>
      <c r="X994" s="176"/>
      <c r="Y994" s="176"/>
      <c r="Z994" s="176"/>
      <c r="AA994" s="176"/>
      <c r="AB994" s="188"/>
      <c r="AC994" s="188"/>
    </row>
    <row r="995" spans="2:29" ht="15.75" customHeight="1">
      <c r="B995" s="176"/>
      <c r="C995" s="176"/>
      <c r="D995" s="176"/>
      <c r="E995" s="176"/>
      <c r="H995" s="176"/>
      <c r="I995" s="176"/>
      <c r="K995" s="176"/>
      <c r="O995" s="176"/>
      <c r="P995" s="176"/>
      <c r="Q995" s="176"/>
      <c r="R995" s="176"/>
      <c r="S995" s="176"/>
      <c r="T995" s="176"/>
      <c r="U995" s="176"/>
      <c r="V995" s="176"/>
      <c r="W995" s="176"/>
      <c r="X995" s="176"/>
      <c r="Y995" s="176"/>
      <c r="Z995" s="176"/>
      <c r="AA995" s="176"/>
      <c r="AB995" s="188"/>
      <c r="AC995" s="188"/>
    </row>
    <row r="996" spans="2:29" ht="15.75" customHeight="1">
      <c r="B996" s="176"/>
      <c r="C996" s="176"/>
      <c r="D996" s="176"/>
      <c r="E996" s="176"/>
      <c r="H996" s="176"/>
      <c r="I996" s="176"/>
      <c r="K996" s="176"/>
      <c r="O996" s="176"/>
      <c r="P996" s="176"/>
      <c r="Q996" s="176"/>
      <c r="R996" s="176"/>
      <c r="S996" s="176"/>
      <c r="T996" s="176"/>
      <c r="U996" s="176"/>
      <c r="V996" s="176"/>
      <c r="W996" s="176"/>
      <c r="X996" s="176"/>
      <c r="Y996" s="176"/>
      <c r="Z996" s="176"/>
      <c r="AA996" s="176"/>
      <c r="AB996" s="188"/>
      <c r="AC996" s="188"/>
    </row>
    <row r="997" spans="2:29" ht="15.75" customHeight="1">
      <c r="B997" s="176"/>
      <c r="C997" s="176"/>
      <c r="D997" s="176"/>
      <c r="E997" s="176"/>
      <c r="H997" s="176"/>
      <c r="I997" s="176"/>
      <c r="K997" s="176"/>
      <c r="O997" s="176"/>
      <c r="P997" s="176"/>
      <c r="Q997" s="176"/>
      <c r="R997" s="176"/>
      <c r="S997" s="176"/>
      <c r="T997" s="176"/>
      <c r="U997" s="176"/>
      <c r="V997" s="176"/>
      <c r="W997" s="176"/>
      <c r="X997" s="176"/>
      <c r="Y997" s="176"/>
      <c r="Z997" s="176"/>
      <c r="AA997" s="176"/>
      <c r="AB997" s="188"/>
      <c r="AC997" s="188"/>
    </row>
    <row r="998" spans="2:29" ht="15.75" customHeight="1">
      <c r="B998" s="176"/>
      <c r="C998" s="176"/>
      <c r="D998" s="176"/>
      <c r="E998" s="176"/>
      <c r="H998" s="176"/>
      <c r="I998" s="176"/>
      <c r="K998" s="176"/>
      <c r="O998" s="176"/>
      <c r="P998" s="176"/>
      <c r="Q998" s="176"/>
      <c r="R998" s="176"/>
      <c r="S998" s="176"/>
      <c r="T998" s="176"/>
      <c r="U998" s="176"/>
      <c r="V998" s="176"/>
      <c r="W998" s="176"/>
      <c r="X998" s="176"/>
      <c r="Y998" s="176"/>
      <c r="Z998" s="176"/>
      <c r="AA998" s="176"/>
      <c r="AB998" s="188"/>
      <c r="AC998" s="188"/>
    </row>
    <row r="999" spans="2:29" ht="15.75" customHeight="1">
      <c r="B999" s="176"/>
      <c r="C999" s="176"/>
      <c r="D999" s="176"/>
      <c r="E999" s="176"/>
      <c r="H999" s="176"/>
      <c r="I999" s="176"/>
      <c r="K999" s="176"/>
      <c r="O999" s="176"/>
      <c r="P999" s="176"/>
      <c r="Q999" s="176"/>
      <c r="R999" s="176"/>
      <c r="S999" s="176"/>
      <c r="T999" s="176"/>
      <c r="U999" s="176"/>
      <c r="V999" s="176"/>
      <c r="W999" s="176"/>
      <c r="X999" s="176"/>
      <c r="Y999" s="176"/>
      <c r="Z999" s="176"/>
      <c r="AA999" s="176"/>
      <c r="AB999" s="188"/>
      <c r="AC999" s="188"/>
    </row>
  </sheetData>
  <hyperlinks>
    <hyperlink ref="R2" r:id="rId1" xr:uid="{00000000-0004-0000-0200-000000000000}"/>
    <hyperlink ref="R3" r:id="rId2" xr:uid="{00000000-0004-0000-0200-000001000000}"/>
    <hyperlink ref="R4" r:id="rId3" xr:uid="{00000000-0004-0000-0200-000002000000}"/>
    <hyperlink ref="R5" r:id="rId4" xr:uid="{00000000-0004-0000-0200-000003000000}"/>
    <hyperlink ref="R6" r:id="rId5" xr:uid="{00000000-0004-0000-0200-000004000000}"/>
    <hyperlink ref="R7" r:id="rId6" xr:uid="{00000000-0004-0000-0200-000005000000}"/>
    <hyperlink ref="R8" r:id="rId7" xr:uid="{00000000-0004-0000-0200-000006000000}"/>
    <hyperlink ref="R9" r:id="rId8" xr:uid="{00000000-0004-0000-0200-000007000000}"/>
    <hyperlink ref="R10" r:id="rId9" xr:uid="{00000000-0004-0000-0200-000008000000}"/>
    <hyperlink ref="R11" r:id="rId10" xr:uid="{00000000-0004-0000-0200-000009000000}"/>
    <hyperlink ref="R12" r:id="rId11" xr:uid="{00000000-0004-0000-0200-00000A000000}"/>
    <hyperlink ref="R13" r:id="rId12" xr:uid="{00000000-0004-0000-0200-00000B000000}"/>
    <hyperlink ref="R14" r:id="rId13" xr:uid="{00000000-0004-0000-0200-00000C000000}"/>
    <hyperlink ref="R15" r:id="rId14" xr:uid="{00000000-0004-0000-0200-00000D000000}"/>
    <hyperlink ref="R16" r:id="rId15" xr:uid="{00000000-0004-0000-0200-00000E000000}"/>
    <hyperlink ref="R17" r:id="rId16" xr:uid="{00000000-0004-0000-0200-00000F000000}"/>
    <hyperlink ref="R18" r:id="rId17" xr:uid="{00000000-0004-0000-0200-000010000000}"/>
    <hyperlink ref="R19" r:id="rId18" xr:uid="{00000000-0004-0000-0200-000011000000}"/>
    <hyperlink ref="R20" r:id="rId19" xr:uid="{00000000-0004-0000-0200-000012000000}"/>
    <hyperlink ref="R21" r:id="rId20" xr:uid="{00000000-0004-0000-0200-000013000000}"/>
    <hyperlink ref="R22" r:id="rId21" xr:uid="{00000000-0004-0000-0200-000014000000}"/>
    <hyperlink ref="R23" r:id="rId22" xr:uid="{00000000-0004-0000-0200-000015000000}"/>
    <hyperlink ref="R24" r:id="rId23" xr:uid="{00000000-0004-0000-0200-000016000000}"/>
    <hyperlink ref="R25" r:id="rId24" xr:uid="{00000000-0004-0000-0200-000017000000}"/>
    <hyperlink ref="R26" r:id="rId25" xr:uid="{00000000-0004-0000-0200-000018000000}"/>
    <hyperlink ref="R27" r:id="rId26" xr:uid="{00000000-0004-0000-0200-000019000000}"/>
    <hyperlink ref="R28" r:id="rId27" xr:uid="{00000000-0004-0000-0200-00001A000000}"/>
    <hyperlink ref="R29" r:id="rId28" xr:uid="{00000000-0004-0000-0200-00001B000000}"/>
    <hyperlink ref="R30" r:id="rId29" xr:uid="{00000000-0004-0000-0200-00001C000000}"/>
    <hyperlink ref="R31" r:id="rId30" xr:uid="{00000000-0004-0000-0200-00001D000000}"/>
    <hyperlink ref="R32" r:id="rId31" xr:uid="{00000000-0004-0000-0200-00001E000000}"/>
    <hyperlink ref="R34" r:id="rId32" xr:uid="{00000000-0004-0000-0200-00001F000000}"/>
    <hyperlink ref="R35" r:id="rId33" xr:uid="{00000000-0004-0000-0200-000020000000}"/>
    <hyperlink ref="R36" r:id="rId34" xr:uid="{00000000-0004-0000-0200-000021000000}"/>
    <hyperlink ref="R37" r:id="rId35" xr:uid="{00000000-0004-0000-0200-000022000000}"/>
    <hyperlink ref="R38" r:id="rId36" xr:uid="{00000000-0004-0000-0200-000023000000}"/>
    <hyperlink ref="R39" r:id="rId37" xr:uid="{00000000-0004-0000-0200-000024000000}"/>
    <hyperlink ref="R40" r:id="rId38" xr:uid="{00000000-0004-0000-0200-000025000000}"/>
    <hyperlink ref="R41" r:id="rId39" xr:uid="{00000000-0004-0000-0200-000026000000}"/>
    <hyperlink ref="R42" r:id="rId40" xr:uid="{00000000-0004-0000-0200-000027000000}"/>
    <hyperlink ref="R43" r:id="rId41" xr:uid="{00000000-0004-0000-0200-000028000000}"/>
    <hyperlink ref="R44" r:id="rId42" xr:uid="{00000000-0004-0000-0200-000029000000}"/>
    <hyperlink ref="R45" r:id="rId43" xr:uid="{00000000-0004-0000-0200-00002A000000}"/>
    <hyperlink ref="R46" r:id="rId44" xr:uid="{00000000-0004-0000-0200-00002B000000}"/>
    <hyperlink ref="R47" r:id="rId45" xr:uid="{00000000-0004-0000-0200-00002C000000}"/>
    <hyperlink ref="R48" r:id="rId46" xr:uid="{00000000-0004-0000-0200-00002D000000}"/>
    <hyperlink ref="R49" r:id="rId47" xr:uid="{00000000-0004-0000-0200-00002E000000}"/>
    <hyperlink ref="R50" r:id="rId48" xr:uid="{00000000-0004-0000-0200-00002F000000}"/>
    <hyperlink ref="R51" r:id="rId49" xr:uid="{00000000-0004-0000-0200-000030000000}"/>
    <hyperlink ref="R52" r:id="rId50" xr:uid="{00000000-0004-0000-0200-000031000000}"/>
    <hyperlink ref="R53" r:id="rId51" xr:uid="{00000000-0004-0000-0200-000032000000}"/>
    <hyperlink ref="R61" r:id="rId52" xr:uid="{00000000-0004-0000-0200-000033000000}"/>
    <hyperlink ref="R62" r:id="rId53" xr:uid="{00000000-0004-0000-0200-000034000000}"/>
    <hyperlink ref="R63" r:id="rId54" xr:uid="{00000000-0004-0000-0200-000035000000}"/>
    <hyperlink ref="R64" r:id="rId55" xr:uid="{00000000-0004-0000-0200-000036000000}"/>
    <hyperlink ref="R65" r:id="rId56" xr:uid="{00000000-0004-0000-0200-000037000000}"/>
    <hyperlink ref="R66" r:id="rId57" xr:uid="{00000000-0004-0000-0200-000038000000}"/>
    <hyperlink ref="R67" r:id="rId58" xr:uid="{00000000-0004-0000-0200-000039000000}"/>
    <hyperlink ref="R68" r:id="rId59" xr:uid="{00000000-0004-0000-0200-00003A000000}"/>
    <hyperlink ref="R69" r:id="rId60" xr:uid="{00000000-0004-0000-0200-00003B000000}"/>
    <hyperlink ref="R70" r:id="rId61" xr:uid="{00000000-0004-0000-0200-00003C000000}"/>
    <hyperlink ref="R71" r:id="rId62" xr:uid="{00000000-0004-0000-0200-00003D000000}"/>
    <hyperlink ref="R72" r:id="rId63" xr:uid="{00000000-0004-0000-0200-00003E000000}"/>
    <hyperlink ref="R73" r:id="rId64" xr:uid="{00000000-0004-0000-0200-00003F000000}"/>
    <hyperlink ref="R74" r:id="rId65" xr:uid="{00000000-0004-0000-0200-000040000000}"/>
    <hyperlink ref="R75" r:id="rId66" xr:uid="{00000000-0004-0000-0200-000041000000}"/>
    <hyperlink ref="R76" r:id="rId67" xr:uid="{00000000-0004-0000-0200-000042000000}"/>
    <hyperlink ref="R77" r:id="rId68" xr:uid="{00000000-0004-0000-0200-000043000000}"/>
    <hyperlink ref="R78" r:id="rId69" xr:uid="{00000000-0004-0000-0200-000044000000}"/>
    <hyperlink ref="R89" r:id="rId70" xr:uid="{00000000-0004-0000-0200-000045000000}"/>
    <hyperlink ref="R90" r:id="rId71" xr:uid="{00000000-0004-0000-0200-000046000000}"/>
    <hyperlink ref="R91" r:id="rId72" xr:uid="{00000000-0004-0000-0200-000047000000}"/>
    <hyperlink ref="R92" r:id="rId73" xr:uid="{00000000-0004-0000-0200-000048000000}"/>
    <hyperlink ref="R96" r:id="rId74" xr:uid="{00000000-0004-0000-0200-000049000000}"/>
    <hyperlink ref="R97" r:id="rId75" xr:uid="{00000000-0004-0000-0200-00004A000000}"/>
    <hyperlink ref="R99" r:id="rId76" xr:uid="{00000000-0004-0000-0200-00004B000000}"/>
    <hyperlink ref="R100" r:id="rId77" xr:uid="{00000000-0004-0000-0200-00004C000000}"/>
    <hyperlink ref="R101" r:id="rId78" xr:uid="{00000000-0004-0000-0200-00004D000000}"/>
    <hyperlink ref="R102" r:id="rId79" xr:uid="{00000000-0004-0000-0200-00004E000000}"/>
    <hyperlink ref="R103" r:id="rId80" xr:uid="{00000000-0004-0000-0200-00004F000000}"/>
    <hyperlink ref="R104" r:id="rId81" xr:uid="{00000000-0004-0000-0200-000050000000}"/>
    <hyperlink ref="R105" r:id="rId82" xr:uid="{00000000-0004-0000-0200-000051000000}"/>
    <hyperlink ref="R106" r:id="rId83" xr:uid="{00000000-0004-0000-0200-000052000000}"/>
    <hyperlink ref="R107" r:id="rId84" xr:uid="{00000000-0004-0000-0200-000053000000}"/>
    <hyperlink ref="R108" r:id="rId85" xr:uid="{00000000-0004-0000-0200-000054000000}"/>
    <hyperlink ref="R109" r:id="rId86" xr:uid="{00000000-0004-0000-0200-000055000000}"/>
    <hyperlink ref="R110" r:id="rId87" xr:uid="{00000000-0004-0000-0200-000056000000}"/>
    <hyperlink ref="R111" r:id="rId88" xr:uid="{00000000-0004-0000-0200-000057000000}"/>
    <hyperlink ref="R112" r:id="rId89" xr:uid="{00000000-0004-0000-0200-000058000000}"/>
    <hyperlink ref="R113" r:id="rId90" xr:uid="{00000000-0004-0000-0200-000059000000}"/>
    <hyperlink ref="R114" r:id="rId91" xr:uid="{00000000-0004-0000-0200-00005A000000}"/>
    <hyperlink ref="R115" r:id="rId92" xr:uid="{00000000-0004-0000-0200-00005B000000}"/>
    <hyperlink ref="R116" r:id="rId93" xr:uid="{00000000-0004-0000-0200-00005C000000}"/>
    <hyperlink ref="R117" r:id="rId94" xr:uid="{00000000-0004-0000-0200-00005D000000}"/>
    <hyperlink ref="R118" r:id="rId95" xr:uid="{00000000-0004-0000-0200-00005E000000}"/>
    <hyperlink ref="R119" r:id="rId96" xr:uid="{00000000-0004-0000-0200-00005F000000}"/>
    <hyperlink ref="R120" r:id="rId97" xr:uid="{00000000-0004-0000-0200-000060000000}"/>
    <hyperlink ref="R121" r:id="rId98" xr:uid="{00000000-0004-0000-0200-000061000000}"/>
    <hyperlink ref="R122" r:id="rId99" xr:uid="{00000000-0004-0000-0200-000062000000}"/>
    <hyperlink ref="R123" r:id="rId100" xr:uid="{00000000-0004-0000-0200-000063000000}"/>
    <hyperlink ref="R124" r:id="rId101" xr:uid="{00000000-0004-0000-0200-000064000000}"/>
    <hyperlink ref="R125" r:id="rId102" xr:uid="{00000000-0004-0000-0200-000065000000}"/>
    <hyperlink ref="R126" r:id="rId103" xr:uid="{00000000-0004-0000-0200-000066000000}"/>
    <hyperlink ref="R127" r:id="rId104" xr:uid="{00000000-0004-0000-0200-000067000000}"/>
    <hyperlink ref="R128" r:id="rId105" xr:uid="{00000000-0004-0000-0200-000068000000}"/>
    <hyperlink ref="R129" r:id="rId106" xr:uid="{00000000-0004-0000-0200-000069000000}"/>
    <hyperlink ref="R130" r:id="rId107" xr:uid="{00000000-0004-0000-0200-00006A000000}"/>
    <hyperlink ref="R131" r:id="rId108" xr:uid="{00000000-0004-0000-0200-00006B000000}"/>
    <hyperlink ref="R132" r:id="rId109" xr:uid="{00000000-0004-0000-0200-00006C000000}"/>
    <hyperlink ref="R133" r:id="rId110" xr:uid="{00000000-0004-0000-0200-00006D000000}"/>
    <hyperlink ref="R134" r:id="rId111" xr:uid="{00000000-0004-0000-0200-00006E000000}"/>
    <hyperlink ref="R135" r:id="rId112" xr:uid="{00000000-0004-0000-0200-00006F000000}"/>
    <hyperlink ref="R136" r:id="rId113" xr:uid="{00000000-0004-0000-0200-000070000000}"/>
    <hyperlink ref="R137" r:id="rId114" xr:uid="{00000000-0004-0000-0200-000071000000}"/>
    <hyperlink ref="R138" r:id="rId115" xr:uid="{00000000-0004-0000-0200-000072000000}"/>
    <hyperlink ref="R139" r:id="rId116" xr:uid="{00000000-0004-0000-0200-000073000000}"/>
    <hyperlink ref="R140" r:id="rId117" xr:uid="{00000000-0004-0000-0200-000074000000}"/>
    <hyperlink ref="R141" r:id="rId118" xr:uid="{00000000-0004-0000-0200-000075000000}"/>
    <hyperlink ref="R142" r:id="rId119" xr:uid="{00000000-0004-0000-0200-000076000000}"/>
    <hyperlink ref="R143" r:id="rId120" xr:uid="{00000000-0004-0000-0200-000077000000}"/>
    <hyperlink ref="R144" r:id="rId121" xr:uid="{00000000-0004-0000-0200-000078000000}"/>
    <hyperlink ref="R145" r:id="rId122" xr:uid="{00000000-0004-0000-0200-000079000000}"/>
    <hyperlink ref="R146" r:id="rId123" xr:uid="{00000000-0004-0000-0200-00007A000000}"/>
    <hyperlink ref="R147" r:id="rId124" xr:uid="{00000000-0004-0000-0200-00007B000000}"/>
    <hyperlink ref="R148" r:id="rId125" xr:uid="{00000000-0004-0000-0200-00007C000000}"/>
    <hyperlink ref="R149" r:id="rId126" xr:uid="{00000000-0004-0000-0200-00007D000000}"/>
    <hyperlink ref="R150" r:id="rId127" xr:uid="{00000000-0004-0000-0200-00007E000000}"/>
    <hyperlink ref="R151" r:id="rId128" xr:uid="{00000000-0004-0000-0200-00007F000000}"/>
    <hyperlink ref="R152" r:id="rId129" xr:uid="{00000000-0004-0000-0200-000080000000}"/>
    <hyperlink ref="R153" r:id="rId130" xr:uid="{00000000-0004-0000-0200-000081000000}"/>
    <hyperlink ref="R154" r:id="rId131" xr:uid="{00000000-0004-0000-0200-000082000000}"/>
    <hyperlink ref="R155" r:id="rId132" xr:uid="{00000000-0004-0000-0200-000083000000}"/>
    <hyperlink ref="R156" r:id="rId133" xr:uid="{00000000-0004-0000-0200-000084000000}"/>
    <hyperlink ref="R157" r:id="rId134" xr:uid="{00000000-0004-0000-0200-000085000000}"/>
    <hyperlink ref="R158" r:id="rId135" xr:uid="{00000000-0004-0000-0200-000086000000}"/>
    <hyperlink ref="R159" r:id="rId136" xr:uid="{00000000-0004-0000-0200-000087000000}"/>
    <hyperlink ref="R160" r:id="rId137" xr:uid="{00000000-0004-0000-0200-000088000000}"/>
    <hyperlink ref="R161" r:id="rId138" xr:uid="{00000000-0004-0000-0200-000089000000}"/>
    <hyperlink ref="R162" r:id="rId139" xr:uid="{00000000-0004-0000-0200-00008A000000}"/>
    <hyperlink ref="R163" r:id="rId140" xr:uid="{00000000-0004-0000-0200-00008B000000}"/>
    <hyperlink ref="R164" r:id="rId141" xr:uid="{00000000-0004-0000-0200-00008C000000}"/>
    <hyperlink ref="R165" r:id="rId142" xr:uid="{00000000-0004-0000-0200-00008D000000}"/>
    <hyperlink ref="R166" r:id="rId143" xr:uid="{00000000-0004-0000-0200-00008E000000}"/>
    <hyperlink ref="R167" r:id="rId144" xr:uid="{00000000-0004-0000-0200-00008F000000}"/>
    <hyperlink ref="R168" r:id="rId145" xr:uid="{00000000-0004-0000-0200-000090000000}"/>
    <hyperlink ref="K171" r:id="rId146" xr:uid="{00000000-0004-0000-0200-000091000000}"/>
    <hyperlink ref="R171" r:id="rId147" xr:uid="{00000000-0004-0000-0200-000092000000}"/>
    <hyperlink ref="R172" r:id="rId148" xr:uid="{00000000-0004-0000-0200-000093000000}"/>
    <hyperlink ref="R173" r:id="rId149" xr:uid="{00000000-0004-0000-0200-000094000000}"/>
    <hyperlink ref="R174" r:id="rId150" xr:uid="{00000000-0004-0000-0200-000095000000}"/>
    <hyperlink ref="R175" r:id="rId151" xr:uid="{00000000-0004-0000-0200-000096000000}"/>
    <hyperlink ref="R176" r:id="rId152" xr:uid="{00000000-0004-0000-0200-000097000000}"/>
    <hyperlink ref="R177" r:id="rId153" xr:uid="{00000000-0004-0000-0200-000098000000}"/>
    <hyperlink ref="R178" r:id="rId154" xr:uid="{00000000-0004-0000-0200-000099000000}"/>
    <hyperlink ref="R179" r:id="rId155" xr:uid="{00000000-0004-0000-0200-00009A000000}"/>
    <hyperlink ref="R180" r:id="rId156" xr:uid="{00000000-0004-0000-0200-00009B000000}"/>
    <hyperlink ref="R181" r:id="rId157" xr:uid="{00000000-0004-0000-0200-00009C000000}"/>
    <hyperlink ref="R182" r:id="rId158" xr:uid="{00000000-0004-0000-0200-00009D000000}"/>
    <hyperlink ref="R183" r:id="rId159" xr:uid="{00000000-0004-0000-0200-00009E000000}"/>
    <hyperlink ref="R184" r:id="rId160" xr:uid="{00000000-0004-0000-0200-00009F000000}"/>
    <hyperlink ref="R185" r:id="rId161" xr:uid="{00000000-0004-0000-0200-0000A0000000}"/>
    <hyperlink ref="R186" r:id="rId162" xr:uid="{00000000-0004-0000-0200-0000A1000000}"/>
    <hyperlink ref="R187" r:id="rId163" xr:uid="{00000000-0004-0000-0200-0000A2000000}"/>
    <hyperlink ref="R188" r:id="rId164" xr:uid="{00000000-0004-0000-0200-0000A3000000}"/>
    <hyperlink ref="R189" r:id="rId165" xr:uid="{00000000-0004-0000-0200-0000A4000000}"/>
    <hyperlink ref="R190" r:id="rId166" xr:uid="{00000000-0004-0000-0200-0000A5000000}"/>
    <hyperlink ref="R191" r:id="rId167" xr:uid="{00000000-0004-0000-0200-0000A6000000}"/>
    <hyperlink ref="R192" r:id="rId168" xr:uid="{00000000-0004-0000-0200-0000A7000000}"/>
    <hyperlink ref="R193" r:id="rId169" xr:uid="{00000000-0004-0000-0200-0000A8000000}"/>
    <hyperlink ref="R194" r:id="rId170" xr:uid="{00000000-0004-0000-0200-0000A9000000}"/>
    <hyperlink ref="R195" r:id="rId171" xr:uid="{00000000-0004-0000-0200-0000AA000000}"/>
    <hyperlink ref="R196" r:id="rId172" xr:uid="{00000000-0004-0000-0200-0000AB000000}"/>
    <hyperlink ref="R197" r:id="rId173" xr:uid="{00000000-0004-0000-0200-0000AC000000}"/>
    <hyperlink ref="R198" r:id="rId174" xr:uid="{00000000-0004-0000-0200-0000AD000000}"/>
    <hyperlink ref="R199" r:id="rId175" xr:uid="{00000000-0004-0000-0200-0000AE000000}"/>
    <hyperlink ref="R200" r:id="rId176" xr:uid="{00000000-0004-0000-0200-0000AF000000}"/>
    <hyperlink ref="R201" r:id="rId177" xr:uid="{00000000-0004-0000-0200-0000B0000000}"/>
    <hyperlink ref="R207" r:id="rId178" xr:uid="{00000000-0004-0000-0200-0000B1000000}"/>
    <hyperlink ref="R208" r:id="rId179" xr:uid="{00000000-0004-0000-0200-0000B2000000}"/>
    <hyperlink ref="R290" r:id="rId180" xr:uid="{00000000-0004-0000-0200-0000B3000000}"/>
    <hyperlink ref="R291" r:id="rId181" xr:uid="{00000000-0004-0000-0200-0000B4000000}"/>
    <hyperlink ref="R292" r:id="rId182" xr:uid="{00000000-0004-0000-0200-0000B5000000}"/>
    <hyperlink ref="R323" r:id="rId183" xr:uid="{00000000-0004-0000-0200-0000B6000000}"/>
    <hyperlink ref="R418" r:id="rId184" xr:uid="{00000000-0004-0000-0200-0000B7000000}"/>
  </hyperlinks>
  <pageMargins left="0.7" right="0.7" top="0.78740157499999996" bottom="0.78740157499999996" header="0" footer="0"/>
  <pageSetup paperSize="9" orientation="portrait"/>
  <legacyDrawing r:id="rId185"/>
  <tableParts count="1">
    <tablePart r:id="rId18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97"/>
  <sheetViews>
    <sheetView workbookViewId="0">
      <selection activeCell="A3" sqref="A3"/>
    </sheetView>
  </sheetViews>
  <sheetFormatPr defaultColWidth="14.44140625" defaultRowHeight="15" customHeight="1"/>
  <cols>
    <col min="1" max="1" width="39" customWidth="1"/>
    <col min="2" max="2" width="27.88671875" customWidth="1"/>
    <col min="3" max="3" width="15.6640625" customWidth="1"/>
    <col min="4" max="4" width="17.44140625" customWidth="1"/>
    <col min="5" max="5" width="15.33203125" customWidth="1"/>
    <col min="6" max="26" width="8.6640625" customWidth="1"/>
  </cols>
  <sheetData>
    <row r="1" spans="1:5" ht="14.4">
      <c r="A1" s="192" t="s">
        <v>47</v>
      </c>
      <c r="B1" s="193"/>
      <c r="C1" s="193"/>
      <c r="D1" s="193"/>
      <c r="E1" s="193"/>
    </row>
    <row r="2" spans="1:5" ht="14.4">
      <c r="A2" s="194" t="s">
        <v>1745</v>
      </c>
      <c r="B2" s="195" t="s">
        <v>1746</v>
      </c>
      <c r="C2" s="195" t="s">
        <v>1747</v>
      </c>
      <c r="D2" s="195" t="s">
        <v>1748</v>
      </c>
      <c r="E2" s="196" t="s">
        <v>1749</v>
      </c>
    </row>
    <row r="3" spans="1:5" ht="14.4">
      <c r="A3" s="2" t="str">
        <f>IFERROR(VLOOKUP(B3,Components!$A$1:$C$299,2,FALSE),"")</f>
        <v>ALIS000035</v>
      </c>
      <c r="B3" s="2" t="s">
        <v>553</v>
      </c>
      <c r="C3" s="2">
        <f>IFERROR(VLOOKUP(B3,Components!$A$1:$C$299,3,FALSE),"")</f>
        <v>48.84</v>
      </c>
      <c r="D3" s="2">
        <v>1</v>
      </c>
      <c r="E3" s="2">
        <f t="shared" ref="E3:E7" si="0">IFERROR(D3*C3, 0)</f>
        <v>48.84</v>
      </c>
    </row>
    <row r="4" spans="1:5" ht="14.4">
      <c r="A4" s="2" t="str">
        <f>IFERROR(VLOOKUP(B4,Components!$A$1:$C$299,2,FALSE),"")</f>
        <v>ALIS000050</v>
      </c>
      <c r="B4" s="2" t="s">
        <v>625</v>
      </c>
      <c r="C4" s="2">
        <f>IFERROR(VLOOKUP(B4,Components!$A$1:$C$299,3,FALSE),"")</f>
        <v>5.28</v>
      </c>
      <c r="D4" s="2">
        <v>1</v>
      </c>
      <c r="E4" s="2">
        <f t="shared" si="0"/>
        <v>5.28</v>
      </c>
    </row>
    <row r="5" spans="1:5" ht="14.4">
      <c r="A5" s="2" t="str">
        <f>IFERROR(VLOOKUP(B5,Components!$A$1:$C$299,2,FALSE),"")</f>
        <v>ALIS000046</v>
      </c>
      <c r="B5" s="2" t="s">
        <v>608</v>
      </c>
      <c r="C5" s="2">
        <f>IFERROR(VLOOKUP(B5,Components!$A$1:$C$299,3,FALSE),"")</f>
        <v>3.96</v>
      </c>
      <c r="D5" s="2">
        <v>1</v>
      </c>
      <c r="E5" s="2">
        <f t="shared" si="0"/>
        <v>3.96</v>
      </c>
    </row>
    <row r="6" spans="1:5" ht="14.4">
      <c r="A6" s="2" t="str">
        <f>IFERROR(VLOOKUP(B6,Components!$A$1:$C$299,2,FALSE),"")</f>
        <v>ALIS000084</v>
      </c>
      <c r="B6" s="2" t="s">
        <v>758</v>
      </c>
      <c r="C6" s="2">
        <f>IFERROR(VLOOKUP(B6,Components!$A$1:$C$299,3,FALSE),"")</f>
        <v>1.0500000000000001E-2</v>
      </c>
      <c r="D6" s="2">
        <v>1</v>
      </c>
      <c r="E6" s="2">
        <f t="shared" si="0"/>
        <v>1.0500000000000001E-2</v>
      </c>
    </row>
    <row r="7" spans="1:5" ht="14.4">
      <c r="A7" s="2" t="str">
        <f>IFERROR(VLOOKUP(B7,Components!$A$1:$C$299,2,FALSE),"")</f>
        <v>ALIS000083</v>
      </c>
      <c r="B7" s="2" t="s">
        <v>756</v>
      </c>
      <c r="C7" s="2">
        <f>IFERROR(VLOOKUP(B7,Components!$A$1:$C$299,3,FALSE),"")</f>
        <v>1.0500000000000001E-2</v>
      </c>
      <c r="D7" s="2">
        <v>1</v>
      </c>
      <c r="E7" s="2">
        <f t="shared" si="0"/>
        <v>1.0500000000000001E-2</v>
      </c>
    </row>
    <row r="8" spans="1:5" ht="14.4">
      <c r="A8" s="2" t="s">
        <v>1750</v>
      </c>
      <c r="B8" s="2"/>
      <c r="E8" s="2">
        <f>SUM(E3:E7)</f>
        <v>58.101000000000006</v>
      </c>
    </row>
    <row r="9" spans="1:5" ht="14.4">
      <c r="B9" s="2"/>
    </row>
    <row r="10" spans="1:5" ht="14.4">
      <c r="A10" s="192" t="s">
        <v>48</v>
      </c>
      <c r="B10" s="193"/>
      <c r="C10" s="193"/>
      <c r="D10" s="193"/>
      <c r="E10" s="193"/>
    </row>
    <row r="11" spans="1:5" ht="14.4">
      <c r="A11" s="194" t="s">
        <v>1745</v>
      </c>
      <c r="B11" s="195" t="s">
        <v>1746</v>
      </c>
      <c r="C11" s="195" t="s">
        <v>1747</v>
      </c>
      <c r="D11" s="195" t="s">
        <v>1748</v>
      </c>
      <c r="E11" s="196" t="s">
        <v>1749</v>
      </c>
    </row>
    <row r="12" spans="1:5" ht="14.4">
      <c r="A12" s="2" t="str">
        <f>IFERROR(VLOOKUP(B12,Components!$A$1:$C$299,2,FALSE),"")</f>
        <v>ALIS000035</v>
      </c>
      <c r="B12" s="2" t="s">
        <v>553</v>
      </c>
      <c r="C12" s="2">
        <f>IFERROR(VLOOKUP(B12,Components!$A$1:$C$299,3,FALSE),"")</f>
        <v>48.84</v>
      </c>
      <c r="D12" s="2">
        <v>1</v>
      </c>
      <c r="E12" s="2">
        <f t="shared" ref="E12:E16" si="1">IFERROR(D12*C12, 0)</f>
        <v>48.84</v>
      </c>
    </row>
    <row r="13" spans="1:5" ht="14.4">
      <c r="A13" s="2" t="str">
        <f>IFERROR(VLOOKUP(B13,Components!$A$1:$C$299,2,FALSE),"")</f>
        <v>ALIS000049</v>
      </c>
      <c r="B13" s="2" t="s">
        <v>622</v>
      </c>
      <c r="C13" s="2">
        <f>IFERROR(VLOOKUP(B13,Components!$A$1:$C$299,3,FALSE),"")</f>
        <v>3.96</v>
      </c>
      <c r="D13" s="2">
        <v>1</v>
      </c>
      <c r="E13" s="2">
        <f t="shared" si="1"/>
        <v>3.96</v>
      </c>
    </row>
    <row r="14" spans="1:5" ht="14.4">
      <c r="A14" s="2" t="str">
        <f>IFERROR(VLOOKUP(B14,Components!$A$1:$C$299,2,FALSE),"")</f>
        <v>ALIS000046</v>
      </c>
      <c r="B14" s="2" t="s">
        <v>608</v>
      </c>
      <c r="C14" s="2">
        <f>IFERROR(VLOOKUP(B14,Components!$A$1:$C$299,3,FALSE),"")</f>
        <v>3.96</v>
      </c>
      <c r="D14" s="2">
        <v>1</v>
      </c>
      <c r="E14" s="2">
        <f t="shared" si="1"/>
        <v>3.96</v>
      </c>
    </row>
    <row r="15" spans="1:5" ht="14.4">
      <c r="A15" s="2" t="str">
        <f>IFERROR(VLOOKUP(B15,Components!$A$1:$C$299,2,FALSE),"")</f>
        <v>ALIS000084</v>
      </c>
      <c r="B15" s="2" t="s">
        <v>758</v>
      </c>
      <c r="C15" s="2">
        <f>IFERROR(VLOOKUP(B15,Components!$A$1:$C$299,3,FALSE),"")</f>
        <v>1.0500000000000001E-2</v>
      </c>
      <c r="D15" s="2">
        <v>1</v>
      </c>
      <c r="E15" s="2">
        <f t="shared" si="1"/>
        <v>1.0500000000000001E-2</v>
      </c>
    </row>
    <row r="16" spans="1:5" ht="14.4">
      <c r="A16" s="2" t="str">
        <f>IFERROR(VLOOKUP(B16,Components!$A$1:$C$299,2,FALSE),"")</f>
        <v>ALIS000083</v>
      </c>
      <c r="B16" s="2" t="s">
        <v>756</v>
      </c>
      <c r="C16" s="2">
        <f>IFERROR(VLOOKUP(B16,Components!$A$1:$C$299,3,FALSE),"")</f>
        <v>1.0500000000000001E-2</v>
      </c>
      <c r="D16" s="2">
        <v>1</v>
      </c>
      <c r="E16" s="2">
        <f t="shared" si="1"/>
        <v>1.0500000000000001E-2</v>
      </c>
    </row>
    <row r="17" spans="1:5" ht="14.4">
      <c r="A17" s="2" t="s">
        <v>1750</v>
      </c>
      <c r="B17" s="2"/>
      <c r="E17" s="2">
        <f>SUM(E12:E16)</f>
        <v>56.781000000000006</v>
      </c>
    </row>
    <row r="18" spans="1:5" ht="14.4">
      <c r="A18" s="2" t="str">
        <f>IFERROR(VLOOKUP(B18,Components!$A$1:$C$299,2,FALSE),"")</f>
        <v/>
      </c>
      <c r="B18" s="2"/>
    </row>
    <row r="19" spans="1:5" ht="14.4">
      <c r="A19" s="192" t="s">
        <v>1751</v>
      </c>
      <c r="B19" s="193"/>
      <c r="C19" s="193"/>
      <c r="D19" s="193"/>
      <c r="E19" s="193"/>
    </row>
    <row r="20" spans="1:5" ht="14.4">
      <c r="A20" s="194" t="s">
        <v>1745</v>
      </c>
      <c r="B20" s="195" t="s">
        <v>1746</v>
      </c>
      <c r="C20" s="195" t="s">
        <v>1747</v>
      </c>
      <c r="D20" s="195" t="s">
        <v>1748</v>
      </c>
      <c r="E20" s="196" t="s">
        <v>1749</v>
      </c>
    </row>
    <row r="21" spans="1:5" ht="14.4">
      <c r="A21" s="2" t="str">
        <f>IFERROR(VLOOKUP(B21,Components!$A$1:$C$299,2,FALSE),"")</f>
        <v>ALIS000035</v>
      </c>
      <c r="B21" s="2" t="s">
        <v>553</v>
      </c>
      <c r="C21" s="2">
        <f>IFERROR(VLOOKUP(B21,Components!$A$1:$C$299,3,FALSE),"")</f>
        <v>48.84</v>
      </c>
      <c r="D21" s="2">
        <v>1</v>
      </c>
      <c r="E21" s="2">
        <f t="shared" ref="E21:E25" si="2">IFERROR(D21*C21, 0)</f>
        <v>48.84</v>
      </c>
    </row>
    <row r="22" spans="1:5" ht="15.75" customHeight="1">
      <c r="A22" s="2" t="str">
        <f>IFERROR(VLOOKUP(B22,Components!$A$1:$C$299,2,FALSE),"")</f>
        <v>ALIS000093</v>
      </c>
      <c r="B22" s="2" t="s">
        <v>793</v>
      </c>
      <c r="C22" s="2">
        <f>IFERROR(VLOOKUP(B22,Components!$A$1:$C$299,3,FALSE),"")</f>
        <v>7.92</v>
      </c>
      <c r="D22" s="2">
        <v>1</v>
      </c>
      <c r="E22" s="2">
        <f t="shared" si="2"/>
        <v>7.92</v>
      </c>
    </row>
    <row r="23" spans="1:5" ht="15.75" customHeight="1">
      <c r="A23" s="2" t="str">
        <f>IFERROR(VLOOKUP(B23,Components!$A$1:$C$299,2,FALSE),"")</f>
        <v>ALIS000046</v>
      </c>
      <c r="B23" s="2" t="s">
        <v>608</v>
      </c>
      <c r="C23" s="2">
        <f>IFERROR(VLOOKUP(B23,Components!$A$1:$C$299,3,FALSE),"")</f>
        <v>3.96</v>
      </c>
      <c r="D23" s="2">
        <v>1</v>
      </c>
      <c r="E23" s="2">
        <f t="shared" si="2"/>
        <v>3.96</v>
      </c>
    </row>
    <row r="24" spans="1:5" ht="15.75" customHeight="1">
      <c r="A24" s="2" t="str">
        <f>IFERROR(VLOOKUP(B24,Components!$A$1:$C$299,2,FALSE),"")</f>
        <v>ALIS000084</v>
      </c>
      <c r="B24" s="2" t="s">
        <v>758</v>
      </c>
      <c r="C24" s="2">
        <f>IFERROR(VLOOKUP(B24,Components!$A$1:$C$299,3,FALSE),"")</f>
        <v>1.0500000000000001E-2</v>
      </c>
      <c r="D24" s="2">
        <v>1</v>
      </c>
      <c r="E24" s="2">
        <f t="shared" si="2"/>
        <v>1.0500000000000001E-2</v>
      </c>
    </row>
    <row r="25" spans="1:5" ht="15.75" customHeight="1">
      <c r="A25" s="2" t="str">
        <f>IFERROR(VLOOKUP(B25,Components!$A$1:$C$299,2,FALSE),"")</f>
        <v>ALIS000083</v>
      </c>
      <c r="B25" s="2" t="s">
        <v>756</v>
      </c>
      <c r="C25" s="2">
        <f>IFERROR(VLOOKUP(B25,Components!$A$1:$C$299,3,FALSE),"")</f>
        <v>1.0500000000000001E-2</v>
      </c>
      <c r="D25" s="2">
        <v>1</v>
      </c>
      <c r="E25" s="2">
        <f t="shared" si="2"/>
        <v>1.0500000000000001E-2</v>
      </c>
    </row>
    <row r="26" spans="1:5" ht="15.75" customHeight="1">
      <c r="A26" s="2" t="s">
        <v>1750</v>
      </c>
      <c r="B26" s="2"/>
      <c r="E26" s="2">
        <f>SUM(E21:E25)</f>
        <v>60.741000000000007</v>
      </c>
    </row>
    <row r="27" spans="1:5" ht="15.75" customHeight="1"/>
    <row r="28" spans="1:5" ht="15.75" customHeight="1">
      <c r="A28" s="192" t="s">
        <v>49</v>
      </c>
      <c r="B28" s="193"/>
      <c r="C28" s="193"/>
      <c r="D28" s="193"/>
      <c r="E28" s="193"/>
    </row>
    <row r="29" spans="1:5" ht="15.75" customHeight="1">
      <c r="A29" s="194" t="s">
        <v>1745</v>
      </c>
      <c r="B29" s="195" t="s">
        <v>1746</v>
      </c>
      <c r="C29" s="195" t="s">
        <v>1747</v>
      </c>
      <c r="D29" s="195" t="s">
        <v>1748</v>
      </c>
      <c r="E29" s="196" t="s">
        <v>1749</v>
      </c>
    </row>
    <row r="30" spans="1:5" ht="15.75" customHeight="1">
      <c r="A30" s="2" t="str">
        <f>IFERROR(VLOOKUP(B30,Components!$A$1:$C$299,2,FALSE),"")</f>
        <v>ALIS000035</v>
      </c>
      <c r="B30" s="2" t="s">
        <v>553</v>
      </c>
      <c r="C30" s="2">
        <f>IFERROR(VLOOKUP(B30,Components!$A$1:$C$299,3,FALSE),"")</f>
        <v>48.84</v>
      </c>
      <c r="D30" s="2">
        <v>1</v>
      </c>
      <c r="E30" s="2">
        <f t="shared" ref="E30:E34" si="3">IFERROR(D30*C30, 0)</f>
        <v>48.84</v>
      </c>
    </row>
    <row r="31" spans="1:5" ht="15.75" customHeight="1">
      <c r="A31" s="2" t="str">
        <f>IFERROR(VLOOKUP(B31,Components!$A$1:$C$299,2,FALSE),"")</f>
        <v>ALIS000050</v>
      </c>
      <c r="B31" s="2" t="s">
        <v>625</v>
      </c>
      <c r="C31" s="2">
        <f>IFERROR(VLOOKUP(B31,Components!$A$1:$C$299,3,FALSE),"")</f>
        <v>5.28</v>
      </c>
      <c r="D31" s="2">
        <v>1</v>
      </c>
      <c r="E31" s="2">
        <f t="shared" si="3"/>
        <v>5.28</v>
      </c>
    </row>
    <row r="32" spans="1:5" ht="15.75" customHeight="1">
      <c r="A32" s="2" t="str">
        <f>IFERROR(VLOOKUP(B32,Components!$A$1:$C$299,2,FALSE),"")</f>
        <v>ALIS000046</v>
      </c>
      <c r="B32" s="2" t="s">
        <v>608</v>
      </c>
      <c r="C32" s="2">
        <f>IFERROR(VLOOKUP(B32,Components!$A$1:$C$299,3,FALSE),"")</f>
        <v>3.96</v>
      </c>
      <c r="D32" s="2">
        <v>1</v>
      </c>
      <c r="E32" s="2">
        <f t="shared" si="3"/>
        <v>3.96</v>
      </c>
    </row>
    <row r="33" spans="1:5" ht="15.75" customHeight="1">
      <c r="A33" s="2" t="str">
        <f>IFERROR(VLOOKUP(B33,Components!$A$1:$C$299,2,FALSE),"")</f>
        <v>ALIS000084</v>
      </c>
      <c r="B33" s="2" t="s">
        <v>758</v>
      </c>
      <c r="C33" s="2">
        <f>IFERROR(VLOOKUP(B33,Components!$A$1:$C$299,3,FALSE),"")</f>
        <v>1.0500000000000001E-2</v>
      </c>
      <c r="D33" s="2">
        <v>1</v>
      </c>
      <c r="E33" s="2">
        <f t="shared" si="3"/>
        <v>1.0500000000000001E-2</v>
      </c>
    </row>
    <row r="34" spans="1:5" ht="15.75" customHeight="1">
      <c r="A34" s="2" t="str">
        <f>IFERROR(VLOOKUP(B34,Components!$A$1:$C$299,2,FALSE),"")</f>
        <v>ALIS000083</v>
      </c>
      <c r="B34" s="2" t="s">
        <v>756</v>
      </c>
      <c r="C34" s="2">
        <f>IFERROR(VLOOKUP(B34,Components!$A$1:$C$299,3,FALSE),"")</f>
        <v>1.0500000000000001E-2</v>
      </c>
      <c r="D34" s="2">
        <v>1</v>
      </c>
      <c r="E34" s="2">
        <f t="shared" si="3"/>
        <v>1.0500000000000001E-2</v>
      </c>
    </row>
    <row r="35" spans="1:5" ht="15.75" customHeight="1">
      <c r="A35" s="2" t="s">
        <v>1750</v>
      </c>
      <c r="B35" s="2"/>
      <c r="E35" s="2">
        <f>SUM(E30:E34)</f>
        <v>58.101000000000006</v>
      </c>
    </row>
    <row r="36" spans="1:5" ht="15.75" customHeight="1"/>
    <row r="37" spans="1:5" ht="15.75" customHeight="1">
      <c r="A37" s="192" t="s">
        <v>54</v>
      </c>
      <c r="B37" s="193"/>
      <c r="C37" s="193"/>
      <c r="D37" s="193"/>
      <c r="E37" s="193"/>
    </row>
    <row r="38" spans="1:5" ht="15.75" customHeight="1">
      <c r="A38" s="194" t="s">
        <v>1745</v>
      </c>
      <c r="B38" s="195" t="s">
        <v>1746</v>
      </c>
      <c r="C38" s="195" t="s">
        <v>1747</v>
      </c>
      <c r="D38" s="195" t="s">
        <v>1748</v>
      </c>
      <c r="E38" s="196" t="s">
        <v>1749</v>
      </c>
    </row>
    <row r="39" spans="1:5" ht="15.75" customHeight="1">
      <c r="A39" s="2" t="str">
        <f>IFERROR(VLOOKUP(B39,Components!$A$1:$C$299,2,FALSE),"")</f>
        <v>ALIS000050</v>
      </c>
      <c r="B39" s="2" t="s">
        <v>625</v>
      </c>
      <c r="C39" s="2">
        <f>IFERROR(VLOOKUP(B39,Components!$A$1:$C$299,3,FALSE),"")</f>
        <v>5.28</v>
      </c>
      <c r="D39" s="2">
        <v>1</v>
      </c>
      <c r="E39" s="2">
        <f>IFERROR(D39*C39, 0)</f>
        <v>5.28</v>
      </c>
    </row>
    <row r="40" spans="1:5" ht="15.75" customHeight="1">
      <c r="A40" s="2" t="s">
        <v>1750</v>
      </c>
      <c r="B40" s="2"/>
      <c r="E40" s="2">
        <f>SUM(E39)</f>
        <v>5.28</v>
      </c>
    </row>
    <row r="41" spans="1:5" ht="15.75" customHeight="1"/>
    <row r="42" spans="1:5" ht="15.75" customHeight="1">
      <c r="A42" s="192" t="s">
        <v>55</v>
      </c>
      <c r="B42" s="193"/>
      <c r="C42" s="193"/>
      <c r="D42" s="193"/>
      <c r="E42" s="193"/>
    </row>
    <row r="43" spans="1:5" ht="15.75" customHeight="1">
      <c r="A43" s="194" t="s">
        <v>1745</v>
      </c>
      <c r="B43" s="195" t="s">
        <v>1746</v>
      </c>
      <c r="C43" s="195" t="s">
        <v>1747</v>
      </c>
      <c r="D43" s="195" t="s">
        <v>1748</v>
      </c>
      <c r="E43" s="196" t="s">
        <v>1749</v>
      </c>
    </row>
    <row r="44" spans="1:5" ht="15.75" customHeight="1">
      <c r="A44" s="2" t="str">
        <f>IFERROR(VLOOKUP(B44,Components!$A$1:$C$299,2,FALSE),"")</f>
        <v>ALIS000049</v>
      </c>
      <c r="B44" s="2" t="s">
        <v>622</v>
      </c>
      <c r="C44" s="2">
        <f>IFERROR(VLOOKUP(B44,Components!$A$1:$C$299,3,FALSE),"")</f>
        <v>3.96</v>
      </c>
      <c r="D44" s="2">
        <v>1</v>
      </c>
      <c r="E44" s="2">
        <f>IFERROR(D44*C44, 0)</f>
        <v>3.96</v>
      </c>
    </row>
    <row r="45" spans="1:5" ht="15.75" customHeight="1">
      <c r="A45" s="2" t="s">
        <v>1750</v>
      </c>
      <c r="B45" s="2"/>
      <c r="E45" s="2">
        <f>SUM(E44)</f>
        <v>3.96</v>
      </c>
    </row>
    <row r="46" spans="1:5" ht="15.75" customHeight="1"/>
    <row r="47" spans="1:5" ht="15.75" customHeight="1">
      <c r="A47" s="192" t="s">
        <v>56</v>
      </c>
      <c r="B47" s="193"/>
      <c r="C47" s="193"/>
      <c r="D47" s="193"/>
      <c r="E47" s="193"/>
    </row>
    <row r="48" spans="1:5" ht="15.75" customHeight="1">
      <c r="A48" s="194" t="s">
        <v>1745</v>
      </c>
      <c r="B48" s="195" t="s">
        <v>1746</v>
      </c>
      <c r="C48" s="195" t="s">
        <v>1747</v>
      </c>
      <c r="D48" s="195" t="s">
        <v>1748</v>
      </c>
      <c r="E48" s="196" t="s">
        <v>1749</v>
      </c>
    </row>
    <row r="49" spans="1:5" ht="15.75" customHeight="1">
      <c r="A49" s="2" t="str">
        <f>IFERROR(VLOOKUP(B49,Components!$A$1:$C$299,2,FALSE),"")</f>
        <v>ALIS000093</v>
      </c>
      <c r="B49" s="2" t="s">
        <v>793</v>
      </c>
      <c r="C49" s="2">
        <f>IFERROR(VLOOKUP(B49,Components!$A$1:$C$299,3,FALSE),"")</f>
        <v>7.92</v>
      </c>
      <c r="D49" s="2">
        <v>1</v>
      </c>
      <c r="E49" s="2">
        <f>IFERROR(D49*C49, 0)</f>
        <v>7.92</v>
      </c>
    </row>
    <row r="50" spans="1:5" ht="15.75" customHeight="1">
      <c r="A50" s="2" t="s">
        <v>1750</v>
      </c>
      <c r="B50" s="2"/>
      <c r="E50" s="2">
        <f>SUM(E49)</f>
        <v>7.92</v>
      </c>
    </row>
    <row r="51" spans="1:5" ht="15.75" customHeight="1"/>
    <row r="52" spans="1:5" ht="15.75" customHeight="1">
      <c r="A52" s="192" t="s">
        <v>57</v>
      </c>
      <c r="B52" s="193"/>
      <c r="C52" s="193"/>
      <c r="D52" s="193"/>
      <c r="E52" s="193"/>
    </row>
    <row r="53" spans="1:5" ht="15.75" customHeight="1">
      <c r="A53" s="194" t="s">
        <v>1745</v>
      </c>
      <c r="B53" s="195" t="s">
        <v>1746</v>
      </c>
      <c r="C53" s="195" t="s">
        <v>1747</v>
      </c>
      <c r="D53" s="195" t="s">
        <v>1748</v>
      </c>
      <c r="E53" s="196" t="s">
        <v>1749</v>
      </c>
    </row>
    <row r="54" spans="1:5" ht="15.75" customHeight="1">
      <c r="A54" s="2" t="str">
        <f>IFERROR(VLOOKUP(B54,Components!$A$1:$C$299,2,FALSE),"")</f>
        <v>ALIS000046</v>
      </c>
      <c r="B54" s="2" t="s">
        <v>608</v>
      </c>
      <c r="C54" s="2">
        <f>IFERROR(VLOOKUP(B54,Components!$A$1:$C$299,3,FALSE),"")</f>
        <v>3.96</v>
      </c>
      <c r="D54" s="2">
        <v>1</v>
      </c>
      <c r="E54" s="2">
        <f>IFERROR(D54*C54, 0)</f>
        <v>3.96</v>
      </c>
    </row>
    <row r="55" spans="1:5" ht="15.75" customHeight="1">
      <c r="A55" s="2" t="s">
        <v>1750</v>
      </c>
      <c r="B55" s="2"/>
      <c r="E55" s="2">
        <f>SUM(E54)</f>
        <v>3.96</v>
      </c>
    </row>
    <row r="56" spans="1:5" ht="15.75" customHeight="1"/>
    <row r="57" spans="1:5" ht="15.75" customHeight="1"/>
    <row r="58" spans="1:5" ht="15.75" customHeight="1"/>
    <row r="59" spans="1:5" ht="15.75" customHeight="1"/>
    <row r="60" spans="1:5" ht="15.75" customHeight="1"/>
    <row r="61" spans="1:5" ht="15.75" customHeight="1"/>
    <row r="62" spans="1:5" ht="15.75" customHeight="1"/>
    <row r="63" spans="1:5" ht="15.75" customHeight="1"/>
    <row r="64" spans="1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8740157499999996" bottom="0.78740157499999996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Components!$A$2:$A$143</xm:f>
          </x14:formula1>
          <xm:sqref>B3:B9 B12:B18 B21:B26 B30:B35 B39:B40 B44:B45 B49:B50 B54:B55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4.44140625" defaultRowHeight="15" customHeight="1"/>
  <cols>
    <col min="1" max="1" width="23.33203125" customWidth="1"/>
    <col min="2" max="2" width="9.44140625" customWidth="1"/>
    <col min="3" max="26" width="8.6640625" customWidth="1"/>
  </cols>
  <sheetData>
    <row r="1" spans="1:3" ht="14.4">
      <c r="A1" s="197" t="s">
        <v>1752</v>
      </c>
      <c r="B1" s="198">
        <v>1.2</v>
      </c>
      <c r="C1" s="199" t="s">
        <v>1753</v>
      </c>
    </row>
    <row r="2" spans="1:3" ht="14.4">
      <c r="A2" s="197" t="s">
        <v>1754</v>
      </c>
      <c r="B2" s="198">
        <v>1.1000000000000001</v>
      </c>
      <c r="C2" s="199" t="s">
        <v>1755</v>
      </c>
    </row>
    <row r="3" spans="1:3" ht="14.4">
      <c r="A3" s="197" t="s">
        <v>1756</v>
      </c>
      <c r="B3" s="198">
        <v>1.05</v>
      </c>
      <c r="C3" s="199" t="s">
        <v>1757</v>
      </c>
    </row>
    <row r="4" spans="1:3" ht="14.4">
      <c r="A4" s="197" t="s">
        <v>1758</v>
      </c>
      <c r="B4" s="197">
        <v>22</v>
      </c>
      <c r="C4" s="199" t="s">
        <v>1759</v>
      </c>
    </row>
    <row r="5" spans="1:3" ht="14.4">
      <c r="A5" s="197" t="s">
        <v>1760</v>
      </c>
      <c r="B5" s="197">
        <v>1.1000000000000001</v>
      </c>
      <c r="C5" s="199" t="s">
        <v>1761</v>
      </c>
    </row>
    <row r="6" spans="1:3" ht="14.4">
      <c r="A6" s="197" t="s">
        <v>745</v>
      </c>
      <c r="B6" s="198">
        <v>80000</v>
      </c>
      <c r="C6" s="199" t="s">
        <v>1762</v>
      </c>
    </row>
    <row r="7" spans="1:3" ht="14.4">
      <c r="A7" s="197" t="s">
        <v>748</v>
      </c>
      <c r="B7" s="198">
        <v>120000</v>
      </c>
      <c r="C7" s="199" t="s">
        <v>1763</v>
      </c>
    </row>
    <row r="8" spans="1:3" ht="14.4">
      <c r="A8" s="197" t="s">
        <v>750</v>
      </c>
      <c r="B8" s="198">
        <v>40000</v>
      </c>
      <c r="C8" s="199" t="s">
        <v>1764</v>
      </c>
    </row>
    <row r="9" spans="1:3" ht="14.4">
      <c r="A9" s="197" t="s">
        <v>752</v>
      </c>
      <c r="B9" s="198">
        <v>65000</v>
      </c>
      <c r="C9" s="199" t="s">
        <v>1765</v>
      </c>
    </row>
    <row r="10" spans="1:3" ht="14.4">
      <c r="A10" s="197" t="s">
        <v>754</v>
      </c>
      <c r="B10" s="198">
        <v>65000</v>
      </c>
      <c r="C10" s="199" t="s">
        <v>1766</v>
      </c>
    </row>
    <row r="11" spans="1:3" ht="14.4">
      <c r="A11" s="197" t="s">
        <v>1767</v>
      </c>
      <c r="B11" s="198">
        <v>1.37</v>
      </c>
      <c r="C11" s="199" t="s">
        <v>1768</v>
      </c>
    </row>
    <row r="12" spans="1:3" ht="14.4">
      <c r="A12" s="197" t="s">
        <v>1769</v>
      </c>
      <c r="B12" s="198">
        <v>168</v>
      </c>
      <c r="C12" s="199" t="s">
        <v>1770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7"/>
  <sheetViews>
    <sheetView workbookViewId="0">
      <selection sqref="A1:E1"/>
    </sheetView>
  </sheetViews>
  <sheetFormatPr defaultColWidth="14.44140625" defaultRowHeight="15" customHeight="1"/>
  <cols>
    <col min="1" max="1" width="39" customWidth="1"/>
    <col min="2" max="2" width="29.5546875" customWidth="1"/>
    <col min="3" max="3" width="15.6640625" customWidth="1"/>
    <col min="4" max="4" width="17.44140625" customWidth="1"/>
    <col min="5" max="5" width="15.33203125" customWidth="1"/>
    <col min="6" max="26" width="8.6640625" customWidth="1"/>
  </cols>
  <sheetData>
    <row r="1" spans="1:5" ht="14.4">
      <c r="A1" s="217" t="s">
        <v>64</v>
      </c>
      <c r="B1" s="218"/>
      <c r="C1" s="218"/>
      <c r="D1" s="218"/>
      <c r="E1" s="219"/>
    </row>
    <row r="2" spans="1:5" ht="14.4">
      <c r="A2" s="200" t="s">
        <v>1745</v>
      </c>
      <c r="B2" s="201" t="s">
        <v>1746</v>
      </c>
      <c r="C2" s="201" t="s">
        <v>1747</v>
      </c>
      <c r="D2" s="201" t="s">
        <v>1748</v>
      </c>
      <c r="E2" s="202" t="s">
        <v>1749</v>
      </c>
    </row>
    <row r="3" spans="1:5" ht="14.4">
      <c r="A3" s="203" t="str">
        <f>IFERROR(VLOOKUP(B3,Components!$A$1:$C$299,2,FALSE),"")</f>
        <v>ALIS000019</v>
      </c>
      <c r="B3" s="203" t="s">
        <v>460</v>
      </c>
      <c r="C3" s="203">
        <f>IFERROR(VLOOKUP(B3,Components!$A$1:$C$299,3,FALSE),"")</f>
        <v>132</v>
      </c>
      <c r="D3" s="203">
        <v>1</v>
      </c>
      <c r="E3" s="203">
        <f t="shared" ref="E3:E39" si="0">IFERROR(D3*C3, 0)</f>
        <v>132</v>
      </c>
    </row>
    <row r="4" spans="1:5" ht="14.4">
      <c r="A4" s="203" t="str">
        <f>IFERROR(VLOOKUP(B4,Components!$A$1:$C$299,2,FALSE),"")</f>
        <v>ALIS000037</v>
      </c>
      <c r="B4" s="203" t="s">
        <v>563</v>
      </c>
      <c r="C4" s="203">
        <f>IFERROR(VLOOKUP(B4,Components!$A$1:$C$299,3,FALSE),"")</f>
        <v>66</v>
      </c>
      <c r="D4" s="203">
        <v>1</v>
      </c>
      <c r="E4" s="203">
        <f t="shared" si="0"/>
        <v>66</v>
      </c>
    </row>
    <row r="5" spans="1:5" ht="14.4">
      <c r="A5" s="203" t="str">
        <f>IFERROR(VLOOKUP(B5,Components!$A$1:$C$299,2,FALSE),"")</f>
        <v>ALIS000016</v>
      </c>
      <c r="B5" s="203" t="s">
        <v>449</v>
      </c>
      <c r="C5" s="203">
        <f>IFERROR(VLOOKUP(B5,Components!$A$1:$C$299,3,FALSE),"")</f>
        <v>5.1256363636363638</v>
      </c>
      <c r="D5" s="203">
        <v>1</v>
      </c>
      <c r="E5" s="203">
        <f t="shared" si="0"/>
        <v>5.1256363636363638</v>
      </c>
    </row>
    <row r="6" spans="1:5" ht="14.4">
      <c r="A6" s="203" t="str">
        <f>IFERROR(VLOOKUP(B6,Components!$A$1:$C$299,2,FALSE),"")</f>
        <v>ALIS000013</v>
      </c>
      <c r="B6" s="203" t="s">
        <v>429</v>
      </c>
      <c r="C6" s="203">
        <f>IFERROR(VLOOKUP(B6,Components!$A$1:$C$299,3,FALSE),"")</f>
        <v>16.484999999999999</v>
      </c>
      <c r="D6" s="203">
        <v>1</v>
      </c>
      <c r="E6" s="203">
        <f t="shared" si="0"/>
        <v>16.484999999999999</v>
      </c>
    </row>
    <row r="7" spans="1:5" ht="14.4">
      <c r="A7" s="203" t="str">
        <f>IFERROR(VLOOKUP(B7,Components!$A$1:$C$299,2,FALSE),"")</f>
        <v>ALIS000013</v>
      </c>
      <c r="B7" s="203" t="s">
        <v>429</v>
      </c>
      <c r="C7" s="203">
        <f>IFERROR(VLOOKUP(B7,Components!$A$1:$C$299,3,FALSE),"")</f>
        <v>16.484999999999999</v>
      </c>
      <c r="D7" s="203">
        <v>1</v>
      </c>
      <c r="E7" s="203">
        <f t="shared" si="0"/>
        <v>16.484999999999999</v>
      </c>
    </row>
    <row r="8" spans="1:5" ht="14.4">
      <c r="A8" s="203" t="str">
        <f>IFERROR(VLOOKUP(B8,Components!$A$1:$C$299,2,FALSE),"")</f>
        <v>ALIS000038</v>
      </c>
      <c r="B8" s="203" t="s">
        <v>569</v>
      </c>
      <c r="C8" s="203">
        <f>IFERROR(VLOOKUP(B8,Components!$A$1:$C$299,3,FALSE),"")</f>
        <v>11.406818181818183</v>
      </c>
      <c r="D8" s="203">
        <v>1</v>
      </c>
      <c r="E8" s="203">
        <f t="shared" si="0"/>
        <v>11.406818181818183</v>
      </c>
    </row>
    <row r="9" spans="1:5" ht="14.4">
      <c r="A9" s="203" t="str">
        <f>IFERROR(VLOOKUP(B9,Components!$A$1:$C$299,2,FALSE),"")</f>
        <v>ALIS000054</v>
      </c>
      <c r="B9" s="203" t="s">
        <v>643</v>
      </c>
      <c r="C9" s="203">
        <f>IFERROR(VLOOKUP(B9,Components!$A$1:$C$299,3,FALSE),"")</f>
        <v>28.644000000000002</v>
      </c>
      <c r="D9" s="203">
        <v>1</v>
      </c>
      <c r="E9" s="203">
        <f t="shared" si="0"/>
        <v>28.644000000000002</v>
      </c>
    </row>
    <row r="10" spans="1:5" ht="14.4">
      <c r="A10" s="203" t="str">
        <f>IFERROR(VLOOKUP(B10,Components!$A$1:$C$299,2,FALSE),"")</f>
        <v>ALIS000092</v>
      </c>
      <c r="B10" s="203" t="s">
        <v>790</v>
      </c>
      <c r="C10" s="203">
        <f>IFERROR(VLOOKUP(B10,Components!$A$1:$C$299,3,FALSE),"")</f>
        <v>23.759999999999998</v>
      </c>
      <c r="D10" s="203">
        <v>1</v>
      </c>
      <c r="E10" s="203">
        <f t="shared" si="0"/>
        <v>23.759999999999998</v>
      </c>
    </row>
    <row r="11" spans="1:5" ht="14.4">
      <c r="A11" s="203" t="str">
        <f>IFERROR(VLOOKUP(B11,Components!$A$1:$C$299,2,FALSE),"")</f>
        <v>ALIS000048</v>
      </c>
      <c r="B11" s="203" t="s">
        <v>616</v>
      </c>
      <c r="C11" s="203">
        <f>IFERROR(VLOOKUP(B11,Components!$A$1:$C$299,3,FALSE),"")</f>
        <v>9.3545454545454554</v>
      </c>
      <c r="D11" s="203">
        <v>1</v>
      </c>
      <c r="E11" s="203">
        <f t="shared" si="0"/>
        <v>9.3545454545454554</v>
      </c>
    </row>
    <row r="12" spans="1:5" ht="14.4">
      <c r="A12" s="203" t="str">
        <f>IFERROR(VLOOKUP(B12,Components!$A$1:$C$299,2,FALSE),"")</f>
        <v>ALIS000045</v>
      </c>
      <c r="B12" s="203" t="s">
        <v>603</v>
      </c>
      <c r="C12" s="203">
        <f>IFERROR(VLOOKUP(B12,Components!$A$1:$C$299,3,FALSE),"")</f>
        <v>1.9140000000000001</v>
      </c>
      <c r="D12" s="203">
        <v>1</v>
      </c>
      <c r="E12" s="203">
        <f t="shared" si="0"/>
        <v>1.9140000000000001</v>
      </c>
    </row>
    <row r="13" spans="1:5" ht="14.4">
      <c r="A13" s="203" t="str">
        <f>IFERROR(VLOOKUP(B13,Components!$A$1:$C$299,2,FALSE),"")</f>
        <v>ALIS000042</v>
      </c>
      <c r="B13" s="203" t="s">
        <v>590</v>
      </c>
      <c r="C13" s="203">
        <f>IFERROR(VLOOKUP(B13,Components!$A$1:$C$299,3,FALSE),"")</f>
        <v>5.2206000000000001</v>
      </c>
      <c r="D13" s="203">
        <v>1</v>
      </c>
      <c r="E13" s="203">
        <f t="shared" si="0"/>
        <v>5.2206000000000001</v>
      </c>
    </row>
    <row r="14" spans="1:5" ht="14.4">
      <c r="A14" s="203" t="str">
        <f>IFERROR(VLOOKUP(B14,Components!$A$1:$C$299,2,FALSE),"")</f>
        <v>ALIS000125</v>
      </c>
      <c r="B14" s="203" t="s">
        <v>950</v>
      </c>
      <c r="C14" s="203">
        <f>IFERROR(VLOOKUP(B14,Components!$A$1:$C$299,3,FALSE),"")</f>
        <v>17.611363636363635</v>
      </c>
      <c r="D14" s="203">
        <v>0.02</v>
      </c>
      <c r="E14" s="203">
        <f t="shared" si="0"/>
        <v>0.35222727272727272</v>
      </c>
    </row>
    <row r="15" spans="1:5" ht="14.4">
      <c r="A15" s="203" t="str">
        <f>IFERROR(VLOOKUP(B15,Components!$A$1:$C$299,2,FALSE),"")</f>
        <v>ALIS000126</v>
      </c>
      <c r="B15" s="203" t="s">
        <v>953</v>
      </c>
      <c r="C15" s="203">
        <f>IFERROR(VLOOKUP(B15,Components!$A$1:$C$299,3,FALSE),"")</f>
        <v>17.611363636363635</v>
      </c>
      <c r="D15" s="203">
        <v>0.01</v>
      </c>
      <c r="E15" s="203">
        <f t="shared" si="0"/>
        <v>0.17611363636363636</v>
      </c>
    </row>
    <row r="16" spans="1:5" ht="14.4">
      <c r="A16" s="203" t="str">
        <f>IFERROR(VLOOKUP(B16,Components!$A$1:$C$299,2,FALSE),"")</f>
        <v>ALIS000127</v>
      </c>
      <c r="B16" s="203" t="s">
        <v>956</v>
      </c>
      <c r="C16" s="203">
        <f>IFERROR(VLOOKUP(B16,Components!$A$1:$C$299,3,FALSE),"")</f>
        <v>17.611363636363635</v>
      </c>
      <c r="D16" s="203">
        <v>0.01</v>
      </c>
      <c r="E16" s="203">
        <f t="shared" si="0"/>
        <v>0.17611363636363636</v>
      </c>
    </row>
    <row r="17" spans="1:5" ht="14.4">
      <c r="A17" s="203" t="str">
        <f>IFERROR(VLOOKUP(B17,Components!$A$1:$C$299,2,FALSE),"")</f>
        <v>ALIS000128</v>
      </c>
      <c r="B17" s="203" t="s">
        <v>959</v>
      </c>
      <c r="C17" s="203">
        <f>IFERROR(VLOOKUP(B17,Components!$A$1:$C$299,3,FALSE),"")</f>
        <v>17.611363636363635</v>
      </c>
      <c r="D17" s="203">
        <v>0.02</v>
      </c>
      <c r="E17" s="203">
        <f t="shared" si="0"/>
        <v>0.35222727272727272</v>
      </c>
    </row>
    <row r="18" spans="1:5" ht="14.4">
      <c r="A18" s="203" t="str">
        <f>IFERROR(VLOOKUP(B18,Components!$A$1:$C$299,2,FALSE),"")</f>
        <v>ALIS000117</v>
      </c>
      <c r="B18" s="203" t="s">
        <v>913</v>
      </c>
      <c r="C18" s="203">
        <f>IFERROR(VLOOKUP(B18,Components!$A$1:$C$299,3,FALSE),"")</f>
        <v>147.42954545454546</v>
      </c>
      <c r="D18" s="203">
        <v>0.01</v>
      </c>
      <c r="E18" s="203">
        <f t="shared" si="0"/>
        <v>1.4742954545454547</v>
      </c>
    </row>
    <row r="19" spans="1:5" ht="14.4">
      <c r="A19" s="203" t="str">
        <f>IFERROR(VLOOKUP(B19,Components!$A$1:$C$299,2,FALSE),"")</f>
        <v>ALIS000005</v>
      </c>
      <c r="B19" s="203" t="s">
        <v>388</v>
      </c>
      <c r="C19" s="203">
        <f>IFERROR(VLOOKUP(B19,Components!$A$1:$C$299,3,FALSE),"")</f>
        <v>1.0977272727272729</v>
      </c>
      <c r="D19" s="203">
        <v>1</v>
      </c>
      <c r="E19" s="203">
        <f t="shared" si="0"/>
        <v>1.0977272727272729</v>
      </c>
    </row>
    <row r="20" spans="1:5" ht="14.4">
      <c r="A20" s="203" t="str">
        <f>IFERROR(VLOOKUP(B20,Components!$A$1:$C$299,2,FALSE),"")</f>
        <v>ALIS000062</v>
      </c>
      <c r="B20" s="203" t="s">
        <v>673</v>
      </c>
      <c r="C20" s="203">
        <f>IFERROR(VLOOKUP(B20,Components!$A$1:$C$299,3,FALSE),"")</f>
        <v>0.97650000000000003</v>
      </c>
      <c r="D20" s="203">
        <v>4</v>
      </c>
      <c r="E20" s="203">
        <f t="shared" si="0"/>
        <v>3.9060000000000001</v>
      </c>
    </row>
    <row r="21" spans="1:5" ht="14.4">
      <c r="A21" s="203" t="str">
        <f>IFERROR(VLOOKUP(B21,Components!$A$1:$C$299,2,FALSE),"")</f>
        <v>ALIS000003</v>
      </c>
      <c r="B21" s="203" t="s">
        <v>376</v>
      </c>
      <c r="C21" s="203">
        <f>IFERROR(VLOOKUP(B21,Components!$A$1:$C$299,3,FALSE),"")</f>
        <v>1.4318181818181819</v>
      </c>
      <c r="D21" s="203">
        <v>1</v>
      </c>
      <c r="E21" s="203">
        <f t="shared" si="0"/>
        <v>1.4318181818181819</v>
      </c>
    </row>
    <row r="22" spans="1:5" ht="15.75" customHeight="1">
      <c r="A22" s="203" t="str">
        <f>IFERROR(VLOOKUP(B22,Components!$A$1:$C$299,2,FALSE),"")</f>
        <v>ALIS000006</v>
      </c>
      <c r="B22" s="203" t="s">
        <v>393</v>
      </c>
      <c r="C22" s="203">
        <f>IFERROR(VLOOKUP(B22,Components!$A$1:$C$299,3,FALSE),"")</f>
        <v>0.57272727272727275</v>
      </c>
      <c r="D22" s="203">
        <v>1</v>
      </c>
      <c r="E22" s="203">
        <f t="shared" si="0"/>
        <v>0.57272727272727275</v>
      </c>
    </row>
    <row r="23" spans="1:5" ht="15.75" customHeight="1">
      <c r="A23" s="203" t="str">
        <f>IFERROR(VLOOKUP(B23,Components!$A$1:$C$299,2,FALSE),"")</f>
        <v>ALIS000087</v>
      </c>
      <c r="B23" s="203" t="s">
        <v>764</v>
      </c>
      <c r="C23" s="203">
        <f>IFERROR(VLOOKUP(B23,Components!$A$1:$C$299,3,FALSE),"")</f>
        <v>0.47727272727272729</v>
      </c>
      <c r="D23" s="203">
        <v>70</v>
      </c>
      <c r="E23" s="203">
        <f t="shared" si="0"/>
        <v>33.409090909090914</v>
      </c>
    </row>
    <row r="24" spans="1:5" ht="15.75" customHeight="1">
      <c r="A24" s="203" t="str">
        <f>IFERROR(VLOOKUP(B24,Components!$A$1:$C$299,2,FALSE),"")</f>
        <v>ALIS000130</v>
      </c>
      <c r="B24" s="203" t="s">
        <v>965</v>
      </c>
      <c r="C24" s="203">
        <f>IFERROR(VLOOKUP(B24,Components!$A$1:$C$299,3,FALSE),"")</f>
        <v>3.8181818181818185E-2</v>
      </c>
      <c r="D24" s="203">
        <v>4</v>
      </c>
      <c r="E24" s="203">
        <f t="shared" si="0"/>
        <v>0.15272727272727274</v>
      </c>
    </row>
    <row r="25" spans="1:5" ht="15.75" customHeight="1">
      <c r="A25" s="203" t="str">
        <f>IFERROR(VLOOKUP(B25,Components!$A$1:$C$299,2,FALSE),"")</f>
        <v>ALIS000129</v>
      </c>
      <c r="B25" s="203" t="s">
        <v>962</v>
      </c>
      <c r="C25" s="203">
        <f>IFERROR(VLOOKUP(B25,Components!$A$1:$C$299,3,FALSE),"")</f>
        <v>5.4545454545454543E-2</v>
      </c>
      <c r="D25" s="203">
        <v>10</v>
      </c>
      <c r="E25" s="203">
        <f t="shared" si="0"/>
        <v>0.54545454545454541</v>
      </c>
    </row>
    <row r="26" spans="1:5" ht="15.75" customHeight="1">
      <c r="A26" s="203" t="str">
        <f>IFERROR(VLOOKUP(B26,Components!$A$1:$C$299,2,FALSE),"")</f>
        <v>ALIS000131</v>
      </c>
      <c r="B26" s="203" t="s">
        <v>970</v>
      </c>
      <c r="C26" s="203">
        <f>IFERROR(VLOOKUP(B26,Components!$A$1:$C$299,3,FALSE),"")</f>
        <v>2.3863636363636365E-2</v>
      </c>
      <c r="D26" s="203">
        <v>4</v>
      </c>
      <c r="E26" s="203">
        <f t="shared" si="0"/>
        <v>9.5454545454545459E-2</v>
      </c>
    </row>
    <row r="27" spans="1:5" ht="15.75" customHeight="1">
      <c r="A27" s="203" t="str">
        <f>IFERROR(VLOOKUP(B27,Components!$A$1:$C$299,2,FALSE),"")</f>
        <v>ALIS000132</v>
      </c>
      <c r="B27" s="203" t="s">
        <v>975</v>
      </c>
      <c r="C27" s="203">
        <f>IFERROR(VLOOKUP(B27,Components!$A$1:$C$299,3,FALSE),"")</f>
        <v>3.3409090909090909E-2</v>
      </c>
      <c r="D27" s="203">
        <v>15</v>
      </c>
      <c r="E27" s="203">
        <f t="shared" si="0"/>
        <v>0.5011363636363636</v>
      </c>
    </row>
    <row r="28" spans="1:5" ht="15.75" customHeight="1">
      <c r="A28" s="203" t="str">
        <f>IFERROR(VLOOKUP(B28,Components!$A$1:$C$299,2,FALSE),"")</f>
        <v>ALIS000133</v>
      </c>
      <c r="B28" s="203" t="s">
        <v>980</v>
      </c>
      <c r="C28" s="203">
        <f>IFERROR(VLOOKUP(B28,Components!$A$1:$C$299,3,FALSE),"")</f>
        <v>9.5454545454545459E-2</v>
      </c>
      <c r="D28" s="203">
        <v>3</v>
      </c>
      <c r="E28" s="203">
        <f t="shared" si="0"/>
        <v>0.28636363636363638</v>
      </c>
    </row>
    <row r="29" spans="1:5" ht="15.75" customHeight="1">
      <c r="A29" s="203" t="str">
        <f>IFERROR(VLOOKUP(B29,Components!$A$1:$C$299,2,FALSE),"")</f>
        <v>ALIS000134</v>
      </c>
      <c r="B29" s="203" t="s">
        <v>985</v>
      </c>
      <c r="C29" s="203">
        <f>IFERROR(VLOOKUP(B29,Components!$A$1:$C$299,3,FALSE),"")</f>
        <v>3.3409090909090909E-2</v>
      </c>
      <c r="D29" s="203">
        <v>1</v>
      </c>
      <c r="E29" s="203">
        <f t="shared" si="0"/>
        <v>3.3409090909090909E-2</v>
      </c>
    </row>
    <row r="30" spans="1:5" ht="15.75" customHeight="1">
      <c r="A30" s="203" t="str">
        <f>IFERROR(VLOOKUP(B30,Components!$A$1:$C$299,2,FALSE),"")</f>
        <v>ALIS000135</v>
      </c>
      <c r="B30" s="203" t="s">
        <v>990</v>
      </c>
      <c r="C30" s="203">
        <f>IFERROR(VLOOKUP(B30,Components!$A$1:$C$299,3,FALSE),"")</f>
        <v>1.7181818181818184E-2</v>
      </c>
      <c r="D30" s="203">
        <v>4</v>
      </c>
      <c r="E30" s="203">
        <f t="shared" si="0"/>
        <v>6.8727272727272734E-2</v>
      </c>
    </row>
    <row r="31" spans="1:5" ht="15.75" customHeight="1">
      <c r="A31" s="203" t="str">
        <f>IFERROR(VLOOKUP(B31,Components!$A$1:$C$299,2,FALSE),"")</f>
        <v>ALIS000088</v>
      </c>
      <c r="B31" s="203" t="s">
        <v>766</v>
      </c>
      <c r="C31" s="203">
        <f>IFERROR(VLOOKUP(B31,Components!$A$1:$C$299,3,FALSE),"")</f>
        <v>0.93831818181818183</v>
      </c>
      <c r="D31" s="203">
        <v>1</v>
      </c>
      <c r="E31" s="203">
        <f t="shared" si="0"/>
        <v>0.93831818181818183</v>
      </c>
    </row>
    <row r="32" spans="1:5" ht="15.75" customHeight="1">
      <c r="A32" s="203" t="str">
        <f>IFERROR(VLOOKUP(B32,Components!$A$1:$C$299,2,FALSE),"")</f>
        <v>ALIS000052</v>
      </c>
      <c r="B32" s="203" t="s">
        <v>633</v>
      </c>
      <c r="C32" s="203">
        <f>IFERROR(VLOOKUP(B32,Components!$A$1:$C$299,3,FALSE),"")</f>
        <v>1.8216000000000001</v>
      </c>
      <c r="D32" s="203">
        <v>1</v>
      </c>
      <c r="E32" s="203">
        <f t="shared" si="0"/>
        <v>1.8216000000000001</v>
      </c>
    </row>
    <row r="33" spans="1:5" ht="15.75" customHeight="1">
      <c r="A33" s="203" t="str">
        <f>IFERROR(VLOOKUP(B33,Components!$A$1:$C$299,2,FALSE),"")</f>
        <v>ALIS000083</v>
      </c>
      <c r="B33" s="203" t="s">
        <v>756</v>
      </c>
      <c r="C33" s="203">
        <f>IFERROR(VLOOKUP(B33,Components!$A$1:$C$299,3,FALSE),"")</f>
        <v>1.0500000000000001E-2</v>
      </c>
      <c r="D33" s="203">
        <v>1</v>
      </c>
      <c r="E33" s="203">
        <f t="shared" si="0"/>
        <v>1.0500000000000001E-2</v>
      </c>
    </row>
    <row r="34" spans="1:5" ht="15.75" customHeight="1">
      <c r="A34" s="203" t="str">
        <f>IFERROR(VLOOKUP(B34,Components!$A$1:$C$299,2,FALSE),"")</f>
        <v>ALIS000084</v>
      </c>
      <c r="B34" s="203" t="s">
        <v>758</v>
      </c>
      <c r="C34" s="203">
        <f>IFERROR(VLOOKUP(B34,Components!$A$1:$C$299,3,FALSE),"")</f>
        <v>1.0500000000000001E-2</v>
      </c>
      <c r="D34" s="203">
        <v>1</v>
      </c>
      <c r="E34" s="203">
        <f t="shared" si="0"/>
        <v>1.0500000000000001E-2</v>
      </c>
    </row>
    <row r="35" spans="1:5" ht="15.75" customHeight="1">
      <c r="A35" s="203" t="str">
        <f>IFERROR(VLOOKUP(B35,Components!$A$1:$C$299,2,FALSE),"")</f>
        <v>ALIS000085</v>
      </c>
      <c r="B35" s="203" t="s">
        <v>760</v>
      </c>
      <c r="C35" s="203">
        <f>IFERROR(VLOOKUP(B35,Components!$A$1:$C$299,3,FALSE),"")</f>
        <v>0.23863636363636365</v>
      </c>
      <c r="D35" s="203">
        <v>1</v>
      </c>
      <c r="E35" s="203">
        <f t="shared" si="0"/>
        <v>0.23863636363636365</v>
      </c>
    </row>
    <row r="36" spans="1:5" ht="15.75" customHeight="1">
      <c r="A36" s="203" t="str">
        <f>IFERROR(VLOOKUP(B36,Components!$A$1:$C$299,2,FALSE),"")</f>
        <v>ALIS000086</v>
      </c>
      <c r="B36" s="203" t="s">
        <v>762</v>
      </c>
      <c r="C36" s="203">
        <f>IFERROR(VLOOKUP(B36,Components!$A$1:$C$299,3,FALSE),"")</f>
        <v>0.23863636363636365</v>
      </c>
      <c r="D36" s="203">
        <v>1</v>
      </c>
      <c r="E36" s="203">
        <f t="shared" si="0"/>
        <v>0.23863636363636365</v>
      </c>
    </row>
    <row r="37" spans="1:5" ht="15.75" customHeight="1">
      <c r="A37" s="203" t="str">
        <f>IFERROR(VLOOKUP(B37,Components!$A$1:$C$299,2,FALSE),"")</f>
        <v>ALIS000080</v>
      </c>
      <c r="B37" s="203" t="s">
        <v>750</v>
      </c>
      <c r="C37" s="203">
        <f>IFERROR(VLOOKUP(B37,Components!$A$1:$C$299,3,FALSE),"")</f>
        <v>14.82683982683983</v>
      </c>
      <c r="D37" s="203">
        <v>8</v>
      </c>
      <c r="E37" s="203">
        <f t="shared" si="0"/>
        <v>118.61471861471864</v>
      </c>
    </row>
    <row r="38" spans="1:5" ht="15.75" customHeight="1">
      <c r="A38" s="203" t="str">
        <f>IFERROR(VLOOKUP(B38,Components!$A$1:$C$299,2,FALSE),"")</f>
        <v>ALIS000082</v>
      </c>
      <c r="B38" s="203" t="s">
        <v>754</v>
      </c>
      <c r="C38" s="203">
        <f>IFERROR(VLOOKUP(B38,Components!$A$1:$C$299,3,FALSE),"")</f>
        <v>24.09361471861472</v>
      </c>
      <c r="D38" s="203">
        <v>1</v>
      </c>
      <c r="E38" s="203">
        <f t="shared" si="0"/>
        <v>24.09361471861472</v>
      </c>
    </row>
    <row r="39" spans="1:5" ht="15.75" customHeight="1">
      <c r="A39" s="203" t="str">
        <f>IFERROR(VLOOKUP(B39,Components!$A$1:$C$299,2,FALSE),"")</f>
        <v/>
      </c>
      <c r="B39" s="204"/>
      <c r="C39" s="204" t="str">
        <f>IFERROR(VLOOKUP(B39,Components!$A$1:$C$299,3,FALSE),"")</f>
        <v/>
      </c>
      <c r="D39" s="204">
        <v>1</v>
      </c>
      <c r="E39" s="204">
        <f t="shared" si="0"/>
        <v>0</v>
      </c>
    </row>
    <row r="40" spans="1:5" ht="15.75" customHeight="1">
      <c r="A40" s="220" t="s">
        <v>1750</v>
      </c>
      <c r="B40" s="221"/>
      <c r="C40" s="221"/>
      <c r="D40" s="222"/>
      <c r="E40" s="205">
        <f>SUM(E3:E39)</f>
        <v>506.99373787878801</v>
      </c>
    </row>
    <row r="41" spans="1:5" ht="15.75" customHeight="1">
      <c r="A41" s="2" t="str">
        <f>IFERROR(VLOOKUP(B41,Components!A39:C337,2,FALSE),"")</f>
        <v/>
      </c>
      <c r="B41" s="2"/>
    </row>
    <row r="42" spans="1:5" ht="15.75" customHeight="1">
      <c r="A42" s="2" t="str">
        <f>IFERROR(VLOOKUP(B42,Components!A40:C338,2,FALSE),"")</f>
        <v/>
      </c>
      <c r="B42" s="2"/>
    </row>
    <row r="43" spans="1:5" ht="15.75" customHeight="1">
      <c r="A43" s="2" t="str">
        <f>IFERROR(VLOOKUP(B43,Components!A41:C339,2,FALSE),"")</f>
        <v/>
      </c>
      <c r="B43" s="2"/>
    </row>
    <row r="44" spans="1:5" ht="15.75" customHeight="1">
      <c r="A44" s="217" t="s">
        <v>65</v>
      </c>
      <c r="B44" s="218"/>
      <c r="C44" s="218"/>
      <c r="D44" s="218"/>
      <c r="E44" s="219"/>
    </row>
    <row r="45" spans="1:5" ht="15.75" customHeight="1">
      <c r="A45" s="200" t="s">
        <v>1745</v>
      </c>
      <c r="B45" s="201" t="s">
        <v>1746</v>
      </c>
      <c r="C45" s="201" t="s">
        <v>1747</v>
      </c>
      <c r="D45" s="201" t="s">
        <v>1748</v>
      </c>
      <c r="E45" s="202" t="s">
        <v>1749</v>
      </c>
    </row>
    <row r="46" spans="1:5" ht="15.75" customHeight="1">
      <c r="A46" s="203" t="str">
        <f>IFERROR(VLOOKUP(B46,Components!$A$1:$C$299,2,FALSE),"")</f>
        <v>ALIS000019</v>
      </c>
      <c r="B46" s="203" t="s">
        <v>460</v>
      </c>
      <c r="C46" s="203">
        <f>IFERROR(VLOOKUP(B46,Components!$A$1:$C$299,3,FALSE),"")</f>
        <v>132</v>
      </c>
      <c r="D46" s="203">
        <v>1</v>
      </c>
      <c r="E46" s="203">
        <f t="shared" ref="E46:E82" si="1">IFERROR(D46*C46, 0)</f>
        <v>132</v>
      </c>
    </row>
    <row r="47" spans="1:5" ht="15.75" customHeight="1">
      <c r="A47" s="203" t="str">
        <f>IFERROR(VLOOKUP(B47,Components!$A$1:$C$299,2,FALSE),"")</f>
        <v>ALIS000037</v>
      </c>
      <c r="B47" s="203" t="s">
        <v>563</v>
      </c>
      <c r="C47" s="203">
        <f>IFERROR(VLOOKUP(B47,Components!$A$1:$C$299,3,FALSE),"")</f>
        <v>66</v>
      </c>
      <c r="D47" s="203">
        <v>1</v>
      </c>
      <c r="E47" s="203">
        <f t="shared" si="1"/>
        <v>66</v>
      </c>
    </row>
    <row r="48" spans="1:5" ht="15.75" customHeight="1">
      <c r="A48" s="203" t="str">
        <f>IFERROR(VLOOKUP(B48,Components!$A$1:$C$299,2,FALSE),"")</f>
        <v>ALIS000016</v>
      </c>
      <c r="B48" s="203" t="s">
        <v>449</v>
      </c>
      <c r="C48" s="203">
        <f>IFERROR(VLOOKUP(B48,Components!$A$1:$C$299,3,FALSE),"")</f>
        <v>5.1256363636363638</v>
      </c>
      <c r="D48" s="203">
        <v>1</v>
      </c>
      <c r="E48" s="203">
        <f t="shared" si="1"/>
        <v>5.1256363636363638</v>
      </c>
    </row>
    <row r="49" spans="1:5" ht="15.75" customHeight="1">
      <c r="A49" s="203" t="str">
        <f>IFERROR(VLOOKUP(B49,Components!$A$1:$C$299,2,FALSE),"")</f>
        <v>ALIS000013</v>
      </c>
      <c r="B49" s="203" t="s">
        <v>429</v>
      </c>
      <c r="C49" s="203">
        <f>IFERROR(VLOOKUP(B49,Components!$A$1:$C$299,3,FALSE),"")</f>
        <v>16.484999999999999</v>
      </c>
      <c r="D49" s="203">
        <v>1</v>
      </c>
      <c r="E49" s="203">
        <f t="shared" si="1"/>
        <v>16.484999999999999</v>
      </c>
    </row>
    <row r="50" spans="1:5" ht="15.75" customHeight="1">
      <c r="A50" s="203" t="str">
        <f>IFERROR(VLOOKUP(B50,Components!$A$1:$C$299,2,FALSE),"")</f>
        <v>ALIS000028</v>
      </c>
      <c r="B50" s="203" t="s">
        <v>512</v>
      </c>
      <c r="C50" s="203">
        <f>IFERROR(VLOOKUP(B50,Components!$A$1:$C$299,3,FALSE),"")</f>
        <v>29.04</v>
      </c>
      <c r="D50" s="203">
        <v>1</v>
      </c>
      <c r="E50" s="203">
        <f t="shared" si="1"/>
        <v>29.04</v>
      </c>
    </row>
    <row r="51" spans="1:5" ht="15.75" customHeight="1">
      <c r="A51" s="203" t="str">
        <f>IFERROR(VLOOKUP(B51,Components!$A$1:$C$299,2,FALSE),"")</f>
        <v>ALIS000038</v>
      </c>
      <c r="B51" s="203" t="s">
        <v>569</v>
      </c>
      <c r="C51" s="203">
        <f>IFERROR(VLOOKUP(B51,Components!$A$1:$C$299,3,FALSE),"")</f>
        <v>11.406818181818183</v>
      </c>
      <c r="D51" s="203">
        <v>1</v>
      </c>
      <c r="E51" s="203">
        <f t="shared" si="1"/>
        <v>11.406818181818183</v>
      </c>
    </row>
    <row r="52" spans="1:5" ht="15.75" customHeight="1">
      <c r="A52" s="203" t="str">
        <f>IFERROR(VLOOKUP(B52,Components!$A$1:$C$299,2,FALSE),"")</f>
        <v>ALIS000054</v>
      </c>
      <c r="B52" s="203" t="s">
        <v>643</v>
      </c>
      <c r="C52" s="203">
        <f>IFERROR(VLOOKUP(B52,Components!$A$1:$C$299,3,FALSE),"")</f>
        <v>28.644000000000002</v>
      </c>
      <c r="D52" s="203">
        <v>1</v>
      </c>
      <c r="E52" s="203">
        <f t="shared" si="1"/>
        <v>28.644000000000002</v>
      </c>
    </row>
    <row r="53" spans="1:5" ht="15.75" customHeight="1">
      <c r="A53" s="203" t="str">
        <f>IFERROR(VLOOKUP(B53,Components!$A$1:$C$299,2,FALSE),"")</f>
        <v>ALIS000092</v>
      </c>
      <c r="B53" s="203" t="s">
        <v>790</v>
      </c>
      <c r="C53" s="203">
        <f>IFERROR(VLOOKUP(B53,Components!$A$1:$C$299,3,FALSE),"")</f>
        <v>23.759999999999998</v>
      </c>
      <c r="D53" s="203">
        <v>1</v>
      </c>
      <c r="E53" s="203">
        <f t="shared" si="1"/>
        <v>23.759999999999998</v>
      </c>
    </row>
    <row r="54" spans="1:5" ht="15.75" customHeight="1">
      <c r="A54" s="203" t="str">
        <f>IFERROR(VLOOKUP(B54,Components!$A$1:$C$299,2,FALSE),"")</f>
        <v>ALIS000048</v>
      </c>
      <c r="B54" s="203" t="s">
        <v>616</v>
      </c>
      <c r="C54" s="203">
        <f>IFERROR(VLOOKUP(B54,Components!$A$1:$C$299,3,FALSE),"")</f>
        <v>9.3545454545454554</v>
      </c>
      <c r="D54" s="203">
        <v>1</v>
      </c>
      <c r="E54" s="203">
        <f t="shared" si="1"/>
        <v>9.3545454545454554</v>
      </c>
    </row>
    <row r="55" spans="1:5" ht="15.75" customHeight="1">
      <c r="A55" s="203" t="str">
        <f>IFERROR(VLOOKUP(B55,Components!$A$1:$C$299,2,FALSE),"")</f>
        <v>ALIS000045</v>
      </c>
      <c r="B55" s="203" t="s">
        <v>603</v>
      </c>
      <c r="C55" s="203">
        <f>IFERROR(VLOOKUP(B55,Components!$A$1:$C$299,3,FALSE),"")</f>
        <v>1.9140000000000001</v>
      </c>
      <c r="D55" s="203">
        <v>1</v>
      </c>
      <c r="E55" s="203">
        <f t="shared" si="1"/>
        <v>1.9140000000000001</v>
      </c>
    </row>
    <row r="56" spans="1:5" ht="15.75" customHeight="1">
      <c r="A56" s="203" t="str">
        <f>IFERROR(VLOOKUP(B56,Components!$A$1:$C$299,2,FALSE),"")</f>
        <v>ALIS000042</v>
      </c>
      <c r="B56" s="203" t="s">
        <v>590</v>
      </c>
      <c r="C56" s="203">
        <f>IFERROR(VLOOKUP(B56,Components!$A$1:$C$299,3,FALSE),"")</f>
        <v>5.2206000000000001</v>
      </c>
      <c r="D56" s="203">
        <v>1</v>
      </c>
      <c r="E56" s="203">
        <f t="shared" si="1"/>
        <v>5.2206000000000001</v>
      </c>
    </row>
    <row r="57" spans="1:5" ht="15.75" customHeight="1">
      <c r="A57" s="203" t="str">
        <f>IFERROR(VLOOKUP(B57,Components!$A$1:$C$299,2,FALSE),"")</f>
        <v>ALIS000125</v>
      </c>
      <c r="B57" s="203" t="s">
        <v>950</v>
      </c>
      <c r="C57" s="203">
        <f>IFERROR(VLOOKUP(B57,Components!$A$1:$C$299,3,FALSE),"")</f>
        <v>17.611363636363635</v>
      </c>
      <c r="D57" s="203">
        <v>0.02</v>
      </c>
      <c r="E57" s="203">
        <f t="shared" si="1"/>
        <v>0.35222727272727272</v>
      </c>
    </row>
    <row r="58" spans="1:5" ht="15.75" customHeight="1">
      <c r="A58" s="203" t="str">
        <f>IFERROR(VLOOKUP(B58,Components!$A$1:$C$299,2,FALSE),"")</f>
        <v>ALIS000126</v>
      </c>
      <c r="B58" s="203" t="s">
        <v>953</v>
      </c>
      <c r="C58" s="203">
        <f>IFERROR(VLOOKUP(B58,Components!$A$1:$C$299,3,FALSE),"")</f>
        <v>17.611363636363635</v>
      </c>
      <c r="D58" s="203">
        <v>0.01</v>
      </c>
      <c r="E58" s="203">
        <f t="shared" si="1"/>
        <v>0.17611363636363636</v>
      </c>
    </row>
    <row r="59" spans="1:5" ht="15.75" customHeight="1">
      <c r="A59" s="203" t="str">
        <f>IFERROR(VLOOKUP(B59,Components!$A$1:$C$299,2,FALSE),"")</f>
        <v>ALIS000127</v>
      </c>
      <c r="B59" s="203" t="s">
        <v>956</v>
      </c>
      <c r="C59" s="203">
        <f>IFERROR(VLOOKUP(B59,Components!$A$1:$C$299,3,FALSE),"")</f>
        <v>17.611363636363635</v>
      </c>
      <c r="D59" s="203">
        <v>0.01</v>
      </c>
      <c r="E59" s="203">
        <f t="shared" si="1"/>
        <v>0.17611363636363636</v>
      </c>
    </row>
    <row r="60" spans="1:5" ht="15.75" customHeight="1">
      <c r="A60" s="203" t="str">
        <f>IFERROR(VLOOKUP(B60,Components!$A$1:$C$299,2,FALSE),"")</f>
        <v>ALIS000128</v>
      </c>
      <c r="B60" s="203" t="s">
        <v>959</v>
      </c>
      <c r="C60" s="203">
        <f>IFERROR(VLOOKUP(B60,Components!$A$1:$C$299,3,FALSE),"")</f>
        <v>17.611363636363635</v>
      </c>
      <c r="D60" s="203">
        <v>0.02</v>
      </c>
      <c r="E60" s="203">
        <f t="shared" si="1"/>
        <v>0.35222727272727272</v>
      </c>
    </row>
    <row r="61" spans="1:5" ht="15.75" customHeight="1">
      <c r="A61" s="203" t="str">
        <f>IFERROR(VLOOKUP(B61,Components!$A$1:$C$299,2,FALSE),"")</f>
        <v>ALIS000117</v>
      </c>
      <c r="B61" s="203" t="s">
        <v>913</v>
      </c>
      <c r="C61" s="203">
        <f>IFERROR(VLOOKUP(B61,Components!$A$1:$C$299,3,FALSE),"")</f>
        <v>147.42954545454546</v>
      </c>
      <c r="D61" s="203">
        <v>0.01</v>
      </c>
      <c r="E61" s="203">
        <f t="shared" si="1"/>
        <v>1.4742954545454547</v>
      </c>
    </row>
    <row r="62" spans="1:5" ht="15.75" customHeight="1">
      <c r="A62" s="203" t="str">
        <f>IFERROR(VLOOKUP(B62,Components!$A$1:$C$299,2,FALSE),"")</f>
        <v>ALIS000005</v>
      </c>
      <c r="B62" s="203" t="s">
        <v>388</v>
      </c>
      <c r="C62" s="203">
        <f>IFERROR(VLOOKUP(B62,Components!$A$1:$C$299,3,FALSE),"")</f>
        <v>1.0977272727272729</v>
      </c>
      <c r="D62" s="203">
        <v>1</v>
      </c>
      <c r="E62" s="203">
        <f t="shared" si="1"/>
        <v>1.0977272727272729</v>
      </c>
    </row>
    <row r="63" spans="1:5" ht="15.75" customHeight="1">
      <c r="A63" s="203" t="str">
        <f>IFERROR(VLOOKUP(B63,Components!$A$1:$C$299,2,FALSE),"")</f>
        <v>ALIS000062</v>
      </c>
      <c r="B63" s="203" t="s">
        <v>673</v>
      </c>
      <c r="C63" s="203">
        <f>IFERROR(VLOOKUP(B63,Components!$A$1:$C$299,3,FALSE),"")</f>
        <v>0.97650000000000003</v>
      </c>
      <c r="D63" s="203">
        <v>4</v>
      </c>
      <c r="E63" s="203">
        <f t="shared" si="1"/>
        <v>3.9060000000000001</v>
      </c>
    </row>
    <row r="64" spans="1:5" ht="15.75" customHeight="1">
      <c r="A64" s="203" t="str">
        <f>IFERROR(VLOOKUP(B64,Components!$A$1:$C$299,2,FALSE),"")</f>
        <v>ALIS000003</v>
      </c>
      <c r="B64" s="203" t="s">
        <v>376</v>
      </c>
      <c r="C64" s="203">
        <f>IFERROR(VLOOKUP(B64,Components!$A$1:$C$299,3,FALSE),"")</f>
        <v>1.4318181818181819</v>
      </c>
      <c r="D64" s="203">
        <v>1</v>
      </c>
      <c r="E64" s="203">
        <f t="shared" si="1"/>
        <v>1.4318181818181819</v>
      </c>
    </row>
    <row r="65" spans="1:5" ht="15.75" customHeight="1">
      <c r="A65" s="203" t="str">
        <f>IFERROR(VLOOKUP(B65,Components!$A$1:$C$299,2,FALSE),"")</f>
        <v>ALIS000006</v>
      </c>
      <c r="B65" s="203" t="s">
        <v>393</v>
      </c>
      <c r="C65" s="203">
        <f>IFERROR(VLOOKUP(B65,Components!$A$1:$C$299,3,FALSE),"")</f>
        <v>0.57272727272727275</v>
      </c>
      <c r="D65" s="203">
        <v>1</v>
      </c>
      <c r="E65" s="203">
        <f t="shared" si="1"/>
        <v>0.57272727272727275</v>
      </c>
    </row>
    <row r="66" spans="1:5" ht="15.75" customHeight="1">
      <c r="A66" s="203" t="str">
        <f>IFERROR(VLOOKUP(B66,Components!$A$1:$C$299,2,FALSE),"")</f>
        <v>ALIS000087</v>
      </c>
      <c r="B66" s="203" t="s">
        <v>764</v>
      </c>
      <c r="C66" s="203">
        <f>IFERROR(VLOOKUP(B66,Components!$A$1:$C$299,3,FALSE),"")</f>
        <v>0.47727272727272729</v>
      </c>
      <c r="D66" s="203">
        <v>70</v>
      </c>
      <c r="E66" s="203">
        <f t="shared" si="1"/>
        <v>33.409090909090914</v>
      </c>
    </row>
    <row r="67" spans="1:5" ht="15.75" customHeight="1">
      <c r="A67" s="203" t="str">
        <f>IFERROR(VLOOKUP(B67,Components!$A$1:$C$299,2,FALSE),"")</f>
        <v>ALIS000130</v>
      </c>
      <c r="B67" s="203" t="s">
        <v>965</v>
      </c>
      <c r="C67" s="203">
        <f>IFERROR(VLOOKUP(B67,Components!$A$1:$C$299,3,FALSE),"")</f>
        <v>3.8181818181818185E-2</v>
      </c>
      <c r="D67" s="203">
        <v>4</v>
      </c>
      <c r="E67" s="203">
        <f t="shared" si="1"/>
        <v>0.15272727272727274</v>
      </c>
    </row>
    <row r="68" spans="1:5" ht="15.75" customHeight="1">
      <c r="A68" s="203" t="str">
        <f>IFERROR(VLOOKUP(B68,Components!$A$1:$C$299,2,FALSE),"")</f>
        <v>ALIS000129</v>
      </c>
      <c r="B68" s="203" t="s">
        <v>962</v>
      </c>
      <c r="C68" s="203">
        <f>IFERROR(VLOOKUP(B68,Components!$A$1:$C$299,3,FALSE),"")</f>
        <v>5.4545454545454543E-2</v>
      </c>
      <c r="D68" s="203">
        <v>10</v>
      </c>
      <c r="E68" s="203">
        <f t="shared" si="1"/>
        <v>0.54545454545454541</v>
      </c>
    </row>
    <row r="69" spans="1:5" ht="15.75" customHeight="1">
      <c r="A69" s="203" t="str">
        <f>IFERROR(VLOOKUP(B69,Components!$A$1:$C$299,2,FALSE),"")</f>
        <v>ALIS000131</v>
      </c>
      <c r="B69" s="203" t="s">
        <v>970</v>
      </c>
      <c r="C69" s="203">
        <f>IFERROR(VLOOKUP(B69,Components!$A$1:$C$299,3,FALSE),"")</f>
        <v>2.3863636363636365E-2</v>
      </c>
      <c r="D69" s="203">
        <v>4</v>
      </c>
      <c r="E69" s="203">
        <f t="shared" si="1"/>
        <v>9.5454545454545459E-2</v>
      </c>
    </row>
    <row r="70" spans="1:5" ht="15.75" customHeight="1">
      <c r="A70" s="203" t="str">
        <f>IFERROR(VLOOKUP(B70,Components!$A$1:$C$299,2,FALSE),"")</f>
        <v>ALIS000132</v>
      </c>
      <c r="B70" s="203" t="s">
        <v>975</v>
      </c>
      <c r="C70" s="203">
        <f>IFERROR(VLOOKUP(B70,Components!$A$1:$C$299,3,FALSE),"")</f>
        <v>3.3409090909090909E-2</v>
      </c>
      <c r="D70" s="203">
        <v>15</v>
      </c>
      <c r="E70" s="203">
        <f t="shared" si="1"/>
        <v>0.5011363636363636</v>
      </c>
    </row>
    <row r="71" spans="1:5" ht="15.75" customHeight="1">
      <c r="A71" s="203" t="str">
        <f>IFERROR(VLOOKUP(B71,Components!$A$1:$C$299,2,FALSE),"")</f>
        <v>ALIS000133</v>
      </c>
      <c r="B71" s="203" t="s">
        <v>980</v>
      </c>
      <c r="C71" s="203">
        <f>IFERROR(VLOOKUP(B71,Components!$A$1:$C$299,3,FALSE),"")</f>
        <v>9.5454545454545459E-2</v>
      </c>
      <c r="D71" s="203">
        <v>3</v>
      </c>
      <c r="E71" s="203">
        <f t="shared" si="1"/>
        <v>0.28636363636363638</v>
      </c>
    </row>
    <row r="72" spans="1:5" ht="15.75" customHeight="1">
      <c r="A72" s="203" t="str">
        <f>IFERROR(VLOOKUP(B72,Components!$A$1:$C$299,2,FALSE),"")</f>
        <v>ALIS000134</v>
      </c>
      <c r="B72" s="203" t="s">
        <v>985</v>
      </c>
      <c r="C72" s="203">
        <f>IFERROR(VLOOKUP(B72,Components!$A$1:$C$299,3,FALSE),"")</f>
        <v>3.3409090909090909E-2</v>
      </c>
      <c r="D72" s="203">
        <v>1</v>
      </c>
      <c r="E72" s="203">
        <f t="shared" si="1"/>
        <v>3.3409090909090909E-2</v>
      </c>
    </row>
    <row r="73" spans="1:5" ht="15.75" customHeight="1">
      <c r="A73" s="203" t="str">
        <f>IFERROR(VLOOKUP(B73,Components!$A$1:$C$299,2,FALSE),"")</f>
        <v>ALIS000135</v>
      </c>
      <c r="B73" s="203" t="s">
        <v>990</v>
      </c>
      <c r="C73" s="203">
        <f>IFERROR(VLOOKUP(B73,Components!$A$1:$C$299,3,FALSE),"")</f>
        <v>1.7181818181818184E-2</v>
      </c>
      <c r="D73" s="203">
        <v>4</v>
      </c>
      <c r="E73" s="203">
        <f t="shared" si="1"/>
        <v>6.8727272727272734E-2</v>
      </c>
    </row>
    <row r="74" spans="1:5" ht="15.75" customHeight="1">
      <c r="A74" s="203" t="str">
        <f>IFERROR(VLOOKUP(B74,Components!$A$1:$C$299,2,FALSE),"")</f>
        <v>ALIS000088</v>
      </c>
      <c r="B74" s="203" t="s">
        <v>766</v>
      </c>
      <c r="C74" s="203">
        <f>IFERROR(VLOOKUP(B74,Components!$A$1:$C$299,3,FALSE),"")</f>
        <v>0.93831818181818183</v>
      </c>
      <c r="D74" s="203">
        <v>1</v>
      </c>
      <c r="E74" s="203">
        <f t="shared" si="1"/>
        <v>0.93831818181818183</v>
      </c>
    </row>
    <row r="75" spans="1:5" ht="15.75" customHeight="1">
      <c r="A75" s="203" t="str">
        <f>IFERROR(VLOOKUP(B75,Components!$A$1:$C$299,2,FALSE),"")</f>
        <v>ALIS000052</v>
      </c>
      <c r="B75" s="203" t="s">
        <v>633</v>
      </c>
      <c r="C75" s="203">
        <f>IFERROR(VLOOKUP(B75,Components!$A$1:$C$299,3,FALSE),"")</f>
        <v>1.8216000000000001</v>
      </c>
      <c r="D75" s="203">
        <v>1</v>
      </c>
      <c r="E75" s="203">
        <f t="shared" si="1"/>
        <v>1.8216000000000001</v>
      </c>
    </row>
    <row r="76" spans="1:5" ht="15.75" customHeight="1">
      <c r="A76" s="203" t="str">
        <f>IFERROR(VLOOKUP(B76,Components!$A$1:$C$299,2,FALSE),"")</f>
        <v>ALIS000083</v>
      </c>
      <c r="B76" s="203" t="s">
        <v>756</v>
      </c>
      <c r="C76" s="203">
        <f>IFERROR(VLOOKUP(B76,Components!$A$1:$C$299,3,FALSE),"")</f>
        <v>1.0500000000000001E-2</v>
      </c>
      <c r="D76" s="203">
        <v>1</v>
      </c>
      <c r="E76" s="203">
        <f t="shared" si="1"/>
        <v>1.0500000000000001E-2</v>
      </c>
    </row>
    <row r="77" spans="1:5" ht="15.75" customHeight="1">
      <c r="A77" s="203" t="str">
        <f>IFERROR(VLOOKUP(B77,Components!$A$1:$C$299,2,FALSE),"")</f>
        <v>ALIS000084</v>
      </c>
      <c r="B77" s="203" t="s">
        <v>758</v>
      </c>
      <c r="C77" s="203">
        <f>IFERROR(VLOOKUP(B77,Components!$A$1:$C$299,3,FALSE),"")</f>
        <v>1.0500000000000001E-2</v>
      </c>
      <c r="D77" s="203">
        <v>1</v>
      </c>
      <c r="E77" s="203">
        <f t="shared" si="1"/>
        <v>1.0500000000000001E-2</v>
      </c>
    </row>
    <row r="78" spans="1:5" ht="15.75" customHeight="1">
      <c r="A78" s="203" t="str">
        <f>IFERROR(VLOOKUP(B78,Components!$A$1:$C$299,2,FALSE),"")</f>
        <v>ALIS000085</v>
      </c>
      <c r="B78" s="203" t="s">
        <v>760</v>
      </c>
      <c r="C78" s="203">
        <f>IFERROR(VLOOKUP(B78,Components!$A$1:$C$299,3,FALSE),"")</f>
        <v>0.23863636363636365</v>
      </c>
      <c r="D78" s="203">
        <v>1</v>
      </c>
      <c r="E78" s="203">
        <f t="shared" si="1"/>
        <v>0.23863636363636365</v>
      </c>
    </row>
    <row r="79" spans="1:5" ht="15.75" customHeight="1">
      <c r="A79" s="203" t="str">
        <f>IFERROR(VLOOKUP(B79,Components!$A$1:$C$299,2,FALSE),"")</f>
        <v>ALIS000086</v>
      </c>
      <c r="B79" s="203" t="s">
        <v>762</v>
      </c>
      <c r="C79" s="203">
        <f>IFERROR(VLOOKUP(B79,Components!$A$1:$C$299,3,FALSE),"")</f>
        <v>0.23863636363636365</v>
      </c>
      <c r="D79" s="203">
        <v>1</v>
      </c>
      <c r="E79" s="203">
        <f t="shared" si="1"/>
        <v>0.23863636363636365</v>
      </c>
    </row>
    <row r="80" spans="1:5" ht="15.75" customHeight="1">
      <c r="A80" s="203" t="str">
        <f>IFERROR(VLOOKUP(B80,Components!$A$1:$C$299,2,FALSE),"")</f>
        <v>ALIS000080</v>
      </c>
      <c r="B80" s="203" t="s">
        <v>750</v>
      </c>
      <c r="C80" s="203">
        <f>IFERROR(VLOOKUP(B80,Components!$A$1:$C$299,3,FALSE),"")</f>
        <v>14.82683982683983</v>
      </c>
      <c r="D80" s="203">
        <v>8</v>
      </c>
      <c r="E80" s="203">
        <f t="shared" si="1"/>
        <v>118.61471861471864</v>
      </c>
    </row>
    <row r="81" spans="1:5" ht="15.75" customHeight="1">
      <c r="A81" s="203" t="str">
        <f>IFERROR(VLOOKUP(B81,Components!$A$1:$C$299,2,FALSE),"")</f>
        <v>ALIS000082</v>
      </c>
      <c r="B81" s="203" t="s">
        <v>754</v>
      </c>
      <c r="C81" s="203">
        <f>IFERROR(VLOOKUP(B81,Components!$A$1:$C$299,3,FALSE),"")</f>
        <v>24.09361471861472</v>
      </c>
      <c r="D81" s="203">
        <v>1</v>
      </c>
      <c r="E81" s="203">
        <f t="shared" si="1"/>
        <v>24.09361471861472</v>
      </c>
    </row>
    <row r="82" spans="1:5" ht="15.75" customHeight="1">
      <c r="A82" s="203" t="str">
        <f>IFERROR(VLOOKUP(B82,Components!$A$1:$C$299,2,FALSE),"")</f>
        <v>ALIS000066</v>
      </c>
      <c r="B82" s="204" t="s">
        <v>694</v>
      </c>
      <c r="C82" s="204">
        <f>IFERROR(VLOOKUP(B82,Components!$A$1:$C$299,3,FALSE),"")</f>
        <v>35.232272727272736</v>
      </c>
      <c r="D82" s="204">
        <v>1</v>
      </c>
      <c r="E82" s="204">
        <f t="shared" si="1"/>
        <v>35.232272727272736</v>
      </c>
    </row>
    <row r="83" spans="1:5" ht="15.75" customHeight="1">
      <c r="A83" s="220" t="s">
        <v>1750</v>
      </c>
      <c r="B83" s="221"/>
      <c r="C83" s="221"/>
      <c r="D83" s="222"/>
      <c r="E83" s="205">
        <f>SUM(E46:E82)</f>
        <v>554.7810106060607</v>
      </c>
    </row>
    <row r="84" spans="1:5" ht="15.75" customHeight="1"/>
    <row r="85" spans="1:5" ht="15.75" customHeight="1"/>
    <row r="86" spans="1:5" ht="15.75" customHeight="1"/>
    <row r="87" spans="1:5" ht="15.75" customHeight="1"/>
    <row r="88" spans="1:5" ht="15.75" customHeight="1"/>
    <row r="89" spans="1:5" ht="15.75" customHeight="1">
      <c r="A89" s="217" t="s">
        <v>66</v>
      </c>
      <c r="B89" s="218"/>
      <c r="C89" s="218"/>
      <c r="D89" s="218"/>
      <c r="E89" s="219"/>
    </row>
    <row r="90" spans="1:5" ht="15.75" customHeight="1">
      <c r="A90" s="200" t="s">
        <v>1745</v>
      </c>
      <c r="B90" s="201" t="s">
        <v>1746</v>
      </c>
      <c r="C90" s="201" t="s">
        <v>1747</v>
      </c>
      <c r="D90" s="201" t="s">
        <v>1748</v>
      </c>
      <c r="E90" s="202" t="s">
        <v>1749</v>
      </c>
    </row>
    <row r="91" spans="1:5" ht="15.75" customHeight="1">
      <c r="A91" s="203" t="str">
        <f>IFERROR(VLOOKUP(B91,Components!$A$1:$C$299,2,FALSE),"")</f>
        <v>ALIS000019</v>
      </c>
      <c r="B91" s="203" t="s">
        <v>460</v>
      </c>
      <c r="C91" s="203">
        <f>IFERROR(VLOOKUP(B91,Components!$A$1:$C$299,3,FALSE),"")</f>
        <v>132</v>
      </c>
      <c r="D91" s="203">
        <v>1</v>
      </c>
      <c r="E91" s="203">
        <f t="shared" ref="E91:E127" si="2">IFERROR(D91*C91, 0)</f>
        <v>132</v>
      </c>
    </row>
    <row r="92" spans="1:5" ht="15.75" customHeight="1">
      <c r="A92" s="203" t="str">
        <f>IFERROR(VLOOKUP(B92,Components!$A$1:$C$299,2,FALSE),"")</f>
        <v>ALIS000037</v>
      </c>
      <c r="B92" s="203" t="s">
        <v>563</v>
      </c>
      <c r="C92" s="203">
        <f>IFERROR(VLOOKUP(B92,Components!$A$1:$C$299,3,FALSE),"")</f>
        <v>66</v>
      </c>
      <c r="D92" s="203">
        <v>1</v>
      </c>
      <c r="E92" s="203">
        <f t="shared" si="2"/>
        <v>66</v>
      </c>
    </row>
    <row r="93" spans="1:5" ht="15.75" customHeight="1">
      <c r="A93" s="203" t="str">
        <f>IFERROR(VLOOKUP(B93,Components!$A$1:$C$299,2,FALSE),"")</f>
        <v>ALIS000016</v>
      </c>
      <c r="B93" s="203" t="s">
        <v>449</v>
      </c>
      <c r="C93" s="203">
        <f>IFERROR(VLOOKUP(B93,Components!$A$1:$C$299,3,FALSE),"")</f>
        <v>5.1256363636363638</v>
      </c>
      <c r="D93" s="203">
        <v>1</v>
      </c>
      <c r="E93" s="203">
        <f t="shared" si="2"/>
        <v>5.1256363636363638</v>
      </c>
    </row>
    <row r="94" spans="1:5" ht="15.75" customHeight="1">
      <c r="A94" s="203" t="str">
        <f>IFERROR(VLOOKUP(B94,Components!$A$1:$C$299,2,FALSE),"")</f>
        <v>ALIS000013</v>
      </c>
      <c r="B94" s="203" t="s">
        <v>429</v>
      </c>
      <c r="C94" s="203">
        <f>IFERROR(VLOOKUP(B94,Components!$A$1:$C$299,3,FALSE),"")</f>
        <v>16.484999999999999</v>
      </c>
      <c r="D94" s="203">
        <v>1</v>
      </c>
      <c r="E94" s="203">
        <f t="shared" si="2"/>
        <v>16.484999999999999</v>
      </c>
    </row>
    <row r="95" spans="1:5" ht="15.75" customHeight="1">
      <c r="A95" s="203" t="str">
        <f>IFERROR(VLOOKUP(B95,Components!$A$1:$C$299,2,FALSE),"")</f>
        <v>ALIS000028</v>
      </c>
      <c r="B95" s="203" t="s">
        <v>512</v>
      </c>
      <c r="C95" s="203">
        <f>IFERROR(VLOOKUP(B95,Components!$A$1:$C$299,3,FALSE),"")</f>
        <v>29.04</v>
      </c>
      <c r="D95" s="203">
        <v>1</v>
      </c>
      <c r="E95" s="203">
        <f t="shared" si="2"/>
        <v>29.04</v>
      </c>
    </row>
    <row r="96" spans="1:5" ht="15.75" customHeight="1">
      <c r="A96" s="203" t="str">
        <f>IFERROR(VLOOKUP(B96,Components!$A$1:$C$299,2,FALSE),"")</f>
        <v>ALIS000038</v>
      </c>
      <c r="B96" s="203" t="s">
        <v>569</v>
      </c>
      <c r="C96" s="203">
        <f>IFERROR(VLOOKUP(B96,Components!$A$1:$C$299,3,FALSE),"")</f>
        <v>11.406818181818183</v>
      </c>
      <c r="D96" s="203">
        <v>1</v>
      </c>
      <c r="E96" s="203">
        <f t="shared" si="2"/>
        <v>11.406818181818183</v>
      </c>
    </row>
    <row r="97" spans="1:5" ht="15.75" customHeight="1">
      <c r="A97" s="203" t="str">
        <f>IFERROR(VLOOKUP(B97,Components!$A$1:$C$299,2,FALSE),"")</f>
        <v>ALIS000054</v>
      </c>
      <c r="B97" s="203" t="s">
        <v>643</v>
      </c>
      <c r="C97" s="203">
        <f>IFERROR(VLOOKUP(B97,Components!$A$1:$C$299,3,FALSE),"")</f>
        <v>28.644000000000002</v>
      </c>
      <c r="D97" s="203">
        <v>1</v>
      </c>
      <c r="E97" s="203">
        <f t="shared" si="2"/>
        <v>28.644000000000002</v>
      </c>
    </row>
    <row r="98" spans="1:5" ht="15.75" customHeight="1">
      <c r="A98" s="203" t="str">
        <f>IFERROR(VLOOKUP(B98,Components!$A$1:$C$299,2,FALSE),"")</f>
        <v>ALIS000092</v>
      </c>
      <c r="B98" s="203" t="s">
        <v>790</v>
      </c>
      <c r="C98" s="203">
        <f>IFERROR(VLOOKUP(B98,Components!$A$1:$C$299,3,FALSE),"")</f>
        <v>23.759999999999998</v>
      </c>
      <c r="D98" s="203">
        <v>1</v>
      </c>
      <c r="E98" s="203">
        <f t="shared" si="2"/>
        <v>23.759999999999998</v>
      </c>
    </row>
    <row r="99" spans="1:5" ht="15.75" customHeight="1">
      <c r="A99" s="203" t="str">
        <f>IFERROR(VLOOKUP(B99,Components!$A$1:$C$299,2,FALSE),"")</f>
        <v>ALIS000048</v>
      </c>
      <c r="B99" s="203" t="s">
        <v>616</v>
      </c>
      <c r="C99" s="203">
        <f>IFERROR(VLOOKUP(B99,Components!$A$1:$C$299,3,FALSE),"")</f>
        <v>9.3545454545454554</v>
      </c>
      <c r="D99" s="203">
        <v>1</v>
      </c>
      <c r="E99" s="203">
        <f t="shared" si="2"/>
        <v>9.3545454545454554</v>
      </c>
    </row>
    <row r="100" spans="1:5" ht="15.75" customHeight="1">
      <c r="A100" s="203" t="str">
        <f>IFERROR(VLOOKUP(B100,Components!$A$1:$C$299,2,FALSE),"")</f>
        <v>ALIS000045</v>
      </c>
      <c r="B100" s="203" t="s">
        <v>603</v>
      </c>
      <c r="C100" s="203">
        <f>IFERROR(VLOOKUP(B100,Components!$A$1:$C$299,3,FALSE),"")</f>
        <v>1.9140000000000001</v>
      </c>
      <c r="D100" s="203">
        <v>1</v>
      </c>
      <c r="E100" s="203">
        <f t="shared" si="2"/>
        <v>1.9140000000000001</v>
      </c>
    </row>
    <row r="101" spans="1:5" ht="15.75" customHeight="1">
      <c r="A101" s="203" t="str">
        <f>IFERROR(VLOOKUP(B101,Components!$A$1:$C$299,2,FALSE),"")</f>
        <v>ALIS000042</v>
      </c>
      <c r="B101" s="203" t="s">
        <v>590</v>
      </c>
      <c r="C101" s="203">
        <f>IFERROR(VLOOKUP(B101,Components!$A$1:$C$299,3,FALSE),"")</f>
        <v>5.2206000000000001</v>
      </c>
      <c r="D101" s="203">
        <v>1</v>
      </c>
      <c r="E101" s="203">
        <f t="shared" si="2"/>
        <v>5.2206000000000001</v>
      </c>
    </row>
    <row r="102" spans="1:5" ht="15.75" customHeight="1">
      <c r="A102" s="203" t="str">
        <f>IFERROR(VLOOKUP(B102,Components!$A$1:$C$299,2,FALSE),"")</f>
        <v>ALIS000125</v>
      </c>
      <c r="B102" s="203" t="s">
        <v>950</v>
      </c>
      <c r="C102" s="203">
        <f>IFERROR(VLOOKUP(B102,Components!$A$1:$C$299,3,FALSE),"")</f>
        <v>17.611363636363635</v>
      </c>
      <c r="D102" s="203">
        <v>0.02</v>
      </c>
      <c r="E102" s="203">
        <f t="shared" si="2"/>
        <v>0.35222727272727272</v>
      </c>
    </row>
    <row r="103" spans="1:5" ht="15.75" customHeight="1">
      <c r="A103" s="203" t="str">
        <f>IFERROR(VLOOKUP(B103,Components!$A$1:$C$299,2,FALSE),"")</f>
        <v>ALIS000126</v>
      </c>
      <c r="B103" s="203" t="s">
        <v>953</v>
      </c>
      <c r="C103" s="203">
        <f>IFERROR(VLOOKUP(B103,Components!$A$1:$C$299,3,FALSE),"")</f>
        <v>17.611363636363635</v>
      </c>
      <c r="D103" s="203">
        <v>0.01</v>
      </c>
      <c r="E103" s="203">
        <f t="shared" si="2"/>
        <v>0.17611363636363636</v>
      </c>
    </row>
    <row r="104" spans="1:5" ht="15.75" customHeight="1">
      <c r="A104" s="203" t="str">
        <f>IFERROR(VLOOKUP(B104,Components!$A$1:$C$299,2,FALSE),"")</f>
        <v>ALIS000127</v>
      </c>
      <c r="B104" s="203" t="s">
        <v>956</v>
      </c>
      <c r="C104" s="203">
        <f>IFERROR(VLOOKUP(B104,Components!$A$1:$C$299,3,FALSE),"")</f>
        <v>17.611363636363635</v>
      </c>
      <c r="D104" s="203">
        <v>0.01</v>
      </c>
      <c r="E104" s="203">
        <f t="shared" si="2"/>
        <v>0.17611363636363636</v>
      </c>
    </row>
    <row r="105" spans="1:5" ht="15.75" customHeight="1">
      <c r="A105" s="203" t="str">
        <f>IFERROR(VLOOKUP(B105,Components!$A$1:$C$299,2,FALSE),"")</f>
        <v>ALIS000128</v>
      </c>
      <c r="B105" s="203" t="s">
        <v>959</v>
      </c>
      <c r="C105" s="203">
        <f>IFERROR(VLOOKUP(B105,Components!$A$1:$C$299,3,FALSE),"")</f>
        <v>17.611363636363635</v>
      </c>
      <c r="D105" s="203">
        <v>0.02</v>
      </c>
      <c r="E105" s="203">
        <f t="shared" si="2"/>
        <v>0.35222727272727272</v>
      </c>
    </row>
    <row r="106" spans="1:5" ht="15.75" customHeight="1">
      <c r="A106" s="203" t="str">
        <f>IFERROR(VLOOKUP(B106,Components!$A$1:$C$299,2,FALSE),"")</f>
        <v>ALIS000117</v>
      </c>
      <c r="B106" s="203" t="s">
        <v>913</v>
      </c>
      <c r="C106" s="203">
        <f>IFERROR(VLOOKUP(B106,Components!$A$1:$C$299,3,FALSE),"")</f>
        <v>147.42954545454546</v>
      </c>
      <c r="D106" s="203">
        <v>0.01</v>
      </c>
      <c r="E106" s="203">
        <f t="shared" si="2"/>
        <v>1.4742954545454547</v>
      </c>
    </row>
    <row r="107" spans="1:5" ht="15.75" customHeight="1">
      <c r="A107" s="203" t="str">
        <f>IFERROR(VLOOKUP(B107,Components!$A$1:$C$299,2,FALSE),"")</f>
        <v>ALIS000005</v>
      </c>
      <c r="B107" s="203" t="s">
        <v>388</v>
      </c>
      <c r="C107" s="203">
        <f>IFERROR(VLOOKUP(B107,Components!$A$1:$C$299,3,FALSE),"")</f>
        <v>1.0977272727272729</v>
      </c>
      <c r="D107" s="203">
        <v>1</v>
      </c>
      <c r="E107" s="203">
        <f t="shared" si="2"/>
        <v>1.0977272727272729</v>
      </c>
    </row>
    <row r="108" spans="1:5" ht="15.75" customHeight="1">
      <c r="A108" s="203" t="str">
        <f>IFERROR(VLOOKUP(B108,Components!$A$1:$C$299,2,FALSE),"")</f>
        <v>ALIS000062</v>
      </c>
      <c r="B108" s="203" t="s">
        <v>673</v>
      </c>
      <c r="C108" s="203">
        <f>IFERROR(VLOOKUP(B108,Components!$A$1:$C$299,3,FALSE),"")</f>
        <v>0.97650000000000003</v>
      </c>
      <c r="D108" s="203">
        <v>4</v>
      </c>
      <c r="E108" s="203">
        <f t="shared" si="2"/>
        <v>3.9060000000000001</v>
      </c>
    </row>
    <row r="109" spans="1:5" ht="15.75" customHeight="1">
      <c r="A109" s="203" t="str">
        <f>IFERROR(VLOOKUP(B109,Components!$A$1:$C$299,2,FALSE),"")</f>
        <v>ALIS000003</v>
      </c>
      <c r="B109" s="203" t="s">
        <v>376</v>
      </c>
      <c r="C109" s="203">
        <f>IFERROR(VLOOKUP(B109,Components!$A$1:$C$299,3,FALSE),"")</f>
        <v>1.4318181818181819</v>
      </c>
      <c r="D109" s="203">
        <v>1</v>
      </c>
      <c r="E109" s="203">
        <f t="shared" si="2"/>
        <v>1.4318181818181819</v>
      </c>
    </row>
    <row r="110" spans="1:5" ht="15.75" customHeight="1">
      <c r="A110" s="203" t="str">
        <f>IFERROR(VLOOKUP(B110,Components!$A$1:$C$299,2,FALSE),"")</f>
        <v>ALIS000006</v>
      </c>
      <c r="B110" s="203" t="s">
        <v>393</v>
      </c>
      <c r="C110" s="203">
        <f>IFERROR(VLOOKUP(B110,Components!$A$1:$C$299,3,FALSE),"")</f>
        <v>0.57272727272727275</v>
      </c>
      <c r="D110" s="203">
        <v>1</v>
      </c>
      <c r="E110" s="203">
        <f t="shared" si="2"/>
        <v>0.57272727272727275</v>
      </c>
    </row>
    <row r="111" spans="1:5" ht="15.75" customHeight="1">
      <c r="A111" s="203" t="str">
        <f>IFERROR(VLOOKUP(B111,Components!$A$1:$C$299,2,FALSE),"")</f>
        <v>ALIS000087</v>
      </c>
      <c r="B111" s="203" t="s">
        <v>764</v>
      </c>
      <c r="C111" s="203">
        <f>IFERROR(VLOOKUP(B111,Components!$A$1:$C$299,3,FALSE),"")</f>
        <v>0.47727272727272729</v>
      </c>
      <c r="D111" s="203">
        <v>70</v>
      </c>
      <c r="E111" s="203">
        <f t="shared" si="2"/>
        <v>33.409090909090914</v>
      </c>
    </row>
    <row r="112" spans="1:5" ht="15.75" customHeight="1">
      <c r="A112" s="203" t="str">
        <f>IFERROR(VLOOKUP(B112,Components!$A$1:$C$299,2,FALSE),"")</f>
        <v>ALIS000130</v>
      </c>
      <c r="B112" s="203" t="s">
        <v>965</v>
      </c>
      <c r="C112" s="203">
        <f>IFERROR(VLOOKUP(B112,Components!$A$1:$C$299,3,FALSE),"")</f>
        <v>3.8181818181818185E-2</v>
      </c>
      <c r="D112" s="203">
        <v>4</v>
      </c>
      <c r="E112" s="203">
        <f t="shared" si="2"/>
        <v>0.15272727272727274</v>
      </c>
    </row>
    <row r="113" spans="1:5" ht="15.75" customHeight="1">
      <c r="A113" s="203" t="str">
        <f>IFERROR(VLOOKUP(B113,Components!$A$1:$C$299,2,FALSE),"")</f>
        <v>ALIS000129</v>
      </c>
      <c r="B113" s="203" t="s">
        <v>962</v>
      </c>
      <c r="C113" s="203">
        <f>IFERROR(VLOOKUP(B113,Components!$A$1:$C$299,3,FALSE),"")</f>
        <v>5.4545454545454543E-2</v>
      </c>
      <c r="D113" s="203">
        <v>10</v>
      </c>
      <c r="E113" s="203">
        <f t="shared" si="2"/>
        <v>0.54545454545454541</v>
      </c>
    </row>
    <row r="114" spans="1:5" ht="15.75" customHeight="1">
      <c r="A114" s="203" t="str">
        <f>IFERROR(VLOOKUP(B114,Components!$A$1:$C$299,2,FALSE),"")</f>
        <v>ALIS000131</v>
      </c>
      <c r="B114" s="203" t="s">
        <v>970</v>
      </c>
      <c r="C114" s="203">
        <f>IFERROR(VLOOKUP(B114,Components!$A$1:$C$299,3,FALSE),"")</f>
        <v>2.3863636363636365E-2</v>
      </c>
      <c r="D114" s="203">
        <v>4</v>
      </c>
      <c r="E114" s="203">
        <f t="shared" si="2"/>
        <v>9.5454545454545459E-2</v>
      </c>
    </row>
    <row r="115" spans="1:5" ht="15.75" customHeight="1">
      <c r="A115" s="203" t="str">
        <f>IFERROR(VLOOKUP(B115,Components!$A$1:$C$299,2,FALSE),"")</f>
        <v>ALIS000132</v>
      </c>
      <c r="B115" s="203" t="s">
        <v>975</v>
      </c>
      <c r="C115" s="203">
        <f>IFERROR(VLOOKUP(B115,Components!$A$1:$C$299,3,FALSE),"")</f>
        <v>3.3409090909090909E-2</v>
      </c>
      <c r="D115" s="203">
        <v>15</v>
      </c>
      <c r="E115" s="203">
        <f t="shared" si="2"/>
        <v>0.5011363636363636</v>
      </c>
    </row>
    <row r="116" spans="1:5" ht="15.75" customHeight="1">
      <c r="A116" s="203" t="str">
        <f>IFERROR(VLOOKUP(B116,Components!$A$1:$C$299,2,FALSE),"")</f>
        <v>ALIS000133</v>
      </c>
      <c r="B116" s="203" t="s">
        <v>980</v>
      </c>
      <c r="C116" s="203">
        <f>IFERROR(VLOOKUP(B116,Components!$A$1:$C$299,3,FALSE),"")</f>
        <v>9.5454545454545459E-2</v>
      </c>
      <c r="D116" s="203">
        <v>3</v>
      </c>
      <c r="E116" s="203">
        <f t="shared" si="2"/>
        <v>0.28636363636363638</v>
      </c>
    </row>
    <row r="117" spans="1:5" ht="15.75" customHeight="1">
      <c r="A117" s="203" t="str">
        <f>IFERROR(VLOOKUP(B117,Components!$A$1:$C$299,2,FALSE),"")</f>
        <v>ALIS000134</v>
      </c>
      <c r="B117" s="203" t="s">
        <v>985</v>
      </c>
      <c r="C117" s="203">
        <f>IFERROR(VLOOKUP(B117,Components!$A$1:$C$299,3,FALSE),"")</f>
        <v>3.3409090909090909E-2</v>
      </c>
      <c r="D117" s="203">
        <v>1</v>
      </c>
      <c r="E117" s="203">
        <f t="shared" si="2"/>
        <v>3.3409090909090909E-2</v>
      </c>
    </row>
    <row r="118" spans="1:5" ht="15.75" customHeight="1">
      <c r="A118" s="203" t="str">
        <f>IFERROR(VLOOKUP(B118,Components!$A$1:$C$299,2,FALSE),"")</f>
        <v>ALIS000135</v>
      </c>
      <c r="B118" s="203" t="s">
        <v>990</v>
      </c>
      <c r="C118" s="203">
        <f>IFERROR(VLOOKUP(B118,Components!$A$1:$C$299,3,FALSE),"")</f>
        <v>1.7181818181818184E-2</v>
      </c>
      <c r="D118" s="203">
        <v>4</v>
      </c>
      <c r="E118" s="203">
        <f t="shared" si="2"/>
        <v>6.8727272727272734E-2</v>
      </c>
    </row>
    <row r="119" spans="1:5" ht="15.75" customHeight="1">
      <c r="A119" s="203" t="str">
        <f>IFERROR(VLOOKUP(B119,Components!$A$1:$C$299,2,FALSE),"")</f>
        <v>ALIS000088</v>
      </c>
      <c r="B119" s="203" t="s">
        <v>766</v>
      </c>
      <c r="C119" s="203">
        <f>IFERROR(VLOOKUP(B119,Components!$A$1:$C$299,3,FALSE),"")</f>
        <v>0.93831818181818183</v>
      </c>
      <c r="D119" s="203">
        <v>1</v>
      </c>
      <c r="E119" s="203">
        <f t="shared" si="2"/>
        <v>0.93831818181818183</v>
      </c>
    </row>
    <row r="120" spans="1:5" ht="15.75" customHeight="1">
      <c r="A120" s="203" t="str">
        <f>IFERROR(VLOOKUP(B120,Components!$A$1:$C$299,2,FALSE),"")</f>
        <v>ALIS000052</v>
      </c>
      <c r="B120" s="203" t="s">
        <v>633</v>
      </c>
      <c r="C120" s="203">
        <f>IFERROR(VLOOKUP(B120,Components!$A$1:$C$299,3,FALSE),"")</f>
        <v>1.8216000000000001</v>
      </c>
      <c r="D120" s="203">
        <v>1</v>
      </c>
      <c r="E120" s="203">
        <f t="shared" si="2"/>
        <v>1.8216000000000001</v>
      </c>
    </row>
    <row r="121" spans="1:5" ht="15.75" customHeight="1">
      <c r="A121" s="203" t="str">
        <f>IFERROR(VLOOKUP(B121,Components!$A$1:$C$299,2,FALSE),"")</f>
        <v>ALIS000083</v>
      </c>
      <c r="B121" s="203" t="s">
        <v>756</v>
      </c>
      <c r="C121" s="203">
        <f>IFERROR(VLOOKUP(B121,Components!$A$1:$C$299,3,FALSE),"")</f>
        <v>1.0500000000000001E-2</v>
      </c>
      <c r="D121" s="203">
        <v>1</v>
      </c>
      <c r="E121" s="203">
        <f t="shared" si="2"/>
        <v>1.0500000000000001E-2</v>
      </c>
    </row>
    <row r="122" spans="1:5" ht="15.75" customHeight="1">
      <c r="A122" s="203" t="str">
        <f>IFERROR(VLOOKUP(B122,Components!$A$1:$C$299,2,FALSE),"")</f>
        <v>ALIS000084</v>
      </c>
      <c r="B122" s="203" t="s">
        <v>758</v>
      </c>
      <c r="C122" s="203">
        <f>IFERROR(VLOOKUP(B122,Components!$A$1:$C$299,3,FALSE),"")</f>
        <v>1.0500000000000001E-2</v>
      </c>
      <c r="D122" s="203">
        <v>1</v>
      </c>
      <c r="E122" s="203">
        <f t="shared" si="2"/>
        <v>1.0500000000000001E-2</v>
      </c>
    </row>
    <row r="123" spans="1:5" ht="15.75" customHeight="1">
      <c r="A123" s="203" t="str">
        <f>IFERROR(VLOOKUP(B123,Components!$A$1:$C$299,2,FALSE),"")</f>
        <v>ALIS000085</v>
      </c>
      <c r="B123" s="203" t="s">
        <v>760</v>
      </c>
      <c r="C123" s="203">
        <f>IFERROR(VLOOKUP(B123,Components!$A$1:$C$299,3,FALSE),"")</f>
        <v>0.23863636363636365</v>
      </c>
      <c r="D123" s="203">
        <v>1</v>
      </c>
      <c r="E123" s="203">
        <f t="shared" si="2"/>
        <v>0.23863636363636365</v>
      </c>
    </row>
    <row r="124" spans="1:5" ht="15.75" customHeight="1">
      <c r="A124" s="203" t="str">
        <f>IFERROR(VLOOKUP(B124,Components!$A$1:$C$299,2,FALSE),"")</f>
        <v>ALIS000086</v>
      </c>
      <c r="B124" s="203" t="s">
        <v>762</v>
      </c>
      <c r="C124" s="203">
        <f>IFERROR(VLOOKUP(B124,Components!$A$1:$C$299,3,FALSE),"")</f>
        <v>0.23863636363636365</v>
      </c>
      <c r="D124" s="203">
        <v>1</v>
      </c>
      <c r="E124" s="203">
        <f t="shared" si="2"/>
        <v>0.23863636363636365</v>
      </c>
    </row>
    <row r="125" spans="1:5" ht="15.75" customHeight="1">
      <c r="A125" s="203" t="str">
        <f>IFERROR(VLOOKUP(B125,Components!$A$1:$C$299,2,FALSE),"")</f>
        <v>ALIS000080</v>
      </c>
      <c r="B125" s="203" t="s">
        <v>750</v>
      </c>
      <c r="C125" s="203">
        <f>IFERROR(VLOOKUP(B125,Components!$A$1:$C$299,3,FALSE),"")</f>
        <v>14.82683982683983</v>
      </c>
      <c r="D125" s="203">
        <v>8</v>
      </c>
      <c r="E125" s="203">
        <f t="shared" si="2"/>
        <v>118.61471861471864</v>
      </c>
    </row>
    <row r="126" spans="1:5" ht="15.75" customHeight="1">
      <c r="A126" s="203" t="str">
        <f>IFERROR(VLOOKUP(B126,Components!$A$1:$C$299,2,FALSE),"")</f>
        <v>ALIS000082</v>
      </c>
      <c r="B126" s="203" t="s">
        <v>754</v>
      </c>
      <c r="C126" s="203">
        <f>IFERROR(VLOOKUP(B126,Components!$A$1:$C$299,3,FALSE),"")</f>
        <v>24.09361471861472</v>
      </c>
      <c r="D126" s="203">
        <v>1</v>
      </c>
      <c r="E126" s="203">
        <f t="shared" si="2"/>
        <v>24.09361471861472</v>
      </c>
    </row>
    <row r="127" spans="1:5" ht="15.75" customHeight="1">
      <c r="A127" s="203" t="str">
        <f>IFERROR(VLOOKUP(B127,Components!$A$1:$C$299,2,FALSE),"")</f>
        <v>ALIS000067</v>
      </c>
      <c r="B127" s="204" t="s">
        <v>699</v>
      </c>
      <c r="C127" s="204">
        <f>IFERROR(VLOOKUP(B127,Components!$A$1:$C$299,3,FALSE),"")</f>
        <v>26.526818181818182</v>
      </c>
      <c r="D127" s="204">
        <v>1</v>
      </c>
      <c r="E127" s="204">
        <f t="shared" si="2"/>
        <v>26.526818181818182</v>
      </c>
    </row>
    <row r="128" spans="1:5" ht="15.75" customHeight="1">
      <c r="A128" s="220" t="s">
        <v>1750</v>
      </c>
      <c r="B128" s="221"/>
      <c r="C128" s="221"/>
      <c r="D128" s="222"/>
      <c r="E128" s="205">
        <f>SUM(E91:E127)</f>
        <v>546.07555606060612</v>
      </c>
    </row>
    <row r="129" spans="1:5" ht="15.75" customHeight="1"/>
    <row r="130" spans="1:5" ht="15.75" customHeight="1"/>
    <row r="131" spans="1:5" ht="15.75" customHeight="1"/>
    <row r="132" spans="1:5" ht="15.75" customHeight="1"/>
    <row r="133" spans="1:5" ht="15.75" customHeight="1">
      <c r="A133" s="217" t="s">
        <v>67</v>
      </c>
      <c r="B133" s="218"/>
      <c r="C133" s="218"/>
      <c r="D133" s="218"/>
      <c r="E133" s="219"/>
    </row>
    <row r="134" spans="1:5" ht="15.75" customHeight="1">
      <c r="A134" s="200" t="s">
        <v>1745</v>
      </c>
      <c r="B134" s="201" t="s">
        <v>1746</v>
      </c>
      <c r="C134" s="201" t="s">
        <v>1747</v>
      </c>
      <c r="D134" s="201" t="s">
        <v>1748</v>
      </c>
      <c r="E134" s="202" t="s">
        <v>1749</v>
      </c>
    </row>
    <row r="135" spans="1:5" ht="15.75" customHeight="1">
      <c r="A135" s="203" t="str">
        <f>IFERROR(VLOOKUP(B135,Components!$A$1:$C$299,2,FALSE),"")</f>
        <v>ALIS000019</v>
      </c>
      <c r="B135" s="203" t="s">
        <v>460</v>
      </c>
      <c r="C135" s="203">
        <f>IFERROR(VLOOKUP(B135,Components!$A$1:$C$299,3,FALSE),"")</f>
        <v>132</v>
      </c>
      <c r="D135" s="203">
        <v>1</v>
      </c>
      <c r="E135" s="203">
        <f t="shared" ref="E135:E171" si="3">IFERROR(D135*C135, 0)</f>
        <v>132</v>
      </c>
    </row>
    <row r="136" spans="1:5" ht="15.75" customHeight="1">
      <c r="A136" s="203" t="str">
        <f>IFERROR(VLOOKUP(B136,Components!$A$1:$C$299,2,FALSE),"")</f>
        <v>ALIS000037</v>
      </c>
      <c r="B136" s="203" t="s">
        <v>563</v>
      </c>
      <c r="C136" s="203">
        <f>IFERROR(VLOOKUP(B136,Components!$A$1:$C$299,3,FALSE),"")</f>
        <v>66</v>
      </c>
      <c r="D136" s="203">
        <v>1</v>
      </c>
      <c r="E136" s="203">
        <f t="shared" si="3"/>
        <v>66</v>
      </c>
    </row>
    <row r="137" spans="1:5" ht="15.75" customHeight="1">
      <c r="A137" s="203" t="str">
        <f>IFERROR(VLOOKUP(B137,Components!$A$1:$C$299,2,FALSE),"")</f>
        <v>ALIS000016</v>
      </c>
      <c r="B137" s="203" t="s">
        <v>449</v>
      </c>
      <c r="C137" s="203">
        <f>IFERROR(VLOOKUP(B137,Components!$A$1:$C$299,3,FALSE),"")</f>
        <v>5.1256363636363638</v>
      </c>
      <c r="D137" s="203">
        <v>1</v>
      </c>
      <c r="E137" s="203">
        <f t="shared" si="3"/>
        <v>5.1256363636363638</v>
      </c>
    </row>
    <row r="138" spans="1:5" ht="15.75" customHeight="1">
      <c r="A138" s="203" t="str">
        <f>IFERROR(VLOOKUP(B138,Components!$A$1:$C$299,2,FALSE),"")</f>
        <v>ALIS000013</v>
      </c>
      <c r="B138" s="203" t="s">
        <v>429</v>
      </c>
      <c r="C138" s="203">
        <f>IFERROR(VLOOKUP(B138,Components!$A$1:$C$299,3,FALSE),"")</f>
        <v>16.484999999999999</v>
      </c>
      <c r="D138" s="203">
        <v>1</v>
      </c>
      <c r="E138" s="203">
        <f t="shared" si="3"/>
        <v>16.484999999999999</v>
      </c>
    </row>
    <row r="139" spans="1:5" ht="15.75" customHeight="1">
      <c r="A139" s="203" t="str">
        <f>IFERROR(VLOOKUP(B139,Components!$A$1:$C$299,2,FALSE),"")</f>
        <v>ALIS000028</v>
      </c>
      <c r="B139" s="203" t="s">
        <v>512</v>
      </c>
      <c r="C139" s="203">
        <f>IFERROR(VLOOKUP(B139,Components!$A$1:$C$299,3,FALSE),"")</f>
        <v>29.04</v>
      </c>
      <c r="D139" s="203">
        <v>1</v>
      </c>
      <c r="E139" s="203">
        <f t="shared" si="3"/>
        <v>29.04</v>
      </c>
    </row>
    <row r="140" spans="1:5" ht="15.75" customHeight="1">
      <c r="A140" s="203" t="str">
        <f>IFERROR(VLOOKUP(B140,Components!$A$1:$C$299,2,FALSE),"")</f>
        <v>ALIS000038</v>
      </c>
      <c r="B140" s="203" t="s">
        <v>569</v>
      </c>
      <c r="C140" s="203">
        <f>IFERROR(VLOOKUP(B140,Components!$A$1:$C$299,3,FALSE),"")</f>
        <v>11.406818181818183</v>
      </c>
      <c r="D140" s="203">
        <v>1</v>
      </c>
      <c r="E140" s="203">
        <f t="shared" si="3"/>
        <v>11.406818181818183</v>
      </c>
    </row>
    <row r="141" spans="1:5" ht="15.75" customHeight="1">
      <c r="A141" s="203" t="str">
        <f>IFERROR(VLOOKUP(B141,Components!$A$1:$C$299,2,FALSE),"")</f>
        <v>ALIS000054</v>
      </c>
      <c r="B141" s="203" t="s">
        <v>643</v>
      </c>
      <c r="C141" s="203">
        <f>IFERROR(VLOOKUP(B141,Components!$A$1:$C$299,3,FALSE),"")</f>
        <v>28.644000000000002</v>
      </c>
      <c r="D141" s="203">
        <v>1</v>
      </c>
      <c r="E141" s="203">
        <f t="shared" si="3"/>
        <v>28.644000000000002</v>
      </c>
    </row>
    <row r="142" spans="1:5" ht="15.75" customHeight="1">
      <c r="A142" s="203" t="str">
        <f>IFERROR(VLOOKUP(B142,Components!$A$1:$C$299,2,FALSE),"")</f>
        <v>ALIS000092</v>
      </c>
      <c r="B142" s="203" t="s">
        <v>790</v>
      </c>
      <c r="C142" s="203">
        <f>IFERROR(VLOOKUP(B142,Components!$A$1:$C$299,3,FALSE),"")</f>
        <v>23.759999999999998</v>
      </c>
      <c r="D142" s="203">
        <v>1</v>
      </c>
      <c r="E142" s="203">
        <f t="shared" si="3"/>
        <v>23.759999999999998</v>
      </c>
    </row>
    <row r="143" spans="1:5" ht="15.75" customHeight="1">
      <c r="A143" s="203" t="str">
        <f>IFERROR(VLOOKUP(B143,Components!$A$1:$C$299,2,FALSE),"")</f>
        <v>ALIS000048</v>
      </c>
      <c r="B143" s="203" t="s">
        <v>616</v>
      </c>
      <c r="C143" s="203">
        <f>IFERROR(VLOOKUP(B143,Components!$A$1:$C$299,3,FALSE),"")</f>
        <v>9.3545454545454554</v>
      </c>
      <c r="D143" s="203">
        <v>1</v>
      </c>
      <c r="E143" s="203">
        <f t="shared" si="3"/>
        <v>9.3545454545454554</v>
      </c>
    </row>
    <row r="144" spans="1:5" ht="15.75" customHeight="1">
      <c r="A144" s="203" t="str">
        <f>IFERROR(VLOOKUP(B144,Components!$A$1:$C$299,2,FALSE),"")</f>
        <v>ALIS000045</v>
      </c>
      <c r="B144" s="203" t="s">
        <v>603</v>
      </c>
      <c r="C144" s="203">
        <f>IFERROR(VLOOKUP(B144,Components!$A$1:$C$299,3,FALSE),"")</f>
        <v>1.9140000000000001</v>
      </c>
      <c r="D144" s="203">
        <v>1</v>
      </c>
      <c r="E144" s="203">
        <f t="shared" si="3"/>
        <v>1.9140000000000001</v>
      </c>
    </row>
    <row r="145" spans="1:5" ht="15.75" customHeight="1">
      <c r="A145" s="203" t="str">
        <f>IFERROR(VLOOKUP(B145,Components!$A$1:$C$299,2,FALSE),"")</f>
        <v>ALIS000042</v>
      </c>
      <c r="B145" s="203" t="s">
        <v>590</v>
      </c>
      <c r="C145" s="203">
        <f>IFERROR(VLOOKUP(B145,Components!$A$1:$C$299,3,FALSE),"")</f>
        <v>5.2206000000000001</v>
      </c>
      <c r="D145" s="203">
        <v>1</v>
      </c>
      <c r="E145" s="203">
        <f t="shared" si="3"/>
        <v>5.2206000000000001</v>
      </c>
    </row>
    <row r="146" spans="1:5" ht="15.75" customHeight="1">
      <c r="A146" s="203" t="str">
        <f>IFERROR(VLOOKUP(B146,Components!$A$1:$C$299,2,FALSE),"")</f>
        <v>ALIS000125</v>
      </c>
      <c r="B146" s="203" t="s">
        <v>950</v>
      </c>
      <c r="C146" s="203">
        <f>IFERROR(VLOOKUP(B146,Components!$A$1:$C$299,3,FALSE),"")</f>
        <v>17.611363636363635</v>
      </c>
      <c r="D146" s="203">
        <v>0.02</v>
      </c>
      <c r="E146" s="203">
        <f t="shared" si="3"/>
        <v>0.35222727272727272</v>
      </c>
    </row>
    <row r="147" spans="1:5" ht="15.75" customHeight="1">
      <c r="A147" s="203" t="str">
        <f>IFERROR(VLOOKUP(B147,Components!$A$1:$C$299,2,FALSE),"")</f>
        <v>ALIS000126</v>
      </c>
      <c r="B147" s="203" t="s">
        <v>953</v>
      </c>
      <c r="C147" s="203">
        <f>IFERROR(VLOOKUP(B147,Components!$A$1:$C$299,3,FALSE),"")</f>
        <v>17.611363636363635</v>
      </c>
      <c r="D147" s="203">
        <v>0.01</v>
      </c>
      <c r="E147" s="203">
        <f t="shared" si="3"/>
        <v>0.17611363636363636</v>
      </c>
    </row>
    <row r="148" spans="1:5" ht="15.75" customHeight="1">
      <c r="A148" s="203" t="str">
        <f>IFERROR(VLOOKUP(B148,Components!$A$1:$C$299,2,FALSE),"")</f>
        <v>ALIS000127</v>
      </c>
      <c r="B148" s="203" t="s">
        <v>956</v>
      </c>
      <c r="C148" s="203">
        <f>IFERROR(VLOOKUP(B148,Components!$A$1:$C$299,3,FALSE),"")</f>
        <v>17.611363636363635</v>
      </c>
      <c r="D148" s="203">
        <v>0.01</v>
      </c>
      <c r="E148" s="203">
        <f t="shared" si="3"/>
        <v>0.17611363636363636</v>
      </c>
    </row>
    <row r="149" spans="1:5" ht="15.75" customHeight="1">
      <c r="A149" s="203" t="str">
        <f>IFERROR(VLOOKUP(B149,Components!$A$1:$C$299,2,FALSE),"")</f>
        <v>ALIS000128</v>
      </c>
      <c r="B149" s="203" t="s">
        <v>959</v>
      </c>
      <c r="C149" s="203">
        <f>IFERROR(VLOOKUP(B149,Components!$A$1:$C$299,3,FALSE),"")</f>
        <v>17.611363636363635</v>
      </c>
      <c r="D149" s="203">
        <v>0.02</v>
      </c>
      <c r="E149" s="203">
        <f t="shared" si="3"/>
        <v>0.35222727272727272</v>
      </c>
    </row>
    <row r="150" spans="1:5" ht="15.75" customHeight="1">
      <c r="A150" s="203" t="str">
        <f>IFERROR(VLOOKUP(B150,Components!$A$1:$C$299,2,FALSE),"")</f>
        <v>ALIS000117</v>
      </c>
      <c r="B150" s="203" t="s">
        <v>913</v>
      </c>
      <c r="C150" s="203">
        <f>IFERROR(VLOOKUP(B150,Components!$A$1:$C$299,3,FALSE),"")</f>
        <v>147.42954545454546</v>
      </c>
      <c r="D150" s="203">
        <v>0.01</v>
      </c>
      <c r="E150" s="203">
        <f t="shared" si="3"/>
        <v>1.4742954545454547</v>
      </c>
    </row>
    <row r="151" spans="1:5" ht="15.75" customHeight="1">
      <c r="A151" s="203" t="str">
        <f>IFERROR(VLOOKUP(B151,Components!$A$1:$C$299,2,FALSE),"")</f>
        <v>ALIS000005</v>
      </c>
      <c r="B151" s="203" t="s">
        <v>388</v>
      </c>
      <c r="C151" s="203">
        <f>IFERROR(VLOOKUP(B151,Components!$A$1:$C$299,3,FALSE),"")</f>
        <v>1.0977272727272729</v>
      </c>
      <c r="D151" s="203">
        <v>1</v>
      </c>
      <c r="E151" s="203">
        <f t="shared" si="3"/>
        <v>1.0977272727272729</v>
      </c>
    </row>
    <row r="152" spans="1:5" ht="15.75" customHeight="1">
      <c r="A152" s="203" t="str">
        <f>IFERROR(VLOOKUP(B152,Components!$A$1:$C$299,2,FALSE),"")</f>
        <v>ALIS000062</v>
      </c>
      <c r="B152" s="203" t="s">
        <v>673</v>
      </c>
      <c r="C152" s="203">
        <f>IFERROR(VLOOKUP(B152,Components!$A$1:$C$299,3,FALSE),"")</f>
        <v>0.97650000000000003</v>
      </c>
      <c r="D152" s="203">
        <v>4</v>
      </c>
      <c r="E152" s="203">
        <f t="shared" si="3"/>
        <v>3.9060000000000001</v>
      </c>
    </row>
    <row r="153" spans="1:5" ht="15.75" customHeight="1">
      <c r="A153" s="203" t="str">
        <f>IFERROR(VLOOKUP(B153,Components!$A$1:$C$299,2,FALSE),"")</f>
        <v>ALIS000003</v>
      </c>
      <c r="B153" s="203" t="s">
        <v>376</v>
      </c>
      <c r="C153" s="203">
        <f>IFERROR(VLOOKUP(B153,Components!$A$1:$C$299,3,FALSE),"")</f>
        <v>1.4318181818181819</v>
      </c>
      <c r="D153" s="203">
        <v>1</v>
      </c>
      <c r="E153" s="203">
        <f t="shared" si="3"/>
        <v>1.4318181818181819</v>
      </c>
    </row>
    <row r="154" spans="1:5" ht="15.75" customHeight="1">
      <c r="A154" s="203" t="str">
        <f>IFERROR(VLOOKUP(B154,Components!$A$1:$C$299,2,FALSE),"")</f>
        <v>ALIS000006</v>
      </c>
      <c r="B154" s="203" t="s">
        <v>393</v>
      </c>
      <c r="C154" s="203">
        <f>IFERROR(VLOOKUP(B154,Components!$A$1:$C$299,3,FALSE),"")</f>
        <v>0.57272727272727275</v>
      </c>
      <c r="D154" s="203">
        <v>1</v>
      </c>
      <c r="E154" s="203">
        <f t="shared" si="3"/>
        <v>0.57272727272727275</v>
      </c>
    </row>
    <row r="155" spans="1:5" ht="15.75" customHeight="1">
      <c r="A155" s="203" t="str">
        <f>IFERROR(VLOOKUP(B155,Components!$A$1:$C$299,2,FALSE),"")</f>
        <v>ALIS000087</v>
      </c>
      <c r="B155" s="203" t="s">
        <v>764</v>
      </c>
      <c r="C155" s="203">
        <f>IFERROR(VLOOKUP(B155,Components!$A$1:$C$299,3,FALSE),"")</f>
        <v>0.47727272727272729</v>
      </c>
      <c r="D155" s="203">
        <v>70</v>
      </c>
      <c r="E155" s="203">
        <f t="shared" si="3"/>
        <v>33.409090909090914</v>
      </c>
    </row>
    <row r="156" spans="1:5" ht="15.75" customHeight="1">
      <c r="A156" s="203" t="str">
        <f>IFERROR(VLOOKUP(B156,Components!$A$1:$C$299,2,FALSE),"")</f>
        <v>ALIS000130</v>
      </c>
      <c r="B156" s="203" t="s">
        <v>965</v>
      </c>
      <c r="C156" s="203">
        <f>IFERROR(VLOOKUP(B156,Components!$A$1:$C$299,3,FALSE),"")</f>
        <v>3.8181818181818185E-2</v>
      </c>
      <c r="D156" s="203">
        <v>4</v>
      </c>
      <c r="E156" s="203">
        <f t="shared" si="3"/>
        <v>0.15272727272727274</v>
      </c>
    </row>
    <row r="157" spans="1:5" ht="15.75" customHeight="1">
      <c r="A157" s="203" t="str">
        <f>IFERROR(VLOOKUP(B157,Components!$A$1:$C$299,2,FALSE),"")</f>
        <v>ALIS000129</v>
      </c>
      <c r="B157" s="203" t="s">
        <v>962</v>
      </c>
      <c r="C157" s="203">
        <f>IFERROR(VLOOKUP(B157,Components!$A$1:$C$299,3,FALSE),"")</f>
        <v>5.4545454545454543E-2</v>
      </c>
      <c r="D157" s="203">
        <v>10</v>
      </c>
      <c r="E157" s="203">
        <f t="shared" si="3"/>
        <v>0.54545454545454541</v>
      </c>
    </row>
    <row r="158" spans="1:5" ht="15.75" customHeight="1">
      <c r="A158" s="203" t="str">
        <f>IFERROR(VLOOKUP(B158,Components!$A$1:$C$299,2,FALSE),"")</f>
        <v>ALIS000131</v>
      </c>
      <c r="B158" s="203" t="s">
        <v>970</v>
      </c>
      <c r="C158" s="203">
        <f>IFERROR(VLOOKUP(B158,Components!$A$1:$C$299,3,FALSE),"")</f>
        <v>2.3863636363636365E-2</v>
      </c>
      <c r="D158" s="203">
        <v>4</v>
      </c>
      <c r="E158" s="203">
        <f t="shared" si="3"/>
        <v>9.5454545454545459E-2</v>
      </c>
    </row>
    <row r="159" spans="1:5" ht="15.75" customHeight="1">
      <c r="A159" s="203" t="str">
        <f>IFERROR(VLOOKUP(B159,Components!$A$1:$C$299,2,FALSE),"")</f>
        <v>ALIS000132</v>
      </c>
      <c r="B159" s="203" t="s">
        <v>975</v>
      </c>
      <c r="C159" s="203">
        <f>IFERROR(VLOOKUP(B159,Components!$A$1:$C$299,3,FALSE),"")</f>
        <v>3.3409090909090909E-2</v>
      </c>
      <c r="D159" s="203">
        <v>15</v>
      </c>
      <c r="E159" s="203">
        <f t="shared" si="3"/>
        <v>0.5011363636363636</v>
      </c>
    </row>
    <row r="160" spans="1:5" ht="15.75" customHeight="1">
      <c r="A160" s="203" t="str">
        <f>IFERROR(VLOOKUP(B160,Components!$A$1:$C$299,2,FALSE),"")</f>
        <v>ALIS000133</v>
      </c>
      <c r="B160" s="203" t="s">
        <v>980</v>
      </c>
      <c r="C160" s="203">
        <f>IFERROR(VLOOKUP(B160,Components!$A$1:$C$299,3,FALSE),"")</f>
        <v>9.5454545454545459E-2</v>
      </c>
      <c r="D160" s="203">
        <v>3</v>
      </c>
      <c r="E160" s="203">
        <f t="shared" si="3"/>
        <v>0.28636363636363638</v>
      </c>
    </row>
    <row r="161" spans="1:5" ht="15.75" customHeight="1">
      <c r="A161" s="203" t="str">
        <f>IFERROR(VLOOKUP(B161,Components!$A$1:$C$299,2,FALSE),"")</f>
        <v>ALIS000134</v>
      </c>
      <c r="B161" s="203" t="s">
        <v>985</v>
      </c>
      <c r="C161" s="203">
        <f>IFERROR(VLOOKUP(B161,Components!$A$1:$C$299,3,FALSE),"")</f>
        <v>3.3409090909090909E-2</v>
      </c>
      <c r="D161" s="203">
        <v>1</v>
      </c>
      <c r="E161" s="203">
        <f t="shared" si="3"/>
        <v>3.3409090909090909E-2</v>
      </c>
    </row>
    <row r="162" spans="1:5" ht="15.75" customHeight="1">
      <c r="A162" s="203" t="str">
        <f>IFERROR(VLOOKUP(B162,Components!$A$1:$C$299,2,FALSE),"")</f>
        <v>ALIS000135</v>
      </c>
      <c r="B162" s="203" t="s">
        <v>990</v>
      </c>
      <c r="C162" s="203">
        <f>IFERROR(VLOOKUP(B162,Components!$A$1:$C$299,3,FALSE),"")</f>
        <v>1.7181818181818184E-2</v>
      </c>
      <c r="D162" s="203">
        <v>4</v>
      </c>
      <c r="E162" s="203">
        <f t="shared" si="3"/>
        <v>6.8727272727272734E-2</v>
      </c>
    </row>
    <row r="163" spans="1:5" ht="15.75" customHeight="1">
      <c r="A163" s="203" t="str">
        <f>IFERROR(VLOOKUP(B163,Components!$A$1:$C$299,2,FALSE),"")</f>
        <v>ALIS000088</v>
      </c>
      <c r="B163" s="203" t="s">
        <v>766</v>
      </c>
      <c r="C163" s="203">
        <f>IFERROR(VLOOKUP(B163,Components!$A$1:$C$299,3,FALSE),"")</f>
        <v>0.93831818181818183</v>
      </c>
      <c r="D163" s="203">
        <v>1</v>
      </c>
      <c r="E163" s="203">
        <f t="shared" si="3"/>
        <v>0.93831818181818183</v>
      </c>
    </row>
    <row r="164" spans="1:5" ht="15.75" customHeight="1">
      <c r="A164" s="203" t="str">
        <f>IFERROR(VLOOKUP(B164,Components!$A$1:$C$299,2,FALSE),"")</f>
        <v>ALIS000052</v>
      </c>
      <c r="B164" s="203" t="s">
        <v>633</v>
      </c>
      <c r="C164" s="203">
        <f>IFERROR(VLOOKUP(B164,Components!$A$1:$C$299,3,FALSE),"")</f>
        <v>1.8216000000000001</v>
      </c>
      <c r="D164" s="203">
        <v>1</v>
      </c>
      <c r="E164" s="203">
        <f t="shared" si="3"/>
        <v>1.8216000000000001</v>
      </c>
    </row>
    <row r="165" spans="1:5" ht="15.75" customHeight="1">
      <c r="A165" s="203" t="str">
        <f>IFERROR(VLOOKUP(B165,Components!$A$1:$C$299,2,FALSE),"")</f>
        <v>ALIS000083</v>
      </c>
      <c r="B165" s="203" t="s">
        <v>756</v>
      </c>
      <c r="C165" s="203">
        <f>IFERROR(VLOOKUP(B165,Components!$A$1:$C$299,3,FALSE),"")</f>
        <v>1.0500000000000001E-2</v>
      </c>
      <c r="D165" s="203">
        <v>1</v>
      </c>
      <c r="E165" s="203">
        <f t="shared" si="3"/>
        <v>1.0500000000000001E-2</v>
      </c>
    </row>
    <row r="166" spans="1:5" ht="15.75" customHeight="1">
      <c r="A166" s="203" t="str">
        <f>IFERROR(VLOOKUP(B166,Components!$A$1:$C$299,2,FALSE),"")</f>
        <v>ALIS000084</v>
      </c>
      <c r="B166" s="203" t="s">
        <v>758</v>
      </c>
      <c r="C166" s="203">
        <f>IFERROR(VLOOKUP(B166,Components!$A$1:$C$299,3,FALSE),"")</f>
        <v>1.0500000000000001E-2</v>
      </c>
      <c r="D166" s="203">
        <v>1</v>
      </c>
      <c r="E166" s="203">
        <f t="shared" si="3"/>
        <v>1.0500000000000001E-2</v>
      </c>
    </row>
    <row r="167" spans="1:5" ht="15.75" customHeight="1">
      <c r="A167" s="203" t="str">
        <f>IFERROR(VLOOKUP(B167,Components!$A$1:$C$299,2,FALSE),"")</f>
        <v>ALIS000085</v>
      </c>
      <c r="B167" s="203" t="s">
        <v>760</v>
      </c>
      <c r="C167" s="203">
        <f>IFERROR(VLOOKUP(B167,Components!$A$1:$C$299,3,FALSE),"")</f>
        <v>0.23863636363636365</v>
      </c>
      <c r="D167" s="203">
        <v>1</v>
      </c>
      <c r="E167" s="203">
        <f t="shared" si="3"/>
        <v>0.23863636363636365</v>
      </c>
    </row>
    <row r="168" spans="1:5" ht="15.75" customHeight="1">
      <c r="A168" s="203" t="str">
        <f>IFERROR(VLOOKUP(B168,Components!$A$1:$C$299,2,FALSE),"")</f>
        <v>ALIS000086</v>
      </c>
      <c r="B168" s="203" t="s">
        <v>762</v>
      </c>
      <c r="C168" s="203">
        <f>IFERROR(VLOOKUP(B168,Components!$A$1:$C$299,3,FALSE),"")</f>
        <v>0.23863636363636365</v>
      </c>
      <c r="D168" s="203">
        <v>1</v>
      </c>
      <c r="E168" s="203">
        <f t="shared" si="3"/>
        <v>0.23863636363636365</v>
      </c>
    </row>
    <row r="169" spans="1:5" ht="15.75" customHeight="1">
      <c r="A169" s="203" t="str">
        <f>IFERROR(VLOOKUP(B169,Components!$A$1:$C$299,2,FALSE),"")</f>
        <v>ALIS000080</v>
      </c>
      <c r="B169" s="203" t="s">
        <v>750</v>
      </c>
      <c r="C169" s="203">
        <f>IFERROR(VLOOKUP(B169,Components!$A$1:$C$299,3,FALSE),"")</f>
        <v>14.82683982683983</v>
      </c>
      <c r="D169" s="203">
        <v>8</v>
      </c>
      <c r="E169" s="203">
        <f t="shared" si="3"/>
        <v>118.61471861471864</v>
      </c>
    </row>
    <row r="170" spans="1:5" ht="15.75" customHeight="1">
      <c r="A170" s="203" t="str">
        <f>IFERROR(VLOOKUP(B170,Components!$A$1:$C$299,2,FALSE),"")</f>
        <v>ALIS000082</v>
      </c>
      <c r="B170" s="203" t="s">
        <v>754</v>
      </c>
      <c r="C170" s="203">
        <f>IFERROR(VLOOKUP(B170,Components!$A$1:$C$299,3,FALSE),"")</f>
        <v>24.09361471861472</v>
      </c>
      <c r="D170" s="203">
        <v>1</v>
      </c>
      <c r="E170" s="203">
        <f t="shared" si="3"/>
        <v>24.09361471861472</v>
      </c>
    </row>
    <row r="171" spans="1:5" ht="15.75" customHeight="1">
      <c r="A171" s="203" t="str">
        <f>IFERROR(VLOOKUP(B171,Components!$A$1:$C$299,2,FALSE),"")</f>
        <v>ALIS000068</v>
      </c>
      <c r="B171" s="204" t="s">
        <v>704</v>
      </c>
      <c r="C171" s="204">
        <f>IFERROR(VLOOKUP(B171,Components!$A$1:$C$299,3,FALSE),"")</f>
        <v>30.273409090909091</v>
      </c>
      <c r="D171" s="204">
        <v>1</v>
      </c>
      <c r="E171" s="204">
        <f t="shared" si="3"/>
        <v>30.273409090909091</v>
      </c>
    </row>
    <row r="172" spans="1:5" ht="15.75" customHeight="1">
      <c r="A172" s="220" t="s">
        <v>1750</v>
      </c>
      <c r="B172" s="221"/>
      <c r="C172" s="221"/>
      <c r="D172" s="222"/>
      <c r="E172" s="205">
        <f>SUM(E135:E171)</f>
        <v>549.82214696969709</v>
      </c>
    </row>
    <row r="173" spans="1:5" ht="15.75" customHeight="1"/>
    <row r="174" spans="1:5" ht="15.75" customHeight="1"/>
    <row r="175" spans="1:5" ht="15.75" customHeight="1"/>
    <row r="176" spans="1:5" ht="15.75" customHeight="1"/>
    <row r="177" spans="1:5" ht="15.75" customHeight="1">
      <c r="A177" s="217" t="s">
        <v>68</v>
      </c>
      <c r="B177" s="218"/>
      <c r="C177" s="218"/>
      <c r="D177" s="218"/>
      <c r="E177" s="219"/>
    </row>
    <row r="178" spans="1:5" ht="15.75" customHeight="1">
      <c r="A178" s="200" t="s">
        <v>1745</v>
      </c>
      <c r="B178" s="201" t="s">
        <v>1746</v>
      </c>
      <c r="C178" s="201" t="s">
        <v>1747</v>
      </c>
      <c r="D178" s="201" t="s">
        <v>1748</v>
      </c>
      <c r="E178" s="202" t="s">
        <v>1749</v>
      </c>
    </row>
    <row r="179" spans="1:5" ht="15.75" customHeight="1">
      <c r="A179" s="203" t="str">
        <f>IFERROR(VLOOKUP(B179,Components!$A$1:$C$299,2,FALSE),"")</f>
        <v>ALIS000019</v>
      </c>
      <c r="B179" s="203" t="s">
        <v>460</v>
      </c>
      <c r="C179" s="203">
        <f>IFERROR(VLOOKUP(B179,Components!$A$1:$C$299,3,FALSE),"")</f>
        <v>132</v>
      </c>
      <c r="D179" s="203">
        <v>1</v>
      </c>
      <c r="E179" s="203">
        <f t="shared" ref="E179:E215" si="4">IFERROR(D179*C179, 0)</f>
        <v>132</v>
      </c>
    </row>
    <row r="180" spans="1:5" ht="15.75" customHeight="1">
      <c r="A180" s="203" t="str">
        <f>IFERROR(VLOOKUP(B180,Components!$A$1:$C$299,2,FALSE),"")</f>
        <v>ALIS000037</v>
      </c>
      <c r="B180" s="203" t="s">
        <v>563</v>
      </c>
      <c r="C180" s="203">
        <f>IFERROR(VLOOKUP(B180,Components!$A$1:$C$299,3,FALSE),"")</f>
        <v>66</v>
      </c>
      <c r="D180" s="203">
        <v>1</v>
      </c>
      <c r="E180" s="203">
        <f t="shared" si="4"/>
        <v>66</v>
      </c>
    </row>
    <row r="181" spans="1:5" ht="15.75" customHeight="1">
      <c r="A181" s="203" t="str">
        <f>IFERROR(VLOOKUP(B181,Components!$A$1:$C$299,2,FALSE),"")</f>
        <v>ALIS000016</v>
      </c>
      <c r="B181" s="203" t="s">
        <v>449</v>
      </c>
      <c r="C181" s="203">
        <f>IFERROR(VLOOKUP(B181,Components!$A$1:$C$299,3,FALSE),"")</f>
        <v>5.1256363636363638</v>
      </c>
      <c r="D181" s="203">
        <v>1</v>
      </c>
      <c r="E181" s="203">
        <f t="shared" si="4"/>
        <v>5.1256363636363638</v>
      </c>
    </row>
    <row r="182" spans="1:5" ht="15.75" customHeight="1">
      <c r="A182" s="203" t="str">
        <f>IFERROR(VLOOKUP(B182,Components!$A$1:$C$299,2,FALSE),"")</f>
        <v>ALIS000013</v>
      </c>
      <c r="B182" s="203" t="s">
        <v>429</v>
      </c>
      <c r="C182" s="203">
        <f>IFERROR(VLOOKUP(B182,Components!$A$1:$C$299,3,FALSE),"")</f>
        <v>16.484999999999999</v>
      </c>
      <c r="D182" s="203">
        <v>1</v>
      </c>
      <c r="E182" s="203">
        <f t="shared" si="4"/>
        <v>16.484999999999999</v>
      </c>
    </row>
    <row r="183" spans="1:5" ht="15.75" customHeight="1">
      <c r="A183" s="203" t="str">
        <f>IFERROR(VLOOKUP(B183,Components!$A$1:$C$299,2,FALSE),"")</f>
        <v>ALIS000028</v>
      </c>
      <c r="B183" s="203" t="s">
        <v>512</v>
      </c>
      <c r="C183" s="203">
        <f>IFERROR(VLOOKUP(B183,Components!$A$1:$C$299,3,FALSE),"")</f>
        <v>29.04</v>
      </c>
      <c r="D183" s="203">
        <v>1</v>
      </c>
      <c r="E183" s="203">
        <f t="shared" si="4"/>
        <v>29.04</v>
      </c>
    </row>
    <row r="184" spans="1:5" ht="15.75" customHeight="1">
      <c r="A184" s="203" t="str">
        <f>IFERROR(VLOOKUP(B184,Components!$A$1:$C$299,2,FALSE),"")</f>
        <v>ALIS000038</v>
      </c>
      <c r="B184" s="203" t="s">
        <v>569</v>
      </c>
      <c r="C184" s="203">
        <f>IFERROR(VLOOKUP(B184,Components!$A$1:$C$299,3,FALSE),"")</f>
        <v>11.406818181818183</v>
      </c>
      <c r="D184" s="203">
        <v>1</v>
      </c>
      <c r="E184" s="203">
        <f t="shared" si="4"/>
        <v>11.406818181818183</v>
      </c>
    </row>
    <row r="185" spans="1:5" ht="15.75" customHeight="1">
      <c r="A185" s="203" t="str">
        <f>IFERROR(VLOOKUP(B185,Components!$A$1:$C$299,2,FALSE),"")</f>
        <v>ALIS000054</v>
      </c>
      <c r="B185" s="203" t="s">
        <v>643</v>
      </c>
      <c r="C185" s="203">
        <f>IFERROR(VLOOKUP(B185,Components!$A$1:$C$299,3,FALSE),"")</f>
        <v>28.644000000000002</v>
      </c>
      <c r="D185" s="203">
        <v>1</v>
      </c>
      <c r="E185" s="203">
        <f t="shared" si="4"/>
        <v>28.644000000000002</v>
      </c>
    </row>
    <row r="186" spans="1:5" ht="15.75" customHeight="1">
      <c r="A186" s="203" t="str">
        <f>IFERROR(VLOOKUP(B186,Components!$A$1:$C$299,2,FALSE),"")</f>
        <v>ALIS000092</v>
      </c>
      <c r="B186" s="203" t="s">
        <v>790</v>
      </c>
      <c r="C186" s="203">
        <f>IFERROR(VLOOKUP(B186,Components!$A$1:$C$299,3,FALSE),"")</f>
        <v>23.759999999999998</v>
      </c>
      <c r="D186" s="203">
        <v>1</v>
      </c>
      <c r="E186" s="203">
        <f t="shared" si="4"/>
        <v>23.759999999999998</v>
      </c>
    </row>
    <row r="187" spans="1:5" ht="15.75" customHeight="1">
      <c r="A187" s="203" t="str">
        <f>IFERROR(VLOOKUP(B187,Components!$A$1:$C$299,2,FALSE),"")</f>
        <v>ALIS000048</v>
      </c>
      <c r="B187" s="203" t="s">
        <v>616</v>
      </c>
      <c r="C187" s="203">
        <f>IFERROR(VLOOKUP(B187,Components!$A$1:$C$299,3,FALSE),"")</f>
        <v>9.3545454545454554</v>
      </c>
      <c r="D187" s="203">
        <v>1</v>
      </c>
      <c r="E187" s="203">
        <f t="shared" si="4"/>
        <v>9.3545454545454554</v>
      </c>
    </row>
    <row r="188" spans="1:5" ht="15.75" customHeight="1">
      <c r="A188" s="203" t="str">
        <f>IFERROR(VLOOKUP(B188,Components!$A$1:$C$299,2,FALSE),"")</f>
        <v>ALIS000045</v>
      </c>
      <c r="B188" s="203" t="s">
        <v>603</v>
      </c>
      <c r="C188" s="203">
        <f>IFERROR(VLOOKUP(B188,Components!$A$1:$C$299,3,FALSE),"")</f>
        <v>1.9140000000000001</v>
      </c>
      <c r="D188" s="203">
        <v>1</v>
      </c>
      <c r="E188" s="203">
        <f t="shared" si="4"/>
        <v>1.9140000000000001</v>
      </c>
    </row>
    <row r="189" spans="1:5" ht="15.75" customHeight="1">
      <c r="A189" s="203" t="str">
        <f>IFERROR(VLOOKUP(B189,Components!$A$1:$C$299,2,FALSE),"")</f>
        <v>ALIS000042</v>
      </c>
      <c r="B189" s="203" t="s">
        <v>590</v>
      </c>
      <c r="C189" s="203">
        <f>IFERROR(VLOOKUP(B189,Components!$A$1:$C$299,3,FALSE),"")</f>
        <v>5.2206000000000001</v>
      </c>
      <c r="D189" s="203">
        <v>1</v>
      </c>
      <c r="E189" s="203">
        <f t="shared" si="4"/>
        <v>5.2206000000000001</v>
      </c>
    </row>
    <row r="190" spans="1:5" ht="15.75" customHeight="1">
      <c r="A190" s="203" t="str">
        <f>IFERROR(VLOOKUP(B190,Components!$A$1:$C$299,2,FALSE),"")</f>
        <v>ALIS000125</v>
      </c>
      <c r="B190" s="203" t="s">
        <v>950</v>
      </c>
      <c r="C190" s="203">
        <f>IFERROR(VLOOKUP(B190,Components!$A$1:$C$299,3,FALSE),"")</f>
        <v>17.611363636363635</v>
      </c>
      <c r="D190" s="203">
        <v>0.02</v>
      </c>
      <c r="E190" s="203">
        <f t="shared" si="4"/>
        <v>0.35222727272727272</v>
      </c>
    </row>
    <row r="191" spans="1:5" ht="15.75" customHeight="1">
      <c r="A191" s="203" t="str">
        <f>IFERROR(VLOOKUP(B191,Components!$A$1:$C$299,2,FALSE),"")</f>
        <v>ALIS000126</v>
      </c>
      <c r="B191" s="203" t="s">
        <v>953</v>
      </c>
      <c r="C191" s="203">
        <f>IFERROR(VLOOKUP(B191,Components!$A$1:$C$299,3,FALSE),"")</f>
        <v>17.611363636363635</v>
      </c>
      <c r="D191" s="203">
        <v>0.01</v>
      </c>
      <c r="E191" s="203">
        <f t="shared" si="4"/>
        <v>0.17611363636363636</v>
      </c>
    </row>
    <row r="192" spans="1:5" ht="15.75" customHeight="1">
      <c r="A192" s="203" t="str">
        <f>IFERROR(VLOOKUP(B192,Components!$A$1:$C$299,2,FALSE),"")</f>
        <v>ALIS000127</v>
      </c>
      <c r="B192" s="203" t="s">
        <v>956</v>
      </c>
      <c r="C192" s="203">
        <f>IFERROR(VLOOKUP(B192,Components!$A$1:$C$299,3,FALSE),"")</f>
        <v>17.611363636363635</v>
      </c>
      <c r="D192" s="203">
        <v>0.01</v>
      </c>
      <c r="E192" s="203">
        <f t="shared" si="4"/>
        <v>0.17611363636363636</v>
      </c>
    </row>
    <row r="193" spans="1:5" ht="15.75" customHeight="1">
      <c r="A193" s="203" t="str">
        <f>IFERROR(VLOOKUP(B193,Components!$A$1:$C$299,2,FALSE),"")</f>
        <v>ALIS000128</v>
      </c>
      <c r="B193" s="203" t="s">
        <v>959</v>
      </c>
      <c r="C193" s="203">
        <f>IFERROR(VLOOKUP(B193,Components!$A$1:$C$299,3,FALSE),"")</f>
        <v>17.611363636363635</v>
      </c>
      <c r="D193" s="203">
        <v>0.02</v>
      </c>
      <c r="E193" s="203">
        <f t="shared" si="4"/>
        <v>0.35222727272727272</v>
      </c>
    </row>
    <row r="194" spans="1:5" ht="15.75" customHeight="1">
      <c r="A194" s="203" t="str">
        <f>IFERROR(VLOOKUP(B194,Components!$A$1:$C$299,2,FALSE),"")</f>
        <v>ALIS000117</v>
      </c>
      <c r="B194" s="203" t="s">
        <v>913</v>
      </c>
      <c r="C194" s="203">
        <f>IFERROR(VLOOKUP(B194,Components!$A$1:$C$299,3,FALSE),"")</f>
        <v>147.42954545454546</v>
      </c>
      <c r="D194" s="203">
        <v>0.01</v>
      </c>
      <c r="E194" s="203">
        <f t="shared" si="4"/>
        <v>1.4742954545454547</v>
      </c>
    </row>
    <row r="195" spans="1:5" ht="15.75" customHeight="1">
      <c r="A195" s="203" t="str">
        <f>IFERROR(VLOOKUP(B195,Components!$A$1:$C$299,2,FALSE),"")</f>
        <v>ALIS000005</v>
      </c>
      <c r="B195" s="203" t="s">
        <v>388</v>
      </c>
      <c r="C195" s="203">
        <f>IFERROR(VLOOKUP(B195,Components!$A$1:$C$299,3,FALSE),"")</f>
        <v>1.0977272727272729</v>
      </c>
      <c r="D195" s="203">
        <v>1</v>
      </c>
      <c r="E195" s="203">
        <f t="shared" si="4"/>
        <v>1.0977272727272729</v>
      </c>
    </row>
    <row r="196" spans="1:5" ht="15.75" customHeight="1">
      <c r="A196" s="203" t="str">
        <f>IFERROR(VLOOKUP(B196,Components!$A$1:$C$299,2,FALSE),"")</f>
        <v>ALIS000062</v>
      </c>
      <c r="B196" s="203" t="s">
        <v>673</v>
      </c>
      <c r="C196" s="203">
        <f>IFERROR(VLOOKUP(B196,Components!$A$1:$C$299,3,FALSE),"")</f>
        <v>0.97650000000000003</v>
      </c>
      <c r="D196" s="203">
        <v>4</v>
      </c>
      <c r="E196" s="203">
        <f t="shared" si="4"/>
        <v>3.9060000000000001</v>
      </c>
    </row>
    <row r="197" spans="1:5" ht="15.75" customHeight="1">
      <c r="A197" s="203" t="str">
        <f>IFERROR(VLOOKUP(B197,Components!$A$1:$C$299,2,FALSE),"")</f>
        <v>ALIS000003</v>
      </c>
      <c r="B197" s="203" t="s">
        <v>376</v>
      </c>
      <c r="C197" s="203">
        <f>IFERROR(VLOOKUP(B197,Components!$A$1:$C$299,3,FALSE),"")</f>
        <v>1.4318181818181819</v>
      </c>
      <c r="D197" s="203">
        <v>1</v>
      </c>
      <c r="E197" s="203">
        <f t="shared" si="4"/>
        <v>1.4318181818181819</v>
      </c>
    </row>
    <row r="198" spans="1:5" ht="15.75" customHeight="1">
      <c r="A198" s="203" t="str">
        <f>IFERROR(VLOOKUP(B198,Components!$A$1:$C$299,2,FALSE),"")</f>
        <v>ALIS000006</v>
      </c>
      <c r="B198" s="203" t="s">
        <v>393</v>
      </c>
      <c r="C198" s="203">
        <f>IFERROR(VLOOKUP(B198,Components!$A$1:$C$299,3,FALSE),"")</f>
        <v>0.57272727272727275</v>
      </c>
      <c r="D198" s="203">
        <v>1</v>
      </c>
      <c r="E198" s="203">
        <f t="shared" si="4"/>
        <v>0.57272727272727275</v>
      </c>
    </row>
    <row r="199" spans="1:5" ht="15.75" customHeight="1">
      <c r="A199" s="203" t="str">
        <f>IFERROR(VLOOKUP(B199,Components!$A$1:$C$299,2,FALSE),"")</f>
        <v>ALIS000087</v>
      </c>
      <c r="B199" s="203" t="s">
        <v>764</v>
      </c>
      <c r="C199" s="203">
        <f>IFERROR(VLOOKUP(B199,Components!$A$1:$C$299,3,FALSE),"")</f>
        <v>0.47727272727272729</v>
      </c>
      <c r="D199" s="203">
        <v>70</v>
      </c>
      <c r="E199" s="203">
        <f t="shared" si="4"/>
        <v>33.409090909090914</v>
      </c>
    </row>
    <row r="200" spans="1:5" ht="15.75" customHeight="1">
      <c r="A200" s="203" t="str">
        <f>IFERROR(VLOOKUP(B200,Components!$A$1:$C$299,2,FALSE),"")</f>
        <v>ALIS000130</v>
      </c>
      <c r="B200" s="203" t="s">
        <v>965</v>
      </c>
      <c r="C200" s="203">
        <f>IFERROR(VLOOKUP(B200,Components!$A$1:$C$299,3,FALSE),"")</f>
        <v>3.8181818181818185E-2</v>
      </c>
      <c r="D200" s="203">
        <v>4</v>
      </c>
      <c r="E200" s="203">
        <f t="shared" si="4"/>
        <v>0.15272727272727274</v>
      </c>
    </row>
    <row r="201" spans="1:5" ht="15.75" customHeight="1">
      <c r="A201" s="203" t="str">
        <f>IFERROR(VLOOKUP(B201,Components!$A$1:$C$299,2,FALSE),"")</f>
        <v>ALIS000129</v>
      </c>
      <c r="B201" s="203" t="s">
        <v>962</v>
      </c>
      <c r="C201" s="203">
        <f>IFERROR(VLOOKUP(B201,Components!$A$1:$C$299,3,FALSE),"")</f>
        <v>5.4545454545454543E-2</v>
      </c>
      <c r="D201" s="203">
        <v>10</v>
      </c>
      <c r="E201" s="203">
        <f t="shared" si="4"/>
        <v>0.54545454545454541</v>
      </c>
    </row>
    <row r="202" spans="1:5" ht="15.75" customHeight="1">
      <c r="A202" s="203" t="str">
        <f>IFERROR(VLOOKUP(B202,Components!$A$1:$C$299,2,FALSE),"")</f>
        <v>ALIS000131</v>
      </c>
      <c r="B202" s="203" t="s">
        <v>970</v>
      </c>
      <c r="C202" s="203">
        <f>IFERROR(VLOOKUP(B202,Components!$A$1:$C$299,3,FALSE),"")</f>
        <v>2.3863636363636365E-2</v>
      </c>
      <c r="D202" s="203">
        <v>4</v>
      </c>
      <c r="E202" s="203">
        <f t="shared" si="4"/>
        <v>9.5454545454545459E-2</v>
      </c>
    </row>
    <row r="203" spans="1:5" ht="15.75" customHeight="1">
      <c r="A203" s="203" t="str">
        <f>IFERROR(VLOOKUP(B203,Components!$A$1:$C$299,2,FALSE),"")</f>
        <v>ALIS000132</v>
      </c>
      <c r="B203" s="203" t="s">
        <v>975</v>
      </c>
      <c r="C203" s="203">
        <f>IFERROR(VLOOKUP(B203,Components!$A$1:$C$299,3,FALSE),"")</f>
        <v>3.3409090909090909E-2</v>
      </c>
      <c r="D203" s="203">
        <v>15</v>
      </c>
      <c r="E203" s="203">
        <f t="shared" si="4"/>
        <v>0.5011363636363636</v>
      </c>
    </row>
    <row r="204" spans="1:5" ht="15.75" customHeight="1">
      <c r="A204" s="203" t="str">
        <f>IFERROR(VLOOKUP(B204,Components!$A$1:$C$299,2,FALSE),"")</f>
        <v>ALIS000133</v>
      </c>
      <c r="B204" s="203" t="s">
        <v>980</v>
      </c>
      <c r="C204" s="203">
        <f>IFERROR(VLOOKUP(B204,Components!$A$1:$C$299,3,FALSE),"")</f>
        <v>9.5454545454545459E-2</v>
      </c>
      <c r="D204" s="203">
        <v>3</v>
      </c>
      <c r="E204" s="203">
        <f t="shared" si="4"/>
        <v>0.28636363636363638</v>
      </c>
    </row>
    <row r="205" spans="1:5" ht="15.75" customHeight="1">
      <c r="A205" s="203" t="str">
        <f>IFERROR(VLOOKUP(B205,Components!$A$1:$C$299,2,FALSE),"")</f>
        <v>ALIS000134</v>
      </c>
      <c r="B205" s="203" t="s">
        <v>985</v>
      </c>
      <c r="C205" s="203">
        <f>IFERROR(VLOOKUP(B205,Components!$A$1:$C$299,3,FALSE),"")</f>
        <v>3.3409090909090909E-2</v>
      </c>
      <c r="D205" s="203">
        <v>1</v>
      </c>
      <c r="E205" s="203">
        <f t="shared" si="4"/>
        <v>3.3409090909090909E-2</v>
      </c>
    </row>
    <row r="206" spans="1:5" ht="15.75" customHeight="1">
      <c r="A206" s="203" t="str">
        <f>IFERROR(VLOOKUP(B206,Components!$A$1:$C$299,2,FALSE),"")</f>
        <v>ALIS000135</v>
      </c>
      <c r="B206" s="203" t="s">
        <v>990</v>
      </c>
      <c r="C206" s="203">
        <f>IFERROR(VLOOKUP(B206,Components!$A$1:$C$299,3,FALSE),"")</f>
        <v>1.7181818181818184E-2</v>
      </c>
      <c r="D206" s="203">
        <v>4</v>
      </c>
      <c r="E206" s="203">
        <f t="shared" si="4"/>
        <v>6.8727272727272734E-2</v>
      </c>
    </row>
    <row r="207" spans="1:5" ht="15.75" customHeight="1">
      <c r="A207" s="203" t="str">
        <f>IFERROR(VLOOKUP(B207,Components!$A$1:$C$299,2,FALSE),"")</f>
        <v>ALIS000088</v>
      </c>
      <c r="B207" s="203" t="s">
        <v>766</v>
      </c>
      <c r="C207" s="203">
        <f>IFERROR(VLOOKUP(B207,Components!$A$1:$C$299,3,FALSE),"")</f>
        <v>0.93831818181818183</v>
      </c>
      <c r="D207" s="203">
        <v>1</v>
      </c>
      <c r="E207" s="203">
        <f t="shared" si="4"/>
        <v>0.93831818181818183</v>
      </c>
    </row>
    <row r="208" spans="1:5" ht="15.75" customHeight="1">
      <c r="A208" s="203" t="str">
        <f>IFERROR(VLOOKUP(B208,Components!$A$1:$C$299,2,FALSE),"")</f>
        <v>ALIS000052</v>
      </c>
      <c r="B208" s="203" t="s">
        <v>633</v>
      </c>
      <c r="C208" s="203">
        <f>IFERROR(VLOOKUP(B208,Components!$A$1:$C$299,3,FALSE),"")</f>
        <v>1.8216000000000001</v>
      </c>
      <c r="D208" s="203">
        <v>1</v>
      </c>
      <c r="E208" s="203">
        <f t="shared" si="4"/>
        <v>1.8216000000000001</v>
      </c>
    </row>
    <row r="209" spans="1:5" ht="15.75" customHeight="1">
      <c r="A209" s="203" t="str">
        <f>IFERROR(VLOOKUP(B209,Components!$A$1:$C$299,2,FALSE),"")</f>
        <v>ALIS000083</v>
      </c>
      <c r="B209" s="203" t="s">
        <v>756</v>
      </c>
      <c r="C209" s="203">
        <f>IFERROR(VLOOKUP(B209,Components!$A$1:$C$299,3,FALSE),"")</f>
        <v>1.0500000000000001E-2</v>
      </c>
      <c r="D209" s="203">
        <v>1</v>
      </c>
      <c r="E209" s="203">
        <f t="shared" si="4"/>
        <v>1.0500000000000001E-2</v>
      </c>
    </row>
    <row r="210" spans="1:5" ht="15.75" customHeight="1">
      <c r="A210" s="203" t="str">
        <f>IFERROR(VLOOKUP(B210,Components!$A$1:$C$299,2,FALSE),"")</f>
        <v>ALIS000084</v>
      </c>
      <c r="B210" s="203" t="s">
        <v>758</v>
      </c>
      <c r="C210" s="203">
        <f>IFERROR(VLOOKUP(B210,Components!$A$1:$C$299,3,FALSE),"")</f>
        <v>1.0500000000000001E-2</v>
      </c>
      <c r="D210" s="203">
        <v>1</v>
      </c>
      <c r="E210" s="203">
        <f t="shared" si="4"/>
        <v>1.0500000000000001E-2</v>
      </c>
    </row>
    <row r="211" spans="1:5" ht="15.75" customHeight="1">
      <c r="A211" s="203" t="str">
        <f>IFERROR(VLOOKUP(B211,Components!$A$1:$C$299,2,FALSE),"")</f>
        <v>ALIS000085</v>
      </c>
      <c r="B211" s="203" t="s">
        <v>760</v>
      </c>
      <c r="C211" s="203">
        <f>IFERROR(VLOOKUP(B211,Components!$A$1:$C$299,3,FALSE),"")</f>
        <v>0.23863636363636365</v>
      </c>
      <c r="D211" s="203">
        <v>1</v>
      </c>
      <c r="E211" s="203">
        <f t="shared" si="4"/>
        <v>0.23863636363636365</v>
      </c>
    </row>
    <row r="212" spans="1:5" ht="15.75" customHeight="1">
      <c r="A212" s="203" t="str">
        <f>IFERROR(VLOOKUP(B212,Components!$A$1:$C$299,2,FALSE),"")</f>
        <v>ALIS000086</v>
      </c>
      <c r="B212" s="203" t="s">
        <v>762</v>
      </c>
      <c r="C212" s="203">
        <f>IFERROR(VLOOKUP(B212,Components!$A$1:$C$299,3,FALSE),"")</f>
        <v>0.23863636363636365</v>
      </c>
      <c r="D212" s="203">
        <v>1</v>
      </c>
      <c r="E212" s="203">
        <f t="shared" si="4"/>
        <v>0.23863636363636365</v>
      </c>
    </row>
    <row r="213" spans="1:5" ht="15.75" customHeight="1">
      <c r="A213" s="203" t="str">
        <f>IFERROR(VLOOKUP(B213,Components!$A$1:$C$299,2,FALSE),"")</f>
        <v>ALIS000080</v>
      </c>
      <c r="B213" s="203" t="s">
        <v>750</v>
      </c>
      <c r="C213" s="203">
        <f>IFERROR(VLOOKUP(B213,Components!$A$1:$C$299,3,FALSE),"")</f>
        <v>14.82683982683983</v>
      </c>
      <c r="D213" s="203">
        <v>8</v>
      </c>
      <c r="E213" s="203">
        <f t="shared" si="4"/>
        <v>118.61471861471864</v>
      </c>
    </row>
    <row r="214" spans="1:5" ht="15.75" customHeight="1">
      <c r="A214" s="203" t="str">
        <f>IFERROR(VLOOKUP(B214,Components!$A$1:$C$299,2,FALSE),"")</f>
        <v>ALIS000082</v>
      </c>
      <c r="B214" s="203" t="s">
        <v>754</v>
      </c>
      <c r="C214" s="203">
        <f>IFERROR(VLOOKUP(B214,Components!$A$1:$C$299,3,FALSE),"")</f>
        <v>24.09361471861472</v>
      </c>
      <c r="D214" s="203">
        <v>1</v>
      </c>
      <c r="E214" s="203">
        <f t="shared" si="4"/>
        <v>24.09361471861472</v>
      </c>
    </row>
    <row r="215" spans="1:5" ht="15.75" customHeight="1">
      <c r="A215" s="203" t="str">
        <f>IFERROR(VLOOKUP(B215,Components!$A$1:$C$299,2,FALSE),"")</f>
        <v>ALIS000076</v>
      </c>
      <c r="B215" s="204" t="s">
        <v>736</v>
      </c>
      <c r="C215" s="204">
        <f>IFERROR(VLOOKUP(B215,Components!$A$1:$C$299,3,FALSE),"")</f>
        <v>41.045454545454547</v>
      </c>
      <c r="D215" s="204">
        <v>1</v>
      </c>
      <c r="E215" s="204">
        <f t="shared" si="4"/>
        <v>41.045454545454547</v>
      </c>
    </row>
    <row r="216" spans="1:5" ht="15.75" customHeight="1">
      <c r="A216" s="220" t="s">
        <v>1750</v>
      </c>
      <c r="B216" s="221"/>
      <c r="C216" s="221"/>
      <c r="D216" s="222"/>
      <c r="E216" s="205">
        <f>SUM(E179:E215)</f>
        <v>560.59419242424246</v>
      </c>
    </row>
    <row r="217" spans="1:5" ht="15.75" customHeight="1"/>
    <row r="218" spans="1:5" ht="15.75" customHeight="1"/>
    <row r="219" spans="1:5" ht="15.75" customHeight="1"/>
    <row r="220" spans="1:5" ht="15.75" customHeight="1"/>
    <row r="221" spans="1:5" ht="15.75" customHeight="1"/>
    <row r="222" spans="1:5" ht="15.75" customHeight="1">
      <c r="A222" s="217" t="s">
        <v>58</v>
      </c>
      <c r="B222" s="218"/>
      <c r="C222" s="218"/>
      <c r="D222" s="218"/>
      <c r="E222" s="219"/>
    </row>
    <row r="223" spans="1:5" ht="15.75" customHeight="1">
      <c r="A223" s="200" t="s">
        <v>1745</v>
      </c>
      <c r="B223" s="201" t="s">
        <v>1746</v>
      </c>
      <c r="C223" s="201" t="s">
        <v>1747</v>
      </c>
      <c r="D223" s="201" t="s">
        <v>1748</v>
      </c>
      <c r="E223" s="202" t="s">
        <v>1749</v>
      </c>
    </row>
    <row r="224" spans="1:5" ht="15.75" customHeight="1">
      <c r="A224" s="203" t="str">
        <f>IFERROR(VLOOKUP(B224,Components!$A$1:$C$299,2,FALSE),"")</f>
        <v>ALIS000018</v>
      </c>
      <c r="B224" s="203" t="s">
        <v>457</v>
      </c>
      <c r="C224" s="203">
        <f>IFERROR(VLOOKUP(B224,Components!$A$1:$C$299,3,FALSE),"")</f>
        <v>48.84</v>
      </c>
      <c r="D224" s="203">
        <v>1</v>
      </c>
      <c r="E224" s="203">
        <f t="shared" ref="E224:E235" si="5">IFERROR(D224*C224, 0)</f>
        <v>48.84</v>
      </c>
    </row>
    <row r="225" spans="1:5" ht="15.75" customHeight="1">
      <c r="A225" s="203" t="str">
        <f>IFERROR(VLOOKUP(B225,Components!$A$1:$C$299,2,FALSE),"")</f>
        <v>ALIS000044</v>
      </c>
      <c r="B225" s="203" t="s">
        <v>598</v>
      </c>
      <c r="C225" s="203">
        <f>IFERROR(VLOOKUP(B225,Components!$A$1:$C$299,3,FALSE),"")</f>
        <v>0.62045454545454548</v>
      </c>
      <c r="D225" s="203">
        <v>1</v>
      </c>
      <c r="E225" s="203">
        <f t="shared" si="5"/>
        <v>0.62045454545454548</v>
      </c>
    </row>
    <row r="226" spans="1:5" ht="15.75" customHeight="1">
      <c r="A226" s="203" t="str">
        <f>IFERROR(VLOOKUP(B226,Components!$A$1:$C$299,2,FALSE),"")</f>
        <v>ALIS000058</v>
      </c>
      <c r="B226" s="203" t="s">
        <v>655</v>
      </c>
      <c r="C226" s="203">
        <f>IFERROR(VLOOKUP(B226,Components!$A$1:$C$299,3,FALSE),"")</f>
        <v>5.8080000000000007</v>
      </c>
      <c r="D226" s="203">
        <v>1</v>
      </c>
      <c r="E226" s="203">
        <f t="shared" si="5"/>
        <v>5.8080000000000007</v>
      </c>
    </row>
    <row r="227" spans="1:5" ht="15.75" customHeight="1">
      <c r="A227" s="203" t="str">
        <f>IFERROR(VLOOKUP(B227,Components!$A$1:$C$299,2,FALSE),"")</f>
        <v>ALIS000129</v>
      </c>
      <c r="B227" s="203" t="s">
        <v>962</v>
      </c>
      <c r="C227" s="203">
        <f>IFERROR(VLOOKUP(B227,Components!$A$1:$C$299,3,FALSE),"")</f>
        <v>5.4545454545454543E-2</v>
      </c>
      <c r="D227" s="203">
        <v>4</v>
      </c>
      <c r="E227" s="203">
        <f t="shared" si="5"/>
        <v>0.21818181818181817</v>
      </c>
    </row>
    <row r="228" spans="1:5" ht="15.75" customHeight="1">
      <c r="A228" s="203" t="str">
        <f>IFERROR(VLOOKUP(B228,Components!$A$1:$C$299,2,FALSE),"")</f>
        <v>ALIS000136</v>
      </c>
      <c r="B228" s="203" t="s">
        <v>995</v>
      </c>
      <c r="C228" s="203">
        <f>IFERROR(VLOOKUP(B228,Components!$A$1:$C$299,3,FALSE),"")</f>
        <v>4.9090909090909095E-2</v>
      </c>
      <c r="D228" s="203">
        <v>3</v>
      </c>
      <c r="E228" s="203">
        <f t="shared" si="5"/>
        <v>0.14727272727272728</v>
      </c>
    </row>
    <row r="229" spans="1:5" ht="15.75" customHeight="1">
      <c r="A229" s="203" t="str">
        <f>IFERROR(VLOOKUP(B229,Components!$A$1:$C$299,2,FALSE),"")</f>
        <v>ALIS000087</v>
      </c>
      <c r="B229" s="203" t="s">
        <v>764</v>
      </c>
      <c r="C229" s="203">
        <f>IFERROR(VLOOKUP(B229,Components!$A$1:$C$299,3,FALSE),"")</f>
        <v>0.47727272727272729</v>
      </c>
      <c r="D229" s="203">
        <v>5</v>
      </c>
      <c r="E229" s="203">
        <f t="shared" si="5"/>
        <v>2.3863636363636367</v>
      </c>
    </row>
    <row r="230" spans="1:5" ht="15.75" customHeight="1">
      <c r="A230" s="203" t="str">
        <f>IFERROR(VLOOKUP(B230,Components!$A$1:$C$299,2,FALSE),"")</f>
        <v>ALIS000114</v>
      </c>
      <c r="B230" s="203" t="s">
        <v>899</v>
      </c>
      <c r="C230" s="203">
        <f>IFERROR(VLOOKUP(B230,Components!$A$1:$C$299,3,FALSE),"")</f>
        <v>62.522727272727273</v>
      </c>
      <c r="D230" s="203">
        <v>0.05</v>
      </c>
      <c r="E230" s="203">
        <f t="shared" si="5"/>
        <v>3.1261363636363639</v>
      </c>
    </row>
    <row r="231" spans="1:5" ht="15.75" customHeight="1">
      <c r="A231" s="203" t="str">
        <f>IFERROR(VLOOKUP(B231,Components!$A$1:$C$299,2,FALSE),"")</f>
        <v>ALIS000083</v>
      </c>
      <c r="B231" s="203" t="s">
        <v>756</v>
      </c>
      <c r="C231" s="203">
        <f>IFERROR(VLOOKUP(B231,Components!$A$1:$C$299,3,FALSE),"")</f>
        <v>1.0500000000000001E-2</v>
      </c>
      <c r="D231" s="203">
        <v>1</v>
      </c>
      <c r="E231" s="203">
        <f t="shared" si="5"/>
        <v>1.0500000000000001E-2</v>
      </c>
    </row>
    <row r="232" spans="1:5" ht="15.75" customHeight="1">
      <c r="A232" s="203" t="str">
        <f>IFERROR(VLOOKUP(B232,Components!$A$1:$C$299,2,FALSE),"")</f>
        <v>ALIS000084</v>
      </c>
      <c r="B232" s="203" t="s">
        <v>758</v>
      </c>
      <c r="C232" s="203">
        <f>IFERROR(VLOOKUP(B232,Components!$A$1:$C$299,3,FALSE),"")</f>
        <v>1.0500000000000001E-2</v>
      </c>
      <c r="D232" s="203">
        <v>1</v>
      </c>
      <c r="E232" s="203">
        <f t="shared" si="5"/>
        <v>1.0500000000000001E-2</v>
      </c>
    </row>
    <row r="233" spans="1:5" ht="15.75" customHeight="1">
      <c r="A233" s="203" t="str">
        <f>IFERROR(VLOOKUP(B233,Components!$A$1:$C$299,2,FALSE),"")</f>
        <v>ALIS000080</v>
      </c>
      <c r="B233" s="203" t="s">
        <v>750</v>
      </c>
      <c r="C233" s="203">
        <f>IFERROR(VLOOKUP(B233,Components!$A$1:$C$299,3,FALSE),"")</f>
        <v>14.82683982683983</v>
      </c>
      <c r="D233" s="203">
        <v>2</v>
      </c>
      <c r="E233" s="203">
        <f t="shared" si="5"/>
        <v>29.65367965367966</v>
      </c>
    </row>
    <row r="234" spans="1:5" ht="15.75" customHeight="1">
      <c r="A234" s="203" t="str">
        <f>IFERROR(VLOOKUP(B234,Components!$A$1:$C$299,2,FALSE),"")</f>
        <v>ALIS000082</v>
      </c>
      <c r="B234" s="203" t="s">
        <v>754</v>
      </c>
      <c r="C234" s="203">
        <f>IFERROR(VLOOKUP(B234,Components!$A$1:$C$299,3,FALSE),"")</f>
        <v>24.09361471861472</v>
      </c>
      <c r="D234" s="203">
        <v>0.3</v>
      </c>
      <c r="E234" s="203">
        <f t="shared" si="5"/>
        <v>7.2280844155844157</v>
      </c>
    </row>
    <row r="235" spans="1:5" ht="15.75" customHeight="1">
      <c r="A235" s="203" t="str">
        <f>IFERROR(VLOOKUP(B235,Components!$A$1:$C$299,2,FALSE),"")</f>
        <v/>
      </c>
      <c r="B235" s="204"/>
      <c r="C235" s="204" t="str">
        <f>IFERROR(VLOOKUP(B235,Components!$A$1:$C$299,3,FALSE),"")</f>
        <v/>
      </c>
      <c r="D235" s="204">
        <v>1</v>
      </c>
      <c r="E235" s="204">
        <f t="shared" si="5"/>
        <v>0</v>
      </c>
    </row>
    <row r="236" spans="1:5" ht="15.75" customHeight="1">
      <c r="A236" s="220" t="s">
        <v>1750</v>
      </c>
      <c r="B236" s="221"/>
      <c r="C236" s="221"/>
      <c r="D236" s="222"/>
      <c r="E236" s="205">
        <f>SUM(E224:E235)</f>
        <v>98.049173160173169</v>
      </c>
    </row>
    <row r="237" spans="1:5" ht="15.75" customHeight="1"/>
    <row r="238" spans="1:5" ht="15.75" customHeight="1"/>
    <row r="239" spans="1:5" ht="15.75" customHeight="1"/>
    <row r="240" spans="1:5" ht="15.75" customHeight="1">
      <c r="A240" s="217" t="s">
        <v>60</v>
      </c>
      <c r="B240" s="218"/>
      <c r="C240" s="218"/>
      <c r="D240" s="218"/>
      <c r="E240" s="219"/>
    </row>
    <row r="241" spans="1:5" ht="15.75" customHeight="1">
      <c r="A241" s="200" t="s">
        <v>1745</v>
      </c>
      <c r="B241" s="201" t="s">
        <v>1746</v>
      </c>
      <c r="C241" s="201" t="s">
        <v>1747</v>
      </c>
      <c r="D241" s="201" t="s">
        <v>1748</v>
      </c>
      <c r="E241" s="202" t="s">
        <v>1749</v>
      </c>
    </row>
    <row r="242" spans="1:5" ht="15.75" customHeight="1">
      <c r="A242" s="203" t="str">
        <f>IFERROR(VLOOKUP(B242,Components!$A$1:$C$299,2,FALSE),"")</f>
        <v>ALIS000018</v>
      </c>
      <c r="B242" s="203" t="s">
        <v>457</v>
      </c>
      <c r="C242" s="203">
        <f>IFERROR(VLOOKUP(B242,Components!$A$1:$C$299,3,FALSE),"")</f>
        <v>48.84</v>
      </c>
      <c r="D242" s="203">
        <v>1</v>
      </c>
      <c r="E242" s="203">
        <f t="shared" ref="E242:E253" si="6">IFERROR(D242*C242, 0)</f>
        <v>48.84</v>
      </c>
    </row>
    <row r="243" spans="1:5" ht="15.75" customHeight="1">
      <c r="A243" s="203" t="str">
        <f>IFERROR(VLOOKUP(B243,Components!$A$1:$C$299,2,FALSE),"")</f>
        <v>ALIS000044</v>
      </c>
      <c r="B243" s="203" t="s">
        <v>598</v>
      </c>
      <c r="C243" s="203">
        <f>IFERROR(VLOOKUP(B243,Components!$A$1:$C$299,3,FALSE),"")</f>
        <v>0.62045454545454548</v>
      </c>
      <c r="D243" s="203">
        <v>1</v>
      </c>
      <c r="E243" s="203">
        <f t="shared" si="6"/>
        <v>0.62045454545454548</v>
      </c>
    </row>
    <row r="244" spans="1:5" ht="15.75" customHeight="1">
      <c r="A244" s="203" t="str">
        <f>IFERROR(VLOOKUP(B244,Components!$A$1:$C$299,2,FALSE),"")</f>
        <v>ALIS000058</v>
      </c>
      <c r="B244" s="203" t="s">
        <v>655</v>
      </c>
      <c r="C244" s="203">
        <f>IFERROR(VLOOKUP(B244,Components!$A$1:$C$299,3,FALSE),"")</f>
        <v>5.8080000000000007</v>
      </c>
      <c r="D244" s="203">
        <v>1</v>
      </c>
      <c r="E244" s="203">
        <f t="shared" si="6"/>
        <v>5.8080000000000007</v>
      </c>
    </row>
    <row r="245" spans="1:5" ht="15.75" customHeight="1">
      <c r="A245" s="203" t="str">
        <f>IFERROR(VLOOKUP(B245,Components!$A$1:$C$299,2,FALSE),"")</f>
        <v>ALIS000129</v>
      </c>
      <c r="B245" s="203" t="s">
        <v>962</v>
      </c>
      <c r="C245" s="203">
        <f>IFERROR(VLOOKUP(B245,Components!$A$1:$C$299,3,FALSE),"")</f>
        <v>5.4545454545454543E-2</v>
      </c>
      <c r="D245" s="203">
        <v>4</v>
      </c>
      <c r="E245" s="203">
        <f t="shared" si="6"/>
        <v>0.21818181818181817</v>
      </c>
    </row>
    <row r="246" spans="1:5" ht="15.75" customHeight="1">
      <c r="A246" s="203" t="str">
        <f>IFERROR(VLOOKUP(B246,Components!$A$1:$C$299,2,FALSE),"")</f>
        <v>ALIS000136</v>
      </c>
      <c r="B246" s="203" t="s">
        <v>995</v>
      </c>
      <c r="C246" s="203">
        <f>IFERROR(VLOOKUP(B246,Components!$A$1:$C$299,3,FALSE),"")</f>
        <v>4.9090909090909095E-2</v>
      </c>
      <c r="D246" s="203">
        <v>3</v>
      </c>
      <c r="E246" s="203">
        <f t="shared" si="6"/>
        <v>0.14727272727272728</v>
      </c>
    </row>
    <row r="247" spans="1:5" ht="15.75" customHeight="1">
      <c r="A247" s="203" t="str">
        <f>IFERROR(VLOOKUP(B247,Components!$A$1:$C$299,2,FALSE),"")</f>
        <v>ALIS000087</v>
      </c>
      <c r="B247" s="203" t="s">
        <v>764</v>
      </c>
      <c r="C247" s="203">
        <f>IFERROR(VLOOKUP(B247,Components!$A$1:$C$299,3,FALSE),"")</f>
        <v>0.47727272727272729</v>
      </c>
      <c r="D247" s="203">
        <v>5</v>
      </c>
      <c r="E247" s="203">
        <f t="shared" si="6"/>
        <v>2.3863636363636367</v>
      </c>
    </row>
    <row r="248" spans="1:5" ht="15.75" customHeight="1">
      <c r="A248" s="203" t="str">
        <f>IFERROR(VLOOKUP(B248,Components!$A$1:$C$299,2,FALSE),"")</f>
        <v>ALIS000114</v>
      </c>
      <c r="B248" s="203" t="s">
        <v>899</v>
      </c>
      <c r="C248" s="203">
        <f>IFERROR(VLOOKUP(B248,Components!$A$1:$C$299,3,FALSE),"")</f>
        <v>62.522727272727273</v>
      </c>
      <c r="D248" s="203">
        <v>0.05</v>
      </c>
      <c r="E248" s="203">
        <f t="shared" si="6"/>
        <v>3.1261363636363639</v>
      </c>
    </row>
    <row r="249" spans="1:5" ht="15.75" customHeight="1">
      <c r="A249" s="203" t="str">
        <f>IFERROR(VLOOKUP(B249,Components!$A$1:$C$299,2,FALSE),"")</f>
        <v>ALIS000083</v>
      </c>
      <c r="B249" s="203" t="s">
        <v>756</v>
      </c>
      <c r="C249" s="203">
        <f>IFERROR(VLOOKUP(B249,Components!$A$1:$C$299,3,FALSE),"")</f>
        <v>1.0500000000000001E-2</v>
      </c>
      <c r="D249" s="203">
        <v>1</v>
      </c>
      <c r="E249" s="203">
        <f t="shared" si="6"/>
        <v>1.0500000000000001E-2</v>
      </c>
    </row>
    <row r="250" spans="1:5" ht="15.75" customHeight="1">
      <c r="A250" s="203" t="str">
        <f>IFERROR(VLOOKUP(B250,Components!$A$1:$C$299,2,FALSE),"")</f>
        <v>ALIS000084</v>
      </c>
      <c r="B250" s="203" t="s">
        <v>758</v>
      </c>
      <c r="C250" s="203">
        <f>IFERROR(VLOOKUP(B250,Components!$A$1:$C$299,3,FALSE),"")</f>
        <v>1.0500000000000001E-2</v>
      </c>
      <c r="D250" s="203">
        <v>1</v>
      </c>
      <c r="E250" s="203">
        <f t="shared" si="6"/>
        <v>1.0500000000000001E-2</v>
      </c>
    </row>
    <row r="251" spans="1:5" ht="15.75" customHeight="1">
      <c r="A251" s="203" t="str">
        <f>IFERROR(VLOOKUP(B251,Components!$A$1:$C$299,2,FALSE),"")</f>
        <v>ALIS000080</v>
      </c>
      <c r="B251" s="203" t="s">
        <v>750</v>
      </c>
      <c r="C251" s="203">
        <f>IFERROR(VLOOKUP(B251,Components!$A$1:$C$299,3,FALSE),"")</f>
        <v>14.82683982683983</v>
      </c>
      <c r="D251" s="203">
        <v>2</v>
      </c>
      <c r="E251" s="203">
        <f t="shared" si="6"/>
        <v>29.65367965367966</v>
      </c>
    </row>
    <row r="252" spans="1:5" ht="15.75" customHeight="1">
      <c r="A252" s="203" t="str">
        <f>IFERROR(VLOOKUP(B252,Components!$A$1:$C$299,2,FALSE),"")</f>
        <v>ALIS000082</v>
      </c>
      <c r="B252" s="203" t="s">
        <v>754</v>
      </c>
      <c r="C252" s="203">
        <f>IFERROR(VLOOKUP(B252,Components!$A$1:$C$299,3,FALSE),"")</f>
        <v>24.09361471861472</v>
      </c>
      <c r="D252" s="203">
        <v>0.3</v>
      </c>
      <c r="E252" s="203">
        <f t="shared" si="6"/>
        <v>7.2280844155844157</v>
      </c>
    </row>
    <row r="253" spans="1:5" ht="15.75" customHeight="1">
      <c r="A253" s="203" t="str">
        <f>IFERROR(VLOOKUP(B253,Components!$A$1:$C$299,2,FALSE),"")</f>
        <v>ALIS000071</v>
      </c>
      <c r="B253" s="204" t="s">
        <v>716</v>
      </c>
      <c r="C253" s="204">
        <f>IFERROR(VLOOKUP(B253,Components!$A$1:$C$299,3,FALSE),"")</f>
        <v>13.029545454545456</v>
      </c>
      <c r="D253" s="204">
        <v>1</v>
      </c>
      <c r="E253" s="204">
        <f t="shared" si="6"/>
        <v>13.029545454545456</v>
      </c>
    </row>
    <row r="254" spans="1:5" ht="15.75" customHeight="1">
      <c r="A254" s="220" t="s">
        <v>1750</v>
      </c>
      <c r="B254" s="221"/>
      <c r="C254" s="221"/>
      <c r="D254" s="222"/>
      <c r="E254" s="205">
        <f>SUM(E242:E253)</f>
        <v>111.07871861471862</v>
      </c>
    </row>
    <row r="255" spans="1:5" ht="15.75" customHeight="1"/>
    <row r="256" spans="1:5" ht="15.75" customHeight="1"/>
    <row r="257" spans="1:5" ht="15.75" customHeight="1">
      <c r="A257" s="217" t="s">
        <v>61</v>
      </c>
      <c r="B257" s="218"/>
      <c r="C257" s="218"/>
      <c r="D257" s="218"/>
      <c r="E257" s="219"/>
    </row>
    <row r="258" spans="1:5" ht="15.75" customHeight="1">
      <c r="A258" s="200" t="s">
        <v>1745</v>
      </c>
      <c r="B258" s="201" t="s">
        <v>1746</v>
      </c>
      <c r="C258" s="201" t="s">
        <v>1747</v>
      </c>
      <c r="D258" s="201" t="s">
        <v>1748</v>
      </c>
      <c r="E258" s="202" t="s">
        <v>1749</v>
      </c>
    </row>
    <row r="259" spans="1:5" ht="15.75" customHeight="1">
      <c r="A259" s="203" t="str">
        <f>IFERROR(VLOOKUP(B259,Components!$A$1:$C$299,2,FALSE),"")</f>
        <v>ALIS000018</v>
      </c>
      <c r="B259" s="203" t="s">
        <v>457</v>
      </c>
      <c r="C259" s="203">
        <f>IFERROR(VLOOKUP(B259,Components!$A$1:$C$299,3,FALSE),"")</f>
        <v>48.84</v>
      </c>
      <c r="D259" s="203">
        <v>1</v>
      </c>
      <c r="E259" s="203">
        <f t="shared" ref="E259:E270" si="7">IFERROR(D259*C259, 0)</f>
        <v>48.84</v>
      </c>
    </row>
    <row r="260" spans="1:5" ht="15.75" customHeight="1">
      <c r="A260" s="203" t="str">
        <f>IFERROR(VLOOKUP(B260,Components!$A$1:$C$299,2,FALSE),"")</f>
        <v>ALIS000044</v>
      </c>
      <c r="B260" s="203" t="s">
        <v>598</v>
      </c>
      <c r="C260" s="203">
        <f>IFERROR(VLOOKUP(B260,Components!$A$1:$C$299,3,FALSE),"")</f>
        <v>0.62045454545454548</v>
      </c>
      <c r="D260" s="203">
        <v>1</v>
      </c>
      <c r="E260" s="203">
        <f t="shared" si="7"/>
        <v>0.62045454545454548</v>
      </c>
    </row>
    <row r="261" spans="1:5" ht="15.75" customHeight="1">
      <c r="A261" s="203" t="str">
        <f>IFERROR(VLOOKUP(B261,Components!$A$1:$C$299,2,FALSE),"")</f>
        <v>ALIS000058</v>
      </c>
      <c r="B261" s="203" t="s">
        <v>655</v>
      </c>
      <c r="C261" s="203">
        <f>IFERROR(VLOOKUP(B261,Components!$A$1:$C$299,3,FALSE),"")</f>
        <v>5.8080000000000007</v>
      </c>
      <c r="D261" s="203">
        <v>1</v>
      </c>
      <c r="E261" s="203">
        <f t="shared" si="7"/>
        <v>5.8080000000000007</v>
      </c>
    </row>
    <row r="262" spans="1:5" ht="15.75" customHeight="1">
      <c r="A262" s="203" t="str">
        <f>IFERROR(VLOOKUP(B262,Components!$A$1:$C$299,2,FALSE),"")</f>
        <v>ALIS000129</v>
      </c>
      <c r="B262" s="203" t="s">
        <v>962</v>
      </c>
      <c r="C262" s="203">
        <f>IFERROR(VLOOKUP(B262,Components!$A$1:$C$299,3,FALSE),"")</f>
        <v>5.4545454545454543E-2</v>
      </c>
      <c r="D262" s="203">
        <v>4</v>
      </c>
      <c r="E262" s="203">
        <f t="shared" si="7"/>
        <v>0.21818181818181817</v>
      </c>
    </row>
    <row r="263" spans="1:5" ht="15.75" customHeight="1">
      <c r="A263" s="203" t="str">
        <f>IFERROR(VLOOKUP(B263,Components!$A$1:$C$299,2,FALSE),"")</f>
        <v>ALIS000136</v>
      </c>
      <c r="B263" s="203" t="s">
        <v>995</v>
      </c>
      <c r="C263" s="203">
        <f>IFERROR(VLOOKUP(B263,Components!$A$1:$C$299,3,FALSE),"")</f>
        <v>4.9090909090909095E-2</v>
      </c>
      <c r="D263" s="203">
        <v>3</v>
      </c>
      <c r="E263" s="203">
        <f t="shared" si="7"/>
        <v>0.14727272727272728</v>
      </c>
    </row>
    <row r="264" spans="1:5" ht="15.75" customHeight="1">
      <c r="A264" s="203" t="str">
        <f>IFERROR(VLOOKUP(B264,Components!$A$1:$C$299,2,FALSE),"")</f>
        <v>ALIS000087</v>
      </c>
      <c r="B264" s="203" t="s">
        <v>764</v>
      </c>
      <c r="C264" s="203">
        <f>IFERROR(VLOOKUP(B264,Components!$A$1:$C$299,3,FALSE),"")</f>
        <v>0.47727272727272729</v>
      </c>
      <c r="D264" s="203">
        <v>5</v>
      </c>
      <c r="E264" s="203">
        <f t="shared" si="7"/>
        <v>2.3863636363636367</v>
      </c>
    </row>
    <row r="265" spans="1:5" ht="15.75" customHeight="1">
      <c r="A265" s="203" t="str">
        <f>IFERROR(VLOOKUP(B265,Components!$A$1:$C$299,2,FALSE),"")</f>
        <v>ALIS000114</v>
      </c>
      <c r="B265" s="203" t="s">
        <v>899</v>
      </c>
      <c r="C265" s="203">
        <f>IFERROR(VLOOKUP(B265,Components!$A$1:$C$299,3,FALSE),"")</f>
        <v>62.522727272727273</v>
      </c>
      <c r="D265" s="203">
        <v>0.05</v>
      </c>
      <c r="E265" s="203">
        <f t="shared" si="7"/>
        <v>3.1261363636363639</v>
      </c>
    </row>
    <row r="266" spans="1:5" ht="15.75" customHeight="1">
      <c r="A266" s="203" t="str">
        <f>IFERROR(VLOOKUP(B266,Components!$A$1:$C$299,2,FALSE),"")</f>
        <v>ALIS000083</v>
      </c>
      <c r="B266" s="203" t="s">
        <v>756</v>
      </c>
      <c r="C266" s="203">
        <f>IFERROR(VLOOKUP(B266,Components!$A$1:$C$299,3,FALSE),"")</f>
        <v>1.0500000000000001E-2</v>
      </c>
      <c r="D266" s="203">
        <v>1</v>
      </c>
      <c r="E266" s="203">
        <f t="shared" si="7"/>
        <v>1.0500000000000001E-2</v>
      </c>
    </row>
    <row r="267" spans="1:5" ht="15.75" customHeight="1">
      <c r="A267" s="203" t="str">
        <f>IFERROR(VLOOKUP(B267,Components!$A$1:$C$299,2,FALSE),"")</f>
        <v>ALIS000084</v>
      </c>
      <c r="B267" s="203" t="s">
        <v>758</v>
      </c>
      <c r="C267" s="203">
        <f>IFERROR(VLOOKUP(B267,Components!$A$1:$C$299,3,FALSE),"")</f>
        <v>1.0500000000000001E-2</v>
      </c>
      <c r="D267" s="203">
        <v>1</v>
      </c>
      <c r="E267" s="203">
        <f t="shared" si="7"/>
        <v>1.0500000000000001E-2</v>
      </c>
    </row>
    <row r="268" spans="1:5" ht="15.75" customHeight="1">
      <c r="A268" s="203" t="str">
        <f>IFERROR(VLOOKUP(B268,Components!$A$1:$C$299,2,FALSE),"")</f>
        <v>ALIS000080</v>
      </c>
      <c r="B268" s="203" t="s">
        <v>750</v>
      </c>
      <c r="C268" s="203">
        <f>IFERROR(VLOOKUP(B268,Components!$A$1:$C$299,3,FALSE),"")</f>
        <v>14.82683982683983</v>
      </c>
      <c r="D268" s="203">
        <v>2</v>
      </c>
      <c r="E268" s="203">
        <f t="shared" si="7"/>
        <v>29.65367965367966</v>
      </c>
    </row>
    <row r="269" spans="1:5" ht="15.75" customHeight="1">
      <c r="A269" s="203" t="str">
        <f>IFERROR(VLOOKUP(B269,Components!$A$1:$C$299,2,FALSE),"")</f>
        <v>ALIS000082</v>
      </c>
      <c r="B269" s="203" t="s">
        <v>754</v>
      </c>
      <c r="C269" s="203">
        <f>IFERROR(VLOOKUP(B269,Components!$A$1:$C$299,3,FALSE),"")</f>
        <v>24.09361471861472</v>
      </c>
      <c r="D269" s="203">
        <v>0.3</v>
      </c>
      <c r="E269" s="203">
        <f t="shared" si="7"/>
        <v>7.2280844155844157</v>
      </c>
    </row>
    <row r="270" spans="1:5" ht="15.75" customHeight="1">
      <c r="A270" s="203" t="str">
        <f>IFERROR(VLOOKUP(B270,Components!$A$1:$C$299,2,FALSE),"")</f>
        <v>ALIS000072</v>
      </c>
      <c r="B270" s="204" t="s">
        <v>720</v>
      </c>
      <c r="C270" s="204">
        <f>IFERROR(VLOOKUP(B270,Components!$A$1:$C$299,3,FALSE),"")</f>
        <v>13.029545454545456</v>
      </c>
      <c r="D270" s="204">
        <v>1</v>
      </c>
      <c r="E270" s="204">
        <f t="shared" si="7"/>
        <v>13.029545454545456</v>
      </c>
    </row>
    <row r="271" spans="1:5" ht="15.75" customHeight="1">
      <c r="A271" s="220" t="s">
        <v>1750</v>
      </c>
      <c r="B271" s="221"/>
      <c r="C271" s="221"/>
      <c r="D271" s="222"/>
      <c r="E271" s="205">
        <f>SUM(E259:E270)</f>
        <v>111.07871861471862</v>
      </c>
    </row>
    <row r="272" spans="1:5" ht="15.75" customHeight="1"/>
    <row r="273" spans="1:5" ht="15.75" customHeight="1"/>
    <row r="274" spans="1:5" ht="15.75" customHeight="1">
      <c r="A274" s="217" t="s">
        <v>62</v>
      </c>
      <c r="B274" s="218"/>
      <c r="C274" s="218"/>
      <c r="D274" s="218"/>
      <c r="E274" s="219"/>
    </row>
    <row r="275" spans="1:5" ht="15.75" customHeight="1">
      <c r="A275" s="200" t="s">
        <v>1745</v>
      </c>
      <c r="B275" s="201" t="s">
        <v>1746</v>
      </c>
      <c r="C275" s="201" t="s">
        <v>1747</v>
      </c>
      <c r="D275" s="201" t="s">
        <v>1748</v>
      </c>
      <c r="E275" s="202" t="s">
        <v>1749</v>
      </c>
    </row>
    <row r="276" spans="1:5" ht="15.75" customHeight="1">
      <c r="A276" s="203" t="str">
        <f>IFERROR(VLOOKUP(B276,Components!$A$1:$C$299,2,FALSE),"")</f>
        <v>ALIS000018</v>
      </c>
      <c r="B276" s="203" t="s">
        <v>457</v>
      </c>
      <c r="C276" s="203">
        <f>IFERROR(VLOOKUP(B276,Components!$A$1:$C$299,3,FALSE),"")</f>
        <v>48.84</v>
      </c>
      <c r="D276" s="203">
        <v>1</v>
      </c>
      <c r="E276" s="203">
        <f t="shared" ref="E276:E287" si="8">IFERROR(D276*C276, 0)</f>
        <v>48.84</v>
      </c>
    </row>
    <row r="277" spans="1:5" ht="15.75" customHeight="1">
      <c r="A277" s="203" t="str">
        <f>IFERROR(VLOOKUP(B277,Components!$A$1:$C$299,2,FALSE),"")</f>
        <v>ALIS000044</v>
      </c>
      <c r="B277" s="203" t="s">
        <v>598</v>
      </c>
      <c r="C277" s="203">
        <f>IFERROR(VLOOKUP(B277,Components!$A$1:$C$299,3,FALSE),"")</f>
        <v>0.62045454545454548</v>
      </c>
      <c r="D277" s="203">
        <v>1</v>
      </c>
      <c r="E277" s="203">
        <f t="shared" si="8"/>
        <v>0.62045454545454548</v>
      </c>
    </row>
    <row r="278" spans="1:5" ht="15.75" customHeight="1">
      <c r="A278" s="203" t="str">
        <f>IFERROR(VLOOKUP(B278,Components!$A$1:$C$299,2,FALSE),"")</f>
        <v>ALIS000058</v>
      </c>
      <c r="B278" s="203" t="s">
        <v>655</v>
      </c>
      <c r="C278" s="203">
        <f>IFERROR(VLOOKUP(B278,Components!$A$1:$C$299,3,FALSE),"")</f>
        <v>5.8080000000000007</v>
      </c>
      <c r="D278" s="203">
        <v>1</v>
      </c>
      <c r="E278" s="203">
        <f t="shared" si="8"/>
        <v>5.8080000000000007</v>
      </c>
    </row>
    <row r="279" spans="1:5" ht="15.75" customHeight="1">
      <c r="A279" s="203" t="str">
        <f>IFERROR(VLOOKUP(B279,Components!$A$1:$C$299,2,FALSE),"")</f>
        <v>ALIS000129</v>
      </c>
      <c r="B279" s="203" t="s">
        <v>962</v>
      </c>
      <c r="C279" s="203">
        <f>IFERROR(VLOOKUP(B279,Components!$A$1:$C$299,3,FALSE),"")</f>
        <v>5.4545454545454543E-2</v>
      </c>
      <c r="D279" s="203">
        <v>4</v>
      </c>
      <c r="E279" s="203">
        <f t="shared" si="8"/>
        <v>0.21818181818181817</v>
      </c>
    </row>
    <row r="280" spans="1:5" ht="15.75" customHeight="1">
      <c r="A280" s="203" t="str">
        <f>IFERROR(VLOOKUP(B280,Components!$A$1:$C$299,2,FALSE),"")</f>
        <v>ALIS000136</v>
      </c>
      <c r="B280" s="203" t="s">
        <v>995</v>
      </c>
      <c r="C280" s="203">
        <f>IFERROR(VLOOKUP(B280,Components!$A$1:$C$299,3,FALSE),"")</f>
        <v>4.9090909090909095E-2</v>
      </c>
      <c r="D280" s="203">
        <v>3</v>
      </c>
      <c r="E280" s="203">
        <f t="shared" si="8"/>
        <v>0.14727272727272728</v>
      </c>
    </row>
    <row r="281" spans="1:5" ht="15.75" customHeight="1">
      <c r="A281" s="203" t="str">
        <f>IFERROR(VLOOKUP(B281,Components!$A$1:$C$299,2,FALSE),"")</f>
        <v>ALIS000087</v>
      </c>
      <c r="B281" s="203" t="s">
        <v>764</v>
      </c>
      <c r="C281" s="203">
        <f>IFERROR(VLOOKUP(B281,Components!$A$1:$C$299,3,FALSE),"")</f>
        <v>0.47727272727272729</v>
      </c>
      <c r="D281" s="203">
        <v>5</v>
      </c>
      <c r="E281" s="203">
        <f t="shared" si="8"/>
        <v>2.3863636363636367</v>
      </c>
    </row>
    <row r="282" spans="1:5" ht="15.75" customHeight="1">
      <c r="A282" s="203" t="str">
        <f>IFERROR(VLOOKUP(B282,Components!$A$1:$C$299,2,FALSE),"")</f>
        <v>ALIS000114</v>
      </c>
      <c r="B282" s="203" t="s">
        <v>899</v>
      </c>
      <c r="C282" s="203">
        <f>IFERROR(VLOOKUP(B282,Components!$A$1:$C$299,3,FALSE),"")</f>
        <v>62.522727272727273</v>
      </c>
      <c r="D282" s="203">
        <v>0.05</v>
      </c>
      <c r="E282" s="203">
        <f t="shared" si="8"/>
        <v>3.1261363636363639</v>
      </c>
    </row>
    <row r="283" spans="1:5" ht="15.75" customHeight="1">
      <c r="A283" s="203" t="str">
        <f>IFERROR(VLOOKUP(B283,Components!$A$1:$C$299,2,FALSE),"")</f>
        <v>ALIS000083</v>
      </c>
      <c r="B283" s="203" t="s">
        <v>756</v>
      </c>
      <c r="C283" s="203">
        <f>IFERROR(VLOOKUP(B283,Components!$A$1:$C$299,3,FALSE),"")</f>
        <v>1.0500000000000001E-2</v>
      </c>
      <c r="D283" s="203">
        <v>1</v>
      </c>
      <c r="E283" s="203">
        <f t="shared" si="8"/>
        <v>1.0500000000000001E-2</v>
      </c>
    </row>
    <row r="284" spans="1:5" ht="15.75" customHeight="1">
      <c r="A284" s="203" t="str">
        <f>IFERROR(VLOOKUP(B284,Components!$A$1:$C$299,2,FALSE),"")</f>
        <v>ALIS000084</v>
      </c>
      <c r="B284" s="203" t="s">
        <v>758</v>
      </c>
      <c r="C284" s="203">
        <f>IFERROR(VLOOKUP(B284,Components!$A$1:$C$299,3,FALSE),"")</f>
        <v>1.0500000000000001E-2</v>
      </c>
      <c r="D284" s="203">
        <v>1</v>
      </c>
      <c r="E284" s="203">
        <f t="shared" si="8"/>
        <v>1.0500000000000001E-2</v>
      </c>
    </row>
    <row r="285" spans="1:5" ht="15.75" customHeight="1">
      <c r="A285" s="203" t="str">
        <f>IFERROR(VLOOKUP(B285,Components!$A$1:$C$299,2,FALSE),"")</f>
        <v>ALIS000080</v>
      </c>
      <c r="B285" s="203" t="s">
        <v>750</v>
      </c>
      <c r="C285" s="203">
        <f>IFERROR(VLOOKUP(B285,Components!$A$1:$C$299,3,FALSE),"")</f>
        <v>14.82683982683983</v>
      </c>
      <c r="D285" s="203">
        <v>2</v>
      </c>
      <c r="E285" s="203">
        <f t="shared" si="8"/>
        <v>29.65367965367966</v>
      </c>
    </row>
    <row r="286" spans="1:5" ht="15.75" customHeight="1">
      <c r="A286" s="203" t="str">
        <f>IFERROR(VLOOKUP(B286,Components!$A$1:$C$299,2,FALSE),"")</f>
        <v>ALIS000082</v>
      </c>
      <c r="B286" s="203" t="s">
        <v>754</v>
      </c>
      <c r="C286" s="203">
        <f>IFERROR(VLOOKUP(B286,Components!$A$1:$C$299,3,FALSE),"")</f>
        <v>24.09361471861472</v>
      </c>
      <c r="D286" s="203">
        <v>0.3</v>
      </c>
      <c r="E286" s="203">
        <f t="shared" si="8"/>
        <v>7.2280844155844157</v>
      </c>
    </row>
    <row r="287" spans="1:5" ht="15.75" customHeight="1">
      <c r="A287" s="203" t="str">
        <f>IFERROR(VLOOKUP(B287,Components!$A$1:$C$299,2,FALSE),"")</f>
        <v>ALIS000073</v>
      </c>
      <c r="B287" s="204" t="s">
        <v>724</v>
      </c>
      <c r="C287" s="204">
        <f>IFERROR(VLOOKUP(B287,Components!$A$1:$C$299,3,FALSE),"")</f>
        <v>13.029545454545456</v>
      </c>
      <c r="D287" s="204">
        <v>1</v>
      </c>
      <c r="E287" s="204">
        <f t="shared" si="8"/>
        <v>13.029545454545456</v>
      </c>
    </row>
    <row r="288" spans="1:5" ht="15.75" customHeight="1">
      <c r="A288" s="220" t="s">
        <v>1750</v>
      </c>
      <c r="B288" s="221"/>
      <c r="C288" s="221"/>
      <c r="D288" s="222"/>
      <c r="E288" s="205">
        <f>SUM(E276:E287)</f>
        <v>111.07871861471862</v>
      </c>
    </row>
    <row r="289" spans="1:5" ht="15.75" customHeight="1"/>
    <row r="290" spans="1:5" ht="15.75" customHeight="1"/>
    <row r="291" spans="1:5" ht="15.75" customHeight="1">
      <c r="A291" s="217" t="s">
        <v>63</v>
      </c>
      <c r="B291" s="218"/>
      <c r="C291" s="218"/>
      <c r="D291" s="218"/>
      <c r="E291" s="219"/>
    </row>
    <row r="292" spans="1:5" ht="15.75" customHeight="1">
      <c r="A292" s="200" t="s">
        <v>1745</v>
      </c>
      <c r="B292" s="201" t="s">
        <v>1746</v>
      </c>
      <c r="C292" s="201" t="s">
        <v>1747</v>
      </c>
      <c r="D292" s="201" t="s">
        <v>1748</v>
      </c>
      <c r="E292" s="202" t="s">
        <v>1749</v>
      </c>
    </row>
    <row r="293" spans="1:5" ht="15.75" customHeight="1">
      <c r="A293" s="203" t="str">
        <f>IFERROR(VLOOKUP(B293,Components!$A$1:$C$299,2,FALSE),"")</f>
        <v>ALIS000018</v>
      </c>
      <c r="B293" s="203" t="s">
        <v>457</v>
      </c>
      <c r="C293" s="203">
        <f>IFERROR(VLOOKUP(B293,Components!$A$1:$C$299,3,FALSE),"")</f>
        <v>48.84</v>
      </c>
      <c r="D293" s="203">
        <v>1</v>
      </c>
      <c r="E293" s="203">
        <f t="shared" ref="E293:E304" si="9">IFERROR(D293*C293, 0)</f>
        <v>48.84</v>
      </c>
    </row>
    <row r="294" spans="1:5" ht="15.75" customHeight="1">
      <c r="A294" s="203" t="str">
        <f>IFERROR(VLOOKUP(B294,Components!$A$1:$C$299,2,FALSE),"")</f>
        <v>ALIS000044</v>
      </c>
      <c r="B294" s="203" t="s">
        <v>598</v>
      </c>
      <c r="C294" s="203">
        <f>IFERROR(VLOOKUP(B294,Components!$A$1:$C$299,3,FALSE),"")</f>
        <v>0.62045454545454548</v>
      </c>
      <c r="D294" s="203">
        <v>1</v>
      </c>
      <c r="E294" s="203">
        <f t="shared" si="9"/>
        <v>0.62045454545454548</v>
      </c>
    </row>
    <row r="295" spans="1:5" ht="15.75" customHeight="1">
      <c r="A295" s="203" t="str">
        <f>IFERROR(VLOOKUP(B295,Components!$A$1:$C$299,2,FALSE),"")</f>
        <v>ALIS000058</v>
      </c>
      <c r="B295" s="203" t="s">
        <v>655</v>
      </c>
      <c r="C295" s="203">
        <f>IFERROR(VLOOKUP(B295,Components!$A$1:$C$299,3,FALSE),"")</f>
        <v>5.8080000000000007</v>
      </c>
      <c r="D295" s="203">
        <v>1</v>
      </c>
      <c r="E295" s="203">
        <f t="shared" si="9"/>
        <v>5.8080000000000007</v>
      </c>
    </row>
    <row r="296" spans="1:5" ht="15.75" customHeight="1">
      <c r="A296" s="203" t="str">
        <f>IFERROR(VLOOKUP(B296,Components!$A$1:$C$299,2,FALSE),"")</f>
        <v>ALIS000129</v>
      </c>
      <c r="B296" s="203" t="s">
        <v>962</v>
      </c>
      <c r="C296" s="203">
        <f>IFERROR(VLOOKUP(B296,Components!$A$1:$C$299,3,FALSE),"")</f>
        <v>5.4545454545454543E-2</v>
      </c>
      <c r="D296" s="203">
        <v>4</v>
      </c>
      <c r="E296" s="203">
        <f t="shared" si="9"/>
        <v>0.21818181818181817</v>
      </c>
    </row>
    <row r="297" spans="1:5" ht="15.75" customHeight="1">
      <c r="A297" s="203" t="str">
        <f>IFERROR(VLOOKUP(B297,Components!$A$1:$C$299,2,FALSE),"")</f>
        <v>ALIS000136</v>
      </c>
      <c r="B297" s="203" t="s">
        <v>995</v>
      </c>
      <c r="C297" s="203">
        <f>IFERROR(VLOOKUP(B297,Components!$A$1:$C$299,3,FALSE),"")</f>
        <v>4.9090909090909095E-2</v>
      </c>
      <c r="D297" s="203">
        <v>3</v>
      </c>
      <c r="E297" s="203">
        <f t="shared" si="9"/>
        <v>0.14727272727272728</v>
      </c>
    </row>
    <row r="298" spans="1:5" ht="15.75" customHeight="1">
      <c r="A298" s="203" t="str">
        <f>IFERROR(VLOOKUP(B298,Components!$A$1:$C$299,2,FALSE),"")</f>
        <v>ALIS000087</v>
      </c>
      <c r="B298" s="203" t="s">
        <v>764</v>
      </c>
      <c r="C298" s="203">
        <f>IFERROR(VLOOKUP(B298,Components!$A$1:$C$299,3,FALSE),"")</f>
        <v>0.47727272727272729</v>
      </c>
      <c r="D298" s="203">
        <v>5</v>
      </c>
      <c r="E298" s="203">
        <f t="shared" si="9"/>
        <v>2.3863636363636367</v>
      </c>
    </row>
    <row r="299" spans="1:5" ht="15.75" customHeight="1">
      <c r="A299" s="203" t="str">
        <f>IFERROR(VLOOKUP(B299,Components!$A$1:$C$299,2,FALSE),"")</f>
        <v>ALIS000114</v>
      </c>
      <c r="B299" s="203" t="s">
        <v>899</v>
      </c>
      <c r="C299" s="203">
        <f>IFERROR(VLOOKUP(B299,Components!$A$1:$C$299,3,FALSE),"")</f>
        <v>62.522727272727273</v>
      </c>
      <c r="D299" s="203">
        <v>0.05</v>
      </c>
      <c r="E299" s="203">
        <f t="shared" si="9"/>
        <v>3.1261363636363639</v>
      </c>
    </row>
    <row r="300" spans="1:5" ht="15.75" customHeight="1">
      <c r="A300" s="203" t="str">
        <f>IFERROR(VLOOKUP(B300,Components!$A$1:$C$299,2,FALSE),"")</f>
        <v>ALIS000083</v>
      </c>
      <c r="B300" s="203" t="s">
        <v>756</v>
      </c>
      <c r="C300" s="203">
        <f>IFERROR(VLOOKUP(B300,Components!$A$1:$C$299,3,FALSE),"")</f>
        <v>1.0500000000000001E-2</v>
      </c>
      <c r="D300" s="203">
        <v>1</v>
      </c>
      <c r="E300" s="203">
        <f t="shared" si="9"/>
        <v>1.0500000000000001E-2</v>
      </c>
    </row>
    <row r="301" spans="1:5" ht="15.75" customHeight="1">
      <c r="A301" s="203" t="str">
        <f>IFERROR(VLOOKUP(B301,Components!$A$1:$C$299,2,FALSE),"")</f>
        <v>ALIS000084</v>
      </c>
      <c r="B301" s="203" t="s">
        <v>758</v>
      </c>
      <c r="C301" s="203">
        <f>IFERROR(VLOOKUP(B301,Components!$A$1:$C$299,3,FALSE),"")</f>
        <v>1.0500000000000001E-2</v>
      </c>
      <c r="D301" s="203">
        <v>1</v>
      </c>
      <c r="E301" s="203">
        <f t="shared" si="9"/>
        <v>1.0500000000000001E-2</v>
      </c>
    </row>
    <row r="302" spans="1:5" ht="15.75" customHeight="1">
      <c r="A302" s="203" t="str">
        <f>IFERROR(VLOOKUP(B302,Components!$A$1:$C$299,2,FALSE),"")</f>
        <v>ALIS000080</v>
      </c>
      <c r="B302" s="203" t="s">
        <v>750</v>
      </c>
      <c r="C302" s="203">
        <f>IFERROR(VLOOKUP(B302,Components!$A$1:$C$299,3,FALSE),"")</f>
        <v>14.82683982683983</v>
      </c>
      <c r="D302" s="203">
        <v>2</v>
      </c>
      <c r="E302" s="203">
        <f t="shared" si="9"/>
        <v>29.65367965367966</v>
      </c>
    </row>
    <row r="303" spans="1:5" ht="15.75" customHeight="1">
      <c r="A303" s="203" t="str">
        <f>IFERROR(VLOOKUP(B303,Components!$A$1:$C$299,2,FALSE),"")</f>
        <v>ALIS000082</v>
      </c>
      <c r="B303" s="203" t="s">
        <v>754</v>
      </c>
      <c r="C303" s="203">
        <f>IFERROR(VLOOKUP(B303,Components!$A$1:$C$299,3,FALSE),"")</f>
        <v>24.09361471861472</v>
      </c>
      <c r="D303" s="203">
        <v>0.3</v>
      </c>
      <c r="E303" s="203">
        <f t="shared" si="9"/>
        <v>7.2280844155844157</v>
      </c>
    </row>
    <row r="304" spans="1:5" ht="15.75" customHeight="1">
      <c r="A304" s="203" t="str">
        <f>IFERROR(VLOOKUP(B304,Components!$A$1:$C$299,2,FALSE),"")</f>
        <v>ALIS000077</v>
      </c>
      <c r="B304" s="204" t="s">
        <v>741</v>
      </c>
      <c r="C304" s="204">
        <f>IFERROR(VLOOKUP(B304,Components!$A$1:$C$299,3,FALSE),"")</f>
        <v>44.243181818181817</v>
      </c>
      <c r="D304" s="204">
        <v>1</v>
      </c>
      <c r="E304" s="204">
        <f t="shared" si="9"/>
        <v>44.243181818181817</v>
      </c>
    </row>
    <row r="305" spans="1:5" ht="15.75" customHeight="1">
      <c r="A305" s="220" t="s">
        <v>1750</v>
      </c>
      <c r="B305" s="221"/>
      <c r="C305" s="221"/>
      <c r="D305" s="222"/>
      <c r="E305" s="205">
        <f>SUM(E293:E304)</f>
        <v>142.29235497835498</v>
      </c>
    </row>
    <row r="306" spans="1:5" ht="15.75" customHeight="1"/>
    <row r="307" spans="1:5" ht="15.75" customHeight="1"/>
    <row r="308" spans="1:5" ht="15.75" customHeight="1"/>
    <row r="309" spans="1:5" ht="15.75" customHeight="1">
      <c r="A309" s="217" t="s">
        <v>82</v>
      </c>
      <c r="B309" s="218"/>
      <c r="C309" s="218"/>
      <c r="D309" s="218"/>
      <c r="E309" s="219"/>
    </row>
    <row r="310" spans="1:5" ht="15.75" customHeight="1">
      <c r="A310" s="200" t="s">
        <v>1745</v>
      </c>
      <c r="B310" s="201" t="s">
        <v>1746</v>
      </c>
      <c r="C310" s="201" t="s">
        <v>1747</v>
      </c>
      <c r="D310" s="201" t="s">
        <v>1748</v>
      </c>
      <c r="E310" s="202" t="s">
        <v>1749</v>
      </c>
    </row>
    <row r="311" spans="1:5" ht="15.75" customHeight="1">
      <c r="A311" s="203" t="str">
        <f>IFERROR(VLOOKUP(B311,Components!$A$1:$C$299,2,FALSE),"")</f>
        <v>ALIS000018</v>
      </c>
      <c r="B311" s="203" t="s">
        <v>457</v>
      </c>
      <c r="C311" s="203">
        <f>IFERROR(VLOOKUP(B311,Components!$A$1:$C$299,3,FALSE),"")</f>
        <v>48.84</v>
      </c>
      <c r="D311" s="203">
        <v>1</v>
      </c>
      <c r="E311" s="203">
        <f t="shared" ref="E311:E322" si="10">IFERROR(D311*C311, 0)</f>
        <v>48.84</v>
      </c>
    </row>
    <row r="312" spans="1:5" ht="15.75" customHeight="1">
      <c r="A312" s="203" t="str">
        <f>IFERROR(VLOOKUP(B312,Components!$A$1:$C$299,2,FALSE),"")</f>
        <v>ALIS000044</v>
      </c>
      <c r="B312" s="203" t="s">
        <v>598</v>
      </c>
      <c r="C312" s="203">
        <f>IFERROR(VLOOKUP(B312,Components!$A$1:$C$299,3,FALSE),"")</f>
        <v>0.62045454545454548</v>
      </c>
      <c r="D312" s="203">
        <v>1</v>
      </c>
      <c r="E312" s="203">
        <f t="shared" si="10"/>
        <v>0.62045454545454548</v>
      </c>
    </row>
    <row r="313" spans="1:5" ht="15.75" customHeight="1">
      <c r="A313" s="203" t="str">
        <f>IFERROR(VLOOKUP(B313,Components!$A$1:$C$299,2,FALSE),"")</f>
        <v>ALIS000058</v>
      </c>
      <c r="B313" s="203" t="s">
        <v>655</v>
      </c>
      <c r="C313" s="203">
        <f>IFERROR(VLOOKUP(B313,Components!$A$1:$C$299,3,FALSE),"")</f>
        <v>5.8080000000000007</v>
      </c>
      <c r="D313" s="203">
        <v>1</v>
      </c>
      <c r="E313" s="203">
        <f t="shared" si="10"/>
        <v>5.8080000000000007</v>
      </c>
    </row>
    <row r="314" spans="1:5" ht="15.75" customHeight="1">
      <c r="A314" s="203" t="str">
        <f>IFERROR(VLOOKUP(B314,Components!$A$1:$C$299,2,FALSE),"")</f>
        <v>ALIS000129</v>
      </c>
      <c r="B314" s="203" t="s">
        <v>962</v>
      </c>
      <c r="C314" s="203">
        <f>IFERROR(VLOOKUP(B314,Components!$A$1:$C$299,3,FALSE),"")</f>
        <v>5.4545454545454543E-2</v>
      </c>
      <c r="D314" s="203">
        <v>4</v>
      </c>
      <c r="E314" s="203">
        <f t="shared" si="10"/>
        <v>0.21818181818181817</v>
      </c>
    </row>
    <row r="315" spans="1:5" ht="15.75" customHeight="1">
      <c r="A315" s="203" t="str">
        <f>IFERROR(VLOOKUP(B315,Components!$A$1:$C$299,2,FALSE),"")</f>
        <v>ALIS000136</v>
      </c>
      <c r="B315" s="203" t="s">
        <v>995</v>
      </c>
      <c r="C315" s="203">
        <f>IFERROR(VLOOKUP(B315,Components!$A$1:$C$299,3,FALSE),"")</f>
        <v>4.9090909090909095E-2</v>
      </c>
      <c r="D315" s="203">
        <v>3</v>
      </c>
      <c r="E315" s="203">
        <f t="shared" si="10"/>
        <v>0.14727272727272728</v>
      </c>
    </row>
    <row r="316" spans="1:5" ht="15.75" customHeight="1">
      <c r="A316" s="203" t="str">
        <f>IFERROR(VLOOKUP(B316,Components!$A$1:$C$299,2,FALSE),"")</f>
        <v>ALIS000087</v>
      </c>
      <c r="B316" s="203" t="s">
        <v>764</v>
      </c>
      <c r="C316" s="203">
        <f>IFERROR(VLOOKUP(B316,Components!$A$1:$C$299,3,FALSE),"")</f>
        <v>0.47727272727272729</v>
      </c>
      <c r="D316" s="203">
        <v>5</v>
      </c>
      <c r="E316" s="203">
        <f t="shared" si="10"/>
        <v>2.3863636363636367</v>
      </c>
    </row>
    <row r="317" spans="1:5" ht="15.75" customHeight="1">
      <c r="A317" s="203" t="str">
        <f>IFERROR(VLOOKUP(B317,Components!$A$1:$C$299,2,FALSE),"")</f>
        <v>ALIS000114</v>
      </c>
      <c r="B317" s="203" t="s">
        <v>899</v>
      </c>
      <c r="C317" s="203">
        <f>IFERROR(VLOOKUP(B317,Components!$A$1:$C$299,3,FALSE),"")</f>
        <v>62.522727272727273</v>
      </c>
      <c r="D317" s="203">
        <v>0.05</v>
      </c>
      <c r="E317" s="203">
        <f t="shared" si="10"/>
        <v>3.1261363636363639</v>
      </c>
    </row>
    <row r="318" spans="1:5" ht="15.75" customHeight="1">
      <c r="A318" s="203" t="str">
        <f>IFERROR(VLOOKUP(B318,Components!$A$1:$C$299,2,FALSE),"")</f>
        <v>ALIS000083</v>
      </c>
      <c r="B318" s="203" t="s">
        <v>756</v>
      </c>
      <c r="C318" s="203">
        <f>IFERROR(VLOOKUP(B318,Components!$A$1:$C$299,3,FALSE),"")</f>
        <v>1.0500000000000001E-2</v>
      </c>
      <c r="D318" s="203">
        <v>1</v>
      </c>
      <c r="E318" s="203">
        <f t="shared" si="10"/>
        <v>1.0500000000000001E-2</v>
      </c>
    </row>
    <row r="319" spans="1:5" ht="15.75" customHeight="1">
      <c r="A319" s="203" t="str">
        <f>IFERROR(VLOOKUP(B319,Components!$A$1:$C$299,2,FALSE),"")</f>
        <v>ALIS000084</v>
      </c>
      <c r="B319" s="203" t="s">
        <v>758</v>
      </c>
      <c r="C319" s="203">
        <f>IFERROR(VLOOKUP(B319,Components!$A$1:$C$299,3,FALSE),"")</f>
        <v>1.0500000000000001E-2</v>
      </c>
      <c r="D319" s="203">
        <v>1</v>
      </c>
      <c r="E319" s="203">
        <f t="shared" si="10"/>
        <v>1.0500000000000001E-2</v>
      </c>
    </row>
    <row r="320" spans="1:5" ht="15.75" customHeight="1">
      <c r="A320" s="203" t="str">
        <f>IFERROR(VLOOKUP(B320,Components!$A$1:$C$299,2,FALSE),"")</f>
        <v>ALIS000080</v>
      </c>
      <c r="B320" s="203" t="s">
        <v>750</v>
      </c>
      <c r="C320" s="203">
        <f>IFERROR(VLOOKUP(B320,Components!$A$1:$C$299,3,FALSE),"")</f>
        <v>14.82683982683983</v>
      </c>
      <c r="D320" s="203">
        <v>2</v>
      </c>
      <c r="E320" s="203">
        <f t="shared" si="10"/>
        <v>29.65367965367966</v>
      </c>
    </row>
    <row r="321" spans="1:5" ht="15.75" customHeight="1">
      <c r="A321" s="203" t="str">
        <f>IFERROR(VLOOKUP(B321,Components!$A$1:$C$299,2,FALSE),"")</f>
        <v>ALIS000082</v>
      </c>
      <c r="B321" s="203" t="s">
        <v>754</v>
      </c>
      <c r="C321" s="203">
        <f>IFERROR(VLOOKUP(B321,Components!$A$1:$C$299,3,FALSE),"")</f>
        <v>24.09361471861472</v>
      </c>
      <c r="D321" s="203">
        <v>0.3</v>
      </c>
      <c r="E321" s="203">
        <f t="shared" si="10"/>
        <v>7.2280844155844157</v>
      </c>
    </row>
    <row r="322" spans="1:5" ht="15.75" customHeight="1">
      <c r="A322" s="203" t="str">
        <f>IFERROR(VLOOKUP(B322,Components!$A$1:$C$299,2,FALSE),"")</f>
        <v/>
      </c>
      <c r="B322" s="204"/>
      <c r="C322" s="204" t="str">
        <f>IFERROR(VLOOKUP(B322,Components!$A$1:$C$299,3,FALSE),"")</f>
        <v/>
      </c>
      <c r="D322" s="204">
        <v>1</v>
      </c>
      <c r="E322" s="204">
        <f t="shared" si="10"/>
        <v>0</v>
      </c>
    </row>
    <row r="323" spans="1:5" ht="15.75" customHeight="1">
      <c r="A323" s="220" t="s">
        <v>1750</v>
      </c>
      <c r="B323" s="221"/>
      <c r="C323" s="221"/>
      <c r="D323" s="222"/>
      <c r="E323" s="205">
        <f>SUM(E311:E322)</f>
        <v>98.049173160173169</v>
      </c>
    </row>
    <row r="324" spans="1:5" ht="15.75" customHeight="1"/>
    <row r="325" spans="1:5" ht="15.75" customHeight="1"/>
    <row r="326" spans="1:5" ht="15.75" customHeight="1"/>
    <row r="327" spans="1:5" ht="15.75" customHeight="1">
      <c r="A327" s="217" t="s">
        <v>84</v>
      </c>
      <c r="B327" s="218"/>
      <c r="C327" s="218"/>
      <c r="D327" s="218"/>
      <c r="E327" s="219"/>
    </row>
    <row r="328" spans="1:5" ht="15.75" customHeight="1">
      <c r="A328" s="200" t="s">
        <v>1745</v>
      </c>
      <c r="B328" s="201" t="s">
        <v>1746</v>
      </c>
      <c r="C328" s="201" t="s">
        <v>1747</v>
      </c>
      <c r="D328" s="201" t="s">
        <v>1748</v>
      </c>
      <c r="E328" s="202" t="s">
        <v>1749</v>
      </c>
    </row>
    <row r="329" spans="1:5" ht="15.75" customHeight="1">
      <c r="A329" s="203" t="str">
        <f>IFERROR(VLOOKUP(B329,Components!$A$1:$C$299,2,FALSE),"")</f>
        <v>ALIS000018</v>
      </c>
      <c r="B329" s="203" t="s">
        <v>457</v>
      </c>
      <c r="C329" s="203">
        <f>IFERROR(VLOOKUP(B329,Components!$A$1:$C$299,3,FALSE),"")</f>
        <v>48.84</v>
      </c>
      <c r="D329" s="203">
        <v>1</v>
      </c>
      <c r="E329" s="203">
        <f t="shared" ref="E329:E340" si="11">IFERROR(D329*C329, 0)</f>
        <v>48.84</v>
      </c>
    </row>
    <row r="330" spans="1:5" ht="15.75" customHeight="1">
      <c r="A330" s="203" t="str">
        <f>IFERROR(VLOOKUP(B330,Components!$A$1:$C$299,2,FALSE),"")</f>
        <v>ALIS000044</v>
      </c>
      <c r="B330" s="203" t="s">
        <v>598</v>
      </c>
      <c r="C330" s="203">
        <f>IFERROR(VLOOKUP(B330,Components!$A$1:$C$299,3,FALSE),"")</f>
        <v>0.62045454545454548</v>
      </c>
      <c r="D330" s="203">
        <v>1</v>
      </c>
      <c r="E330" s="203">
        <f t="shared" si="11"/>
        <v>0.62045454545454548</v>
      </c>
    </row>
    <row r="331" spans="1:5" ht="15.75" customHeight="1">
      <c r="A331" s="203" t="str">
        <f>IFERROR(VLOOKUP(B331,Components!$A$1:$C$299,2,FALSE),"")</f>
        <v>ALIS000058</v>
      </c>
      <c r="B331" s="203" t="s">
        <v>655</v>
      </c>
      <c r="C331" s="203">
        <f>IFERROR(VLOOKUP(B331,Components!$A$1:$C$299,3,FALSE),"")</f>
        <v>5.8080000000000007</v>
      </c>
      <c r="D331" s="203">
        <v>1</v>
      </c>
      <c r="E331" s="203">
        <f t="shared" si="11"/>
        <v>5.8080000000000007</v>
      </c>
    </row>
    <row r="332" spans="1:5" ht="15.75" customHeight="1">
      <c r="A332" s="203" t="str">
        <f>IFERROR(VLOOKUP(B332,Components!$A$1:$C$299,2,FALSE),"")</f>
        <v>ALIS000129</v>
      </c>
      <c r="B332" s="203" t="s">
        <v>962</v>
      </c>
      <c r="C332" s="203">
        <f>IFERROR(VLOOKUP(B332,Components!$A$1:$C$299,3,FALSE),"")</f>
        <v>5.4545454545454543E-2</v>
      </c>
      <c r="D332" s="203">
        <v>4</v>
      </c>
      <c r="E332" s="203">
        <f t="shared" si="11"/>
        <v>0.21818181818181817</v>
      </c>
    </row>
    <row r="333" spans="1:5" ht="15.75" customHeight="1">
      <c r="A333" s="203" t="str">
        <f>IFERROR(VLOOKUP(B333,Components!$A$1:$C$299,2,FALSE),"")</f>
        <v>ALIS000136</v>
      </c>
      <c r="B333" s="203" t="s">
        <v>995</v>
      </c>
      <c r="C333" s="203">
        <f>IFERROR(VLOOKUP(B333,Components!$A$1:$C$299,3,FALSE),"")</f>
        <v>4.9090909090909095E-2</v>
      </c>
      <c r="D333" s="203">
        <v>3</v>
      </c>
      <c r="E333" s="203">
        <f t="shared" si="11"/>
        <v>0.14727272727272728</v>
      </c>
    </row>
    <row r="334" spans="1:5" ht="15.75" customHeight="1">
      <c r="A334" s="203" t="str">
        <f>IFERROR(VLOOKUP(B334,Components!$A$1:$C$299,2,FALSE),"")</f>
        <v>ALIS000087</v>
      </c>
      <c r="B334" s="203" t="s">
        <v>764</v>
      </c>
      <c r="C334" s="203">
        <f>IFERROR(VLOOKUP(B334,Components!$A$1:$C$299,3,FALSE),"")</f>
        <v>0.47727272727272729</v>
      </c>
      <c r="D334" s="203">
        <v>5</v>
      </c>
      <c r="E334" s="203">
        <f t="shared" si="11"/>
        <v>2.3863636363636367</v>
      </c>
    </row>
    <row r="335" spans="1:5" ht="15.75" customHeight="1">
      <c r="A335" s="203" t="str">
        <f>IFERROR(VLOOKUP(B335,Components!$A$1:$C$299,2,FALSE),"")</f>
        <v>ALIS000114</v>
      </c>
      <c r="B335" s="203" t="s">
        <v>899</v>
      </c>
      <c r="C335" s="203">
        <f>IFERROR(VLOOKUP(B335,Components!$A$1:$C$299,3,FALSE),"")</f>
        <v>62.522727272727273</v>
      </c>
      <c r="D335" s="203">
        <v>0.05</v>
      </c>
      <c r="E335" s="203">
        <f t="shared" si="11"/>
        <v>3.1261363636363639</v>
      </c>
    </row>
    <row r="336" spans="1:5" ht="15.75" customHeight="1">
      <c r="A336" s="203" t="str">
        <f>IFERROR(VLOOKUP(B336,Components!$A$1:$C$299,2,FALSE),"")</f>
        <v>ALIS000083</v>
      </c>
      <c r="B336" s="203" t="s">
        <v>756</v>
      </c>
      <c r="C336" s="203">
        <f>IFERROR(VLOOKUP(B336,Components!$A$1:$C$299,3,FALSE),"")</f>
        <v>1.0500000000000001E-2</v>
      </c>
      <c r="D336" s="203">
        <v>1</v>
      </c>
      <c r="E336" s="203">
        <f t="shared" si="11"/>
        <v>1.0500000000000001E-2</v>
      </c>
    </row>
    <row r="337" spans="1:5" ht="15.75" customHeight="1">
      <c r="A337" s="203" t="str">
        <f>IFERROR(VLOOKUP(B337,Components!$A$1:$C$299,2,FALSE),"")</f>
        <v>ALIS000084</v>
      </c>
      <c r="B337" s="203" t="s">
        <v>758</v>
      </c>
      <c r="C337" s="203">
        <f>IFERROR(VLOOKUP(B337,Components!$A$1:$C$299,3,FALSE),"")</f>
        <v>1.0500000000000001E-2</v>
      </c>
      <c r="D337" s="203">
        <v>1</v>
      </c>
      <c r="E337" s="203">
        <f t="shared" si="11"/>
        <v>1.0500000000000001E-2</v>
      </c>
    </row>
    <row r="338" spans="1:5" ht="15.75" customHeight="1">
      <c r="A338" s="203" t="str">
        <f>IFERROR(VLOOKUP(B338,Components!$A$1:$C$299,2,FALSE),"")</f>
        <v>ALIS000080</v>
      </c>
      <c r="B338" s="203" t="s">
        <v>750</v>
      </c>
      <c r="C338" s="203">
        <f>IFERROR(VLOOKUP(B338,Components!$A$1:$C$299,3,FALSE),"")</f>
        <v>14.82683982683983</v>
      </c>
      <c r="D338" s="203">
        <v>2</v>
      </c>
      <c r="E338" s="203">
        <f t="shared" si="11"/>
        <v>29.65367965367966</v>
      </c>
    </row>
    <row r="339" spans="1:5" ht="15.75" customHeight="1">
      <c r="A339" s="203" t="str">
        <f>IFERROR(VLOOKUP(B339,Components!$A$1:$C$299,2,FALSE),"")</f>
        <v>ALIS000082</v>
      </c>
      <c r="B339" s="203" t="s">
        <v>754</v>
      </c>
      <c r="C339" s="203">
        <f>IFERROR(VLOOKUP(B339,Components!$A$1:$C$299,3,FALSE),"")</f>
        <v>24.09361471861472</v>
      </c>
      <c r="D339" s="203">
        <v>0.3</v>
      </c>
      <c r="E339" s="203">
        <f t="shared" si="11"/>
        <v>7.2280844155844157</v>
      </c>
    </row>
    <row r="340" spans="1:5" ht="15.75" customHeight="1">
      <c r="A340" s="203" t="str">
        <f>IFERROR(VLOOKUP(B340,Components!$A$1:$C$299,2,FALSE),"")</f>
        <v>ALIS000071</v>
      </c>
      <c r="B340" s="204" t="s">
        <v>716</v>
      </c>
      <c r="C340" s="204">
        <f>IFERROR(VLOOKUP(B340,Components!$A$1:$C$299,3,FALSE),"")</f>
        <v>13.029545454545456</v>
      </c>
      <c r="D340" s="204">
        <v>1</v>
      </c>
      <c r="E340" s="204">
        <f t="shared" si="11"/>
        <v>13.029545454545456</v>
      </c>
    </row>
    <row r="341" spans="1:5" ht="15.75" customHeight="1">
      <c r="A341" s="220" t="s">
        <v>1750</v>
      </c>
      <c r="B341" s="221"/>
      <c r="C341" s="221"/>
      <c r="D341" s="222"/>
      <c r="E341" s="205">
        <f>SUM(E329:E340)</f>
        <v>111.07871861471862</v>
      </c>
    </row>
    <row r="342" spans="1:5" ht="15.75" customHeight="1"/>
    <row r="343" spans="1:5" ht="15.75" customHeight="1"/>
    <row r="344" spans="1:5" ht="15.75" customHeight="1">
      <c r="A344" s="217" t="s">
        <v>85</v>
      </c>
      <c r="B344" s="218"/>
      <c r="C344" s="218"/>
      <c r="D344" s="218"/>
      <c r="E344" s="219"/>
    </row>
    <row r="345" spans="1:5" ht="15.75" customHeight="1">
      <c r="A345" s="200" t="s">
        <v>1745</v>
      </c>
      <c r="B345" s="201" t="s">
        <v>1746</v>
      </c>
      <c r="C345" s="201" t="s">
        <v>1747</v>
      </c>
      <c r="D345" s="201" t="s">
        <v>1748</v>
      </c>
      <c r="E345" s="202" t="s">
        <v>1749</v>
      </c>
    </row>
    <row r="346" spans="1:5" ht="15.75" customHeight="1">
      <c r="A346" s="203" t="str">
        <f>IFERROR(VLOOKUP(B346,Components!$A$1:$C$299,2,FALSE),"")</f>
        <v>ALIS000018</v>
      </c>
      <c r="B346" s="203" t="s">
        <v>457</v>
      </c>
      <c r="C346" s="203">
        <f>IFERROR(VLOOKUP(B346,Components!$A$1:$C$299,3,FALSE),"")</f>
        <v>48.84</v>
      </c>
      <c r="D346" s="203">
        <v>1</v>
      </c>
      <c r="E346" s="203">
        <f t="shared" ref="E346:E357" si="12">IFERROR(D346*C346, 0)</f>
        <v>48.84</v>
      </c>
    </row>
    <row r="347" spans="1:5" ht="15.75" customHeight="1">
      <c r="A347" s="203" t="str">
        <f>IFERROR(VLOOKUP(B347,Components!$A$1:$C$299,2,FALSE),"")</f>
        <v>ALIS000044</v>
      </c>
      <c r="B347" s="203" t="s">
        <v>598</v>
      </c>
      <c r="C347" s="203">
        <f>IFERROR(VLOOKUP(B347,Components!$A$1:$C$299,3,FALSE),"")</f>
        <v>0.62045454545454548</v>
      </c>
      <c r="D347" s="203">
        <v>1</v>
      </c>
      <c r="E347" s="203">
        <f t="shared" si="12"/>
        <v>0.62045454545454548</v>
      </c>
    </row>
    <row r="348" spans="1:5" ht="15.75" customHeight="1">
      <c r="A348" s="203" t="str">
        <f>IFERROR(VLOOKUP(B348,Components!$A$1:$C$299,2,FALSE),"")</f>
        <v>ALIS000058</v>
      </c>
      <c r="B348" s="203" t="s">
        <v>655</v>
      </c>
      <c r="C348" s="203">
        <f>IFERROR(VLOOKUP(B348,Components!$A$1:$C$299,3,FALSE),"")</f>
        <v>5.8080000000000007</v>
      </c>
      <c r="D348" s="203">
        <v>1</v>
      </c>
      <c r="E348" s="203">
        <f t="shared" si="12"/>
        <v>5.8080000000000007</v>
      </c>
    </row>
    <row r="349" spans="1:5" ht="15.75" customHeight="1">
      <c r="A349" s="203" t="str">
        <f>IFERROR(VLOOKUP(B349,Components!$A$1:$C$299,2,FALSE),"")</f>
        <v>ALIS000129</v>
      </c>
      <c r="B349" s="203" t="s">
        <v>962</v>
      </c>
      <c r="C349" s="203">
        <f>IFERROR(VLOOKUP(B349,Components!$A$1:$C$299,3,FALSE),"")</f>
        <v>5.4545454545454543E-2</v>
      </c>
      <c r="D349" s="203">
        <v>4</v>
      </c>
      <c r="E349" s="203">
        <f t="shared" si="12"/>
        <v>0.21818181818181817</v>
      </c>
    </row>
    <row r="350" spans="1:5" ht="15.75" customHeight="1">
      <c r="A350" s="203" t="str">
        <f>IFERROR(VLOOKUP(B350,Components!$A$1:$C$299,2,FALSE),"")</f>
        <v>ALIS000136</v>
      </c>
      <c r="B350" s="203" t="s">
        <v>995</v>
      </c>
      <c r="C350" s="203">
        <f>IFERROR(VLOOKUP(B350,Components!$A$1:$C$299,3,FALSE),"")</f>
        <v>4.9090909090909095E-2</v>
      </c>
      <c r="D350" s="203">
        <v>3</v>
      </c>
      <c r="E350" s="203">
        <f t="shared" si="12"/>
        <v>0.14727272727272728</v>
      </c>
    </row>
    <row r="351" spans="1:5" ht="15.75" customHeight="1">
      <c r="A351" s="203" t="str">
        <f>IFERROR(VLOOKUP(B351,Components!$A$1:$C$299,2,FALSE),"")</f>
        <v>ALIS000087</v>
      </c>
      <c r="B351" s="203" t="s">
        <v>764</v>
      </c>
      <c r="C351" s="203">
        <f>IFERROR(VLOOKUP(B351,Components!$A$1:$C$299,3,FALSE),"")</f>
        <v>0.47727272727272729</v>
      </c>
      <c r="D351" s="203">
        <v>5</v>
      </c>
      <c r="E351" s="203">
        <f t="shared" si="12"/>
        <v>2.3863636363636367</v>
      </c>
    </row>
    <row r="352" spans="1:5" ht="15.75" customHeight="1">
      <c r="A352" s="203" t="str">
        <f>IFERROR(VLOOKUP(B352,Components!$A$1:$C$299,2,FALSE),"")</f>
        <v>ALIS000114</v>
      </c>
      <c r="B352" s="203" t="s">
        <v>899</v>
      </c>
      <c r="C352" s="203">
        <f>IFERROR(VLOOKUP(B352,Components!$A$1:$C$299,3,FALSE),"")</f>
        <v>62.522727272727273</v>
      </c>
      <c r="D352" s="203">
        <v>0.05</v>
      </c>
      <c r="E352" s="203">
        <f t="shared" si="12"/>
        <v>3.1261363636363639</v>
      </c>
    </row>
    <row r="353" spans="1:5" ht="15.75" customHeight="1">
      <c r="A353" s="203" t="str">
        <f>IFERROR(VLOOKUP(B353,Components!$A$1:$C$299,2,FALSE),"")</f>
        <v>ALIS000083</v>
      </c>
      <c r="B353" s="203" t="s">
        <v>756</v>
      </c>
      <c r="C353" s="203">
        <f>IFERROR(VLOOKUP(B353,Components!$A$1:$C$299,3,FALSE),"")</f>
        <v>1.0500000000000001E-2</v>
      </c>
      <c r="D353" s="203">
        <v>1</v>
      </c>
      <c r="E353" s="203">
        <f t="shared" si="12"/>
        <v>1.0500000000000001E-2</v>
      </c>
    </row>
    <row r="354" spans="1:5" ht="15.75" customHeight="1">
      <c r="A354" s="203" t="str">
        <f>IFERROR(VLOOKUP(B354,Components!$A$1:$C$299,2,FALSE),"")</f>
        <v>ALIS000084</v>
      </c>
      <c r="B354" s="203" t="s">
        <v>758</v>
      </c>
      <c r="C354" s="203">
        <f>IFERROR(VLOOKUP(B354,Components!$A$1:$C$299,3,FALSE),"")</f>
        <v>1.0500000000000001E-2</v>
      </c>
      <c r="D354" s="203">
        <v>1</v>
      </c>
      <c r="E354" s="203">
        <f t="shared" si="12"/>
        <v>1.0500000000000001E-2</v>
      </c>
    </row>
    <row r="355" spans="1:5" ht="15.75" customHeight="1">
      <c r="A355" s="203" t="str">
        <f>IFERROR(VLOOKUP(B355,Components!$A$1:$C$299,2,FALSE),"")</f>
        <v>ALIS000080</v>
      </c>
      <c r="B355" s="203" t="s">
        <v>750</v>
      </c>
      <c r="C355" s="203">
        <f>IFERROR(VLOOKUP(B355,Components!$A$1:$C$299,3,FALSE),"")</f>
        <v>14.82683982683983</v>
      </c>
      <c r="D355" s="203">
        <v>2</v>
      </c>
      <c r="E355" s="203">
        <f t="shared" si="12"/>
        <v>29.65367965367966</v>
      </c>
    </row>
    <row r="356" spans="1:5" ht="15.75" customHeight="1">
      <c r="A356" s="203" t="str">
        <f>IFERROR(VLOOKUP(B356,Components!$A$1:$C$299,2,FALSE),"")</f>
        <v>ALIS000082</v>
      </c>
      <c r="B356" s="203" t="s">
        <v>754</v>
      </c>
      <c r="C356" s="203">
        <f>IFERROR(VLOOKUP(B356,Components!$A$1:$C$299,3,FALSE),"")</f>
        <v>24.09361471861472</v>
      </c>
      <c r="D356" s="203">
        <v>0.3</v>
      </c>
      <c r="E356" s="203">
        <f t="shared" si="12"/>
        <v>7.2280844155844157</v>
      </c>
    </row>
    <row r="357" spans="1:5" ht="15.75" customHeight="1">
      <c r="A357" s="203" t="str">
        <f>IFERROR(VLOOKUP(B357,Components!$A$1:$C$299,2,FALSE),"")</f>
        <v>ALIS000072</v>
      </c>
      <c r="B357" s="204" t="s">
        <v>720</v>
      </c>
      <c r="C357" s="204">
        <f>IFERROR(VLOOKUP(B357,Components!$A$1:$C$299,3,FALSE),"")</f>
        <v>13.029545454545456</v>
      </c>
      <c r="D357" s="204">
        <v>1</v>
      </c>
      <c r="E357" s="204">
        <f t="shared" si="12"/>
        <v>13.029545454545456</v>
      </c>
    </row>
    <row r="358" spans="1:5" ht="15.75" customHeight="1">
      <c r="A358" s="220" t="s">
        <v>1750</v>
      </c>
      <c r="B358" s="221"/>
      <c r="C358" s="221"/>
      <c r="D358" s="222"/>
      <c r="E358" s="205">
        <f>SUM(E346:E357)</f>
        <v>111.07871861471862</v>
      </c>
    </row>
    <row r="359" spans="1:5" ht="15.75" customHeight="1"/>
    <row r="360" spans="1:5" ht="15.75" customHeight="1"/>
    <row r="361" spans="1:5" ht="15.75" customHeight="1">
      <c r="A361" s="217" t="s">
        <v>86</v>
      </c>
      <c r="B361" s="218"/>
      <c r="C361" s="218"/>
      <c r="D361" s="218"/>
      <c r="E361" s="219"/>
    </row>
    <row r="362" spans="1:5" ht="15.75" customHeight="1">
      <c r="A362" s="200" t="s">
        <v>1745</v>
      </c>
      <c r="B362" s="201" t="s">
        <v>1746</v>
      </c>
      <c r="C362" s="201" t="s">
        <v>1747</v>
      </c>
      <c r="D362" s="201" t="s">
        <v>1748</v>
      </c>
      <c r="E362" s="202" t="s">
        <v>1749</v>
      </c>
    </row>
    <row r="363" spans="1:5" ht="15.75" customHeight="1">
      <c r="A363" s="203" t="str">
        <f>IFERROR(VLOOKUP(B363,Components!$A$1:$C$299,2,FALSE),"")</f>
        <v>ALIS000018</v>
      </c>
      <c r="B363" s="203" t="s">
        <v>457</v>
      </c>
      <c r="C363" s="203">
        <f>IFERROR(VLOOKUP(B363,Components!$A$1:$C$299,3,FALSE),"")</f>
        <v>48.84</v>
      </c>
      <c r="D363" s="203">
        <v>1</v>
      </c>
      <c r="E363" s="203">
        <f t="shared" ref="E363:E374" si="13">IFERROR(D363*C363, 0)</f>
        <v>48.84</v>
      </c>
    </row>
    <row r="364" spans="1:5" ht="15.75" customHeight="1">
      <c r="A364" s="203" t="str">
        <f>IFERROR(VLOOKUP(B364,Components!$A$1:$C$299,2,FALSE),"")</f>
        <v>ALIS000044</v>
      </c>
      <c r="B364" s="203" t="s">
        <v>598</v>
      </c>
      <c r="C364" s="203">
        <f>IFERROR(VLOOKUP(B364,Components!$A$1:$C$299,3,FALSE),"")</f>
        <v>0.62045454545454548</v>
      </c>
      <c r="D364" s="203">
        <v>1</v>
      </c>
      <c r="E364" s="203">
        <f t="shared" si="13"/>
        <v>0.62045454545454548</v>
      </c>
    </row>
    <row r="365" spans="1:5" ht="15.75" customHeight="1">
      <c r="A365" s="203" t="str">
        <f>IFERROR(VLOOKUP(B365,Components!$A$1:$C$299,2,FALSE),"")</f>
        <v>ALIS000058</v>
      </c>
      <c r="B365" s="203" t="s">
        <v>655</v>
      </c>
      <c r="C365" s="203">
        <f>IFERROR(VLOOKUP(B365,Components!$A$1:$C$299,3,FALSE),"")</f>
        <v>5.8080000000000007</v>
      </c>
      <c r="D365" s="203">
        <v>1</v>
      </c>
      <c r="E365" s="203">
        <f t="shared" si="13"/>
        <v>5.8080000000000007</v>
      </c>
    </row>
    <row r="366" spans="1:5" ht="15.75" customHeight="1">
      <c r="A366" s="203" t="str">
        <f>IFERROR(VLOOKUP(B366,Components!$A$1:$C$299,2,FALSE),"")</f>
        <v>ALIS000129</v>
      </c>
      <c r="B366" s="203" t="s">
        <v>962</v>
      </c>
      <c r="C366" s="203">
        <f>IFERROR(VLOOKUP(B366,Components!$A$1:$C$299,3,FALSE),"")</f>
        <v>5.4545454545454543E-2</v>
      </c>
      <c r="D366" s="203">
        <v>4</v>
      </c>
      <c r="E366" s="203">
        <f t="shared" si="13"/>
        <v>0.21818181818181817</v>
      </c>
    </row>
    <row r="367" spans="1:5" ht="15.75" customHeight="1">
      <c r="A367" s="203" t="str">
        <f>IFERROR(VLOOKUP(B367,Components!$A$1:$C$299,2,FALSE),"")</f>
        <v>ALIS000136</v>
      </c>
      <c r="B367" s="203" t="s">
        <v>995</v>
      </c>
      <c r="C367" s="203">
        <f>IFERROR(VLOOKUP(B367,Components!$A$1:$C$299,3,FALSE),"")</f>
        <v>4.9090909090909095E-2</v>
      </c>
      <c r="D367" s="203">
        <v>3</v>
      </c>
      <c r="E367" s="203">
        <f t="shared" si="13"/>
        <v>0.14727272727272728</v>
      </c>
    </row>
    <row r="368" spans="1:5" ht="15.75" customHeight="1">
      <c r="A368" s="203" t="str">
        <f>IFERROR(VLOOKUP(B368,Components!$A$1:$C$299,2,FALSE),"")</f>
        <v>ALIS000087</v>
      </c>
      <c r="B368" s="203" t="s">
        <v>764</v>
      </c>
      <c r="C368" s="203">
        <f>IFERROR(VLOOKUP(B368,Components!$A$1:$C$299,3,FALSE),"")</f>
        <v>0.47727272727272729</v>
      </c>
      <c r="D368" s="203">
        <v>5</v>
      </c>
      <c r="E368" s="203">
        <f t="shared" si="13"/>
        <v>2.3863636363636367</v>
      </c>
    </row>
    <row r="369" spans="1:5" ht="15.75" customHeight="1">
      <c r="A369" s="203" t="str">
        <f>IFERROR(VLOOKUP(B369,Components!$A$1:$C$299,2,FALSE),"")</f>
        <v>ALIS000114</v>
      </c>
      <c r="B369" s="203" t="s">
        <v>899</v>
      </c>
      <c r="C369" s="203">
        <f>IFERROR(VLOOKUP(B369,Components!$A$1:$C$299,3,FALSE),"")</f>
        <v>62.522727272727273</v>
      </c>
      <c r="D369" s="203">
        <v>0.05</v>
      </c>
      <c r="E369" s="203">
        <f t="shared" si="13"/>
        <v>3.1261363636363639</v>
      </c>
    </row>
    <row r="370" spans="1:5" ht="15.75" customHeight="1">
      <c r="A370" s="203" t="str">
        <f>IFERROR(VLOOKUP(B370,Components!$A$1:$C$299,2,FALSE),"")</f>
        <v>ALIS000083</v>
      </c>
      <c r="B370" s="203" t="s">
        <v>756</v>
      </c>
      <c r="C370" s="203">
        <f>IFERROR(VLOOKUP(B370,Components!$A$1:$C$299,3,FALSE),"")</f>
        <v>1.0500000000000001E-2</v>
      </c>
      <c r="D370" s="203">
        <v>1</v>
      </c>
      <c r="E370" s="203">
        <f t="shared" si="13"/>
        <v>1.0500000000000001E-2</v>
      </c>
    </row>
    <row r="371" spans="1:5" ht="15.75" customHeight="1">
      <c r="A371" s="203" t="str">
        <f>IFERROR(VLOOKUP(B371,Components!$A$1:$C$299,2,FALSE),"")</f>
        <v>ALIS000084</v>
      </c>
      <c r="B371" s="203" t="s">
        <v>758</v>
      </c>
      <c r="C371" s="203">
        <f>IFERROR(VLOOKUP(B371,Components!$A$1:$C$299,3,FALSE),"")</f>
        <v>1.0500000000000001E-2</v>
      </c>
      <c r="D371" s="203">
        <v>1</v>
      </c>
      <c r="E371" s="203">
        <f t="shared" si="13"/>
        <v>1.0500000000000001E-2</v>
      </c>
    </row>
    <row r="372" spans="1:5" ht="15.75" customHeight="1">
      <c r="A372" s="203" t="str">
        <f>IFERROR(VLOOKUP(B372,Components!$A$1:$C$299,2,FALSE),"")</f>
        <v>ALIS000080</v>
      </c>
      <c r="B372" s="203" t="s">
        <v>750</v>
      </c>
      <c r="C372" s="203">
        <f>IFERROR(VLOOKUP(B372,Components!$A$1:$C$299,3,FALSE),"")</f>
        <v>14.82683982683983</v>
      </c>
      <c r="D372" s="203">
        <v>2</v>
      </c>
      <c r="E372" s="203">
        <f t="shared" si="13"/>
        <v>29.65367965367966</v>
      </c>
    </row>
    <row r="373" spans="1:5" ht="15.75" customHeight="1">
      <c r="A373" s="203" t="str">
        <f>IFERROR(VLOOKUP(B373,Components!$A$1:$C$299,2,FALSE),"")</f>
        <v>ALIS000082</v>
      </c>
      <c r="B373" s="203" t="s">
        <v>754</v>
      </c>
      <c r="C373" s="203">
        <f>IFERROR(VLOOKUP(B373,Components!$A$1:$C$299,3,FALSE),"")</f>
        <v>24.09361471861472</v>
      </c>
      <c r="D373" s="203">
        <v>0.3</v>
      </c>
      <c r="E373" s="203">
        <f t="shared" si="13"/>
        <v>7.2280844155844157</v>
      </c>
    </row>
    <row r="374" spans="1:5" ht="15.75" customHeight="1">
      <c r="A374" s="203" t="str">
        <f>IFERROR(VLOOKUP(B374,Components!$A$1:$C$299,2,FALSE),"")</f>
        <v>ALIS000073</v>
      </c>
      <c r="B374" s="204" t="s">
        <v>724</v>
      </c>
      <c r="C374" s="204">
        <f>IFERROR(VLOOKUP(B374,Components!$A$1:$C$299,3,FALSE),"")</f>
        <v>13.029545454545456</v>
      </c>
      <c r="D374" s="204">
        <v>1</v>
      </c>
      <c r="E374" s="204">
        <f t="shared" si="13"/>
        <v>13.029545454545456</v>
      </c>
    </row>
    <row r="375" spans="1:5" ht="15.75" customHeight="1">
      <c r="A375" s="220" t="s">
        <v>1750</v>
      </c>
      <c r="B375" s="221"/>
      <c r="C375" s="221"/>
      <c r="D375" s="222"/>
      <c r="E375" s="205">
        <f>SUM(E363:E374)</f>
        <v>111.07871861471862</v>
      </c>
    </row>
    <row r="376" spans="1:5" ht="15.75" customHeight="1"/>
    <row r="377" spans="1:5" ht="15.75" customHeight="1"/>
    <row r="378" spans="1:5" ht="15.75" customHeight="1">
      <c r="A378" s="217" t="s">
        <v>87</v>
      </c>
      <c r="B378" s="218"/>
      <c r="C378" s="218"/>
      <c r="D378" s="218"/>
      <c r="E378" s="219"/>
    </row>
    <row r="379" spans="1:5" ht="15.75" customHeight="1">
      <c r="A379" s="200" t="s">
        <v>1745</v>
      </c>
      <c r="B379" s="201" t="s">
        <v>1746</v>
      </c>
      <c r="C379" s="201" t="s">
        <v>1747</v>
      </c>
      <c r="D379" s="201" t="s">
        <v>1748</v>
      </c>
      <c r="E379" s="202" t="s">
        <v>1749</v>
      </c>
    </row>
    <row r="380" spans="1:5" ht="15.75" customHeight="1">
      <c r="A380" s="203" t="str">
        <f>IFERROR(VLOOKUP(B380,Components!$A$1:$C$299,2,FALSE),"")</f>
        <v>ALIS000018</v>
      </c>
      <c r="B380" s="203" t="s">
        <v>457</v>
      </c>
      <c r="C380" s="203">
        <f>IFERROR(VLOOKUP(B380,Components!$A$1:$C$299,3,FALSE),"")</f>
        <v>48.84</v>
      </c>
      <c r="D380" s="203">
        <v>1</v>
      </c>
      <c r="E380" s="203">
        <f t="shared" ref="E380:E391" si="14">IFERROR(D380*C380, 0)</f>
        <v>48.84</v>
      </c>
    </row>
    <row r="381" spans="1:5" ht="15.75" customHeight="1">
      <c r="A381" s="203" t="str">
        <f>IFERROR(VLOOKUP(B381,Components!$A$1:$C$299,2,FALSE),"")</f>
        <v>ALIS000044</v>
      </c>
      <c r="B381" s="203" t="s">
        <v>598</v>
      </c>
      <c r="C381" s="203">
        <f>IFERROR(VLOOKUP(B381,Components!$A$1:$C$299,3,FALSE),"")</f>
        <v>0.62045454545454548</v>
      </c>
      <c r="D381" s="203">
        <v>1</v>
      </c>
      <c r="E381" s="203">
        <f t="shared" si="14"/>
        <v>0.62045454545454548</v>
      </c>
    </row>
    <row r="382" spans="1:5" ht="15.75" customHeight="1">
      <c r="A382" s="203" t="str">
        <f>IFERROR(VLOOKUP(B382,Components!$A$1:$C$299,2,FALSE),"")</f>
        <v>ALIS000058</v>
      </c>
      <c r="B382" s="203" t="s">
        <v>655</v>
      </c>
      <c r="C382" s="203">
        <f>IFERROR(VLOOKUP(B382,Components!$A$1:$C$299,3,FALSE),"")</f>
        <v>5.8080000000000007</v>
      </c>
      <c r="D382" s="203">
        <v>1</v>
      </c>
      <c r="E382" s="203">
        <f t="shared" si="14"/>
        <v>5.8080000000000007</v>
      </c>
    </row>
    <row r="383" spans="1:5" ht="15.75" customHeight="1">
      <c r="A383" s="203" t="str">
        <f>IFERROR(VLOOKUP(B383,Components!$A$1:$C$299,2,FALSE),"")</f>
        <v>ALIS000129</v>
      </c>
      <c r="B383" s="203" t="s">
        <v>962</v>
      </c>
      <c r="C383" s="203">
        <f>IFERROR(VLOOKUP(B383,Components!$A$1:$C$299,3,FALSE),"")</f>
        <v>5.4545454545454543E-2</v>
      </c>
      <c r="D383" s="203">
        <v>4</v>
      </c>
      <c r="E383" s="203">
        <f t="shared" si="14"/>
        <v>0.21818181818181817</v>
      </c>
    </row>
    <row r="384" spans="1:5" ht="15.75" customHeight="1">
      <c r="A384" s="203" t="str">
        <f>IFERROR(VLOOKUP(B384,Components!$A$1:$C$299,2,FALSE),"")</f>
        <v>ALIS000136</v>
      </c>
      <c r="B384" s="203" t="s">
        <v>995</v>
      </c>
      <c r="C384" s="203">
        <f>IFERROR(VLOOKUP(B384,Components!$A$1:$C$299,3,FALSE),"")</f>
        <v>4.9090909090909095E-2</v>
      </c>
      <c r="D384" s="203">
        <v>3</v>
      </c>
      <c r="E384" s="203">
        <f t="shared" si="14"/>
        <v>0.14727272727272728</v>
      </c>
    </row>
    <row r="385" spans="1:5" ht="15.75" customHeight="1">
      <c r="A385" s="203" t="str">
        <f>IFERROR(VLOOKUP(B385,Components!$A$1:$C$299,2,FALSE),"")</f>
        <v>ALIS000087</v>
      </c>
      <c r="B385" s="203" t="s">
        <v>764</v>
      </c>
      <c r="C385" s="203">
        <f>IFERROR(VLOOKUP(B385,Components!$A$1:$C$299,3,FALSE),"")</f>
        <v>0.47727272727272729</v>
      </c>
      <c r="D385" s="203">
        <v>5</v>
      </c>
      <c r="E385" s="203">
        <f t="shared" si="14"/>
        <v>2.3863636363636367</v>
      </c>
    </row>
    <row r="386" spans="1:5" ht="15.75" customHeight="1">
      <c r="A386" s="203" t="str">
        <f>IFERROR(VLOOKUP(B386,Components!$A$1:$C$299,2,FALSE),"")</f>
        <v>ALIS000114</v>
      </c>
      <c r="B386" s="203" t="s">
        <v>899</v>
      </c>
      <c r="C386" s="203">
        <f>IFERROR(VLOOKUP(B386,Components!$A$1:$C$299,3,FALSE),"")</f>
        <v>62.522727272727273</v>
      </c>
      <c r="D386" s="203">
        <v>0.05</v>
      </c>
      <c r="E386" s="203">
        <f t="shared" si="14"/>
        <v>3.1261363636363639</v>
      </c>
    </row>
    <row r="387" spans="1:5" ht="15.75" customHeight="1">
      <c r="A387" s="203" t="str">
        <f>IFERROR(VLOOKUP(B387,Components!$A$1:$C$299,2,FALSE),"")</f>
        <v>ALIS000083</v>
      </c>
      <c r="B387" s="203" t="s">
        <v>756</v>
      </c>
      <c r="C387" s="203">
        <f>IFERROR(VLOOKUP(B387,Components!$A$1:$C$299,3,FALSE),"")</f>
        <v>1.0500000000000001E-2</v>
      </c>
      <c r="D387" s="203">
        <v>1</v>
      </c>
      <c r="E387" s="203">
        <f t="shared" si="14"/>
        <v>1.0500000000000001E-2</v>
      </c>
    </row>
    <row r="388" spans="1:5" ht="15.75" customHeight="1">
      <c r="A388" s="203" t="str">
        <f>IFERROR(VLOOKUP(B388,Components!$A$1:$C$299,2,FALSE),"")</f>
        <v>ALIS000084</v>
      </c>
      <c r="B388" s="203" t="s">
        <v>758</v>
      </c>
      <c r="C388" s="203">
        <f>IFERROR(VLOOKUP(B388,Components!$A$1:$C$299,3,FALSE),"")</f>
        <v>1.0500000000000001E-2</v>
      </c>
      <c r="D388" s="203">
        <v>1</v>
      </c>
      <c r="E388" s="203">
        <f t="shared" si="14"/>
        <v>1.0500000000000001E-2</v>
      </c>
    </row>
    <row r="389" spans="1:5" ht="15.75" customHeight="1">
      <c r="A389" s="203" t="str">
        <f>IFERROR(VLOOKUP(B389,Components!$A$1:$C$299,2,FALSE),"")</f>
        <v>ALIS000080</v>
      </c>
      <c r="B389" s="203" t="s">
        <v>750</v>
      </c>
      <c r="C389" s="203">
        <f>IFERROR(VLOOKUP(B389,Components!$A$1:$C$299,3,FALSE),"")</f>
        <v>14.82683982683983</v>
      </c>
      <c r="D389" s="203">
        <v>2</v>
      </c>
      <c r="E389" s="203">
        <f t="shared" si="14"/>
        <v>29.65367965367966</v>
      </c>
    </row>
    <row r="390" spans="1:5" ht="15.75" customHeight="1">
      <c r="A390" s="203" t="str">
        <f>IFERROR(VLOOKUP(B390,Components!$A$1:$C$299,2,FALSE),"")</f>
        <v>ALIS000082</v>
      </c>
      <c r="B390" s="203" t="s">
        <v>754</v>
      </c>
      <c r="C390" s="203">
        <f>IFERROR(VLOOKUP(B390,Components!$A$1:$C$299,3,FALSE),"")</f>
        <v>24.09361471861472</v>
      </c>
      <c r="D390" s="203">
        <v>0.3</v>
      </c>
      <c r="E390" s="203">
        <f t="shared" si="14"/>
        <v>7.2280844155844157</v>
      </c>
    </row>
    <row r="391" spans="1:5" ht="15.75" customHeight="1">
      <c r="A391" s="203" t="str">
        <f>IFERROR(VLOOKUP(B391,Components!$A$1:$C$299,2,FALSE),"")</f>
        <v>ALIS000077</v>
      </c>
      <c r="B391" s="204" t="s">
        <v>741</v>
      </c>
      <c r="C391" s="204">
        <f>IFERROR(VLOOKUP(B391,Components!$A$1:$C$299,3,FALSE),"")</f>
        <v>44.243181818181817</v>
      </c>
      <c r="D391" s="204">
        <v>1</v>
      </c>
      <c r="E391" s="204">
        <f t="shared" si="14"/>
        <v>44.243181818181817</v>
      </c>
    </row>
    <row r="392" spans="1:5" ht="15.75" customHeight="1">
      <c r="A392" s="220" t="s">
        <v>1750</v>
      </c>
      <c r="B392" s="221"/>
      <c r="C392" s="221"/>
      <c r="D392" s="222"/>
      <c r="E392" s="205">
        <f>SUM(E380:E391)</f>
        <v>142.29235497835498</v>
      </c>
    </row>
    <row r="393" spans="1:5" ht="15.75" customHeight="1"/>
    <row r="394" spans="1:5" ht="15.75" customHeight="1"/>
    <row r="395" spans="1:5" ht="15.75" customHeight="1"/>
    <row r="396" spans="1:5" ht="15.75" customHeight="1">
      <c r="A396" s="217" t="s">
        <v>88</v>
      </c>
      <c r="B396" s="218"/>
      <c r="C396" s="218"/>
      <c r="D396" s="218"/>
      <c r="E396" s="219"/>
    </row>
    <row r="397" spans="1:5" ht="15.75" customHeight="1">
      <c r="A397" s="200" t="s">
        <v>1745</v>
      </c>
      <c r="B397" s="201" t="s">
        <v>1746</v>
      </c>
      <c r="C397" s="201" t="s">
        <v>1747</v>
      </c>
      <c r="D397" s="201" t="s">
        <v>1748</v>
      </c>
      <c r="E397" s="202" t="s">
        <v>1749</v>
      </c>
    </row>
    <row r="398" spans="1:5" ht="15.75" customHeight="1">
      <c r="A398" s="203" t="str">
        <f>IFERROR(VLOOKUP(B398,Components!$A$1:$C$299,2,FALSE),"")</f>
        <v>ALIS000019</v>
      </c>
      <c r="B398" s="203" t="s">
        <v>460</v>
      </c>
      <c r="C398" s="203">
        <f>IFERROR(VLOOKUP(B398,Components!$A$1:$C$299,3,FALSE),"")</f>
        <v>132</v>
      </c>
      <c r="D398" s="203">
        <v>1</v>
      </c>
      <c r="E398" s="203">
        <f t="shared" ref="E398:E420" si="15">IFERROR(D398*C398, 0)</f>
        <v>132</v>
      </c>
    </row>
    <row r="399" spans="1:5" ht="15.75" customHeight="1">
      <c r="A399" s="203" t="str">
        <f>IFERROR(VLOOKUP(B399,Components!$A$1:$C$299,2,FALSE),"")</f>
        <v>ALIS000045</v>
      </c>
      <c r="B399" s="203" t="s">
        <v>603</v>
      </c>
      <c r="C399" s="203">
        <f>IFERROR(VLOOKUP(B399,Components!$A$1:$C$299,3,FALSE),"")</f>
        <v>1.9140000000000001</v>
      </c>
      <c r="D399" s="203">
        <v>1</v>
      </c>
      <c r="E399" s="203">
        <f t="shared" si="15"/>
        <v>1.9140000000000001</v>
      </c>
    </row>
    <row r="400" spans="1:5" ht="15.75" customHeight="1">
      <c r="A400" s="203" t="str">
        <f>IFERROR(VLOOKUP(B400,Components!$A$1:$C$299,2,FALSE),"")</f>
        <v>ALIS000055</v>
      </c>
      <c r="B400" s="203" t="s">
        <v>646</v>
      </c>
      <c r="C400" s="203">
        <f>IFERROR(VLOOKUP(B400,Components!$A$1:$C$299,3,FALSE),"")</f>
        <v>15.364800000000001</v>
      </c>
      <c r="D400" s="203">
        <v>1</v>
      </c>
      <c r="E400" s="203">
        <f t="shared" si="15"/>
        <v>15.364800000000001</v>
      </c>
    </row>
    <row r="401" spans="1:5" ht="15.75" customHeight="1">
      <c r="A401" s="203" t="str">
        <f>IFERROR(VLOOKUP(B401,Components!$A$1:$C$299,2,FALSE),"")</f>
        <v>ALIS000092</v>
      </c>
      <c r="B401" s="203" t="s">
        <v>790</v>
      </c>
      <c r="C401" s="203">
        <f>IFERROR(VLOOKUP(B401,Components!$A$1:$C$299,3,FALSE),"")</f>
        <v>23.759999999999998</v>
      </c>
      <c r="D401" s="203">
        <v>1</v>
      </c>
      <c r="E401" s="203">
        <f t="shared" si="15"/>
        <v>23.759999999999998</v>
      </c>
    </row>
    <row r="402" spans="1:5" ht="15.75" customHeight="1">
      <c r="A402" s="203" t="str">
        <f>IFERROR(VLOOKUP(B402,Components!$A$1:$C$299,2,FALSE),"")</f>
        <v>ALIS000042</v>
      </c>
      <c r="B402" s="203" t="s">
        <v>590</v>
      </c>
      <c r="C402" s="203">
        <f>IFERROR(VLOOKUP(B402,Components!$A$1:$C$299,3,FALSE),"")</f>
        <v>5.2206000000000001</v>
      </c>
      <c r="D402" s="203">
        <v>1</v>
      </c>
      <c r="E402" s="203">
        <f t="shared" si="15"/>
        <v>5.2206000000000001</v>
      </c>
    </row>
    <row r="403" spans="1:5" ht="15.75" customHeight="1">
      <c r="A403" s="203" t="str">
        <f>IFERROR(VLOOKUP(B403,Components!$A$1:$C$299,2,FALSE),"")</f>
        <v>ALIS000062</v>
      </c>
      <c r="B403" s="203" t="s">
        <v>673</v>
      </c>
      <c r="C403" s="203">
        <f>IFERROR(VLOOKUP(B403,Components!$A$1:$C$299,3,FALSE),"")</f>
        <v>0.97650000000000003</v>
      </c>
      <c r="D403" s="203">
        <v>2</v>
      </c>
      <c r="E403" s="203">
        <f t="shared" si="15"/>
        <v>1.9530000000000001</v>
      </c>
    </row>
    <row r="404" spans="1:5" ht="15.75" customHeight="1">
      <c r="A404" s="203" t="str">
        <f>IFERROR(VLOOKUP(B404,Components!$A$1:$C$299,2,FALSE),"")</f>
        <v>ALIS000026</v>
      </c>
      <c r="B404" s="203" t="s">
        <v>501</v>
      </c>
      <c r="C404" s="203">
        <f>IFERROR(VLOOKUP(B404,Components!$A$1:$C$299,3,FALSE),"")</f>
        <v>3.7518409090909093</v>
      </c>
      <c r="D404" s="203">
        <v>1</v>
      </c>
      <c r="E404" s="203">
        <f t="shared" si="15"/>
        <v>3.7518409090909093</v>
      </c>
    </row>
    <row r="405" spans="1:5" ht="15.75" customHeight="1">
      <c r="A405" s="203" t="str">
        <f>IFERROR(VLOOKUP(B405,Components!$A$1:$C$299,2,FALSE),"")</f>
        <v>ALIS000052</v>
      </c>
      <c r="B405" s="203" t="s">
        <v>633</v>
      </c>
      <c r="C405" s="203">
        <f>IFERROR(VLOOKUP(B405,Components!$A$1:$C$299,3,FALSE),"")</f>
        <v>1.8216000000000001</v>
      </c>
      <c r="D405" s="203">
        <v>1</v>
      </c>
      <c r="E405" s="203">
        <f t="shared" si="15"/>
        <v>1.8216000000000001</v>
      </c>
    </row>
    <row r="406" spans="1:5" ht="15.75" customHeight="1">
      <c r="A406" s="203" t="str">
        <f>IFERROR(VLOOKUP(B406,Components!$A$1:$C$299,2,FALSE),"")</f>
        <v>ALIS000207</v>
      </c>
      <c r="B406" s="203" t="s">
        <v>1320</v>
      </c>
      <c r="C406" s="203">
        <f>IFERROR(VLOOKUP(B406,Components!$A$1:$C$299,3,FALSE),"")</f>
        <v>2.1932727272727273</v>
      </c>
      <c r="D406" s="203">
        <v>1</v>
      </c>
      <c r="E406" s="203">
        <f t="shared" si="15"/>
        <v>2.1932727272727273</v>
      </c>
    </row>
    <row r="407" spans="1:5" ht="15.75" customHeight="1">
      <c r="A407" s="203" t="str">
        <f>IFERROR(VLOOKUP(B407,Components!$A$1:$C$299,2,FALSE),"")</f>
        <v>ALIS000087</v>
      </c>
      <c r="B407" s="203" t="s">
        <v>764</v>
      </c>
      <c r="C407" s="203">
        <f>IFERROR(VLOOKUP(B407,Components!$A$1:$C$299,3,FALSE),"")</f>
        <v>0.47727272727272729</v>
      </c>
      <c r="D407" s="203">
        <v>35</v>
      </c>
      <c r="E407" s="203">
        <f t="shared" si="15"/>
        <v>16.704545454545457</v>
      </c>
    </row>
    <row r="408" spans="1:5" ht="15.75" customHeight="1">
      <c r="A408" s="203" t="str">
        <f>IFERROR(VLOOKUP(B408,Components!$A$1:$C$299,2,FALSE),"")</f>
        <v>ALIS000137</v>
      </c>
      <c r="B408" s="203" t="s">
        <v>998</v>
      </c>
      <c r="C408" s="203">
        <f>IFERROR(VLOOKUP(B408,Components!$A$1:$C$299,3,FALSE),"")</f>
        <v>3.8181818181818185E-2</v>
      </c>
      <c r="D408" s="203">
        <v>4</v>
      </c>
      <c r="E408" s="203">
        <f t="shared" si="15"/>
        <v>0.15272727272727274</v>
      </c>
    </row>
    <row r="409" spans="1:5" ht="15.75" customHeight="1">
      <c r="A409" s="203" t="str">
        <f>IFERROR(VLOOKUP(B409,Components!$A$1:$C$299,2,FALSE),"")</f>
        <v>ALIS000138</v>
      </c>
      <c r="B409" s="203" t="s">
        <v>1003</v>
      </c>
      <c r="C409" s="203">
        <f>IFERROR(VLOOKUP(B409,Components!$A$1:$C$299,3,FALSE),"")</f>
        <v>3.8181818181818185E-2</v>
      </c>
      <c r="D409" s="203">
        <v>4</v>
      </c>
      <c r="E409" s="203">
        <f t="shared" si="15"/>
        <v>0.15272727272727274</v>
      </c>
    </row>
    <row r="410" spans="1:5" ht="15.75" customHeight="1">
      <c r="A410" s="203" t="str">
        <f>IFERROR(VLOOKUP(B410,Components!$A$1:$C$299,2,FALSE),"")</f>
        <v>ALIS000132</v>
      </c>
      <c r="B410" s="203" t="s">
        <v>975</v>
      </c>
      <c r="C410" s="203">
        <f>IFERROR(VLOOKUP(B410,Components!$A$1:$C$299,3,FALSE),"")</f>
        <v>3.3409090909090909E-2</v>
      </c>
      <c r="D410" s="203">
        <v>5</v>
      </c>
      <c r="E410" s="203">
        <f t="shared" si="15"/>
        <v>0.16704545454545455</v>
      </c>
    </row>
    <row r="411" spans="1:5" ht="15.75" customHeight="1">
      <c r="A411" s="203" t="str">
        <f>IFERROR(VLOOKUP(B411,Components!$A$1:$C$299,2,FALSE),"")</f>
        <v>ALIS000133</v>
      </c>
      <c r="B411" s="203" t="s">
        <v>980</v>
      </c>
      <c r="C411" s="203">
        <f>IFERROR(VLOOKUP(B411,Components!$A$1:$C$299,3,FALSE),"")</f>
        <v>9.5454545454545459E-2</v>
      </c>
      <c r="D411" s="203">
        <v>3</v>
      </c>
      <c r="E411" s="203">
        <f t="shared" si="15"/>
        <v>0.28636363636363638</v>
      </c>
    </row>
    <row r="412" spans="1:5" ht="15.75" customHeight="1">
      <c r="A412" s="203" t="str">
        <f>IFERROR(VLOOKUP(B412,Components!$A$1:$C$299,2,FALSE),"")</f>
        <v>ALIS000125</v>
      </c>
      <c r="B412" s="203" t="s">
        <v>950</v>
      </c>
      <c r="C412" s="203">
        <f>IFERROR(VLOOKUP(B412,Components!$A$1:$C$299,3,FALSE),"")</f>
        <v>17.611363636363635</v>
      </c>
      <c r="D412" s="203">
        <v>0.01</v>
      </c>
      <c r="E412" s="203">
        <f t="shared" si="15"/>
        <v>0.17611363636363636</v>
      </c>
    </row>
    <row r="413" spans="1:5" ht="15.75" customHeight="1">
      <c r="A413" s="203" t="str">
        <f>IFERROR(VLOOKUP(B413,Components!$A$1:$C$299,2,FALSE),"")</f>
        <v>ALIS000128</v>
      </c>
      <c r="B413" s="203" t="s">
        <v>959</v>
      </c>
      <c r="C413" s="203">
        <f>IFERROR(VLOOKUP(B413,Components!$A$1:$C$299,3,FALSE),"")</f>
        <v>17.611363636363635</v>
      </c>
      <c r="D413" s="203">
        <v>0.01</v>
      </c>
      <c r="E413" s="203">
        <f t="shared" si="15"/>
        <v>0.17611363636363636</v>
      </c>
    </row>
    <row r="414" spans="1:5" ht="15.75" customHeight="1">
      <c r="A414" s="203" t="str">
        <f>IFERROR(VLOOKUP(B414,Components!$A$1:$C$299,2,FALSE),"")</f>
        <v>ALIS000117</v>
      </c>
      <c r="B414" s="203" t="s">
        <v>913</v>
      </c>
      <c r="C414" s="203">
        <f>IFERROR(VLOOKUP(B414,Components!$A$1:$C$299,3,FALSE),"")</f>
        <v>147.42954545454546</v>
      </c>
      <c r="D414" s="203">
        <v>0.01</v>
      </c>
      <c r="E414" s="203">
        <f t="shared" si="15"/>
        <v>1.4742954545454547</v>
      </c>
    </row>
    <row r="415" spans="1:5" ht="15.75" customHeight="1">
      <c r="A415" s="203" t="str">
        <f>IFERROR(VLOOKUP(B415,Components!$A$1:$C$299,2,FALSE),"")</f>
        <v>ALIS000083</v>
      </c>
      <c r="B415" s="203" t="s">
        <v>756</v>
      </c>
      <c r="C415" s="203">
        <f>IFERROR(VLOOKUP(B415,Components!$A$1:$C$299,3,FALSE),"")</f>
        <v>1.0500000000000001E-2</v>
      </c>
      <c r="D415" s="203">
        <v>1</v>
      </c>
      <c r="E415" s="203">
        <f t="shared" si="15"/>
        <v>1.0500000000000001E-2</v>
      </c>
    </row>
    <row r="416" spans="1:5" ht="15.75" customHeight="1">
      <c r="A416" s="203" t="str">
        <f>IFERROR(VLOOKUP(B416,Components!$A$1:$C$299,2,FALSE),"")</f>
        <v>ALIS000084</v>
      </c>
      <c r="B416" s="203" t="s">
        <v>758</v>
      </c>
      <c r="C416" s="203">
        <f>IFERROR(VLOOKUP(B416,Components!$A$1:$C$299,3,FALSE),"")</f>
        <v>1.0500000000000001E-2</v>
      </c>
      <c r="D416" s="203">
        <v>1</v>
      </c>
      <c r="E416" s="203">
        <f t="shared" si="15"/>
        <v>1.0500000000000001E-2</v>
      </c>
    </row>
    <row r="417" spans="1:5" ht="15.75" customHeight="1">
      <c r="A417" s="203" t="str">
        <f>IFERROR(VLOOKUP(B417,Components!$A$1:$C$299,2,FALSE),"")</f>
        <v>ALIS000086</v>
      </c>
      <c r="B417" s="203" t="s">
        <v>762</v>
      </c>
      <c r="C417" s="203">
        <f>IFERROR(VLOOKUP(B417,Components!$A$1:$C$299,3,FALSE),"")</f>
        <v>0.23863636363636365</v>
      </c>
      <c r="D417" s="203">
        <v>1</v>
      </c>
      <c r="E417" s="203">
        <f t="shared" si="15"/>
        <v>0.23863636363636365</v>
      </c>
    </row>
    <row r="418" spans="1:5" ht="15.75" customHeight="1">
      <c r="A418" s="203" t="str">
        <f>IFERROR(VLOOKUP(B418,Components!$A$1:$C$299,2,FALSE),"")</f>
        <v>ALIS000080</v>
      </c>
      <c r="B418" s="203" t="s">
        <v>750</v>
      </c>
      <c r="C418" s="203">
        <f>IFERROR(VLOOKUP(B418,Components!$A$1:$C$299,3,FALSE),"")</f>
        <v>14.82683982683983</v>
      </c>
      <c r="D418" s="203">
        <v>3</v>
      </c>
      <c r="E418" s="203">
        <f t="shared" si="15"/>
        <v>44.48051948051949</v>
      </c>
    </row>
    <row r="419" spans="1:5" ht="15.75" customHeight="1">
      <c r="A419" s="203" t="str">
        <f>IFERROR(VLOOKUP(B419,Components!$A$1:$C$299,2,FALSE),"")</f>
        <v>ALIS000082</v>
      </c>
      <c r="B419" s="203" t="s">
        <v>754</v>
      </c>
      <c r="C419" s="203">
        <f>IFERROR(VLOOKUP(B419,Components!$A$1:$C$299,3,FALSE),"")</f>
        <v>24.09361471861472</v>
      </c>
      <c r="D419" s="203">
        <v>0.5</v>
      </c>
      <c r="E419" s="203">
        <f t="shared" si="15"/>
        <v>12.04680735930736</v>
      </c>
    </row>
    <row r="420" spans="1:5" ht="15.75" customHeight="1">
      <c r="A420" s="203" t="str">
        <f>IFERROR(VLOOKUP(B420,Components!$A$1:$C$299,2,FALSE),"")</f>
        <v/>
      </c>
      <c r="B420" s="203"/>
      <c r="C420" s="203" t="str">
        <f>IFERROR(VLOOKUP(B420,Components!$A$1:$C$299,3,FALSE),"")</f>
        <v/>
      </c>
      <c r="D420" s="203"/>
      <c r="E420" s="203">
        <f t="shared" si="15"/>
        <v>0</v>
      </c>
    </row>
    <row r="421" spans="1:5" ht="15.75" customHeight="1">
      <c r="A421" s="220" t="s">
        <v>1750</v>
      </c>
      <c r="B421" s="221"/>
      <c r="C421" s="221"/>
      <c r="D421" s="222"/>
      <c r="E421" s="205">
        <f>SUM(E398:E420)</f>
        <v>264.05600865800864</v>
      </c>
    </row>
    <row r="422" spans="1:5" ht="15.75" customHeight="1"/>
    <row r="423" spans="1:5" ht="15.75" customHeight="1"/>
    <row r="424" spans="1:5" ht="15.75" customHeight="1">
      <c r="A424" s="217" t="s">
        <v>1771</v>
      </c>
      <c r="B424" s="218"/>
      <c r="C424" s="218"/>
      <c r="D424" s="218"/>
      <c r="E424" s="219"/>
    </row>
    <row r="425" spans="1:5" ht="15.75" customHeight="1">
      <c r="A425" s="200" t="s">
        <v>1745</v>
      </c>
      <c r="B425" s="201" t="s">
        <v>1746</v>
      </c>
      <c r="C425" s="201" t="s">
        <v>1747</v>
      </c>
      <c r="D425" s="201" t="s">
        <v>1748</v>
      </c>
      <c r="E425" s="202" t="s">
        <v>1749</v>
      </c>
    </row>
    <row r="426" spans="1:5" ht="15.75" customHeight="1">
      <c r="A426" s="203" t="str">
        <f>IFERROR(VLOOKUP(B426,Components!$A$1:$C$299,2,FALSE),"")</f>
        <v>ALIS000019</v>
      </c>
      <c r="B426" s="203" t="s">
        <v>460</v>
      </c>
      <c r="C426" s="203">
        <f>IFERROR(VLOOKUP(B426,Components!$A$1:$C$299,3,FALSE),"")</f>
        <v>132</v>
      </c>
      <c r="D426" s="203">
        <v>1</v>
      </c>
      <c r="E426" s="203">
        <f t="shared" ref="E426:E448" si="16">IFERROR(D426*C426, 0)</f>
        <v>132</v>
      </c>
    </row>
    <row r="427" spans="1:5" ht="15.75" customHeight="1">
      <c r="A427" s="203" t="str">
        <f>IFERROR(VLOOKUP(B427,Components!$A$1:$C$299,2,FALSE),"")</f>
        <v>ALIS000045</v>
      </c>
      <c r="B427" s="203" t="s">
        <v>603</v>
      </c>
      <c r="C427" s="203">
        <f>IFERROR(VLOOKUP(B427,Components!$A$1:$C$299,3,FALSE),"")</f>
        <v>1.9140000000000001</v>
      </c>
      <c r="D427" s="203">
        <v>1</v>
      </c>
      <c r="E427" s="203">
        <f t="shared" si="16"/>
        <v>1.9140000000000001</v>
      </c>
    </row>
    <row r="428" spans="1:5" ht="15.75" customHeight="1">
      <c r="A428" s="203" t="str">
        <f>IFERROR(VLOOKUP(B428,Components!$A$1:$C$299,2,FALSE),"")</f>
        <v>ALIS000055</v>
      </c>
      <c r="B428" s="203" t="s">
        <v>646</v>
      </c>
      <c r="C428" s="203">
        <f>IFERROR(VLOOKUP(B428,Components!$A$1:$C$299,3,FALSE),"")</f>
        <v>15.364800000000001</v>
      </c>
      <c r="D428" s="203">
        <v>1</v>
      </c>
      <c r="E428" s="203">
        <f t="shared" si="16"/>
        <v>15.364800000000001</v>
      </c>
    </row>
    <row r="429" spans="1:5" ht="15.75" customHeight="1">
      <c r="A429" s="203" t="str">
        <f>IFERROR(VLOOKUP(B429,Components!$A$1:$C$299,2,FALSE),"")</f>
        <v>ALIS000092</v>
      </c>
      <c r="B429" s="203" t="s">
        <v>790</v>
      </c>
      <c r="C429" s="203">
        <f>IFERROR(VLOOKUP(B429,Components!$A$1:$C$299,3,FALSE),"")</f>
        <v>23.759999999999998</v>
      </c>
      <c r="D429" s="203">
        <v>1</v>
      </c>
      <c r="E429" s="203">
        <f t="shared" si="16"/>
        <v>23.759999999999998</v>
      </c>
    </row>
    <row r="430" spans="1:5" ht="15.75" customHeight="1">
      <c r="A430" s="203" t="str">
        <f>IFERROR(VLOOKUP(B430,Components!$A$1:$C$299,2,FALSE),"")</f>
        <v>ALIS000042</v>
      </c>
      <c r="B430" s="203" t="s">
        <v>590</v>
      </c>
      <c r="C430" s="203">
        <f>IFERROR(VLOOKUP(B430,Components!$A$1:$C$299,3,FALSE),"")</f>
        <v>5.2206000000000001</v>
      </c>
      <c r="D430" s="203">
        <v>1</v>
      </c>
      <c r="E430" s="203">
        <f t="shared" si="16"/>
        <v>5.2206000000000001</v>
      </c>
    </row>
    <row r="431" spans="1:5" ht="15.75" customHeight="1">
      <c r="A431" s="203" t="str">
        <f>IFERROR(VLOOKUP(B431,Components!$A$1:$C$299,2,FALSE),"")</f>
        <v>ALIS000062</v>
      </c>
      <c r="B431" s="203" t="s">
        <v>673</v>
      </c>
      <c r="C431" s="203">
        <f>IFERROR(VLOOKUP(B431,Components!$A$1:$C$299,3,FALSE),"")</f>
        <v>0.97650000000000003</v>
      </c>
      <c r="D431" s="203">
        <v>2</v>
      </c>
      <c r="E431" s="203">
        <f t="shared" si="16"/>
        <v>1.9530000000000001</v>
      </c>
    </row>
    <row r="432" spans="1:5" ht="15.75" customHeight="1">
      <c r="A432" s="203" t="str">
        <f>IFERROR(VLOOKUP(B432,Components!$A$1:$C$299,2,FALSE),"")</f>
        <v>ALIS000026</v>
      </c>
      <c r="B432" s="203" t="s">
        <v>501</v>
      </c>
      <c r="C432" s="203">
        <f>IFERROR(VLOOKUP(B432,Components!$A$1:$C$299,3,FALSE),"")</f>
        <v>3.7518409090909093</v>
      </c>
      <c r="D432" s="203">
        <v>1</v>
      </c>
      <c r="E432" s="203">
        <f t="shared" si="16"/>
        <v>3.7518409090909093</v>
      </c>
    </row>
    <row r="433" spans="1:5" ht="15.75" customHeight="1">
      <c r="A433" s="203" t="str">
        <f>IFERROR(VLOOKUP(B433,Components!$A$1:$C$299,2,FALSE),"")</f>
        <v>ALIS000052</v>
      </c>
      <c r="B433" s="203" t="s">
        <v>633</v>
      </c>
      <c r="C433" s="203">
        <f>IFERROR(VLOOKUP(B433,Components!$A$1:$C$299,3,FALSE),"")</f>
        <v>1.8216000000000001</v>
      </c>
      <c r="D433" s="203">
        <v>1</v>
      </c>
      <c r="E433" s="203">
        <f t="shared" si="16"/>
        <v>1.8216000000000001</v>
      </c>
    </row>
    <row r="434" spans="1:5" ht="15.75" customHeight="1">
      <c r="A434" s="203" t="str">
        <f>IFERROR(VLOOKUP(B434,Components!$A$1:$C$299,2,FALSE),"")</f>
        <v>ALIS000207</v>
      </c>
      <c r="B434" s="203" t="s">
        <v>1320</v>
      </c>
      <c r="C434" s="203">
        <f>IFERROR(VLOOKUP(B434,Components!$A$1:$C$299,3,FALSE),"")</f>
        <v>2.1932727272727273</v>
      </c>
      <c r="D434" s="203">
        <v>1</v>
      </c>
      <c r="E434" s="203">
        <f t="shared" si="16"/>
        <v>2.1932727272727273</v>
      </c>
    </row>
    <row r="435" spans="1:5" ht="15.75" customHeight="1">
      <c r="A435" s="203" t="str">
        <f>IFERROR(VLOOKUP(B435,Components!$A$1:$C$299,2,FALSE),"")</f>
        <v>ALIS000087</v>
      </c>
      <c r="B435" s="203" t="s">
        <v>764</v>
      </c>
      <c r="C435" s="203">
        <f>IFERROR(VLOOKUP(B435,Components!$A$1:$C$299,3,FALSE),"")</f>
        <v>0.47727272727272729</v>
      </c>
      <c r="D435" s="203">
        <v>35</v>
      </c>
      <c r="E435" s="203">
        <f t="shared" si="16"/>
        <v>16.704545454545457</v>
      </c>
    </row>
    <row r="436" spans="1:5" ht="15.75" customHeight="1">
      <c r="A436" s="203" t="str">
        <f>IFERROR(VLOOKUP(B436,Components!$A$1:$C$299,2,FALSE),"")</f>
        <v>ALIS000137</v>
      </c>
      <c r="B436" s="203" t="s">
        <v>998</v>
      </c>
      <c r="C436" s="203">
        <f>IFERROR(VLOOKUP(B436,Components!$A$1:$C$299,3,FALSE),"")</f>
        <v>3.8181818181818185E-2</v>
      </c>
      <c r="D436" s="203">
        <v>4</v>
      </c>
      <c r="E436" s="203">
        <f t="shared" si="16"/>
        <v>0.15272727272727274</v>
      </c>
    </row>
    <row r="437" spans="1:5" ht="15.75" customHeight="1">
      <c r="A437" s="203" t="str">
        <f>IFERROR(VLOOKUP(B437,Components!$A$1:$C$299,2,FALSE),"")</f>
        <v>ALIS000138</v>
      </c>
      <c r="B437" s="203" t="s">
        <v>1003</v>
      </c>
      <c r="C437" s="203">
        <f>IFERROR(VLOOKUP(B437,Components!$A$1:$C$299,3,FALSE),"")</f>
        <v>3.8181818181818185E-2</v>
      </c>
      <c r="D437" s="203">
        <v>4</v>
      </c>
      <c r="E437" s="203">
        <f t="shared" si="16"/>
        <v>0.15272727272727274</v>
      </c>
    </row>
    <row r="438" spans="1:5" ht="15.75" customHeight="1">
      <c r="A438" s="203" t="str">
        <f>IFERROR(VLOOKUP(B438,Components!$A$1:$C$299,2,FALSE),"")</f>
        <v>ALIS000132</v>
      </c>
      <c r="B438" s="203" t="s">
        <v>975</v>
      </c>
      <c r="C438" s="203">
        <f>IFERROR(VLOOKUP(B438,Components!$A$1:$C$299,3,FALSE),"")</f>
        <v>3.3409090909090909E-2</v>
      </c>
      <c r="D438" s="203">
        <v>5</v>
      </c>
      <c r="E438" s="203">
        <f t="shared" si="16"/>
        <v>0.16704545454545455</v>
      </c>
    </row>
    <row r="439" spans="1:5" ht="15.75" customHeight="1">
      <c r="A439" s="203" t="str">
        <f>IFERROR(VLOOKUP(B439,Components!$A$1:$C$299,2,FALSE),"")</f>
        <v>ALIS000133</v>
      </c>
      <c r="B439" s="203" t="s">
        <v>980</v>
      </c>
      <c r="C439" s="203">
        <f>IFERROR(VLOOKUP(B439,Components!$A$1:$C$299,3,FALSE),"")</f>
        <v>9.5454545454545459E-2</v>
      </c>
      <c r="D439" s="203">
        <v>3</v>
      </c>
      <c r="E439" s="203">
        <f t="shared" si="16"/>
        <v>0.28636363636363638</v>
      </c>
    </row>
    <row r="440" spans="1:5" ht="15.75" customHeight="1">
      <c r="A440" s="203" t="str">
        <f>IFERROR(VLOOKUP(B440,Components!$A$1:$C$299,2,FALSE),"")</f>
        <v>ALIS000125</v>
      </c>
      <c r="B440" s="203" t="s">
        <v>950</v>
      </c>
      <c r="C440" s="203">
        <f>IFERROR(VLOOKUP(B440,Components!$A$1:$C$299,3,FALSE),"")</f>
        <v>17.611363636363635</v>
      </c>
      <c r="D440" s="203">
        <v>0.01</v>
      </c>
      <c r="E440" s="203">
        <f t="shared" si="16"/>
        <v>0.17611363636363636</v>
      </c>
    </row>
    <row r="441" spans="1:5" ht="15.75" customHeight="1">
      <c r="A441" s="203" t="str">
        <f>IFERROR(VLOOKUP(B441,Components!$A$1:$C$299,2,FALSE),"")</f>
        <v>ALIS000128</v>
      </c>
      <c r="B441" s="203" t="s">
        <v>959</v>
      </c>
      <c r="C441" s="203">
        <f>IFERROR(VLOOKUP(B441,Components!$A$1:$C$299,3,FALSE),"")</f>
        <v>17.611363636363635</v>
      </c>
      <c r="D441" s="203">
        <v>0.01</v>
      </c>
      <c r="E441" s="203">
        <f t="shared" si="16"/>
        <v>0.17611363636363636</v>
      </c>
    </row>
    <row r="442" spans="1:5" ht="15.75" customHeight="1">
      <c r="A442" s="203" t="str">
        <f>IFERROR(VLOOKUP(B442,Components!$A$1:$C$299,2,FALSE),"")</f>
        <v>ALIS000117</v>
      </c>
      <c r="B442" s="203" t="s">
        <v>913</v>
      </c>
      <c r="C442" s="203">
        <f>IFERROR(VLOOKUP(B442,Components!$A$1:$C$299,3,FALSE),"")</f>
        <v>147.42954545454546</v>
      </c>
      <c r="D442" s="203">
        <v>0.01</v>
      </c>
      <c r="E442" s="203">
        <f t="shared" si="16"/>
        <v>1.4742954545454547</v>
      </c>
    </row>
    <row r="443" spans="1:5" ht="15.75" customHeight="1">
      <c r="A443" s="203" t="str">
        <f>IFERROR(VLOOKUP(B443,Components!$A$1:$C$299,2,FALSE),"")</f>
        <v>ALIS000083</v>
      </c>
      <c r="B443" s="203" t="s">
        <v>756</v>
      </c>
      <c r="C443" s="203">
        <f>IFERROR(VLOOKUP(B443,Components!$A$1:$C$299,3,FALSE),"")</f>
        <v>1.0500000000000001E-2</v>
      </c>
      <c r="D443" s="203">
        <v>1</v>
      </c>
      <c r="E443" s="203">
        <f t="shared" si="16"/>
        <v>1.0500000000000001E-2</v>
      </c>
    </row>
    <row r="444" spans="1:5" ht="15.75" customHeight="1">
      <c r="A444" s="203" t="str">
        <f>IFERROR(VLOOKUP(B444,Components!$A$1:$C$299,2,FALSE),"")</f>
        <v>ALIS000084</v>
      </c>
      <c r="B444" s="203" t="s">
        <v>758</v>
      </c>
      <c r="C444" s="203">
        <f>IFERROR(VLOOKUP(B444,Components!$A$1:$C$299,3,FALSE),"")</f>
        <v>1.0500000000000001E-2</v>
      </c>
      <c r="D444" s="203">
        <v>1</v>
      </c>
      <c r="E444" s="203">
        <f t="shared" si="16"/>
        <v>1.0500000000000001E-2</v>
      </c>
    </row>
    <row r="445" spans="1:5" ht="15.75" customHeight="1">
      <c r="A445" s="203" t="str">
        <f>IFERROR(VLOOKUP(B445,Components!$A$1:$C$299,2,FALSE),"")</f>
        <v>ALIS000086</v>
      </c>
      <c r="B445" s="203" t="s">
        <v>762</v>
      </c>
      <c r="C445" s="203">
        <f>IFERROR(VLOOKUP(B445,Components!$A$1:$C$299,3,FALSE),"")</f>
        <v>0.23863636363636365</v>
      </c>
      <c r="D445" s="203">
        <v>1</v>
      </c>
      <c r="E445" s="203">
        <f t="shared" si="16"/>
        <v>0.23863636363636365</v>
      </c>
    </row>
    <row r="446" spans="1:5" ht="15.75" customHeight="1">
      <c r="A446" s="203" t="str">
        <f>IFERROR(VLOOKUP(B446,Components!$A$1:$C$299,2,FALSE),"")</f>
        <v>ALIS000080</v>
      </c>
      <c r="B446" s="203" t="s">
        <v>750</v>
      </c>
      <c r="C446" s="203">
        <f>IFERROR(VLOOKUP(B446,Components!$A$1:$C$299,3,FALSE),"")</f>
        <v>14.82683982683983</v>
      </c>
      <c r="D446" s="203">
        <v>3</v>
      </c>
      <c r="E446" s="203">
        <f t="shared" si="16"/>
        <v>44.48051948051949</v>
      </c>
    </row>
    <row r="447" spans="1:5" ht="15.75" customHeight="1">
      <c r="A447" s="203" t="str">
        <f>IFERROR(VLOOKUP(B447,Components!$A$1:$C$299,2,FALSE),"")</f>
        <v>ALIS000082</v>
      </c>
      <c r="B447" s="203" t="s">
        <v>754</v>
      </c>
      <c r="C447" s="203">
        <f>IFERROR(VLOOKUP(B447,Components!$A$1:$C$299,3,FALSE),"")</f>
        <v>24.09361471861472</v>
      </c>
      <c r="D447" s="203">
        <v>0.5</v>
      </c>
      <c r="E447" s="203">
        <f t="shared" si="16"/>
        <v>12.04680735930736</v>
      </c>
    </row>
    <row r="448" spans="1:5" ht="15.75" customHeight="1">
      <c r="A448" s="203" t="str">
        <f>IFERROR(VLOOKUP(B448,Components!$A$1:$C$299,2,FALSE),"")</f>
        <v>ALIS000069</v>
      </c>
      <c r="B448" s="203" t="s">
        <v>709</v>
      </c>
      <c r="C448" s="203">
        <f>IFERROR(VLOOKUP(B448,Components!$A$1:$C$299,3,FALSE),"")</f>
        <v>13.029545454545456</v>
      </c>
      <c r="D448" s="203">
        <v>1</v>
      </c>
      <c r="E448" s="203">
        <f t="shared" si="16"/>
        <v>13.029545454545456</v>
      </c>
    </row>
    <row r="449" spans="1:5" ht="15.75" customHeight="1">
      <c r="A449" s="220" t="s">
        <v>1750</v>
      </c>
      <c r="B449" s="221"/>
      <c r="C449" s="221"/>
      <c r="D449" s="222"/>
      <c r="E449" s="205">
        <f>SUM(E426:E448)</f>
        <v>277.08555411255406</v>
      </c>
    </row>
    <row r="450" spans="1:5" ht="15.75" customHeight="1"/>
    <row r="451" spans="1:5" ht="15.75" customHeight="1"/>
    <row r="452" spans="1:5" ht="15.75" customHeight="1">
      <c r="A452" s="217" t="s">
        <v>1772</v>
      </c>
      <c r="B452" s="218"/>
      <c r="C452" s="218"/>
      <c r="D452" s="218"/>
      <c r="E452" s="219"/>
    </row>
    <row r="453" spans="1:5" ht="15.75" customHeight="1">
      <c r="A453" s="200" t="s">
        <v>1745</v>
      </c>
      <c r="B453" s="201" t="s">
        <v>1746</v>
      </c>
      <c r="C453" s="201" t="s">
        <v>1747</v>
      </c>
      <c r="D453" s="201" t="s">
        <v>1748</v>
      </c>
      <c r="E453" s="202" t="s">
        <v>1749</v>
      </c>
    </row>
    <row r="454" spans="1:5" ht="15.75" customHeight="1">
      <c r="A454" s="203" t="str">
        <f>IFERROR(VLOOKUP(B454,Components!$A$1:$C$299,2,FALSE),"")</f>
        <v>ALIS000019</v>
      </c>
      <c r="B454" s="203" t="s">
        <v>460</v>
      </c>
      <c r="C454" s="203">
        <f>IFERROR(VLOOKUP(B454,Components!$A$1:$C$299,3,FALSE),"")</f>
        <v>132</v>
      </c>
      <c r="D454" s="203">
        <v>1</v>
      </c>
      <c r="E454" s="203">
        <f t="shared" ref="E454:E476" si="17">IFERROR(D454*C454, 0)</f>
        <v>132</v>
      </c>
    </row>
    <row r="455" spans="1:5" ht="15.75" customHeight="1">
      <c r="A455" s="203" t="str">
        <f>IFERROR(VLOOKUP(B455,Components!$A$1:$C$299,2,FALSE),"")</f>
        <v>ALIS000045</v>
      </c>
      <c r="B455" s="203" t="s">
        <v>603</v>
      </c>
      <c r="C455" s="203">
        <f>IFERROR(VLOOKUP(B455,Components!$A$1:$C$299,3,FALSE),"")</f>
        <v>1.9140000000000001</v>
      </c>
      <c r="D455" s="203">
        <v>1</v>
      </c>
      <c r="E455" s="203">
        <f t="shared" si="17"/>
        <v>1.9140000000000001</v>
      </c>
    </row>
    <row r="456" spans="1:5" ht="15.75" customHeight="1">
      <c r="A456" s="203" t="str">
        <f>IFERROR(VLOOKUP(B456,Components!$A$1:$C$299,2,FALSE),"")</f>
        <v>ALIS000055</v>
      </c>
      <c r="B456" s="203" t="s">
        <v>646</v>
      </c>
      <c r="C456" s="203">
        <f>IFERROR(VLOOKUP(B456,Components!$A$1:$C$299,3,FALSE),"")</f>
        <v>15.364800000000001</v>
      </c>
      <c r="D456" s="203">
        <v>1</v>
      </c>
      <c r="E456" s="203">
        <f t="shared" si="17"/>
        <v>15.364800000000001</v>
      </c>
    </row>
    <row r="457" spans="1:5" ht="15.75" customHeight="1">
      <c r="A457" s="203" t="str">
        <f>IFERROR(VLOOKUP(B457,Components!$A$1:$C$299,2,FALSE),"")</f>
        <v>ALIS000092</v>
      </c>
      <c r="B457" s="203" t="s">
        <v>790</v>
      </c>
      <c r="C457" s="203">
        <f>IFERROR(VLOOKUP(B457,Components!$A$1:$C$299,3,FALSE),"")</f>
        <v>23.759999999999998</v>
      </c>
      <c r="D457" s="203">
        <v>1</v>
      </c>
      <c r="E457" s="203">
        <f t="shared" si="17"/>
        <v>23.759999999999998</v>
      </c>
    </row>
    <row r="458" spans="1:5" ht="15.75" customHeight="1">
      <c r="A458" s="203" t="str">
        <f>IFERROR(VLOOKUP(B458,Components!$A$1:$C$299,2,FALSE),"")</f>
        <v>ALIS000042</v>
      </c>
      <c r="B458" s="203" t="s">
        <v>590</v>
      </c>
      <c r="C458" s="203">
        <f>IFERROR(VLOOKUP(B458,Components!$A$1:$C$299,3,FALSE),"")</f>
        <v>5.2206000000000001</v>
      </c>
      <c r="D458" s="203">
        <v>1</v>
      </c>
      <c r="E458" s="203">
        <f t="shared" si="17"/>
        <v>5.2206000000000001</v>
      </c>
    </row>
    <row r="459" spans="1:5" ht="15.75" customHeight="1">
      <c r="A459" s="203" t="str">
        <f>IFERROR(VLOOKUP(B459,Components!$A$1:$C$299,2,FALSE),"")</f>
        <v>ALIS000062</v>
      </c>
      <c r="B459" s="203" t="s">
        <v>673</v>
      </c>
      <c r="C459" s="203">
        <f>IFERROR(VLOOKUP(B459,Components!$A$1:$C$299,3,FALSE),"")</f>
        <v>0.97650000000000003</v>
      </c>
      <c r="D459" s="203">
        <v>2</v>
      </c>
      <c r="E459" s="203">
        <f t="shared" si="17"/>
        <v>1.9530000000000001</v>
      </c>
    </row>
    <row r="460" spans="1:5" ht="15.75" customHeight="1">
      <c r="A460" s="203" t="str">
        <f>IFERROR(VLOOKUP(B460,Components!$A$1:$C$299,2,FALSE),"")</f>
        <v>ALIS000026</v>
      </c>
      <c r="B460" s="203" t="s">
        <v>501</v>
      </c>
      <c r="C460" s="203">
        <f>IFERROR(VLOOKUP(B460,Components!$A$1:$C$299,3,FALSE),"")</f>
        <v>3.7518409090909093</v>
      </c>
      <c r="D460" s="203">
        <v>1</v>
      </c>
      <c r="E460" s="203">
        <f t="shared" si="17"/>
        <v>3.7518409090909093</v>
      </c>
    </row>
    <row r="461" spans="1:5" ht="15.75" customHeight="1">
      <c r="A461" s="203" t="str">
        <f>IFERROR(VLOOKUP(B461,Components!$A$1:$C$299,2,FALSE),"")</f>
        <v>ALIS000052</v>
      </c>
      <c r="B461" s="203" t="s">
        <v>633</v>
      </c>
      <c r="C461" s="203">
        <f>IFERROR(VLOOKUP(B461,Components!$A$1:$C$299,3,FALSE),"")</f>
        <v>1.8216000000000001</v>
      </c>
      <c r="D461" s="203">
        <v>1</v>
      </c>
      <c r="E461" s="203">
        <f t="shared" si="17"/>
        <v>1.8216000000000001</v>
      </c>
    </row>
    <row r="462" spans="1:5" ht="15.75" customHeight="1">
      <c r="A462" s="203" t="str">
        <f>IFERROR(VLOOKUP(B462,Components!$A$1:$C$299,2,FALSE),"")</f>
        <v>ALIS000207</v>
      </c>
      <c r="B462" s="203" t="s">
        <v>1320</v>
      </c>
      <c r="C462" s="203">
        <f>IFERROR(VLOOKUP(B462,Components!$A$1:$C$299,3,FALSE),"")</f>
        <v>2.1932727272727273</v>
      </c>
      <c r="D462" s="203">
        <v>1</v>
      </c>
      <c r="E462" s="203">
        <f t="shared" si="17"/>
        <v>2.1932727272727273</v>
      </c>
    </row>
    <row r="463" spans="1:5" ht="15.75" customHeight="1">
      <c r="A463" s="203" t="str">
        <f>IFERROR(VLOOKUP(B463,Components!$A$1:$C$299,2,FALSE),"")</f>
        <v>ALIS000087</v>
      </c>
      <c r="B463" s="203" t="s">
        <v>764</v>
      </c>
      <c r="C463" s="203">
        <f>IFERROR(VLOOKUP(B463,Components!$A$1:$C$299,3,FALSE),"")</f>
        <v>0.47727272727272729</v>
      </c>
      <c r="D463" s="203">
        <v>35</v>
      </c>
      <c r="E463" s="203">
        <f t="shared" si="17"/>
        <v>16.704545454545457</v>
      </c>
    </row>
    <row r="464" spans="1:5" ht="15.75" customHeight="1">
      <c r="A464" s="203" t="str">
        <f>IFERROR(VLOOKUP(B464,Components!$A$1:$C$299,2,FALSE),"")</f>
        <v>ALIS000137</v>
      </c>
      <c r="B464" s="203" t="s">
        <v>998</v>
      </c>
      <c r="C464" s="203">
        <f>IFERROR(VLOOKUP(B464,Components!$A$1:$C$299,3,FALSE),"")</f>
        <v>3.8181818181818185E-2</v>
      </c>
      <c r="D464" s="203">
        <v>4</v>
      </c>
      <c r="E464" s="203">
        <f t="shared" si="17"/>
        <v>0.15272727272727274</v>
      </c>
    </row>
    <row r="465" spans="1:5" ht="15.75" customHeight="1">
      <c r="A465" s="203" t="str">
        <f>IFERROR(VLOOKUP(B465,Components!$A$1:$C$299,2,FALSE),"")</f>
        <v>ALIS000138</v>
      </c>
      <c r="B465" s="203" t="s">
        <v>1003</v>
      </c>
      <c r="C465" s="203">
        <f>IFERROR(VLOOKUP(B465,Components!$A$1:$C$299,3,FALSE),"")</f>
        <v>3.8181818181818185E-2</v>
      </c>
      <c r="D465" s="203">
        <v>4</v>
      </c>
      <c r="E465" s="203">
        <f t="shared" si="17"/>
        <v>0.15272727272727274</v>
      </c>
    </row>
    <row r="466" spans="1:5" ht="15.75" customHeight="1">
      <c r="A466" s="203" t="str">
        <f>IFERROR(VLOOKUP(B466,Components!$A$1:$C$299,2,FALSE),"")</f>
        <v>ALIS000132</v>
      </c>
      <c r="B466" s="203" t="s">
        <v>975</v>
      </c>
      <c r="C466" s="203">
        <f>IFERROR(VLOOKUP(B466,Components!$A$1:$C$299,3,FALSE),"")</f>
        <v>3.3409090909090909E-2</v>
      </c>
      <c r="D466" s="203">
        <v>5</v>
      </c>
      <c r="E466" s="203">
        <f t="shared" si="17"/>
        <v>0.16704545454545455</v>
      </c>
    </row>
    <row r="467" spans="1:5" ht="15.75" customHeight="1">
      <c r="A467" s="203" t="str">
        <f>IFERROR(VLOOKUP(B467,Components!$A$1:$C$299,2,FALSE),"")</f>
        <v>ALIS000133</v>
      </c>
      <c r="B467" s="203" t="s">
        <v>980</v>
      </c>
      <c r="C467" s="203">
        <f>IFERROR(VLOOKUP(B467,Components!$A$1:$C$299,3,FALSE),"")</f>
        <v>9.5454545454545459E-2</v>
      </c>
      <c r="D467" s="203">
        <v>3</v>
      </c>
      <c r="E467" s="203">
        <f t="shared" si="17"/>
        <v>0.28636363636363638</v>
      </c>
    </row>
    <row r="468" spans="1:5" ht="15.75" customHeight="1">
      <c r="A468" s="203" t="str">
        <f>IFERROR(VLOOKUP(B468,Components!$A$1:$C$299,2,FALSE),"")</f>
        <v>ALIS000125</v>
      </c>
      <c r="B468" s="203" t="s">
        <v>950</v>
      </c>
      <c r="C468" s="203">
        <f>IFERROR(VLOOKUP(B468,Components!$A$1:$C$299,3,FALSE),"")</f>
        <v>17.611363636363635</v>
      </c>
      <c r="D468" s="203">
        <v>0.01</v>
      </c>
      <c r="E468" s="203">
        <f t="shared" si="17"/>
        <v>0.17611363636363636</v>
      </c>
    </row>
    <row r="469" spans="1:5" ht="15.75" customHeight="1">
      <c r="A469" s="203" t="str">
        <f>IFERROR(VLOOKUP(B469,Components!$A$1:$C$299,2,FALSE),"")</f>
        <v>ALIS000128</v>
      </c>
      <c r="B469" s="203" t="s">
        <v>959</v>
      </c>
      <c r="C469" s="203">
        <f>IFERROR(VLOOKUP(B469,Components!$A$1:$C$299,3,FALSE),"")</f>
        <v>17.611363636363635</v>
      </c>
      <c r="D469" s="203">
        <v>0.01</v>
      </c>
      <c r="E469" s="203">
        <f t="shared" si="17"/>
        <v>0.17611363636363636</v>
      </c>
    </row>
    <row r="470" spans="1:5" ht="15.75" customHeight="1">
      <c r="A470" s="203" t="str">
        <f>IFERROR(VLOOKUP(B470,Components!$A$1:$C$299,2,FALSE),"")</f>
        <v>ALIS000117</v>
      </c>
      <c r="B470" s="203" t="s">
        <v>913</v>
      </c>
      <c r="C470" s="203">
        <f>IFERROR(VLOOKUP(B470,Components!$A$1:$C$299,3,FALSE),"")</f>
        <v>147.42954545454546</v>
      </c>
      <c r="D470" s="203">
        <v>0.01</v>
      </c>
      <c r="E470" s="203">
        <f t="shared" si="17"/>
        <v>1.4742954545454547</v>
      </c>
    </row>
    <row r="471" spans="1:5" ht="15.75" customHeight="1">
      <c r="A471" s="203" t="str">
        <f>IFERROR(VLOOKUP(B471,Components!$A$1:$C$299,2,FALSE),"")</f>
        <v>ALIS000083</v>
      </c>
      <c r="B471" s="203" t="s">
        <v>756</v>
      </c>
      <c r="C471" s="203">
        <f>IFERROR(VLOOKUP(B471,Components!$A$1:$C$299,3,FALSE),"")</f>
        <v>1.0500000000000001E-2</v>
      </c>
      <c r="D471" s="203">
        <v>1</v>
      </c>
      <c r="E471" s="203">
        <f t="shared" si="17"/>
        <v>1.0500000000000001E-2</v>
      </c>
    </row>
    <row r="472" spans="1:5" ht="15.75" customHeight="1">
      <c r="A472" s="203" t="str">
        <f>IFERROR(VLOOKUP(B472,Components!$A$1:$C$299,2,FALSE),"")</f>
        <v>ALIS000084</v>
      </c>
      <c r="B472" s="203" t="s">
        <v>758</v>
      </c>
      <c r="C472" s="203">
        <f>IFERROR(VLOOKUP(B472,Components!$A$1:$C$299,3,FALSE),"")</f>
        <v>1.0500000000000001E-2</v>
      </c>
      <c r="D472" s="203">
        <v>1</v>
      </c>
      <c r="E472" s="203">
        <f t="shared" si="17"/>
        <v>1.0500000000000001E-2</v>
      </c>
    </row>
    <row r="473" spans="1:5" ht="15.75" customHeight="1">
      <c r="A473" s="203" t="str">
        <f>IFERROR(VLOOKUP(B473,Components!$A$1:$C$299,2,FALSE),"")</f>
        <v>ALIS000086</v>
      </c>
      <c r="B473" s="203" t="s">
        <v>762</v>
      </c>
      <c r="C473" s="203">
        <f>IFERROR(VLOOKUP(B473,Components!$A$1:$C$299,3,FALSE),"")</f>
        <v>0.23863636363636365</v>
      </c>
      <c r="D473" s="203">
        <v>1</v>
      </c>
      <c r="E473" s="203">
        <f t="shared" si="17"/>
        <v>0.23863636363636365</v>
      </c>
    </row>
    <row r="474" spans="1:5" ht="15.75" customHeight="1">
      <c r="A474" s="203" t="str">
        <f>IFERROR(VLOOKUP(B474,Components!$A$1:$C$299,2,FALSE),"")</f>
        <v>ALIS000080</v>
      </c>
      <c r="B474" s="203" t="s">
        <v>750</v>
      </c>
      <c r="C474" s="203">
        <f>IFERROR(VLOOKUP(B474,Components!$A$1:$C$299,3,FALSE),"")</f>
        <v>14.82683982683983</v>
      </c>
      <c r="D474" s="203">
        <v>3</v>
      </c>
      <c r="E474" s="203">
        <f t="shared" si="17"/>
        <v>44.48051948051949</v>
      </c>
    </row>
    <row r="475" spans="1:5" ht="15.75" customHeight="1">
      <c r="A475" s="203" t="str">
        <f>IFERROR(VLOOKUP(B475,Components!$A$1:$C$299,2,FALSE),"")</f>
        <v>ALIS000082</v>
      </c>
      <c r="B475" s="203" t="s">
        <v>754</v>
      </c>
      <c r="C475" s="203">
        <f>IFERROR(VLOOKUP(B475,Components!$A$1:$C$299,3,FALSE),"")</f>
        <v>24.09361471861472</v>
      </c>
      <c r="D475" s="203">
        <v>0.5</v>
      </c>
      <c r="E475" s="203">
        <f t="shared" si="17"/>
        <v>12.04680735930736</v>
      </c>
    </row>
    <row r="476" spans="1:5" ht="15.75" customHeight="1">
      <c r="A476" s="203" t="str">
        <f>IFERROR(VLOOKUP(B476,Components!$A$1:$C$299,2,FALSE),"")</f>
        <v>ALIS000067</v>
      </c>
      <c r="B476" s="203" t="s">
        <v>699</v>
      </c>
      <c r="C476" s="203">
        <f>IFERROR(VLOOKUP(B476,Components!$A$1:$C$299,3,FALSE),"")</f>
        <v>26.526818181818182</v>
      </c>
      <c r="D476" s="203">
        <v>1</v>
      </c>
      <c r="E476" s="203">
        <f t="shared" si="17"/>
        <v>26.526818181818182</v>
      </c>
    </row>
    <row r="477" spans="1:5" ht="15.75" customHeight="1">
      <c r="A477" s="220" t="s">
        <v>1750</v>
      </c>
      <c r="B477" s="221"/>
      <c r="C477" s="221"/>
      <c r="D477" s="222"/>
      <c r="E477" s="205">
        <f>SUM(E454:E476)</f>
        <v>290.58282683982679</v>
      </c>
    </row>
    <row r="478" spans="1:5" ht="15.75" customHeight="1"/>
    <row r="479" spans="1:5" ht="15.75" customHeight="1"/>
    <row r="480" spans="1:5" ht="15.75" customHeight="1">
      <c r="A480" s="217" t="s">
        <v>1773</v>
      </c>
      <c r="B480" s="218"/>
      <c r="C480" s="218"/>
      <c r="D480" s="218"/>
      <c r="E480" s="219"/>
    </row>
    <row r="481" spans="1:5" ht="15.75" customHeight="1">
      <c r="A481" s="200" t="s">
        <v>1745</v>
      </c>
      <c r="B481" s="201" t="s">
        <v>1746</v>
      </c>
      <c r="C481" s="201" t="s">
        <v>1747</v>
      </c>
      <c r="D481" s="201" t="s">
        <v>1748</v>
      </c>
      <c r="E481" s="202" t="s">
        <v>1749</v>
      </c>
    </row>
    <row r="482" spans="1:5" ht="15.75" customHeight="1">
      <c r="A482" s="203" t="str">
        <f>IFERROR(VLOOKUP(B482,Components!$A$1:$C$299,2,FALSE),"")</f>
        <v>ALIS000019</v>
      </c>
      <c r="B482" s="203" t="s">
        <v>460</v>
      </c>
      <c r="C482" s="203">
        <f>IFERROR(VLOOKUP(B482,Components!$A$1:$C$299,3,FALSE),"")</f>
        <v>132</v>
      </c>
      <c r="D482" s="203">
        <v>1</v>
      </c>
      <c r="E482" s="203">
        <f t="shared" ref="E482:E504" si="18">IFERROR(D482*C482, 0)</f>
        <v>132</v>
      </c>
    </row>
    <row r="483" spans="1:5" ht="15.75" customHeight="1">
      <c r="A483" s="203" t="str">
        <f>IFERROR(VLOOKUP(B483,Components!$A$1:$C$299,2,FALSE),"")</f>
        <v>ALIS000045</v>
      </c>
      <c r="B483" s="203" t="s">
        <v>603</v>
      </c>
      <c r="C483" s="203">
        <f>IFERROR(VLOOKUP(B483,Components!$A$1:$C$299,3,FALSE),"")</f>
        <v>1.9140000000000001</v>
      </c>
      <c r="D483" s="203">
        <v>1</v>
      </c>
      <c r="E483" s="203">
        <f t="shared" si="18"/>
        <v>1.9140000000000001</v>
      </c>
    </row>
    <row r="484" spans="1:5" ht="15.75" customHeight="1">
      <c r="A484" s="203" t="str">
        <f>IFERROR(VLOOKUP(B484,Components!$A$1:$C$299,2,FALSE),"")</f>
        <v>ALIS000055</v>
      </c>
      <c r="B484" s="203" t="s">
        <v>646</v>
      </c>
      <c r="C484" s="203">
        <f>IFERROR(VLOOKUP(B484,Components!$A$1:$C$299,3,FALSE),"")</f>
        <v>15.364800000000001</v>
      </c>
      <c r="D484" s="203">
        <v>1</v>
      </c>
      <c r="E484" s="203">
        <f t="shared" si="18"/>
        <v>15.364800000000001</v>
      </c>
    </row>
    <row r="485" spans="1:5" ht="15.75" customHeight="1">
      <c r="A485" s="203" t="str">
        <f>IFERROR(VLOOKUP(B485,Components!$A$1:$C$299,2,FALSE),"")</f>
        <v>ALIS000092</v>
      </c>
      <c r="B485" s="203" t="s">
        <v>790</v>
      </c>
      <c r="C485" s="203">
        <f>IFERROR(VLOOKUP(B485,Components!$A$1:$C$299,3,FALSE),"")</f>
        <v>23.759999999999998</v>
      </c>
      <c r="D485" s="203">
        <v>1</v>
      </c>
      <c r="E485" s="203">
        <f t="shared" si="18"/>
        <v>23.759999999999998</v>
      </c>
    </row>
    <row r="486" spans="1:5" ht="15.75" customHeight="1">
      <c r="A486" s="203" t="str">
        <f>IFERROR(VLOOKUP(B486,Components!$A$1:$C$299,2,FALSE),"")</f>
        <v>ALIS000042</v>
      </c>
      <c r="B486" s="203" t="s">
        <v>590</v>
      </c>
      <c r="C486" s="203">
        <f>IFERROR(VLOOKUP(B486,Components!$A$1:$C$299,3,FALSE),"")</f>
        <v>5.2206000000000001</v>
      </c>
      <c r="D486" s="203">
        <v>1</v>
      </c>
      <c r="E486" s="203">
        <f t="shared" si="18"/>
        <v>5.2206000000000001</v>
      </c>
    </row>
    <row r="487" spans="1:5" ht="15.75" customHeight="1">
      <c r="A487" s="203" t="str">
        <f>IFERROR(VLOOKUP(B487,Components!$A$1:$C$299,2,FALSE),"")</f>
        <v>ALIS000062</v>
      </c>
      <c r="B487" s="203" t="s">
        <v>673</v>
      </c>
      <c r="C487" s="203">
        <f>IFERROR(VLOOKUP(B487,Components!$A$1:$C$299,3,FALSE),"")</f>
        <v>0.97650000000000003</v>
      </c>
      <c r="D487" s="203">
        <v>2</v>
      </c>
      <c r="E487" s="203">
        <f t="shared" si="18"/>
        <v>1.9530000000000001</v>
      </c>
    </row>
    <row r="488" spans="1:5" ht="15.75" customHeight="1">
      <c r="A488" s="203" t="str">
        <f>IFERROR(VLOOKUP(B488,Components!$A$1:$C$299,2,FALSE),"")</f>
        <v>ALIS000026</v>
      </c>
      <c r="B488" s="203" t="s">
        <v>501</v>
      </c>
      <c r="C488" s="203">
        <f>IFERROR(VLOOKUP(B488,Components!$A$1:$C$299,3,FALSE),"")</f>
        <v>3.7518409090909093</v>
      </c>
      <c r="D488" s="203">
        <v>1</v>
      </c>
      <c r="E488" s="203">
        <f t="shared" si="18"/>
        <v>3.7518409090909093</v>
      </c>
    </row>
    <row r="489" spans="1:5" ht="15.75" customHeight="1">
      <c r="A489" s="203" t="str">
        <f>IFERROR(VLOOKUP(B489,Components!$A$1:$C$299,2,FALSE),"")</f>
        <v>ALIS000052</v>
      </c>
      <c r="B489" s="203" t="s">
        <v>633</v>
      </c>
      <c r="C489" s="203">
        <f>IFERROR(VLOOKUP(B489,Components!$A$1:$C$299,3,FALSE),"")</f>
        <v>1.8216000000000001</v>
      </c>
      <c r="D489" s="203">
        <v>1</v>
      </c>
      <c r="E489" s="203">
        <f t="shared" si="18"/>
        <v>1.8216000000000001</v>
      </c>
    </row>
    <row r="490" spans="1:5" ht="15.75" customHeight="1">
      <c r="A490" s="203" t="str">
        <f>IFERROR(VLOOKUP(B490,Components!$A$1:$C$299,2,FALSE),"")</f>
        <v>ALIS000207</v>
      </c>
      <c r="B490" s="203" t="s">
        <v>1320</v>
      </c>
      <c r="C490" s="203">
        <f>IFERROR(VLOOKUP(B490,Components!$A$1:$C$299,3,FALSE),"")</f>
        <v>2.1932727272727273</v>
      </c>
      <c r="D490" s="203">
        <v>1</v>
      </c>
      <c r="E490" s="203">
        <f t="shared" si="18"/>
        <v>2.1932727272727273</v>
      </c>
    </row>
    <row r="491" spans="1:5" ht="15.75" customHeight="1">
      <c r="A491" s="203" t="str">
        <f>IFERROR(VLOOKUP(B491,Components!$A$1:$C$299,2,FALSE),"")</f>
        <v>ALIS000087</v>
      </c>
      <c r="B491" s="203" t="s">
        <v>764</v>
      </c>
      <c r="C491" s="203">
        <f>IFERROR(VLOOKUP(B491,Components!$A$1:$C$299,3,FALSE),"")</f>
        <v>0.47727272727272729</v>
      </c>
      <c r="D491" s="203">
        <v>35</v>
      </c>
      <c r="E491" s="203">
        <f t="shared" si="18"/>
        <v>16.704545454545457</v>
      </c>
    </row>
    <row r="492" spans="1:5" ht="15.75" customHeight="1">
      <c r="A492" s="203" t="str">
        <f>IFERROR(VLOOKUP(B492,Components!$A$1:$C$299,2,FALSE),"")</f>
        <v>ALIS000137</v>
      </c>
      <c r="B492" s="203" t="s">
        <v>998</v>
      </c>
      <c r="C492" s="203">
        <f>IFERROR(VLOOKUP(B492,Components!$A$1:$C$299,3,FALSE),"")</f>
        <v>3.8181818181818185E-2</v>
      </c>
      <c r="D492" s="203">
        <v>4</v>
      </c>
      <c r="E492" s="203">
        <f t="shared" si="18"/>
        <v>0.15272727272727274</v>
      </c>
    </row>
    <row r="493" spans="1:5" ht="15.75" customHeight="1">
      <c r="A493" s="203" t="str">
        <f>IFERROR(VLOOKUP(B493,Components!$A$1:$C$299,2,FALSE),"")</f>
        <v>ALIS000138</v>
      </c>
      <c r="B493" s="203" t="s">
        <v>1003</v>
      </c>
      <c r="C493" s="203">
        <f>IFERROR(VLOOKUP(B493,Components!$A$1:$C$299,3,FALSE),"")</f>
        <v>3.8181818181818185E-2</v>
      </c>
      <c r="D493" s="203">
        <v>4</v>
      </c>
      <c r="E493" s="203">
        <f t="shared" si="18"/>
        <v>0.15272727272727274</v>
      </c>
    </row>
    <row r="494" spans="1:5" ht="15.75" customHeight="1">
      <c r="A494" s="203" t="str">
        <f>IFERROR(VLOOKUP(B494,Components!$A$1:$C$299,2,FALSE),"")</f>
        <v>ALIS000132</v>
      </c>
      <c r="B494" s="203" t="s">
        <v>975</v>
      </c>
      <c r="C494" s="203">
        <f>IFERROR(VLOOKUP(B494,Components!$A$1:$C$299,3,FALSE),"")</f>
        <v>3.3409090909090909E-2</v>
      </c>
      <c r="D494" s="203">
        <v>5</v>
      </c>
      <c r="E494" s="203">
        <f t="shared" si="18"/>
        <v>0.16704545454545455</v>
      </c>
    </row>
    <row r="495" spans="1:5" ht="15.75" customHeight="1">
      <c r="A495" s="203" t="str">
        <f>IFERROR(VLOOKUP(B495,Components!$A$1:$C$299,2,FALSE),"")</f>
        <v>ALIS000133</v>
      </c>
      <c r="B495" s="203" t="s">
        <v>980</v>
      </c>
      <c r="C495" s="203">
        <f>IFERROR(VLOOKUP(B495,Components!$A$1:$C$299,3,FALSE),"")</f>
        <v>9.5454545454545459E-2</v>
      </c>
      <c r="D495" s="203">
        <v>3</v>
      </c>
      <c r="E495" s="203">
        <f t="shared" si="18"/>
        <v>0.28636363636363638</v>
      </c>
    </row>
    <row r="496" spans="1:5" ht="15.75" customHeight="1">
      <c r="A496" s="203" t="str">
        <f>IFERROR(VLOOKUP(B496,Components!$A$1:$C$299,2,FALSE),"")</f>
        <v>ALIS000125</v>
      </c>
      <c r="B496" s="203" t="s">
        <v>950</v>
      </c>
      <c r="C496" s="203">
        <f>IFERROR(VLOOKUP(B496,Components!$A$1:$C$299,3,FALSE),"")</f>
        <v>17.611363636363635</v>
      </c>
      <c r="D496" s="203">
        <v>0.01</v>
      </c>
      <c r="E496" s="203">
        <f t="shared" si="18"/>
        <v>0.17611363636363636</v>
      </c>
    </row>
    <row r="497" spans="1:5" ht="15.75" customHeight="1">
      <c r="A497" s="203" t="str">
        <f>IFERROR(VLOOKUP(B497,Components!$A$1:$C$299,2,FALSE),"")</f>
        <v>ALIS000128</v>
      </c>
      <c r="B497" s="203" t="s">
        <v>959</v>
      </c>
      <c r="C497" s="203">
        <f>IFERROR(VLOOKUP(B497,Components!$A$1:$C$299,3,FALSE),"")</f>
        <v>17.611363636363635</v>
      </c>
      <c r="D497" s="203">
        <v>0.01</v>
      </c>
      <c r="E497" s="203">
        <f t="shared" si="18"/>
        <v>0.17611363636363636</v>
      </c>
    </row>
    <row r="498" spans="1:5" ht="15.75" customHeight="1">
      <c r="A498" s="203" t="str">
        <f>IFERROR(VLOOKUP(B498,Components!$A$1:$C$299,2,FALSE),"")</f>
        <v>ALIS000117</v>
      </c>
      <c r="B498" s="203" t="s">
        <v>913</v>
      </c>
      <c r="C498" s="203">
        <f>IFERROR(VLOOKUP(B498,Components!$A$1:$C$299,3,FALSE),"")</f>
        <v>147.42954545454546</v>
      </c>
      <c r="D498" s="203">
        <v>0.01</v>
      </c>
      <c r="E498" s="203">
        <f t="shared" si="18"/>
        <v>1.4742954545454547</v>
      </c>
    </row>
    <row r="499" spans="1:5" ht="15.75" customHeight="1">
      <c r="A499" s="203" t="str">
        <f>IFERROR(VLOOKUP(B499,Components!$A$1:$C$299,2,FALSE),"")</f>
        <v>ALIS000083</v>
      </c>
      <c r="B499" s="203" t="s">
        <v>756</v>
      </c>
      <c r="C499" s="203">
        <f>IFERROR(VLOOKUP(B499,Components!$A$1:$C$299,3,FALSE),"")</f>
        <v>1.0500000000000001E-2</v>
      </c>
      <c r="D499" s="203">
        <v>1</v>
      </c>
      <c r="E499" s="203">
        <f t="shared" si="18"/>
        <v>1.0500000000000001E-2</v>
      </c>
    </row>
    <row r="500" spans="1:5" ht="15.75" customHeight="1">
      <c r="A500" s="203" t="str">
        <f>IFERROR(VLOOKUP(B500,Components!$A$1:$C$299,2,FALSE),"")</f>
        <v>ALIS000084</v>
      </c>
      <c r="B500" s="203" t="s">
        <v>758</v>
      </c>
      <c r="C500" s="203">
        <f>IFERROR(VLOOKUP(B500,Components!$A$1:$C$299,3,FALSE),"")</f>
        <v>1.0500000000000001E-2</v>
      </c>
      <c r="D500" s="203">
        <v>1</v>
      </c>
      <c r="E500" s="203">
        <f t="shared" si="18"/>
        <v>1.0500000000000001E-2</v>
      </c>
    </row>
    <row r="501" spans="1:5" ht="15.75" customHeight="1">
      <c r="A501" s="203" t="str">
        <f>IFERROR(VLOOKUP(B501,Components!$A$1:$C$299,2,FALSE),"")</f>
        <v>ALIS000086</v>
      </c>
      <c r="B501" s="203" t="s">
        <v>762</v>
      </c>
      <c r="C501" s="203">
        <f>IFERROR(VLOOKUP(B501,Components!$A$1:$C$299,3,FALSE),"")</f>
        <v>0.23863636363636365</v>
      </c>
      <c r="D501" s="203">
        <v>1</v>
      </c>
      <c r="E501" s="203">
        <f t="shared" si="18"/>
        <v>0.23863636363636365</v>
      </c>
    </row>
    <row r="502" spans="1:5" ht="15.75" customHeight="1">
      <c r="A502" s="203" t="str">
        <f>IFERROR(VLOOKUP(B502,Components!$A$1:$C$299,2,FALSE),"")</f>
        <v>ALIS000080</v>
      </c>
      <c r="B502" s="203" t="s">
        <v>750</v>
      </c>
      <c r="C502" s="203">
        <f>IFERROR(VLOOKUP(B502,Components!$A$1:$C$299,3,FALSE),"")</f>
        <v>14.82683982683983</v>
      </c>
      <c r="D502" s="203">
        <v>3</v>
      </c>
      <c r="E502" s="203">
        <f t="shared" si="18"/>
        <v>44.48051948051949</v>
      </c>
    </row>
    <row r="503" spans="1:5" ht="15.75" customHeight="1">
      <c r="A503" s="203" t="str">
        <f>IFERROR(VLOOKUP(B503,Components!$A$1:$C$299,2,FALSE),"")</f>
        <v>ALIS000082</v>
      </c>
      <c r="B503" s="203" t="s">
        <v>754</v>
      </c>
      <c r="C503" s="203">
        <f>IFERROR(VLOOKUP(B503,Components!$A$1:$C$299,3,FALSE),"")</f>
        <v>24.09361471861472</v>
      </c>
      <c r="D503" s="203">
        <v>0.5</v>
      </c>
      <c r="E503" s="203">
        <f t="shared" si="18"/>
        <v>12.04680735930736</v>
      </c>
    </row>
    <row r="504" spans="1:5" ht="15.75" customHeight="1">
      <c r="A504" s="203" t="str">
        <f>IFERROR(VLOOKUP(B504,Components!$A$1:$C$299,2,FALSE),"")</f>
        <v>ALIS000068</v>
      </c>
      <c r="B504" s="203" t="s">
        <v>704</v>
      </c>
      <c r="C504" s="203">
        <f>IFERROR(VLOOKUP(B504,Components!$A$1:$C$299,3,FALSE),"")</f>
        <v>30.273409090909091</v>
      </c>
      <c r="D504" s="203">
        <v>1</v>
      </c>
      <c r="E504" s="203">
        <f t="shared" si="18"/>
        <v>30.273409090909091</v>
      </c>
    </row>
    <row r="505" spans="1:5" ht="15.75" customHeight="1">
      <c r="A505" s="220" t="s">
        <v>1750</v>
      </c>
      <c r="B505" s="221"/>
      <c r="C505" s="221"/>
      <c r="D505" s="222"/>
      <c r="E505" s="205">
        <f>SUM(E482:E504)</f>
        <v>294.32941774891771</v>
      </c>
    </row>
    <row r="506" spans="1:5" ht="15.75" customHeight="1"/>
    <row r="507" spans="1:5" ht="15.75" customHeight="1"/>
    <row r="508" spans="1:5" ht="15.75" customHeight="1">
      <c r="A508" s="217" t="s">
        <v>1774</v>
      </c>
      <c r="B508" s="218"/>
      <c r="C508" s="218"/>
      <c r="D508" s="218"/>
      <c r="E508" s="219"/>
    </row>
    <row r="509" spans="1:5" ht="15.75" customHeight="1">
      <c r="A509" s="200" t="s">
        <v>1745</v>
      </c>
      <c r="B509" s="201" t="s">
        <v>1746</v>
      </c>
      <c r="C509" s="201" t="s">
        <v>1747</v>
      </c>
      <c r="D509" s="201" t="s">
        <v>1748</v>
      </c>
      <c r="E509" s="202" t="s">
        <v>1749</v>
      </c>
    </row>
    <row r="510" spans="1:5" ht="15.75" customHeight="1">
      <c r="A510" s="203" t="str">
        <f>IFERROR(VLOOKUP(B510,Components!$A$1:$C$299,2,FALSE),"")</f>
        <v>ALIS000019</v>
      </c>
      <c r="B510" s="203" t="s">
        <v>460</v>
      </c>
      <c r="C510" s="203">
        <f>IFERROR(VLOOKUP(B510,Components!$A$1:$C$299,3,FALSE),"")</f>
        <v>132</v>
      </c>
      <c r="D510" s="203">
        <v>1</v>
      </c>
      <c r="E510" s="203">
        <f t="shared" ref="E510:E532" si="19">IFERROR(D510*C510, 0)</f>
        <v>132</v>
      </c>
    </row>
    <row r="511" spans="1:5" ht="15.75" customHeight="1">
      <c r="A511" s="203" t="str">
        <f>IFERROR(VLOOKUP(B511,Components!$A$1:$C$299,2,FALSE),"")</f>
        <v>ALIS000045</v>
      </c>
      <c r="B511" s="203" t="s">
        <v>603</v>
      </c>
      <c r="C511" s="203">
        <f>IFERROR(VLOOKUP(B511,Components!$A$1:$C$299,3,FALSE),"")</f>
        <v>1.9140000000000001</v>
      </c>
      <c r="D511" s="203">
        <v>1</v>
      </c>
      <c r="E511" s="203">
        <f t="shared" si="19"/>
        <v>1.9140000000000001</v>
      </c>
    </row>
    <row r="512" spans="1:5" ht="15.75" customHeight="1">
      <c r="A512" s="203" t="str">
        <f>IFERROR(VLOOKUP(B512,Components!$A$1:$C$299,2,FALSE),"")</f>
        <v>ALIS000055</v>
      </c>
      <c r="B512" s="203" t="s">
        <v>646</v>
      </c>
      <c r="C512" s="203">
        <f>IFERROR(VLOOKUP(B512,Components!$A$1:$C$299,3,FALSE),"")</f>
        <v>15.364800000000001</v>
      </c>
      <c r="D512" s="203">
        <v>1</v>
      </c>
      <c r="E512" s="203">
        <f t="shared" si="19"/>
        <v>15.364800000000001</v>
      </c>
    </row>
    <row r="513" spans="1:5" ht="15.75" customHeight="1">
      <c r="A513" s="203" t="str">
        <f>IFERROR(VLOOKUP(B513,Components!$A$1:$C$299,2,FALSE),"")</f>
        <v>ALIS000092</v>
      </c>
      <c r="B513" s="203" t="s">
        <v>790</v>
      </c>
      <c r="C513" s="203">
        <f>IFERROR(VLOOKUP(B513,Components!$A$1:$C$299,3,FALSE),"")</f>
        <v>23.759999999999998</v>
      </c>
      <c r="D513" s="203">
        <v>1</v>
      </c>
      <c r="E513" s="203">
        <f t="shared" si="19"/>
        <v>23.759999999999998</v>
      </c>
    </row>
    <row r="514" spans="1:5" ht="15.75" customHeight="1">
      <c r="A514" s="203" t="str">
        <f>IFERROR(VLOOKUP(B514,Components!$A$1:$C$299,2,FALSE),"")</f>
        <v>ALIS000042</v>
      </c>
      <c r="B514" s="203" t="s">
        <v>590</v>
      </c>
      <c r="C514" s="203">
        <f>IFERROR(VLOOKUP(B514,Components!$A$1:$C$299,3,FALSE),"")</f>
        <v>5.2206000000000001</v>
      </c>
      <c r="D514" s="203">
        <v>1</v>
      </c>
      <c r="E514" s="203">
        <f t="shared" si="19"/>
        <v>5.2206000000000001</v>
      </c>
    </row>
    <row r="515" spans="1:5" ht="15.75" customHeight="1">
      <c r="A515" s="203" t="str">
        <f>IFERROR(VLOOKUP(B515,Components!$A$1:$C$299,2,FALSE),"")</f>
        <v>ALIS000062</v>
      </c>
      <c r="B515" s="203" t="s">
        <v>673</v>
      </c>
      <c r="C515" s="203">
        <f>IFERROR(VLOOKUP(B515,Components!$A$1:$C$299,3,FALSE),"")</f>
        <v>0.97650000000000003</v>
      </c>
      <c r="D515" s="203">
        <v>2</v>
      </c>
      <c r="E515" s="203">
        <f t="shared" si="19"/>
        <v>1.9530000000000001</v>
      </c>
    </row>
    <row r="516" spans="1:5" ht="15.75" customHeight="1">
      <c r="A516" s="203" t="str">
        <f>IFERROR(VLOOKUP(B516,Components!$A$1:$C$299,2,FALSE),"")</f>
        <v>ALIS000026</v>
      </c>
      <c r="B516" s="203" t="s">
        <v>501</v>
      </c>
      <c r="C516" s="203">
        <f>IFERROR(VLOOKUP(B516,Components!$A$1:$C$299,3,FALSE),"")</f>
        <v>3.7518409090909093</v>
      </c>
      <c r="D516" s="203">
        <v>1</v>
      </c>
      <c r="E516" s="203">
        <f t="shared" si="19"/>
        <v>3.7518409090909093</v>
      </c>
    </row>
    <row r="517" spans="1:5" ht="15.75" customHeight="1">
      <c r="A517" s="203" t="str">
        <f>IFERROR(VLOOKUP(B517,Components!$A$1:$C$299,2,FALSE),"")</f>
        <v>ALIS000052</v>
      </c>
      <c r="B517" s="203" t="s">
        <v>633</v>
      </c>
      <c r="C517" s="203">
        <f>IFERROR(VLOOKUP(B517,Components!$A$1:$C$299,3,FALSE),"")</f>
        <v>1.8216000000000001</v>
      </c>
      <c r="D517" s="203">
        <v>1</v>
      </c>
      <c r="E517" s="203">
        <f t="shared" si="19"/>
        <v>1.8216000000000001</v>
      </c>
    </row>
    <row r="518" spans="1:5" ht="15.75" customHeight="1">
      <c r="A518" s="203" t="str">
        <f>IFERROR(VLOOKUP(B518,Components!$A$1:$C$299,2,FALSE),"")</f>
        <v>ALIS000207</v>
      </c>
      <c r="B518" s="203" t="s">
        <v>1320</v>
      </c>
      <c r="C518" s="203">
        <f>IFERROR(VLOOKUP(B518,Components!$A$1:$C$299,3,FALSE),"")</f>
        <v>2.1932727272727273</v>
      </c>
      <c r="D518" s="203">
        <v>1</v>
      </c>
      <c r="E518" s="203">
        <f t="shared" si="19"/>
        <v>2.1932727272727273</v>
      </c>
    </row>
    <row r="519" spans="1:5" ht="15.75" customHeight="1">
      <c r="A519" s="203" t="str">
        <f>IFERROR(VLOOKUP(B519,Components!$A$1:$C$299,2,FALSE),"")</f>
        <v>ALIS000087</v>
      </c>
      <c r="B519" s="203" t="s">
        <v>764</v>
      </c>
      <c r="C519" s="203">
        <f>IFERROR(VLOOKUP(B519,Components!$A$1:$C$299,3,FALSE),"")</f>
        <v>0.47727272727272729</v>
      </c>
      <c r="D519" s="203">
        <v>35</v>
      </c>
      <c r="E519" s="203">
        <f t="shared" si="19"/>
        <v>16.704545454545457</v>
      </c>
    </row>
    <row r="520" spans="1:5" ht="15.75" customHeight="1">
      <c r="A520" s="203" t="str">
        <f>IFERROR(VLOOKUP(B520,Components!$A$1:$C$299,2,FALSE),"")</f>
        <v>ALIS000137</v>
      </c>
      <c r="B520" s="203" t="s">
        <v>998</v>
      </c>
      <c r="C520" s="203">
        <f>IFERROR(VLOOKUP(B520,Components!$A$1:$C$299,3,FALSE),"")</f>
        <v>3.8181818181818185E-2</v>
      </c>
      <c r="D520" s="203">
        <v>4</v>
      </c>
      <c r="E520" s="203">
        <f t="shared" si="19"/>
        <v>0.15272727272727274</v>
      </c>
    </row>
    <row r="521" spans="1:5" ht="15.75" customHeight="1">
      <c r="A521" s="203" t="str">
        <f>IFERROR(VLOOKUP(B521,Components!$A$1:$C$299,2,FALSE),"")</f>
        <v>ALIS000138</v>
      </c>
      <c r="B521" s="203" t="s">
        <v>1003</v>
      </c>
      <c r="C521" s="203">
        <f>IFERROR(VLOOKUP(B521,Components!$A$1:$C$299,3,FALSE),"")</f>
        <v>3.8181818181818185E-2</v>
      </c>
      <c r="D521" s="203">
        <v>4</v>
      </c>
      <c r="E521" s="203">
        <f t="shared" si="19"/>
        <v>0.15272727272727274</v>
      </c>
    </row>
    <row r="522" spans="1:5" ht="15.75" customHeight="1">
      <c r="A522" s="203" t="str">
        <f>IFERROR(VLOOKUP(B522,Components!$A$1:$C$299,2,FALSE),"")</f>
        <v>ALIS000132</v>
      </c>
      <c r="B522" s="203" t="s">
        <v>975</v>
      </c>
      <c r="C522" s="203">
        <f>IFERROR(VLOOKUP(B522,Components!$A$1:$C$299,3,FALSE),"")</f>
        <v>3.3409090909090909E-2</v>
      </c>
      <c r="D522" s="203">
        <v>5</v>
      </c>
      <c r="E522" s="203">
        <f t="shared" si="19"/>
        <v>0.16704545454545455</v>
      </c>
    </row>
    <row r="523" spans="1:5" ht="15.75" customHeight="1">
      <c r="A523" s="203" t="str">
        <f>IFERROR(VLOOKUP(B523,Components!$A$1:$C$299,2,FALSE),"")</f>
        <v>ALIS000133</v>
      </c>
      <c r="B523" s="203" t="s">
        <v>980</v>
      </c>
      <c r="C523" s="203">
        <f>IFERROR(VLOOKUP(B523,Components!$A$1:$C$299,3,FALSE),"")</f>
        <v>9.5454545454545459E-2</v>
      </c>
      <c r="D523" s="203">
        <v>3</v>
      </c>
      <c r="E523" s="203">
        <f t="shared" si="19"/>
        <v>0.28636363636363638</v>
      </c>
    </row>
    <row r="524" spans="1:5" ht="15.75" customHeight="1">
      <c r="A524" s="203" t="str">
        <f>IFERROR(VLOOKUP(B524,Components!$A$1:$C$299,2,FALSE),"")</f>
        <v>ALIS000125</v>
      </c>
      <c r="B524" s="203" t="s">
        <v>950</v>
      </c>
      <c r="C524" s="203">
        <f>IFERROR(VLOOKUP(B524,Components!$A$1:$C$299,3,FALSE),"")</f>
        <v>17.611363636363635</v>
      </c>
      <c r="D524" s="203">
        <v>0.01</v>
      </c>
      <c r="E524" s="203">
        <f t="shared" si="19"/>
        <v>0.17611363636363636</v>
      </c>
    </row>
    <row r="525" spans="1:5" ht="15.75" customHeight="1">
      <c r="A525" s="203" t="str">
        <f>IFERROR(VLOOKUP(B525,Components!$A$1:$C$299,2,FALSE),"")</f>
        <v>ALIS000128</v>
      </c>
      <c r="B525" s="203" t="s">
        <v>959</v>
      </c>
      <c r="C525" s="203">
        <f>IFERROR(VLOOKUP(B525,Components!$A$1:$C$299,3,FALSE),"")</f>
        <v>17.611363636363635</v>
      </c>
      <c r="D525" s="203">
        <v>0.01</v>
      </c>
      <c r="E525" s="203">
        <f t="shared" si="19"/>
        <v>0.17611363636363636</v>
      </c>
    </row>
    <row r="526" spans="1:5" ht="15.75" customHeight="1">
      <c r="A526" s="203" t="str">
        <f>IFERROR(VLOOKUP(B526,Components!$A$1:$C$299,2,FALSE),"")</f>
        <v>ALIS000117</v>
      </c>
      <c r="B526" s="203" t="s">
        <v>913</v>
      </c>
      <c r="C526" s="203">
        <f>IFERROR(VLOOKUP(B526,Components!$A$1:$C$299,3,FALSE),"")</f>
        <v>147.42954545454546</v>
      </c>
      <c r="D526" s="203">
        <v>0.01</v>
      </c>
      <c r="E526" s="203">
        <f t="shared" si="19"/>
        <v>1.4742954545454547</v>
      </c>
    </row>
    <row r="527" spans="1:5" ht="15.75" customHeight="1">
      <c r="A527" s="203" t="str">
        <f>IFERROR(VLOOKUP(B527,Components!$A$1:$C$299,2,FALSE),"")</f>
        <v>ALIS000083</v>
      </c>
      <c r="B527" s="203" t="s">
        <v>756</v>
      </c>
      <c r="C527" s="203">
        <f>IFERROR(VLOOKUP(B527,Components!$A$1:$C$299,3,FALSE),"")</f>
        <v>1.0500000000000001E-2</v>
      </c>
      <c r="D527" s="203">
        <v>1</v>
      </c>
      <c r="E527" s="203">
        <f t="shared" si="19"/>
        <v>1.0500000000000001E-2</v>
      </c>
    </row>
    <row r="528" spans="1:5" ht="15.75" customHeight="1">
      <c r="A528" s="203" t="str">
        <f>IFERROR(VLOOKUP(B528,Components!$A$1:$C$299,2,FALSE),"")</f>
        <v>ALIS000084</v>
      </c>
      <c r="B528" s="203" t="s">
        <v>758</v>
      </c>
      <c r="C528" s="203">
        <f>IFERROR(VLOOKUP(B528,Components!$A$1:$C$299,3,FALSE),"")</f>
        <v>1.0500000000000001E-2</v>
      </c>
      <c r="D528" s="203">
        <v>1</v>
      </c>
      <c r="E528" s="203">
        <f t="shared" si="19"/>
        <v>1.0500000000000001E-2</v>
      </c>
    </row>
    <row r="529" spans="1:5" ht="15.75" customHeight="1">
      <c r="A529" s="203" t="str">
        <f>IFERROR(VLOOKUP(B529,Components!$A$1:$C$299,2,FALSE),"")</f>
        <v>ALIS000086</v>
      </c>
      <c r="B529" s="203" t="s">
        <v>762</v>
      </c>
      <c r="C529" s="203">
        <f>IFERROR(VLOOKUP(B529,Components!$A$1:$C$299,3,FALSE),"")</f>
        <v>0.23863636363636365</v>
      </c>
      <c r="D529" s="203">
        <v>1</v>
      </c>
      <c r="E529" s="203">
        <f t="shared" si="19"/>
        <v>0.23863636363636365</v>
      </c>
    </row>
    <row r="530" spans="1:5" ht="15.75" customHeight="1">
      <c r="A530" s="203" t="str">
        <f>IFERROR(VLOOKUP(B530,Components!$A$1:$C$299,2,FALSE),"")</f>
        <v>ALIS000080</v>
      </c>
      <c r="B530" s="203" t="s">
        <v>750</v>
      </c>
      <c r="C530" s="203">
        <f>IFERROR(VLOOKUP(B530,Components!$A$1:$C$299,3,FALSE),"")</f>
        <v>14.82683982683983</v>
      </c>
      <c r="D530" s="203">
        <v>3</v>
      </c>
      <c r="E530" s="203">
        <f t="shared" si="19"/>
        <v>44.48051948051949</v>
      </c>
    </row>
    <row r="531" spans="1:5" ht="15.75" customHeight="1">
      <c r="A531" s="203" t="str">
        <f>IFERROR(VLOOKUP(B531,Components!$A$1:$C$299,2,FALSE),"")</f>
        <v>ALIS000082</v>
      </c>
      <c r="B531" s="203" t="s">
        <v>754</v>
      </c>
      <c r="C531" s="203">
        <f>IFERROR(VLOOKUP(B531,Components!$A$1:$C$299,3,FALSE),"")</f>
        <v>24.09361471861472</v>
      </c>
      <c r="D531" s="203">
        <v>0.5</v>
      </c>
      <c r="E531" s="203">
        <f t="shared" si="19"/>
        <v>12.04680735930736</v>
      </c>
    </row>
    <row r="532" spans="1:5" ht="15.75" customHeight="1">
      <c r="A532" s="203" t="str">
        <f>IFERROR(VLOOKUP(B532,Components!$A$1:$C$299,2,FALSE),"")</f>
        <v>ALIS000076</v>
      </c>
      <c r="B532" s="203" t="s">
        <v>736</v>
      </c>
      <c r="C532" s="203">
        <f>IFERROR(VLOOKUP(B532,Components!$A$1:$C$299,3,FALSE),"")</f>
        <v>41.045454545454547</v>
      </c>
      <c r="D532" s="203">
        <v>1</v>
      </c>
      <c r="E532" s="203">
        <f t="shared" si="19"/>
        <v>41.045454545454547</v>
      </c>
    </row>
    <row r="533" spans="1:5" ht="15.75" customHeight="1">
      <c r="A533" s="220" t="s">
        <v>1750</v>
      </c>
      <c r="B533" s="221"/>
      <c r="C533" s="221"/>
      <c r="D533" s="222"/>
      <c r="E533" s="205">
        <f>SUM(E510:E532)</f>
        <v>305.1014632034632</v>
      </c>
    </row>
    <row r="534" spans="1:5" ht="15.75" customHeight="1"/>
    <row r="535" spans="1:5" ht="15.75" customHeight="1">
      <c r="A535" s="217" t="s">
        <v>69</v>
      </c>
      <c r="B535" s="218"/>
      <c r="C535" s="218"/>
      <c r="D535" s="218"/>
      <c r="E535" s="219"/>
    </row>
    <row r="536" spans="1:5" ht="15.75" customHeight="1">
      <c r="A536" s="200" t="s">
        <v>1745</v>
      </c>
      <c r="B536" s="201" t="s">
        <v>1746</v>
      </c>
      <c r="C536" s="201" t="s">
        <v>1747</v>
      </c>
      <c r="D536" s="201" t="s">
        <v>1748</v>
      </c>
      <c r="E536" s="202" t="s">
        <v>1749</v>
      </c>
    </row>
    <row r="537" spans="1:5" ht="15.75" customHeight="1">
      <c r="A537" s="203" t="str">
        <f>IFERROR(VLOOKUP(B537,Components!$A$1:$C$299,2,FALSE),"")</f>
        <v>ALIS000071</v>
      </c>
      <c r="B537" s="203" t="s">
        <v>716</v>
      </c>
      <c r="C537" s="203">
        <f>IFERROR(VLOOKUP(B537,Components!$A$1:$C$299,3,FALSE),"")</f>
        <v>13.029545454545456</v>
      </c>
      <c r="D537" s="203">
        <v>1</v>
      </c>
      <c r="E537" s="203">
        <f t="shared" ref="E537:E539" si="20">IFERROR(D537*C537, 0)</f>
        <v>13.029545454545456</v>
      </c>
    </row>
    <row r="538" spans="1:5" ht="15.75" customHeight="1">
      <c r="A538" s="203" t="str">
        <f>IFERROR(VLOOKUP(B538,Components!$A$1:$C$299,2,FALSE),"")</f>
        <v>ALIS000084</v>
      </c>
      <c r="B538" s="203" t="s">
        <v>758</v>
      </c>
      <c r="C538" s="203">
        <f>IFERROR(VLOOKUP(B538,Components!$A$1:$C$299,3,FALSE),"")</f>
        <v>1.0500000000000001E-2</v>
      </c>
      <c r="D538" s="203">
        <v>1</v>
      </c>
      <c r="E538" s="203">
        <f t="shared" si="20"/>
        <v>1.0500000000000001E-2</v>
      </c>
    </row>
    <row r="539" spans="1:5" ht="15.75" customHeight="1">
      <c r="A539" s="203" t="str">
        <f>IFERROR(VLOOKUP(B539,Components!$A$1:$C$299,2,FALSE),"")</f>
        <v/>
      </c>
      <c r="B539" s="203"/>
      <c r="C539" s="203" t="str">
        <f>IFERROR(VLOOKUP(B539,Components!$A$1:$C$299,3,FALSE),"")</f>
        <v/>
      </c>
      <c r="D539" s="203">
        <v>1</v>
      </c>
      <c r="E539" s="203">
        <f t="shared" si="20"/>
        <v>0</v>
      </c>
    </row>
    <row r="540" spans="1:5" ht="15.75" customHeight="1">
      <c r="A540" s="220" t="s">
        <v>1750</v>
      </c>
      <c r="B540" s="221"/>
      <c r="C540" s="221"/>
      <c r="D540" s="222"/>
      <c r="E540" s="205">
        <f>SUM(E537:E539)</f>
        <v>13.040045454545456</v>
      </c>
    </row>
    <row r="541" spans="1:5" ht="15.75" customHeight="1"/>
    <row r="542" spans="1:5" ht="15.75" customHeight="1">
      <c r="A542" s="217" t="s">
        <v>71</v>
      </c>
      <c r="B542" s="218"/>
      <c r="C542" s="218"/>
      <c r="D542" s="218"/>
      <c r="E542" s="219"/>
    </row>
    <row r="543" spans="1:5" ht="15.75" customHeight="1">
      <c r="A543" s="200" t="s">
        <v>1745</v>
      </c>
      <c r="B543" s="201" t="s">
        <v>1746</v>
      </c>
      <c r="C543" s="201" t="s">
        <v>1747</v>
      </c>
      <c r="D543" s="201" t="s">
        <v>1748</v>
      </c>
      <c r="E543" s="202" t="s">
        <v>1749</v>
      </c>
    </row>
    <row r="544" spans="1:5" ht="15.75" customHeight="1">
      <c r="A544" s="203" t="str">
        <f>IFERROR(VLOOKUP(B544,Components!$A$1:$C$299,2,FALSE),"")</f>
        <v>ALIS000072</v>
      </c>
      <c r="B544" s="203" t="s">
        <v>720</v>
      </c>
      <c r="C544" s="203">
        <f>IFERROR(VLOOKUP(B544,Components!$A$1:$C$299,3,FALSE),"")</f>
        <v>13.029545454545456</v>
      </c>
      <c r="D544" s="203">
        <v>1</v>
      </c>
      <c r="E544" s="203">
        <f t="shared" ref="E544:E546" si="21">IFERROR(D544*C544, 0)</f>
        <v>13.029545454545456</v>
      </c>
    </row>
    <row r="545" spans="1:5" ht="15.75" customHeight="1">
      <c r="A545" s="203" t="str">
        <f>IFERROR(VLOOKUP(B545,Components!$A$1:$C$299,2,FALSE),"")</f>
        <v>ALIS000084</v>
      </c>
      <c r="B545" s="203" t="s">
        <v>758</v>
      </c>
      <c r="C545" s="203">
        <f>IFERROR(VLOOKUP(B545,Components!$A$1:$C$299,3,FALSE),"")</f>
        <v>1.0500000000000001E-2</v>
      </c>
      <c r="D545" s="203">
        <v>1</v>
      </c>
      <c r="E545" s="203">
        <f t="shared" si="21"/>
        <v>1.0500000000000001E-2</v>
      </c>
    </row>
    <row r="546" spans="1:5" ht="15.75" customHeight="1">
      <c r="A546" s="203" t="str">
        <f>IFERROR(VLOOKUP(B546,Components!$A$1:$C$299,2,FALSE),"")</f>
        <v/>
      </c>
      <c r="B546" s="203"/>
      <c r="C546" s="203" t="str">
        <f>IFERROR(VLOOKUP(B546,Components!$A$1:$C$299,3,FALSE),"")</f>
        <v/>
      </c>
      <c r="D546" s="203">
        <v>1</v>
      </c>
      <c r="E546" s="203">
        <f t="shared" si="21"/>
        <v>0</v>
      </c>
    </row>
    <row r="547" spans="1:5" ht="15.75" customHeight="1">
      <c r="A547" s="220" t="s">
        <v>1750</v>
      </c>
      <c r="B547" s="221"/>
      <c r="C547" s="221"/>
      <c r="D547" s="222"/>
      <c r="E547" s="205">
        <f>SUM(E544:E546)</f>
        <v>13.040045454545456</v>
      </c>
    </row>
    <row r="548" spans="1:5" ht="15.75" customHeight="1"/>
    <row r="549" spans="1:5" ht="15.75" customHeight="1">
      <c r="A549" s="217" t="s">
        <v>72</v>
      </c>
      <c r="B549" s="218"/>
      <c r="C549" s="218"/>
      <c r="D549" s="218"/>
      <c r="E549" s="219"/>
    </row>
    <row r="550" spans="1:5" ht="15.75" customHeight="1">
      <c r="A550" s="200" t="s">
        <v>1745</v>
      </c>
      <c r="B550" s="201" t="s">
        <v>1746</v>
      </c>
      <c r="C550" s="201" t="s">
        <v>1747</v>
      </c>
      <c r="D550" s="201" t="s">
        <v>1748</v>
      </c>
      <c r="E550" s="202" t="s">
        <v>1749</v>
      </c>
    </row>
    <row r="551" spans="1:5" ht="15.75" customHeight="1">
      <c r="A551" s="203" t="str">
        <f>IFERROR(VLOOKUP(B551,Components!$A$1:$C$299,2,FALSE),"")</f>
        <v>ALIS000070</v>
      </c>
      <c r="B551" s="203" t="s">
        <v>712</v>
      </c>
      <c r="C551" s="203">
        <f>IFERROR(VLOOKUP(B551,Components!$A$1:$C$299,3,FALSE),"")</f>
        <v>18.470454545454547</v>
      </c>
      <c r="D551" s="203">
        <v>1</v>
      </c>
      <c r="E551" s="203">
        <f t="shared" ref="E551:E553" si="22">IFERROR(D551*C551, 0)</f>
        <v>18.470454545454547</v>
      </c>
    </row>
    <row r="552" spans="1:5" ht="15.75" customHeight="1">
      <c r="A552" s="203" t="str">
        <f>IFERROR(VLOOKUP(B552,Components!$A$1:$C$299,2,FALSE),"")</f>
        <v>ALIS000084</v>
      </c>
      <c r="B552" s="203" t="s">
        <v>758</v>
      </c>
      <c r="C552" s="203">
        <f>IFERROR(VLOOKUP(B552,Components!$A$1:$C$299,3,FALSE),"")</f>
        <v>1.0500000000000001E-2</v>
      </c>
      <c r="D552" s="203">
        <v>1</v>
      </c>
      <c r="E552" s="203">
        <f t="shared" si="22"/>
        <v>1.0500000000000001E-2</v>
      </c>
    </row>
    <row r="553" spans="1:5" ht="15.75" customHeight="1">
      <c r="A553" s="203" t="str">
        <f>IFERROR(VLOOKUP(B553,Components!$A$1:$C$299,2,FALSE),"")</f>
        <v/>
      </c>
      <c r="B553" s="203"/>
      <c r="C553" s="203" t="str">
        <f>IFERROR(VLOOKUP(B553,Components!$A$1:$C$299,3,FALSE),"")</f>
        <v/>
      </c>
      <c r="D553" s="203">
        <v>1</v>
      </c>
      <c r="E553" s="203">
        <f t="shared" si="22"/>
        <v>0</v>
      </c>
    </row>
    <row r="554" spans="1:5" ht="15.75" customHeight="1">
      <c r="A554" s="220" t="s">
        <v>1750</v>
      </c>
      <c r="B554" s="221"/>
      <c r="C554" s="221"/>
      <c r="D554" s="222"/>
      <c r="E554" s="205">
        <f>SUM(E551:E553)</f>
        <v>18.480954545454548</v>
      </c>
    </row>
    <row r="555" spans="1:5" ht="15.75" customHeight="1"/>
    <row r="556" spans="1:5" ht="15.75" customHeight="1">
      <c r="A556" s="217" t="s">
        <v>73</v>
      </c>
      <c r="B556" s="218"/>
      <c r="C556" s="218"/>
      <c r="D556" s="218"/>
      <c r="E556" s="219"/>
    </row>
    <row r="557" spans="1:5" ht="15.75" customHeight="1">
      <c r="A557" s="200" t="s">
        <v>1745</v>
      </c>
      <c r="B557" s="201" t="s">
        <v>1746</v>
      </c>
      <c r="C557" s="201" t="s">
        <v>1747</v>
      </c>
      <c r="D557" s="201" t="s">
        <v>1748</v>
      </c>
      <c r="E557" s="202" t="s">
        <v>1749</v>
      </c>
    </row>
    <row r="558" spans="1:5" ht="15.75" customHeight="1">
      <c r="A558" s="203" t="str">
        <f>IFERROR(VLOOKUP(B558,Components!$A$1:$C$299,2,FALSE),"")</f>
        <v>ALIS000077</v>
      </c>
      <c r="B558" s="203" t="s">
        <v>741</v>
      </c>
      <c r="C558" s="203">
        <f>IFERROR(VLOOKUP(B558,Components!$A$1:$C$299,3,FALSE),"")</f>
        <v>44.243181818181817</v>
      </c>
      <c r="D558" s="203">
        <v>1</v>
      </c>
      <c r="E558" s="203">
        <f t="shared" ref="E558:E560" si="23">IFERROR(D558*C558, 0)</f>
        <v>44.243181818181817</v>
      </c>
    </row>
    <row r="559" spans="1:5" ht="15.75" customHeight="1">
      <c r="A559" s="203" t="str">
        <f>IFERROR(VLOOKUP(B559,Components!$A$1:$C$299,2,FALSE),"")</f>
        <v>ALIS000084</v>
      </c>
      <c r="B559" s="203" t="s">
        <v>758</v>
      </c>
      <c r="C559" s="203">
        <f>IFERROR(VLOOKUP(B559,Components!$A$1:$C$299,3,FALSE),"")</f>
        <v>1.0500000000000001E-2</v>
      </c>
      <c r="D559" s="203">
        <v>1</v>
      </c>
      <c r="E559" s="203">
        <f t="shared" si="23"/>
        <v>1.0500000000000001E-2</v>
      </c>
    </row>
    <row r="560" spans="1:5" ht="15.75" customHeight="1">
      <c r="A560" s="203" t="str">
        <f>IFERROR(VLOOKUP(B560,Components!$A$1:$C$299,2,FALSE),"")</f>
        <v/>
      </c>
      <c r="B560" s="203"/>
      <c r="C560" s="203" t="str">
        <f>IFERROR(VLOOKUP(B560,Components!$A$1:$C$299,3,FALSE),"")</f>
        <v/>
      </c>
      <c r="D560" s="203">
        <v>1</v>
      </c>
      <c r="E560" s="203">
        <f t="shared" si="23"/>
        <v>0</v>
      </c>
    </row>
    <row r="561" spans="1:5" ht="15.75" customHeight="1">
      <c r="A561" s="220" t="s">
        <v>1750</v>
      </c>
      <c r="B561" s="221"/>
      <c r="C561" s="221"/>
      <c r="D561" s="222"/>
      <c r="E561" s="205">
        <f>SUM(E558:E560)</f>
        <v>44.253681818181818</v>
      </c>
    </row>
    <row r="562" spans="1:5" ht="15.75" customHeight="1"/>
    <row r="563" spans="1:5" ht="15.75" customHeight="1">
      <c r="A563" s="217" t="s">
        <v>74</v>
      </c>
      <c r="B563" s="218"/>
      <c r="C563" s="218"/>
      <c r="D563" s="218"/>
      <c r="E563" s="219"/>
    </row>
    <row r="564" spans="1:5" ht="15.75" customHeight="1">
      <c r="A564" s="200" t="s">
        <v>1745</v>
      </c>
      <c r="B564" s="201" t="s">
        <v>1746</v>
      </c>
      <c r="C564" s="201" t="s">
        <v>1747</v>
      </c>
      <c r="D564" s="201" t="s">
        <v>1748</v>
      </c>
      <c r="E564" s="202" t="s">
        <v>1749</v>
      </c>
    </row>
    <row r="565" spans="1:5" ht="15.75" customHeight="1">
      <c r="A565" s="203" t="str">
        <f>IFERROR(VLOOKUP(B565,Components!$A$1:$C$299,2,FALSE),"")</f>
        <v>ALIS000066</v>
      </c>
      <c r="B565" s="203" t="s">
        <v>694</v>
      </c>
      <c r="C565" s="203">
        <f>IFERROR(VLOOKUP(B565,Components!$A$1:$C$299,3,FALSE),"")</f>
        <v>35.232272727272736</v>
      </c>
      <c r="D565" s="203">
        <v>1</v>
      </c>
      <c r="E565" s="203">
        <f t="shared" ref="E565:E567" si="24">IFERROR(D565*C565, 0)</f>
        <v>35.232272727272736</v>
      </c>
    </row>
    <row r="566" spans="1:5" ht="15.75" customHeight="1">
      <c r="A566" s="203" t="str">
        <f>IFERROR(VLOOKUP(B566,Components!$A$1:$C$299,2,FALSE),"")</f>
        <v>ALIS000084</v>
      </c>
      <c r="B566" s="203" t="s">
        <v>758</v>
      </c>
      <c r="C566" s="203">
        <f>IFERROR(VLOOKUP(B566,Components!$A$1:$C$299,3,FALSE),"")</f>
        <v>1.0500000000000001E-2</v>
      </c>
      <c r="D566" s="203">
        <v>1</v>
      </c>
      <c r="E566" s="203">
        <f t="shared" si="24"/>
        <v>1.0500000000000001E-2</v>
      </c>
    </row>
    <row r="567" spans="1:5" ht="15.75" customHeight="1">
      <c r="A567" s="203" t="str">
        <f>IFERROR(VLOOKUP(B567,Components!$A$1:$C$299,2,FALSE),"")</f>
        <v/>
      </c>
      <c r="B567" s="203"/>
      <c r="C567" s="203" t="str">
        <f>IFERROR(VLOOKUP(B567,Components!$A$1:$C$299,3,FALSE),"")</f>
        <v/>
      </c>
      <c r="D567" s="203">
        <v>1</v>
      </c>
      <c r="E567" s="203">
        <f t="shared" si="24"/>
        <v>0</v>
      </c>
    </row>
    <row r="568" spans="1:5" ht="15.75" customHeight="1">
      <c r="A568" s="220" t="s">
        <v>1750</v>
      </c>
      <c r="B568" s="221"/>
      <c r="C568" s="221"/>
      <c r="D568" s="222"/>
      <c r="E568" s="205">
        <f>SUM(E565:E567)</f>
        <v>35.242772727272737</v>
      </c>
    </row>
    <row r="569" spans="1:5" ht="15.75" customHeight="1"/>
    <row r="570" spans="1:5" ht="15.75" customHeight="1">
      <c r="A570" s="217" t="s">
        <v>75</v>
      </c>
      <c r="B570" s="218"/>
      <c r="C570" s="218"/>
      <c r="D570" s="218"/>
      <c r="E570" s="219"/>
    </row>
    <row r="571" spans="1:5" ht="15.75" customHeight="1">
      <c r="A571" s="200" t="s">
        <v>1745</v>
      </c>
      <c r="B571" s="201" t="s">
        <v>1746</v>
      </c>
      <c r="C571" s="201" t="s">
        <v>1747</v>
      </c>
      <c r="D571" s="201" t="s">
        <v>1748</v>
      </c>
      <c r="E571" s="202" t="s">
        <v>1749</v>
      </c>
    </row>
    <row r="572" spans="1:5" ht="15.75" customHeight="1">
      <c r="A572" s="203" t="str">
        <f>IFERROR(VLOOKUP(B572,Components!$A$1:$C$299,2,FALSE),"")</f>
        <v>ALIS000067</v>
      </c>
      <c r="B572" s="203" t="s">
        <v>699</v>
      </c>
      <c r="C572" s="203">
        <f>IFERROR(VLOOKUP(B572,Components!$A$1:$C$299,3,FALSE),"")</f>
        <v>26.526818181818182</v>
      </c>
      <c r="D572" s="203">
        <v>1</v>
      </c>
      <c r="E572" s="203">
        <f t="shared" ref="E572:E574" si="25">IFERROR(D572*C572, 0)</f>
        <v>26.526818181818182</v>
      </c>
    </row>
    <row r="573" spans="1:5" ht="15.75" customHeight="1">
      <c r="A573" s="203" t="str">
        <f>IFERROR(VLOOKUP(B573,Components!$A$1:$C$299,2,FALSE),"")</f>
        <v>ALIS000084</v>
      </c>
      <c r="B573" s="203" t="s">
        <v>758</v>
      </c>
      <c r="C573" s="203">
        <f>IFERROR(VLOOKUP(B573,Components!$A$1:$C$299,3,FALSE),"")</f>
        <v>1.0500000000000001E-2</v>
      </c>
      <c r="D573" s="203">
        <v>1</v>
      </c>
      <c r="E573" s="203">
        <f t="shared" si="25"/>
        <v>1.0500000000000001E-2</v>
      </c>
    </row>
    <row r="574" spans="1:5" ht="15.75" customHeight="1">
      <c r="A574" s="203" t="str">
        <f>IFERROR(VLOOKUP(B574,Components!$A$1:$C$299,2,FALSE),"")</f>
        <v/>
      </c>
      <c r="B574" s="203"/>
      <c r="C574" s="203" t="str">
        <f>IFERROR(VLOOKUP(B574,Components!$A$1:$C$299,3,FALSE),"")</f>
        <v/>
      </c>
      <c r="D574" s="203">
        <v>1</v>
      </c>
      <c r="E574" s="203">
        <f t="shared" si="25"/>
        <v>0</v>
      </c>
    </row>
    <row r="575" spans="1:5" ht="15.75" customHeight="1">
      <c r="A575" s="220" t="s">
        <v>1750</v>
      </c>
      <c r="B575" s="221"/>
      <c r="C575" s="221"/>
      <c r="D575" s="222"/>
      <c r="E575" s="205">
        <f>SUM(E572:E574)</f>
        <v>26.537318181818183</v>
      </c>
    </row>
    <row r="576" spans="1:5" ht="15.75" customHeight="1"/>
    <row r="577" spans="1:5" ht="15.75" customHeight="1">
      <c r="A577" s="217" t="s">
        <v>76</v>
      </c>
      <c r="B577" s="218"/>
      <c r="C577" s="218"/>
      <c r="D577" s="218"/>
      <c r="E577" s="219"/>
    </row>
    <row r="578" spans="1:5" ht="15.75" customHeight="1">
      <c r="A578" s="200" t="s">
        <v>1745</v>
      </c>
      <c r="B578" s="201" t="s">
        <v>1746</v>
      </c>
      <c r="C578" s="201" t="s">
        <v>1747</v>
      </c>
      <c r="D578" s="201" t="s">
        <v>1748</v>
      </c>
      <c r="E578" s="202" t="s">
        <v>1749</v>
      </c>
    </row>
    <row r="579" spans="1:5" ht="15.75" customHeight="1">
      <c r="A579" s="203" t="str">
        <f>IFERROR(VLOOKUP(B579,Components!$A$1:$C$299,2,FALSE),"")</f>
        <v>ALIS000068</v>
      </c>
      <c r="B579" s="203" t="s">
        <v>704</v>
      </c>
      <c r="C579" s="203">
        <f>IFERROR(VLOOKUP(B579,Components!$A$1:$C$299,3,FALSE),"")</f>
        <v>30.273409090909091</v>
      </c>
      <c r="D579" s="203">
        <v>1</v>
      </c>
      <c r="E579" s="203">
        <f t="shared" ref="E579:E581" si="26">IFERROR(D579*C579, 0)</f>
        <v>30.273409090909091</v>
      </c>
    </row>
    <row r="580" spans="1:5" ht="15.75" customHeight="1">
      <c r="A580" s="203" t="str">
        <f>IFERROR(VLOOKUP(B580,Components!$A$1:$C$299,2,FALSE),"")</f>
        <v>ALIS000084</v>
      </c>
      <c r="B580" s="203" t="s">
        <v>758</v>
      </c>
      <c r="C580" s="203">
        <f>IFERROR(VLOOKUP(B580,Components!$A$1:$C$299,3,FALSE),"")</f>
        <v>1.0500000000000001E-2</v>
      </c>
      <c r="D580" s="203">
        <v>1</v>
      </c>
      <c r="E580" s="203">
        <f t="shared" si="26"/>
        <v>1.0500000000000001E-2</v>
      </c>
    </row>
    <row r="581" spans="1:5" ht="15.75" customHeight="1">
      <c r="A581" s="203" t="str">
        <f>IFERROR(VLOOKUP(B581,Components!$A$1:$C$299,2,FALSE),"")</f>
        <v/>
      </c>
      <c r="B581" s="203"/>
      <c r="C581" s="203" t="str">
        <f>IFERROR(VLOOKUP(B581,Components!$A$1:$C$299,3,FALSE),"")</f>
        <v/>
      </c>
      <c r="D581" s="203">
        <v>1</v>
      </c>
      <c r="E581" s="203">
        <f t="shared" si="26"/>
        <v>0</v>
      </c>
    </row>
    <row r="582" spans="1:5" ht="15.75" customHeight="1">
      <c r="A582" s="220" t="s">
        <v>1750</v>
      </c>
      <c r="B582" s="221"/>
      <c r="C582" s="221"/>
      <c r="D582" s="222"/>
      <c r="E582" s="205">
        <f>SUM(E579:E581)</f>
        <v>30.283909090909091</v>
      </c>
    </row>
    <row r="583" spans="1:5" ht="15.75" customHeight="1"/>
    <row r="584" spans="1:5" ht="15.75" customHeight="1">
      <c r="A584" s="217" t="s">
        <v>77</v>
      </c>
      <c r="B584" s="218"/>
      <c r="C584" s="218"/>
      <c r="D584" s="218"/>
      <c r="E584" s="219"/>
    </row>
    <row r="585" spans="1:5" ht="15.75" customHeight="1">
      <c r="A585" s="200" t="s">
        <v>1745</v>
      </c>
      <c r="B585" s="201" t="s">
        <v>1746</v>
      </c>
      <c r="C585" s="201" t="s">
        <v>1747</v>
      </c>
      <c r="D585" s="201" t="s">
        <v>1748</v>
      </c>
      <c r="E585" s="202" t="s">
        <v>1749</v>
      </c>
    </row>
    <row r="586" spans="1:5" ht="15.75" customHeight="1">
      <c r="A586" s="203" t="str">
        <f>IFERROR(VLOOKUP(B586,Components!$A$1:$C$299,2,FALSE),"")</f>
        <v>ALIS000076</v>
      </c>
      <c r="B586" s="203" t="s">
        <v>736</v>
      </c>
      <c r="C586" s="203">
        <f>IFERROR(VLOOKUP(B586,Components!$A$1:$C$299,3,FALSE),"")</f>
        <v>41.045454545454547</v>
      </c>
      <c r="D586" s="203">
        <v>1</v>
      </c>
      <c r="E586" s="203">
        <f t="shared" ref="E586:E588" si="27">IFERROR(D586*C586, 0)</f>
        <v>41.045454545454547</v>
      </c>
    </row>
    <row r="587" spans="1:5" ht="15.75" customHeight="1">
      <c r="A587" s="203" t="str">
        <f>IFERROR(VLOOKUP(B587,Components!$A$1:$C$299,2,FALSE),"")</f>
        <v>ALIS000084</v>
      </c>
      <c r="B587" s="203" t="s">
        <v>758</v>
      </c>
      <c r="C587" s="203">
        <f>IFERROR(VLOOKUP(B587,Components!$A$1:$C$299,3,FALSE),"")</f>
        <v>1.0500000000000001E-2</v>
      </c>
      <c r="D587" s="203">
        <v>1</v>
      </c>
      <c r="E587" s="203">
        <f t="shared" si="27"/>
        <v>1.0500000000000001E-2</v>
      </c>
    </row>
    <row r="588" spans="1:5" ht="15.75" customHeight="1">
      <c r="A588" s="203" t="str">
        <f>IFERROR(VLOOKUP(B588,Components!$A$1:$C$299,2,FALSE),"")</f>
        <v/>
      </c>
      <c r="B588" s="203"/>
      <c r="C588" s="203" t="str">
        <f>IFERROR(VLOOKUP(B588,Components!$A$1:$C$299,3,FALSE),"")</f>
        <v/>
      </c>
      <c r="D588" s="203">
        <v>1</v>
      </c>
      <c r="E588" s="203">
        <f t="shared" si="27"/>
        <v>0</v>
      </c>
    </row>
    <row r="589" spans="1:5" ht="15.75" customHeight="1">
      <c r="A589" s="220" t="s">
        <v>1750</v>
      </c>
      <c r="B589" s="221"/>
      <c r="C589" s="221"/>
      <c r="D589" s="222"/>
      <c r="E589" s="205">
        <f>SUM(E586:E588)</f>
        <v>41.055954545454547</v>
      </c>
    </row>
    <row r="590" spans="1:5" ht="15.75" customHeight="1"/>
    <row r="591" spans="1:5" ht="15.75" customHeight="1"/>
    <row r="592" spans="1:5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</sheetData>
  <mergeCells count="56">
    <mergeCell ref="A577:E577"/>
    <mergeCell ref="A582:D582"/>
    <mergeCell ref="A584:E584"/>
    <mergeCell ref="A589:D589"/>
    <mergeCell ref="A542:E542"/>
    <mergeCell ref="A547:D547"/>
    <mergeCell ref="A549:E549"/>
    <mergeCell ref="A554:D554"/>
    <mergeCell ref="A556:E556"/>
    <mergeCell ref="A561:D561"/>
    <mergeCell ref="A563:E563"/>
    <mergeCell ref="A535:E535"/>
    <mergeCell ref="A540:D540"/>
    <mergeCell ref="A568:D568"/>
    <mergeCell ref="A570:E570"/>
    <mergeCell ref="A575:D575"/>
    <mergeCell ref="A477:D477"/>
    <mergeCell ref="A480:E480"/>
    <mergeCell ref="A505:D505"/>
    <mergeCell ref="A508:E508"/>
    <mergeCell ref="A533:D533"/>
    <mergeCell ref="A396:E396"/>
    <mergeCell ref="A421:D421"/>
    <mergeCell ref="A424:E424"/>
    <mergeCell ref="A449:D449"/>
    <mergeCell ref="A452:E452"/>
    <mergeCell ref="A358:D358"/>
    <mergeCell ref="A361:E361"/>
    <mergeCell ref="A378:E378"/>
    <mergeCell ref="A375:D375"/>
    <mergeCell ref="A392:D392"/>
    <mergeCell ref="A309:E309"/>
    <mergeCell ref="A323:D323"/>
    <mergeCell ref="A327:E327"/>
    <mergeCell ref="A341:D341"/>
    <mergeCell ref="A344:E344"/>
    <mergeCell ref="A271:D271"/>
    <mergeCell ref="A274:E274"/>
    <mergeCell ref="A288:D288"/>
    <mergeCell ref="A291:E291"/>
    <mergeCell ref="A305:D305"/>
    <mergeCell ref="A222:E222"/>
    <mergeCell ref="A236:D236"/>
    <mergeCell ref="A240:E240"/>
    <mergeCell ref="A257:E257"/>
    <mergeCell ref="A254:D254"/>
    <mergeCell ref="A128:D128"/>
    <mergeCell ref="A133:E133"/>
    <mergeCell ref="A172:D172"/>
    <mergeCell ref="A177:E177"/>
    <mergeCell ref="A216:D216"/>
    <mergeCell ref="A1:E1"/>
    <mergeCell ref="A40:D40"/>
    <mergeCell ref="A44:E44"/>
    <mergeCell ref="A83:D83"/>
    <mergeCell ref="A89:E89"/>
  </mergeCells>
  <pageMargins left="0.7" right="0.7" top="0.78740157499999996" bottom="0.78740157499999996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0000000}">
          <x14:formula1>
            <xm:f>Components!$A:$A</xm:f>
          </x14:formula1>
          <xm:sqref>B3:B39 B41:B43 B46:B82 B91:B127 B135:B171 B179:B215 B224:B235 B242:B253 B259:B270 B276:B287 B293:B304 B311:B322 B329:B340 B346:B357 B363:B374 B380:B391 B398:B420 B426:B448 B454:B476 B482:B504 B510:B532 B537:B539 B544:B546 B551:B553 B558:B560 B565:B567 B572:B574 B579:B581 B586:B588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52"/>
  <sheetViews>
    <sheetView workbookViewId="0">
      <selection sqref="A1:E1"/>
    </sheetView>
  </sheetViews>
  <sheetFormatPr defaultColWidth="14.44140625" defaultRowHeight="15" customHeight="1"/>
  <cols>
    <col min="1" max="1" width="39" customWidth="1"/>
    <col min="2" max="2" width="29.5546875" customWidth="1"/>
    <col min="3" max="3" width="15.6640625" customWidth="1"/>
    <col min="4" max="4" width="17.44140625" customWidth="1"/>
    <col min="5" max="5" width="15.33203125" customWidth="1"/>
    <col min="6" max="26" width="8.6640625" customWidth="1"/>
  </cols>
  <sheetData>
    <row r="1" spans="1:5" ht="14.4">
      <c r="A1" s="217" t="s">
        <v>78</v>
      </c>
      <c r="B1" s="218"/>
      <c r="C1" s="218"/>
      <c r="D1" s="218"/>
      <c r="E1" s="219"/>
    </row>
    <row r="2" spans="1:5" ht="14.4">
      <c r="A2" s="200" t="s">
        <v>1745</v>
      </c>
      <c r="B2" s="201" t="s">
        <v>1746</v>
      </c>
      <c r="C2" s="201" t="s">
        <v>1747</v>
      </c>
      <c r="D2" s="201" t="s">
        <v>1748</v>
      </c>
      <c r="E2" s="202" t="s">
        <v>1749</v>
      </c>
    </row>
    <row r="3" spans="1:5" ht="15.75" customHeight="1">
      <c r="A3" s="203" t="str">
        <f>IFERROR(VLOOKUP(B3,Components!$A:$C,2,FALSE),"")</f>
        <v>ALIS000019</v>
      </c>
      <c r="B3" s="203" t="s">
        <v>460</v>
      </c>
      <c r="C3" s="203">
        <f>IFERROR(VLOOKUP(B3,Components!$A:$C,3,FALSE),"")</f>
        <v>132</v>
      </c>
      <c r="D3" s="203">
        <v>1</v>
      </c>
      <c r="E3" s="203">
        <f t="shared" ref="E3:E36" si="0">IFERROR(D3*C3, 0)</f>
        <v>132</v>
      </c>
    </row>
    <row r="4" spans="1:5" ht="14.4">
      <c r="A4" s="203" t="str">
        <f>IFERROR(VLOOKUP(B4,Components!$A:$C,2,FALSE),"")</f>
        <v>ALIS000037</v>
      </c>
      <c r="B4" s="203" t="s">
        <v>563</v>
      </c>
      <c r="C4" s="203">
        <f>IFERROR(VLOOKUP(B4,Components!$A:$C,3,FALSE),"")</f>
        <v>66</v>
      </c>
      <c r="D4" s="203">
        <v>1</v>
      </c>
      <c r="E4" s="203">
        <f t="shared" si="0"/>
        <v>66</v>
      </c>
    </row>
    <row r="5" spans="1:5" ht="14.4">
      <c r="A5" s="203" t="str">
        <f>IFERROR(VLOOKUP(B5,Components!$A:$C,2,FALSE),"")</f>
        <v>ALIS000016</v>
      </c>
      <c r="B5" s="203" t="s">
        <v>449</v>
      </c>
      <c r="C5" s="203">
        <f>IFERROR(VLOOKUP(B5,Components!$A:$C,3,FALSE),"")</f>
        <v>5.1256363636363638</v>
      </c>
      <c r="D5" s="203">
        <v>1</v>
      </c>
      <c r="E5" s="203">
        <f t="shared" si="0"/>
        <v>5.1256363636363638</v>
      </c>
    </row>
    <row r="6" spans="1:5" ht="14.4">
      <c r="A6" s="203" t="str">
        <f>IFERROR(VLOOKUP(B6,Components!$A:$C,2,FALSE),"")</f>
        <v>ALIS000017</v>
      </c>
      <c r="B6" s="203" t="s">
        <v>453</v>
      </c>
      <c r="C6" s="203">
        <f>IFERROR(VLOOKUP(B6,Components!$A:$C,3,FALSE),"")</f>
        <v>31.110545454545456</v>
      </c>
      <c r="D6" s="203">
        <v>1</v>
      </c>
      <c r="E6" s="203">
        <f t="shared" si="0"/>
        <v>31.110545454545456</v>
      </c>
    </row>
    <row r="7" spans="1:5" ht="14.4">
      <c r="A7" s="203" t="str">
        <f>IFERROR(VLOOKUP(B7,Components!$A:$C,2,FALSE),"")</f>
        <v>ALIS000028</v>
      </c>
      <c r="B7" s="203" t="s">
        <v>512</v>
      </c>
      <c r="C7" s="203">
        <f>IFERROR(VLOOKUP(B7,Components!$A:$C,3,FALSE),"")</f>
        <v>29.04</v>
      </c>
      <c r="D7" s="203">
        <v>1</v>
      </c>
      <c r="E7" s="203">
        <f t="shared" si="0"/>
        <v>29.04</v>
      </c>
    </row>
    <row r="8" spans="1:5" ht="14.4">
      <c r="A8" s="203" t="str">
        <f>IFERROR(VLOOKUP(B8,Components!$A:$C,2,FALSE),"")</f>
        <v>ALIS000038</v>
      </c>
      <c r="B8" s="203" t="s">
        <v>569</v>
      </c>
      <c r="C8" s="203">
        <f>IFERROR(VLOOKUP(B8,Components!$A:$C,3,FALSE),"")</f>
        <v>11.406818181818183</v>
      </c>
      <c r="D8" s="203">
        <v>1</v>
      </c>
      <c r="E8" s="203">
        <f t="shared" si="0"/>
        <v>11.406818181818183</v>
      </c>
    </row>
    <row r="9" spans="1:5" ht="14.4">
      <c r="A9" s="203" t="str">
        <f>IFERROR(VLOOKUP(B9,Components!$A:$C,2,FALSE),"")</f>
        <v>ALIS000054</v>
      </c>
      <c r="B9" s="203" t="s">
        <v>643</v>
      </c>
      <c r="C9" s="203">
        <f>IFERROR(VLOOKUP(B9,Components!$A:$C,3,FALSE),"")</f>
        <v>28.644000000000002</v>
      </c>
      <c r="D9" s="203">
        <v>1</v>
      </c>
      <c r="E9" s="203">
        <f t="shared" si="0"/>
        <v>28.644000000000002</v>
      </c>
    </row>
    <row r="10" spans="1:5" ht="14.4">
      <c r="A10" s="203" t="str">
        <f>IFERROR(VLOOKUP(B10,Components!$A:$C,2,FALSE),"")</f>
        <v>ALIS000014</v>
      </c>
      <c r="B10" s="203" t="s">
        <v>437</v>
      </c>
      <c r="C10" s="203">
        <f>IFERROR(VLOOKUP(B10,Components!$A:$C,3,FALSE),"")</f>
        <v>19.8</v>
      </c>
      <c r="D10" s="203">
        <v>1</v>
      </c>
      <c r="E10" s="203">
        <f t="shared" si="0"/>
        <v>19.8</v>
      </c>
    </row>
    <row r="11" spans="1:5" ht="14.4">
      <c r="A11" s="203" t="str">
        <f>IFERROR(VLOOKUP(B11,Components!$A:$C,2,FALSE),"")</f>
        <v>ALIS000031</v>
      </c>
      <c r="B11" s="203" t="s">
        <v>529</v>
      </c>
      <c r="C11" s="203">
        <f>IFERROR(VLOOKUP(B11,Components!$A:$C,3,FALSE),"")</f>
        <v>0.16704545454545455</v>
      </c>
      <c r="D11" s="203">
        <v>1</v>
      </c>
      <c r="E11" s="203">
        <f t="shared" si="0"/>
        <v>0.16704545454545455</v>
      </c>
    </row>
    <row r="12" spans="1:5" ht="14.4">
      <c r="A12" s="203" t="str">
        <f>IFERROR(VLOOKUP(B12,Components!$A:$C,2,FALSE),"")</f>
        <v>ALIS000125</v>
      </c>
      <c r="B12" s="203" t="s">
        <v>950</v>
      </c>
      <c r="C12" s="203">
        <f>IFERROR(VLOOKUP(B12,Components!$A:$C,3,FALSE),"")</f>
        <v>17.611363636363635</v>
      </c>
      <c r="D12" s="203">
        <v>0.02</v>
      </c>
      <c r="E12" s="203">
        <f t="shared" si="0"/>
        <v>0.35222727272727272</v>
      </c>
    </row>
    <row r="13" spans="1:5" ht="14.4">
      <c r="A13" s="203" t="str">
        <f>IFERROR(VLOOKUP(B13,Components!$A:$C,2,FALSE),"")</f>
        <v>ALIS000126</v>
      </c>
      <c r="B13" s="203" t="s">
        <v>953</v>
      </c>
      <c r="C13" s="203">
        <f>IFERROR(VLOOKUP(B13,Components!$A:$C,3,FALSE),"")</f>
        <v>17.611363636363635</v>
      </c>
      <c r="D13" s="203">
        <v>0.01</v>
      </c>
      <c r="E13" s="203">
        <f t="shared" si="0"/>
        <v>0.17611363636363636</v>
      </c>
    </row>
    <row r="14" spans="1:5" ht="14.4">
      <c r="A14" s="203" t="str">
        <f>IFERROR(VLOOKUP(B14,Components!$A:$C,2,FALSE),"")</f>
        <v>ALIS000127</v>
      </c>
      <c r="B14" s="203" t="s">
        <v>956</v>
      </c>
      <c r="C14" s="203">
        <f>IFERROR(VLOOKUP(B14,Components!$A:$C,3,FALSE),"")</f>
        <v>17.611363636363635</v>
      </c>
      <c r="D14" s="203">
        <v>0.01</v>
      </c>
      <c r="E14" s="203">
        <f t="shared" si="0"/>
        <v>0.17611363636363636</v>
      </c>
    </row>
    <row r="15" spans="1:5" ht="14.4">
      <c r="A15" s="203" t="str">
        <f>IFERROR(VLOOKUP(B15,Components!$A:$C,2,FALSE),"")</f>
        <v>ALIS000128</v>
      </c>
      <c r="B15" s="203" t="s">
        <v>959</v>
      </c>
      <c r="C15" s="203">
        <f>IFERROR(VLOOKUP(B15,Components!$A:$C,3,FALSE),"")</f>
        <v>17.611363636363635</v>
      </c>
      <c r="D15" s="203">
        <v>0.02</v>
      </c>
      <c r="E15" s="203">
        <f t="shared" si="0"/>
        <v>0.35222727272727272</v>
      </c>
    </row>
    <row r="16" spans="1:5" ht="14.4">
      <c r="A16" s="203" t="str">
        <f>IFERROR(VLOOKUP(B16,Components!$A:$C,2,FALSE),"")</f>
        <v>ALIS000048</v>
      </c>
      <c r="B16" s="203" t="s">
        <v>616</v>
      </c>
      <c r="C16" s="203">
        <f>IFERROR(VLOOKUP(B16,Components!$A:$C,3,FALSE),"")</f>
        <v>9.3545454545454554</v>
      </c>
      <c r="D16" s="203">
        <v>1</v>
      </c>
      <c r="E16" s="203">
        <f t="shared" si="0"/>
        <v>9.3545454545454554</v>
      </c>
    </row>
    <row r="17" spans="1:5" ht="14.4">
      <c r="A17" s="203" t="str">
        <f>IFERROR(VLOOKUP(B17,Components!$A:$C,2,FALSE),"")</f>
        <v>ALIS000008</v>
      </c>
      <c r="B17" s="203" t="s">
        <v>404</v>
      </c>
      <c r="C17" s="203">
        <f>IFERROR(VLOOKUP(B17,Components!$A:$C,3,FALSE),"")</f>
        <v>2.1</v>
      </c>
      <c r="D17" s="203">
        <v>1</v>
      </c>
      <c r="E17" s="203">
        <f t="shared" si="0"/>
        <v>2.1</v>
      </c>
    </row>
    <row r="18" spans="1:5" ht="14.4">
      <c r="A18" s="203" t="str">
        <f>IFERROR(VLOOKUP(B18,Components!$A:$C,2,FALSE),"")</f>
        <v>ALIS000062</v>
      </c>
      <c r="B18" s="203" t="s">
        <v>673</v>
      </c>
      <c r="C18" s="203">
        <f>IFERROR(VLOOKUP(B18,Components!$A:$C,3,FALSE),"")</f>
        <v>0.97650000000000003</v>
      </c>
      <c r="D18" s="203">
        <v>4</v>
      </c>
      <c r="E18" s="203">
        <f t="shared" si="0"/>
        <v>3.9060000000000001</v>
      </c>
    </row>
    <row r="19" spans="1:5" ht="14.4">
      <c r="A19" s="203" t="str">
        <f>IFERROR(VLOOKUP(B19,Components!$A:$C,2,FALSE),"")</f>
        <v>ALIS000003</v>
      </c>
      <c r="B19" s="203" t="s">
        <v>376</v>
      </c>
      <c r="C19" s="203">
        <f>IFERROR(VLOOKUP(B19,Components!$A:$C,3,FALSE),"")</f>
        <v>1.4318181818181819</v>
      </c>
      <c r="D19" s="203">
        <v>1</v>
      </c>
      <c r="E19" s="203">
        <f t="shared" si="0"/>
        <v>1.4318181818181819</v>
      </c>
    </row>
    <row r="20" spans="1:5" ht="14.4">
      <c r="A20" s="203" t="str">
        <f>IFERROR(VLOOKUP(B20,Components!$A:$C,2,FALSE),"")</f>
        <v>ALIS000026</v>
      </c>
      <c r="B20" s="203" t="s">
        <v>501</v>
      </c>
      <c r="C20" s="203">
        <f>IFERROR(VLOOKUP(B20,Components!$A:$C,3,FALSE),"")</f>
        <v>3.7518409090909093</v>
      </c>
      <c r="D20" s="203">
        <v>1</v>
      </c>
      <c r="E20" s="203">
        <f t="shared" si="0"/>
        <v>3.7518409090909093</v>
      </c>
    </row>
    <row r="21" spans="1:5" ht="15.75" customHeight="1">
      <c r="A21" s="203" t="str">
        <f>IFERROR(VLOOKUP(B21,Components!$A:$C,2,FALSE),"")</f>
        <v>ALIS000087</v>
      </c>
      <c r="B21" s="203" t="s">
        <v>764</v>
      </c>
      <c r="C21" s="203">
        <f>IFERROR(VLOOKUP(B21,Components!$A:$C,3,FALSE),"")</f>
        <v>0.47727272727272729</v>
      </c>
      <c r="D21" s="203">
        <v>40</v>
      </c>
      <c r="E21" s="203">
        <f t="shared" si="0"/>
        <v>19.090909090909093</v>
      </c>
    </row>
    <row r="22" spans="1:5" ht="15.75" customHeight="1">
      <c r="A22" s="203" t="str">
        <f>IFERROR(VLOOKUP(B22,Components!$A:$C,2,FALSE),"")</f>
        <v>ALIS000052</v>
      </c>
      <c r="B22" s="203" t="s">
        <v>633</v>
      </c>
      <c r="C22" s="203">
        <f>IFERROR(VLOOKUP(B22,Components!$A:$C,3,FALSE),"")</f>
        <v>1.8216000000000001</v>
      </c>
      <c r="D22" s="203">
        <v>1</v>
      </c>
      <c r="E22" s="203">
        <f t="shared" si="0"/>
        <v>1.8216000000000001</v>
      </c>
    </row>
    <row r="23" spans="1:5" ht="15.75" customHeight="1">
      <c r="A23" s="203" t="str">
        <f>IFERROR(VLOOKUP(B23,Components!$A:$C,2,FALSE),"")</f>
        <v>ALIS000129</v>
      </c>
      <c r="B23" s="203" t="s">
        <v>962</v>
      </c>
      <c r="C23" s="203">
        <f>IFERROR(VLOOKUP(B23,Components!$A:$C,3,FALSE),"")</f>
        <v>5.4545454545454543E-2</v>
      </c>
      <c r="D23" s="203">
        <v>8</v>
      </c>
      <c r="E23" s="203">
        <f t="shared" si="0"/>
        <v>0.43636363636363634</v>
      </c>
    </row>
    <row r="24" spans="1:5" ht="15.75" customHeight="1">
      <c r="A24" s="203" t="str">
        <f>IFERROR(VLOOKUP(B24,Components!$A:$C,2,FALSE),"")</f>
        <v>ALIS000130</v>
      </c>
      <c r="B24" s="203" t="s">
        <v>965</v>
      </c>
      <c r="C24" s="203">
        <f>IFERROR(VLOOKUP(B24,Components!$A:$C,3,FALSE),"")</f>
        <v>3.8181818181818185E-2</v>
      </c>
      <c r="D24" s="203">
        <v>4</v>
      </c>
      <c r="E24" s="203">
        <f t="shared" si="0"/>
        <v>0.15272727272727274</v>
      </c>
    </row>
    <row r="25" spans="1:5" ht="15.75" customHeight="1">
      <c r="A25" s="203" t="str">
        <f>IFERROR(VLOOKUP(B25,Components!$A:$C,2,FALSE),"")</f>
        <v>ALIS000140</v>
      </c>
      <c r="B25" s="203" t="s">
        <v>1011</v>
      </c>
      <c r="C25" s="203">
        <f>IFERROR(VLOOKUP(B25,Components!$A:$C,3,FALSE),"")</f>
        <v>8.5909090909090921E-2</v>
      </c>
      <c r="D25" s="203">
        <v>4</v>
      </c>
      <c r="E25" s="203">
        <f t="shared" si="0"/>
        <v>0.34363636363636368</v>
      </c>
    </row>
    <row r="26" spans="1:5" ht="15.75" customHeight="1">
      <c r="A26" s="203" t="str">
        <f>IFERROR(VLOOKUP(B26,Components!$A:$C,2,FALSE),"")</f>
        <v>ALIS000131</v>
      </c>
      <c r="B26" s="203" t="s">
        <v>970</v>
      </c>
      <c r="C26" s="203">
        <f>IFERROR(VLOOKUP(B26,Components!$A:$C,3,FALSE),"")</f>
        <v>2.3863636363636365E-2</v>
      </c>
      <c r="D26" s="203">
        <v>4</v>
      </c>
      <c r="E26" s="203">
        <f t="shared" si="0"/>
        <v>9.5454545454545459E-2</v>
      </c>
    </row>
    <row r="27" spans="1:5" ht="15.75" customHeight="1">
      <c r="A27" s="203" t="str">
        <f>IFERROR(VLOOKUP(B27,Components!$A:$C,2,FALSE),"")</f>
        <v>ALIS000132</v>
      </c>
      <c r="B27" s="203" t="s">
        <v>975</v>
      </c>
      <c r="C27" s="203">
        <f>IFERROR(VLOOKUP(B27,Components!$A:$C,3,FALSE),"")</f>
        <v>3.3409090909090909E-2</v>
      </c>
      <c r="D27" s="203">
        <v>15</v>
      </c>
      <c r="E27" s="203">
        <f t="shared" si="0"/>
        <v>0.5011363636363636</v>
      </c>
    </row>
    <row r="28" spans="1:5" ht="15.75" customHeight="1">
      <c r="A28" s="203" t="str">
        <f>IFERROR(VLOOKUP(B28,Components!$A:$C,2,FALSE),"")</f>
        <v>ALIS000133</v>
      </c>
      <c r="B28" s="203" t="s">
        <v>980</v>
      </c>
      <c r="C28" s="203">
        <f>IFERROR(VLOOKUP(B28,Components!$A:$C,3,FALSE),"")</f>
        <v>9.5454545454545459E-2</v>
      </c>
      <c r="D28" s="203">
        <v>3</v>
      </c>
      <c r="E28" s="203">
        <f t="shared" si="0"/>
        <v>0.28636363636363638</v>
      </c>
    </row>
    <row r="29" spans="1:5" ht="15.75" customHeight="1">
      <c r="A29" s="203" t="str">
        <f>IFERROR(VLOOKUP(B29,Components!$A:$C,2,FALSE),"")</f>
        <v>ALIS000139</v>
      </c>
      <c r="B29" s="203" t="s">
        <v>1008</v>
      </c>
      <c r="C29" s="203">
        <f>IFERROR(VLOOKUP(B29,Components!$A:$C,3,FALSE),"")</f>
        <v>4.2954545454545461E-2</v>
      </c>
      <c r="D29" s="203">
        <v>2</v>
      </c>
      <c r="E29" s="203">
        <f t="shared" si="0"/>
        <v>8.5909090909090921E-2</v>
      </c>
    </row>
    <row r="30" spans="1:5" ht="15.75" customHeight="1">
      <c r="A30" s="203" t="str">
        <f>IFERROR(VLOOKUP(B30,Components!$A:$C,2,FALSE),"")</f>
        <v>ALIS000135</v>
      </c>
      <c r="B30" s="203" t="s">
        <v>990</v>
      </c>
      <c r="C30" s="203">
        <f>IFERROR(VLOOKUP(B30,Components!$A:$C,3,FALSE),"")</f>
        <v>1.7181818181818184E-2</v>
      </c>
      <c r="D30" s="203">
        <v>4</v>
      </c>
      <c r="E30" s="203">
        <f t="shared" si="0"/>
        <v>6.8727272727272734E-2</v>
      </c>
    </row>
    <row r="31" spans="1:5" ht="15.75" customHeight="1">
      <c r="A31" s="203" t="str">
        <f>IFERROR(VLOOKUP(B31,Components!$A:$C,2,FALSE),"")</f>
        <v>ALIS000083</v>
      </c>
      <c r="B31" s="203" t="s">
        <v>756</v>
      </c>
      <c r="C31" s="203">
        <f>IFERROR(VLOOKUP(B31,Components!$A:$C,3,FALSE),"")</f>
        <v>1.0500000000000001E-2</v>
      </c>
      <c r="D31" s="203">
        <v>1</v>
      </c>
      <c r="E31" s="203">
        <f t="shared" si="0"/>
        <v>1.0500000000000001E-2</v>
      </c>
    </row>
    <row r="32" spans="1:5" ht="15.75" customHeight="1">
      <c r="A32" s="203" t="str">
        <f>IFERROR(VLOOKUP(B32,Components!$A:$C,2,FALSE),"")</f>
        <v>ALIS000084</v>
      </c>
      <c r="B32" s="203" t="s">
        <v>758</v>
      </c>
      <c r="C32" s="203">
        <f>IFERROR(VLOOKUP(B32,Components!$A:$C,3,FALSE),"")</f>
        <v>1.0500000000000001E-2</v>
      </c>
      <c r="D32" s="203">
        <v>1</v>
      </c>
      <c r="E32" s="203">
        <f t="shared" si="0"/>
        <v>1.0500000000000001E-2</v>
      </c>
    </row>
    <row r="33" spans="1:5" ht="15.75" customHeight="1">
      <c r="A33" s="203" t="str">
        <f>IFERROR(VLOOKUP(B33,Components!$A:$C,2,FALSE),"")</f>
        <v>ALIS000085</v>
      </c>
      <c r="B33" s="203" t="s">
        <v>760</v>
      </c>
      <c r="C33" s="203">
        <f>IFERROR(VLOOKUP(B33,Components!$A:$C,3,FALSE),"")</f>
        <v>0.23863636363636365</v>
      </c>
      <c r="D33" s="203">
        <v>1</v>
      </c>
      <c r="E33" s="203">
        <f t="shared" si="0"/>
        <v>0.23863636363636365</v>
      </c>
    </row>
    <row r="34" spans="1:5" ht="15.75" customHeight="1">
      <c r="A34" s="203" t="str">
        <f>IFERROR(VLOOKUP(B34,Components!$A:$C,2,FALSE),"")</f>
        <v>ALIS000080</v>
      </c>
      <c r="B34" s="203" t="s">
        <v>750</v>
      </c>
      <c r="C34" s="203">
        <f>IFERROR(VLOOKUP(B34,Components!$A:$C,3,FALSE),"")</f>
        <v>14.82683982683983</v>
      </c>
      <c r="D34" s="203">
        <v>6.5</v>
      </c>
      <c r="E34" s="203">
        <f t="shared" si="0"/>
        <v>96.374458874458895</v>
      </c>
    </row>
    <row r="35" spans="1:5" ht="15.75" customHeight="1">
      <c r="A35" s="203" t="str">
        <f>IFERROR(VLOOKUP(B35,Components!$A:$C,2,FALSE),"")</f>
        <v>ALIS000082</v>
      </c>
      <c r="B35" s="203" t="s">
        <v>754</v>
      </c>
      <c r="C35" s="203">
        <f>IFERROR(VLOOKUP(B35,Components!$A:$C,3,FALSE),"")</f>
        <v>24.09361471861472</v>
      </c>
      <c r="D35" s="203">
        <v>1</v>
      </c>
      <c r="E35" s="203">
        <f t="shared" si="0"/>
        <v>24.09361471861472</v>
      </c>
    </row>
    <row r="36" spans="1:5" ht="14.4">
      <c r="A36" s="203" t="str">
        <f>IFERROR(VLOOKUP(B36,Components!$A:$C,2,FALSE),"")</f>
        <v>ALIS000060</v>
      </c>
      <c r="B36" s="203" t="s">
        <v>662</v>
      </c>
      <c r="C36" s="203">
        <f>IFERROR(VLOOKUP(B36,Components!$A:$C,3,FALSE),"")</f>
        <v>14.413636363636364</v>
      </c>
      <c r="D36" s="203">
        <v>1</v>
      </c>
      <c r="E36" s="203">
        <f t="shared" si="0"/>
        <v>14.413636363636364</v>
      </c>
    </row>
    <row r="37" spans="1:5" ht="15.75" customHeight="1">
      <c r="A37" s="220" t="s">
        <v>1750</v>
      </c>
      <c r="B37" s="221"/>
      <c r="C37" s="221"/>
      <c r="D37" s="222"/>
      <c r="E37" s="205">
        <f>SUM(E3:E36)</f>
        <v>502.91910541125554</v>
      </c>
    </row>
    <row r="38" spans="1:5" ht="15.75" customHeight="1"/>
    <row r="39" spans="1:5" ht="15.75" customHeight="1"/>
    <row r="40" spans="1:5" ht="15.75" customHeight="1">
      <c r="A40" s="217" t="s">
        <v>80</v>
      </c>
      <c r="B40" s="218"/>
      <c r="C40" s="218"/>
      <c r="D40" s="218"/>
      <c r="E40" s="219"/>
    </row>
    <row r="41" spans="1:5" ht="15.75" customHeight="1">
      <c r="A41" s="200" t="s">
        <v>1745</v>
      </c>
      <c r="B41" s="201" t="s">
        <v>1746</v>
      </c>
      <c r="C41" s="201" t="s">
        <v>1747</v>
      </c>
      <c r="D41" s="201" t="s">
        <v>1748</v>
      </c>
      <c r="E41" s="202" t="s">
        <v>1749</v>
      </c>
    </row>
    <row r="42" spans="1:5" ht="15.75" customHeight="1">
      <c r="A42" s="203" t="str">
        <f>IFERROR(VLOOKUP(B42,Components!$A:$C,2,FALSE),"")</f>
        <v>ALIS000094</v>
      </c>
      <c r="B42" s="203" t="s">
        <v>796</v>
      </c>
      <c r="C42" s="203">
        <f>IFERROR(VLOOKUP(B42,Components!$A:$C,3,FALSE),"")</f>
        <v>303.60000000000002</v>
      </c>
      <c r="D42" s="203">
        <v>1</v>
      </c>
      <c r="E42" s="203">
        <f t="shared" ref="E42:E47" si="1">IFERROR(D42*C42, 0)</f>
        <v>303.60000000000002</v>
      </c>
    </row>
    <row r="43" spans="1:5" ht="15.75" customHeight="1">
      <c r="A43" s="203" t="str">
        <f>IFERROR(VLOOKUP(B43,Components!$A:$C,2,FALSE),"")</f>
        <v>ALIS000060</v>
      </c>
      <c r="B43" s="203" t="s">
        <v>662</v>
      </c>
      <c r="C43" s="203">
        <f>IFERROR(VLOOKUP(B43,Components!$A:$C,3,FALSE),"")</f>
        <v>14.413636363636364</v>
      </c>
      <c r="D43" s="203">
        <v>1</v>
      </c>
      <c r="E43" s="203">
        <f t="shared" si="1"/>
        <v>14.413636363636364</v>
      </c>
    </row>
    <row r="44" spans="1:5" ht="15.75" customHeight="1">
      <c r="A44" s="203" t="str">
        <f>IFERROR(VLOOKUP(B44,Components!$A:$C,2,FALSE),"")</f>
        <v>ALIS000083</v>
      </c>
      <c r="B44" s="203" t="s">
        <v>756</v>
      </c>
      <c r="C44" s="203">
        <f>IFERROR(VLOOKUP(B44,Components!$A:$C,3,FALSE),"")</f>
        <v>1.0500000000000001E-2</v>
      </c>
      <c r="D44" s="203">
        <v>1</v>
      </c>
      <c r="E44" s="203">
        <f t="shared" si="1"/>
        <v>1.0500000000000001E-2</v>
      </c>
    </row>
    <row r="45" spans="1:5" ht="15.75" customHeight="1">
      <c r="A45" s="203" t="str">
        <f>IFERROR(VLOOKUP(B45,Components!$A:$C,2,FALSE),"")</f>
        <v>ALIS000084</v>
      </c>
      <c r="B45" s="203" t="s">
        <v>758</v>
      </c>
      <c r="C45" s="203">
        <f>IFERROR(VLOOKUP(B45,Components!$A:$C,3,FALSE),"")</f>
        <v>1.0500000000000001E-2</v>
      </c>
      <c r="D45" s="203">
        <v>1</v>
      </c>
      <c r="E45" s="203">
        <f t="shared" si="1"/>
        <v>1.0500000000000001E-2</v>
      </c>
    </row>
    <row r="46" spans="1:5" ht="15.75" customHeight="1">
      <c r="A46" s="203" t="str">
        <f>IFERROR(VLOOKUP(B46,Components!$A:$C,2,FALSE),"")</f>
        <v>ALIS000085</v>
      </c>
      <c r="B46" s="203" t="s">
        <v>760</v>
      </c>
      <c r="C46" s="203">
        <f>IFERROR(VLOOKUP(B46,Components!$A:$C,3,FALSE),"")</f>
        <v>0.23863636363636365</v>
      </c>
      <c r="D46" s="203">
        <v>1</v>
      </c>
      <c r="E46" s="203">
        <f t="shared" si="1"/>
        <v>0.23863636363636365</v>
      </c>
    </row>
    <row r="47" spans="1:5" ht="15.75" customHeight="1">
      <c r="A47" s="203" t="str">
        <f>IFERROR(VLOOKUP(B47,Components!$A:$C,2,FALSE),"")</f>
        <v>ALIS000082</v>
      </c>
      <c r="B47" s="203" t="s">
        <v>754</v>
      </c>
      <c r="C47" s="203">
        <f>IFERROR(VLOOKUP(B47,Components!$A:$C,3,FALSE),"")</f>
        <v>24.09361471861472</v>
      </c>
      <c r="D47" s="203">
        <v>0.5</v>
      </c>
      <c r="E47" s="203">
        <f t="shared" si="1"/>
        <v>12.04680735930736</v>
      </c>
    </row>
    <row r="48" spans="1:5" ht="15.75" customHeight="1">
      <c r="A48" s="220" t="s">
        <v>1750</v>
      </c>
      <c r="B48" s="221"/>
      <c r="C48" s="221"/>
      <c r="D48" s="222"/>
      <c r="E48" s="205">
        <f>SUM(E42:E47)</f>
        <v>330.32008008658011</v>
      </c>
    </row>
    <row r="49" spans="1:5" ht="15.75" customHeight="1"/>
    <row r="50" spans="1:5" ht="15.75" customHeight="1"/>
    <row r="51" spans="1:5" ht="15.75" customHeight="1">
      <c r="A51" s="217" t="s">
        <v>79</v>
      </c>
      <c r="B51" s="218"/>
      <c r="C51" s="218"/>
      <c r="D51" s="218"/>
      <c r="E51" s="219"/>
    </row>
    <row r="52" spans="1:5" ht="15.75" customHeight="1">
      <c r="A52" s="200" t="s">
        <v>1745</v>
      </c>
      <c r="B52" s="201" t="s">
        <v>1746</v>
      </c>
      <c r="C52" s="201" t="s">
        <v>1747</v>
      </c>
      <c r="D52" s="201" t="s">
        <v>1748</v>
      </c>
      <c r="E52" s="202" t="s">
        <v>1749</v>
      </c>
    </row>
    <row r="53" spans="1:5" ht="15.75" customHeight="1">
      <c r="A53" s="203" t="str">
        <f>IFERROR(VLOOKUP(B53,Components!$A:$C,2,FALSE),"")</f>
        <v>ALIS000018</v>
      </c>
      <c r="B53" s="203" t="s">
        <v>457</v>
      </c>
      <c r="C53" s="203">
        <f>IFERROR(VLOOKUP(B53,Components!$A:$C,3,FALSE),"")</f>
        <v>48.84</v>
      </c>
      <c r="D53" s="203">
        <v>1</v>
      </c>
      <c r="E53" s="203">
        <f t="shared" ref="E53:E63" si="2">IFERROR(D53*C53, 0)</f>
        <v>48.84</v>
      </c>
    </row>
    <row r="54" spans="1:5" ht="15.75" customHeight="1">
      <c r="A54" s="203" t="str">
        <f>IFERROR(VLOOKUP(B54,Components!$A:$C,2,FALSE),"")</f>
        <v>ALIS000031</v>
      </c>
      <c r="B54" s="203" t="s">
        <v>529</v>
      </c>
      <c r="C54" s="203">
        <f>IFERROR(VLOOKUP(B54,Components!$A:$C,3,FALSE),"")</f>
        <v>0.16704545454545455</v>
      </c>
      <c r="D54" s="203">
        <v>1</v>
      </c>
      <c r="E54" s="203">
        <f t="shared" si="2"/>
        <v>0.16704545454545455</v>
      </c>
    </row>
    <row r="55" spans="1:5" ht="15.75" customHeight="1">
      <c r="A55" s="203" t="str">
        <f>IFERROR(VLOOKUP(B55,Components!$A:$C,2,FALSE),"")</f>
        <v>ALIS000058</v>
      </c>
      <c r="B55" s="203" t="s">
        <v>655</v>
      </c>
      <c r="C55" s="203">
        <f>IFERROR(VLOOKUP(B55,Components!$A:$C,3,FALSE),"")</f>
        <v>5.8080000000000007</v>
      </c>
      <c r="D55" s="203">
        <v>1</v>
      </c>
      <c r="E55" s="203">
        <f t="shared" si="2"/>
        <v>5.8080000000000007</v>
      </c>
    </row>
    <row r="56" spans="1:5" ht="15.75" customHeight="1">
      <c r="A56" s="203" t="str">
        <f>IFERROR(VLOOKUP(B56,Components!$A:$C,2,FALSE),"")</f>
        <v>ALIS000087</v>
      </c>
      <c r="B56" s="203" t="s">
        <v>764</v>
      </c>
      <c r="C56" s="203">
        <f>IFERROR(VLOOKUP(B56,Components!$A:$C,3,FALSE),"")</f>
        <v>0.47727272727272729</v>
      </c>
      <c r="D56" s="203">
        <v>5</v>
      </c>
      <c r="E56" s="203">
        <f t="shared" si="2"/>
        <v>2.3863636363636367</v>
      </c>
    </row>
    <row r="57" spans="1:5" ht="15.75" customHeight="1">
      <c r="A57" s="203" t="str">
        <f>IFERROR(VLOOKUP(B57,Components!$A:$C,2,FALSE),"")</f>
        <v>ALIS000129</v>
      </c>
      <c r="B57" s="203" t="s">
        <v>962</v>
      </c>
      <c r="C57" s="203">
        <f>IFERROR(VLOOKUP(B57,Components!$A:$C,3,FALSE),"")</f>
        <v>5.4545454545454543E-2</v>
      </c>
      <c r="D57" s="203">
        <v>4</v>
      </c>
      <c r="E57" s="203">
        <f t="shared" si="2"/>
        <v>0.21818181818181817</v>
      </c>
    </row>
    <row r="58" spans="1:5" ht="15.75" customHeight="1">
      <c r="A58" s="203" t="str">
        <f>IFERROR(VLOOKUP(B58,Components!$A:$C,2,FALSE),"")</f>
        <v>ALIS000136</v>
      </c>
      <c r="B58" s="203" t="s">
        <v>995</v>
      </c>
      <c r="C58" s="203">
        <f>IFERROR(VLOOKUP(B58,Components!$A:$C,3,FALSE),"")</f>
        <v>4.9090909090909095E-2</v>
      </c>
      <c r="D58" s="203">
        <v>3</v>
      </c>
      <c r="E58" s="203">
        <f t="shared" si="2"/>
        <v>0.14727272727272728</v>
      </c>
    </row>
    <row r="59" spans="1:5" ht="15.75" customHeight="1">
      <c r="A59" s="203" t="str">
        <f>IFERROR(VLOOKUP(B59,Components!$A:$C,2,FALSE),"")</f>
        <v>ALIS000083</v>
      </c>
      <c r="B59" s="203" t="s">
        <v>756</v>
      </c>
      <c r="C59" s="203">
        <f>IFERROR(VLOOKUP(B59,Components!$A:$C,3,FALSE),"")</f>
        <v>1.0500000000000001E-2</v>
      </c>
      <c r="D59" s="203">
        <v>1</v>
      </c>
      <c r="E59" s="203">
        <f t="shared" si="2"/>
        <v>1.0500000000000001E-2</v>
      </c>
    </row>
    <row r="60" spans="1:5" ht="15.75" customHeight="1">
      <c r="A60" s="203" t="str">
        <f>IFERROR(VLOOKUP(B60,Components!$A:$C,2,FALSE),"")</f>
        <v>ALIS000084</v>
      </c>
      <c r="B60" s="203" t="s">
        <v>758</v>
      </c>
      <c r="C60" s="203">
        <f>IFERROR(VLOOKUP(B60,Components!$A:$C,3,FALSE),"")</f>
        <v>1.0500000000000001E-2</v>
      </c>
      <c r="D60" s="203">
        <v>1</v>
      </c>
      <c r="E60" s="203">
        <f t="shared" si="2"/>
        <v>1.0500000000000001E-2</v>
      </c>
    </row>
    <row r="61" spans="1:5" ht="15.75" customHeight="1">
      <c r="A61" s="203" t="str">
        <f>IFERROR(VLOOKUP(B61,Components!$A:$C,2,FALSE),"")</f>
        <v>ALIS000061</v>
      </c>
      <c r="B61" s="203" t="s">
        <v>668</v>
      </c>
      <c r="C61" s="203">
        <f>IFERROR(VLOOKUP(B61,Components!$A:$C,3,FALSE),"")</f>
        <v>12.647727272727273</v>
      </c>
      <c r="D61" s="203">
        <v>1</v>
      </c>
      <c r="E61" s="203">
        <f t="shared" si="2"/>
        <v>12.647727272727273</v>
      </c>
    </row>
    <row r="62" spans="1:5" ht="15.75" customHeight="1">
      <c r="A62" s="203" t="str">
        <f>IFERROR(VLOOKUP(B62,Components!$A:$C,2,FALSE),"")</f>
        <v>ALIS000080</v>
      </c>
      <c r="B62" s="203" t="s">
        <v>750</v>
      </c>
      <c r="C62" s="203">
        <f>IFERROR(VLOOKUP(B62,Components!$A:$C,3,FALSE),"")</f>
        <v>14.82683982683983</v>
      </c>
      <c r="D62" s="203">
        <v>2.5</v>
      </c>
      <c r="E62" s="203">
        <f t="shared" si="2"/>
        <v>37.067099567099575</v>
      </c>
    </row>
    <row r="63" spans="1:5" ht="15.75" customHeight="1">
      <c r="A63" s="203" t="str">
        <f>IFERROR(VLOOKUP(B63,Components!$A:$C,2,FALSE),"")</f>
        <v>ALIS000082</v>
      </c>
      <c r="B63" s="203" t="s">
        <v>754</v>
      </c>
      <c r="C63" s="203">
        <f>IFERROR(VLOOKUP(B63,Components!$A:$C,3,FALSE),"")</f>
        <v>24.09361471861472</v>
      </c>
      <c r="D63" s="203">
        <v>0.5</v>
      </c>
      <c r="E63" s="203">
        <f t="shared" si="2"/>
        <v>12.04680735930736</v>
      </c>
    </row>
    <row r="64" spans="1:5" ht="15.75" customHeight="1">
      <c r="A64" s="220" t="s">
        <v>1750</v>
      </c>
      <c r="B64" s="221"/>
      <c r="C64" s="221"/>
      <c r="D64" s="222"/>
      <c r="E64" s="205">
        <f>SUM(E53:E63)</f>
        <v>119.34949783549786</v>
      </c>
    </row>
    <row r="65" spans="1:5" ht="15.75" customHeight="1"/>
    <row r="66" spans="1:5" ht="15.75" customHeight="1"/>
    <row r="67" spans="1:5" ht="15.75" customHeight="1">
      <c r="A67" s="217" t="s">
        <v>81</v>
      </c>
      <c r="B67" s="218"/>
      <c r="C67" s="218"/>
      <c r="D67" s="218"/>
      <c r="E67" s="219"/>
    </row>
    <row r="68" spans="1:5" ht="15.75" customHeight="1">
      <c r="A68" s="200" t="s">
        <v>1745</v>
      </c>
      <c r="B68" s="201" t="s">
        <v>1746</v>
      </c>
      <c r="C68" s="201" t="s">
        <v>1747</v>
      </c>
      <c r="D68" s="201" t="s">
        <v>1748</v>
      </c>
      <c r="E68" s="202" t="s">
        <v>1749</v>
      </c>
    </row>
    <row r="69" spans="1:5" ht="15.75" customHeight="1">
      <c r="A69" s="203" t="str">
        <f>IFERROR(VLOOKUP(B69,Components!$A:$C,2,FALSE),"")</f>
        <v>ALIS000018</v>
      </c>
      <c r="B69" s="203" t="s">
        <v>457</v>
      </c>
      <c r="C69" s="203">
        <f>IFERROR(VLOOKUP(B69,Components!$A:$C,3,FALSE),"")</f>
        <v>48.84</v>
      </c>
      <c r="D69" s="203">
        <v>1</v>
      </c>
      <c r="E69" s="203">
        <f t="shared" ref="E69:E79" si="3">IFERROR(D69*C69, 0)</f>
        <v>48.84</v>
      </c>
    </row>
    <row r="70" spans="1:5" ht="15.75" customHeight="1">
      <c r="A70" s="203" t="str">
        <f>IFERROR(VLOOKUP(B70,Components!$A:$C,2,FALSE),"")</f>
        <v>ALIS000031</v>
      </c>
      <c r="B70" s="203" t="s">
        <v>529</v>
      </c>
      <c r="C70" s="203">
        <f>IFERROR(VLOOKUP(B70,Components!$A:$C,3,FALSE),"")</f>
        <v>0.16704545454545455</v>
      </c>
      <c r="D70" s="203">
        <v>1</v>
      </c>
      <c r="E70" s="203">
        <f t="shared" si="3"/>
        <v>0.16704545454545455</v>
      </c>
    </row>
    <row r="71" spans="1:5" ht="15.75" customHeight="1">
      <c r="A71" s="203" t="str">
        <f>IFERROR(VLOOKUP(B71,Components!$A:$C,2,FALSE),"")</f>
        <v>ALIS000058</v>
      </c>
      <c r="B71" s="203" t="s">
        <v>655</v>
      </c>
      <c r="C71" s="203">
        <f>IFERROR(VLOOKUP(B71,Components!$A:$C,3,FALSE),"")</f>
        <v>5.8080000000000007</v>
      </c>
      <c r="D71" s="203">
        <v>1</v>
      </c>
      <c r="E71" s="203">
        <f t="shared" si="3"/>
        <v>5.8080000000000007</v>
      </c>
    </row>
    <row r="72" spans="1:5" ht="15.75" customHeight="1">
      <c r="A72" s="203" t="str">
        <f>IFERROR(VLOOKUP(B72,Components!$A:$C,2,FALSE),"")</f>
        <v>ALIS000087</v>
      </c>
      <c r="B72" s="203" t="s">
        <v>764</v>
      </c>
      <c r="C72" s="203">
        <f>IFERROR(VLOOKUP(B72,Components!$A:$C,3,FALSE),"")</f>
        <v>0.47727272727272729</v>
      </c>
      <c r="D72" s="203">
        <v>5</v>
      </c>
      <c r="E72" s="203">
        <f t="shared" si="3"/>
        <v>2.3863636363636367</v>
      </c>
    </row>
    <row r="73" spans="1:5" ht="15.75" customHeight="1">
      <c r="A73" s="203" t="str">
        <f>IFERROR(VLOOKUP(B73,Components!$A:$C,2,FALSE),"")</f>
        <v>ALIS000129</v>
      </c>
      <c r="B73" s="203" t="s">
        <v>962</v>
      </c>
      <c r="C73" s="203">
        <f>IFERROR(VLOOKUP(B73,Components!$A:$C,3,FALSE),"")</f>
        <v>5.4545454545454543E-2</v>
      </c>
      <c r="D73" s="203">
        <v>4</v>
      </c>
      <c r="E73" s="203">
        <f t="shared" si="3"/>
        <v>0.21818181818181817</v>
      </c>
    </row>
    <row r="74" spans="1:5" ht="15.75" customHeight="1">
      <c r="A74" s="203" t="str">
        <f>IFERROR(VLOOKUP(B74,Components!$A:$C,2,FALSE),"")</f>
        <v>ALIS000136</v>
      </c>
      <c r="B74" s="203" t="s">
        <v>995</v>
      </c>
      <c r="C74" s="203">
        <f>IFERROR(VLOOKUP(B74,Components!$A:$C,3,FALSE),"")</f>
        <v>4.9090909090909095E-2</v>
      </c>
      <c r="D74" s="203">
        <v>3</v>
      </c>
      <c r="E74" s="203">
        <f t="shared" si="3"/>
        <v>0.14727272727272728</v>
      </c>
    </row>
    <row r="75" spans="1:5" ht="15.75" customHeight="1">
      <c r="A75" s="203" t="str">
        <f>IFERROR(VLOOKUP(B75,Components!$A:$C,2,FALSE),"")</f>
        <v>ALIS000083</v>
      </c>
      <c r="B75" s="203" t="s">
        <v>756</v>
      </c>
      <c r="C75" s="203">
        <f>IFERROR(VLOOKUP(B75,Components!$A:$C,3,FALSE),"")</f>
        <v>1.0500000000000001E-2</v>
      </c>
      <c r="D75" s="203">
        <v>1</v>
      </c>
      <c r="E75" s="203">
        <f t="shared" si="3"/>
        <v>1.0500000000000001E-2</v>
      </c>
    </row>
    <row r="76" spans="1:5" ht="15.75" customHeight="1">
      <c r="A76" s="203" t="str">
        <f>IFERROR(VLOOKUP(B76,Components!$A:$C,2,FALSE),"")</f>
        <v>ALIS000084</v>
      </c>
      <c r="B76" s="203" t="s">
        <v>758</v>
      </c>
      <c r="C76" s="203">
        <f>IFERROR(VLOOKUP(B76,Components!$A:$C,3,FALSE),"")</f>
        <v>1.0500000000000001E-2</v>
      </c>
      <c r="D76" s="203">
        <v>1</v>
      </c>
      <c r="E76" s="203">
        <f t="shared" si="3"/>
        <v>1.0500000000000001E-2</v>
      </c>
    </row>
    <row r="77" spans="1:5" ht="15.75" customHeight="1">
      <c r="A77" s="203" t="str">
        <f>IFERROR(VLOOKUP(B77,Components!$A:$C,2,FALSE),"")</f>
        <v>ALIS000061</v>
      </c>
      <c r="B77" s="203" t="s">
        <v>668</v>
      </c>
      <c r="C77" s="203">
        <f>IFERROR(VLOOKUP(B77,Components!$A:$C,3,FALSE),"")</f>
        <v>12.647727272727273</v>
      </c>
      <c r="D77" s="203">
        <v>1</v>
      </c>
      <c r="E77" s="203">
        <f t="shared" si="3"/>
        <v>12.647727272727273</v>
      </c>
    </row>
    <row r="78" spans="1:5" ht="15.75" customHeight="1">
      <c r="A78" s="203" t="str">
        <f>IFERROR(VLOOKUP(B78,Components!$A:$C,2,FALSE),"")</f>
        <v>ALIS000080</v>
      </c>
      <c r="B78" s="203" t="s">
        <v>750</v>
      </c>
      <c r="C78" s="203">
        <f>IFERROR(VLOOKUP(B78,Components!$A:$C,3,FALSE),"")</f>
        <v>14.82683982683983</v>
      </c>
      <c r="D78" s="203">
        <v>2.5</v>
      </c>
      <c r="E78" s="203">
        <f t="shared" si="3"/>
        <v>37.067099567099575</v>
      </c>
    </row>
    <row r="79" spans="1:5" ht="15.75" customHeight="1">
      <c r="A79" s="203" t="str">
        <f>IFERROR(VLOOKUP(B79,Components!$A:$C,2,FALSE),"")</f>
        <v>ALIS000082</v>
      </c>
      <c r="B79" s="203" t="s">
        <v>754</v>
      </c>
      <c r="C79" s="203">
        <f>IFERROR(VLOOKUP(B79,Components!$A:$C,3,FALSE),"")</f>
        <v>24.09361471861472</v>
      </c>
      <c r="D79" s="203">
        <v>0.5</v>
      </c>
      <c r="E79" s="203">
        <f t="shared" si="3"/>
        <v>12.04680735930736</v>
      </c>
    </row>
    <row r="80" spans="1:5" ht="15.75" customHeight="1">
      <c r="A80" s="220" t="s">
        <v>1750</v>
      </c>
      <c r="B80" s="221"/>
      <c r="C80" s="221"/>
      <c r="D80" s="222"/>
      <c r="E80" s="205">
        <f>SUM(E69:E79)</f>
        <v>119.34949783549786</v>
      </c>
    </row>
    <row r="81" spans="1:5" ht="15.75" customHeight="1"/>
    <row r="82" spans="1:5" ht="15.75" customHeight="1"/>
    <row r="83" spans="1:5" ht="15.75" customHeight="1">
      <c r="A83" s="217" t="s">
        <v>105</v>
      </c>
      <c r="B83" s="218"/>
      <c r="C83" s="218"/>
      <c r="D83" s="218"/>
      <c r="E83" s="219"/>
    </row>
    <row r="84" spans="1:5" ht="15.75" customHeight="1">
      <c r="A84" s="200" t="s">
        <v>1745</v>
      </c>
      <c r="B84" s="201" t="s">
        <v>1746</v>
      </c>
      <c r="C84" s="201" t="s">
        <v>1747</v>
      </c>
      <c r="D84" s="201" t="s">
        <v>1748</v>
      </c>
      <c r="E84" s="202" t="s">
        <v>1749</v>
      </c>
    </row>
    <row r="85" spans="1:5" ht="15.75" customHeight="1">
      <c r="A85" s="203" t="str">
        <f>IFERROR(VLOOKUP(B85,Components!$A:$C,2,FALSE),"")</f>
        <v>ALIS000018</v>
      </c>
      <c r="B85" s="203" t="s">
        <v>457</v>
      </c>
      <c r="C85" s="203">
        <f>IFERROR(VLOOKUP(B85,Components!$A:$C,3,FALSE),"")</f>
        <v>48.84</v>
      </c>
      <c r="D85" s="203">
        <v>2</v>
      </c>
      <c r="E85" s="203">
        <f t="shared" ref="E85:E95" si="4">IFERROR(D85*C85, 0)</f>
        <v>97.68</v>
      </c>
    </row>
    <row r="86" spans="1:5" ht="15.75" customHeight="1">
      <c r="A86" s="203" t="str">
        <f>IFERROR(VLOOKUP(B86,Components!$A:$C,2,FALSE),"")</f>
        <v>ALIS000031</v>
      </c>
      <c r="B86" s="203" t="s">
        <v>529</v>
      </c>
      <c r="C86" s="203">
        <f>IFERROR(VLOOKUP(B86,Components!$A:$C,3,FALSE),"")</f>
        <v>0.16704545454545455</v>
      </c>
      <c r="D86" s="203">
        <v>2</v>
      </c>
      <c r="E86" s="203">
        <f t="shared" si="4"/>
        <v>0.33409090909090911</v>
      </c>
    </row>
    <row r="87" spans="1:5" ht="15.75" customHeight="1">
      <c r="A87" s="203" t="str">
        <f>IFERROR(VLOOKUP(B87,Components!$A:$C,2,FALSE),"")</f>
        <v>ALIS000058</v>
      </c>
      <c r="B87" s="203" t="s">
        <v>655</v>
      </c>
      <c r="C87" s="203">
        <f>IFERROR(VLOOKUP(B87,Components!$A:$C,3,FALSE),"")</f>
        <v>5.8080000000000007</v>
      </c>
      <c r="D87" s="203">
        <v>2</v>
      </c>
      <c r="E87" s="203">
        <f t="shared" si="4"/>
        <v>11.616000000000001</v>
      </c>
    </row>
    <row r="88" spans="1:5" ht="15.75" customHeight="1">
      <c r="A88" s="203" t="str">
        <f>IFERROR(VLOOKUP(B88,Components!$A:$C,2,FALSE),"")</f>
        <v>ALIS000087</v>
      </c>
      <c r="B88" s="203" t="s">
        <v>764</v>
      </c>
      <c r="C88" s="203">
        <f>IFERROR(VLOOKUP(B88,Components!$A:$C,3,FALSE),"")</f>
        <v>0.47727272727272729</v>
      </c>
      <c r="D88" s="203">
        <v>10</v>
      </c>
      <c r="E88" s="203">
        <f t="shared" si="4"/>
        <v>4.7727272727272734</v>
      </c>
    </row>
    <row r="89" spans="1:5" ht="15.75" customHeight="1">
      <c r="A89" s="203" t="str">
        <f>IFERROR(VLOOKUP(B89,Components!$A:$C,2,FALSE),"")</f>
        <v>ALIS000129</v>
      </c>
      <c r="B89" s="203" t="s">
        <v>962</v>
      </c>
      <c r="C89" s="203">
        <f>IFERROR(VLOOKUP(B89,Components!$A:$C,3,FALSE),"")</f>
        <v>5.4545454545454543E-2</v>
      </c>
      <c r="D89" s="203">
        <v>8</v>
      </c>
      <c r="E89" s="203">
        <f t="shared" si="4"/>
        <v>0.43636363636363634</v>
      </c>
    </row>
    <row r="90" spans="1:5" ht="15.75" customHeight="1">
      <c r="A90" s="203" t="str">
        <f>IFERROR(VLOOKUP(B90,Components!$A:$C,2,FALSE),"")</f>
        <v>ALIS000136</v>
      </c>
      <c r="B90" s="203" t="s">
        <v>995</v>
      </c>
      <c r="C90" s="203">
        <f>IFERROR(VLOOKUP(B90,Components!$A:$C,3,FALSE),"")</f>
        <v>4.9090909090909095E-2</v>
      </c>
      <c r="D90" s="203">
        <v>6</v>
      </c>
      <c r="E90" s="203">
        <f t="shared" si="4"/>
        <v>0.29454545454545455</v>
      </c>
    </row>
    <row r="91" spans="1:5" ht="15.75" customHeight="1">
      <c r="A91" s="203" t="str">
        <f>IFERROR(VLOOKUP(B91,Components!$A:$C,2,FALSE),"")</f>
        <v>ALIS000083</v>
      </c>
      <c r="B91" s="203" t="s">
        <v>756</v>
      </c>
      <c r="C91" s="203">
        <f>IFERROR(VLOOKUP(B91,Components!$A:$C,3,FALSE),"")</f>
        <v>1.0500000000000001E-2</v>
      </c>
      <c r="D91" s="203">
        <v>2</v>
      </c>
      <c r="E91" s="203">
        <f t="shared" si="4"/>
        <v>2.1000000000000001E-2</v>
      </c>
    </row>
    <row r="92" spans="1:5" ht="15.75" customHeight="1">
      <c r="A92" s="203" t="str">
        <f>IFERROR(VLOOKUP(B92,Components!$A:$C,2,FALSE),"")</f>
        <v>ALIS000084</v>
      </c>
      <c r="B92" s="203" t="s">
        <v>758</v>
      </c>
      <c r="C92" s="203">
        <f>IFERROR(VLOOKUP(B92,Components!$A:$C,3,FALSE),"")</f>
        <v>1.0500000000000001E-2</v>
      </c>
      <c r="D92" s="203">
        <v>2</v>
      </c>
      <c r="E92" s="203">
        <f t="shared" si="4"/>
        <v>2.1000000000000001E-2</v>
      </c>
    </row>
    <row r="93" spans="1:5" ht="15.75" customHeight="1">
      <c r="A93" s="203" t="str">
        <f>IFERROR(VLOOKUP(B93,Components!$A:$C,2,FALSE),"")</f>
        <v>ALIS000061</v>
      </c>
      <c r="B93" s="203" t="s">
        <v>668</v>
      </c>
      <c r="C93" s="203">
        <f>IFERROR(VLOOKUP(B93,Components!$A:$C,3,FALSE),"")</f>
        <v>12.647727272727273</v>
      </c>
      <c r="D93" s="203">
        <v>2</v>
      </c>
      <c r="E93" s="203">
        <f t="shared" si="4"/>
        <v>25.295454545454547</v>
      </c>
    </row>
    <row r="94" spans="1:5" ht="15.75" customHeight="1">
      <c r="A94" s="203" t="str">
        <f>IFERROR(VLOOKUP(B94,Components!$A:$C,2,FALSE),"")</f>
        <v>ALIS000080</v>
      </c>
      <c r="B94" s="203" t="s">
        <v>750</v>
      </c>
      <c r="C94" s="203">
        <f>IFERROR(VLOOKUP(B94,Components!$A:$C,3,FALSE),"")</f>
        <v>14.82683982683983</v>
      </c>
      <c r="D94" s="203">
        <v>5</v>
      </c>
      <c r="E94" s="203">
        <f t="shared" si="4"/>
        <v>74.13419913419915</v>
      </c>
    </row>
    <row r="95" spans="1:5" ht="15.75" customHeight="1">
      <c r="A95" s="203" t="str">
        <f>IFERROR(VLOOKUP(B95,Components!$A:$C,2,FALSE),"")</f>
        <v>ALIS000082</v>
      </c>
      <c r="B95" s="203" t="s">
        <v>754</v>
      </c>
      <c r="C95" s="203">
        <f>IFERROR(VLOOKUP(B95,Components!$A:$C,3,FALSE),"")</f>
        <v>24.09361471861472</v>
      </c>
      <c r="D95" s="203">
        <v>1</v>
      </c>
      <c r="E95" s="203">
        <f t="shared" si="4"/>
        <v>24.09361471861472</v>
      </c>
    </row>
    <row r="96" spans="1:5" ht="15.75" customHeight="1">
      <c r="A96" s="220" t="s">
        <v>1750</v>
      </c>
      <c r="B96" s="221"/>
      <c r="C96" s="221"/>
      <c r="D96" s="222"/>
      <c r="E96" s="205">
        <f>SUM(E85:E95)</f>
        <v>238.69899567099571</v>
      </c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</sheetData>
  <mergeCells count="10">
    <mergeCell ref="A80:D80"/>
    <mergeCell ref="A83:E83"/>
    <mergeCell ref="A96:D96"/>
    <mergeCell ref="A1:E1"/>
    <mergeCell ref="A37:D37"/>
    <mergeCell ref="A40:E40"/>
    <mergeCell ref="A48:D48"/>
    <mergeCell ref="A51:E51"/>
    <mergeCell ref="A64:D64"/>
    <mergeCell ref="A67:E67"/>
  </mergeCells>
  <pageMargins left="0.7" right="0.7" top="0.78740157499999996" bottom="0.78740157499999996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0000000}">
          <x14:formula1>
            <xm:f>Components!$A$2:$A$143</xm:f>
          </x14:formula1>
          <xm:sqref>B3:B36 B42:B47 B53:B63 B69:B79 B85:B95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970"/>
  <sheetViews>
    <sheetView workbookViewId="0">
      <selection activeCell="L7" sqref="L7"/>
    </sheetView>
  </sheetViews>
  <sheetFormatPr defaultColWidth="14.44140625" defaultRowHeight="15" customHeight="1"/>
  <cols>
    <col min="1" max="1" width="14" customWidth="1"/>
    <col min="2" max="2" width="18.6640625" customWidth="1"/>
    <col min="3" max="3" width="15.6640625" customWidth="1"/>
    <col min="4" max="4" width="6.88671875" customWidth="1"/>
    <col min="5" max="5" width="15.33203125" customWidth="1"/>
    <col min="6" max="6" width="8.6640625" customWidth="1"/>
    <col min="7" max="7" width="14" customWidth="1"/>
    <col min="8" max="8" width="18.6640625" customWidth="1"/>
    <col min="9" max="9" width="16.109375" customWidth="1"/>
    <col min="10" max="10" width="6.88671875" customWidth="1"/>
    <col min="11" max="11" width="11.5546875" customWidth="1"/>
    <col min="12" max="12" width="8.6640625" customWidth="1"/>
    <col min="13" max="13" width="17.109375" customWidth="1"/>
    <col min="14" max="14" width="18.6640625" customWidth="1"/>
    <col min="15" max="15" width="16.109375" customWidth="1"/>
    <col min="16" max="16" width="6.88671875" customWidth="1"/>
    <col min="17" max="17" width="11.5546875" customWidth="1"/>
    <col min="18" max="18" width="8.6640625" customWidth="1"/>
    <col min="19" max="19" width="17.109375" customWidth="1"/>
    <col min="20" max="20" width="18.6640625" customWidth="1"/>
    <col min="21" max="21" width="16.109375" customWidth="1"/>
    <col min="22" max="22" width="6.88671875" customWidth="1"/>
    <col min="23" max="23" width="11.5546875" customWidth="1"/>
    <col min="24" max="24" width="8.6640625" customWidth="1"/>
    <col min="25" max="25" width="18.44140625" customWidth="1"/>
    <col min="26" max="26" width="20" customWidth="1"/>
    <col min="27" max="27" width="16.109375" customWidth="1"/>
    <col min="28" max="28" width="6.88671875" customWidth="1"/>
    <col min="29" max="29" width="12.33203125" customWidth="1"/>
    <col min="30" max="30" width="8.6640625" customWidth="1"/>
    <col min="31" max="31" width="18.44140625" customWidth="1"/>
    <col min="32" max="32" width="20" customWidth="1"/>
    <col min="33" max="33" width="16.109375" customWidth="1"/>
    <col min="34" max="34" width="6.88671875" customWidth="1"/>
    <col min="35" max="35" width="12.33203125" customWidth="1"/>
    <col min="36" max="36" width="8.6640625" customWidth="1"/>
    <col min="37" max="37" width="18.44140625" customWidth="1"/>
    <col min="38" max="38" width="20" customWidth="1"/>
    <col min="39" max="39" width="16.109375" customWidth="1"/>
    <col min="40" max="40" width="6.88671875" customWidth="1"/>
    <col min="41" max="41" width="12.33203125" customWidth="1"/>
    <col min="42" max="42" width="8.6640625" customWidth="1"/>
    <col min="43" max="43" width="18.44140625" customWidth="1"/>
    <col min="44" max="44" width="20" customWidth="1"/>
    <col min="45" max="45" width="16.109375" customWidth="1"/>
    <col min="46" max="46" width="6.88671875" customWidth="1"/>
    <col min="47" max="47" width="12.33203125" customWidth="1"/>
    <col min="48" max="48" width="8.6640625" customWidth="1"/>
    <col min="49" max="49" width="18.44140625" customWidth="1"/>
    <col min="50" max="50" width="23.33203125" customWidth="1"/>
    <col min="51" max="51" width="16.109375" customWidth="1"/>
    <col min="52" max="52" width="6.88671875" customWidth="1"/>
    <col min="53" max="53" width="11.5546875" customWidth="1"/>
    <col min="54" max="54" width="8.6640625" customWidth="1"/>
  </cols>
  <sheetData>
    <row r="1" spans="1:54" ht="14.4">
      <c r="A1" s="192" t="s">
        <v>128</v>
      </c>
      <c r="B1" s="193"/>
      <c r="C1" s="193"/>
      <c r="D1" s="193"/>
      <c r="E1" s="193"/>
      <c r="G1" s="192" t="s">
        <v>129</v>
      </c>
      <c r="H1" s="193"/>
      <c r="I1" s="193"/>
      <c r="J1" s="193"/>
      <c r="K1" s="193"/>
      <c r="M1" s="192" t="s">
        <v>135</v>
      </c>
      <c r="N1" s="193"/>
      <c r="O1" s="193"/>
      <c r="P1" s="193"/>
      <c r="Q1" s="193"/>
      <c r="S1" s="192" t="s">
        <v>141</v>
      </c>
      <c r="T1" s="193"/>
      <c r="U1" s="193"/>
      <c r="V1" s="193"/>
      <c r="W1" s="193"/>
      <c r="Y1" s="192" t="s">
        <v>1538</v>
      </c>
      <c r="Z1" s="193"/>
      <c r="AA1" s="193"/>
      <c r="AB1" s="193"/>
      <c r="AC1" s="193"/>
      <c r="AE1" s="192" t="s">
        <v>1541</v>
      </c>
      <c r="AF1" s="193"/>
      <c r="AG1" s="193"/>
      <c r="AH1" s="193"/>
      <c r="AI1" s="193"/>
      <c r="AK1" s="192" t="s">
        <v>1544</v>
      </c>
      <c r="AL1" s="193"/>
      <c r="AM1" s="193"/>
      <c r="AN1" s="193"/>
      <c r="AO1" s="193"/>
      <c r="AQ1" s="192" t="s">
        <v>1547</v>
      </c>
      <c r="AR1" s="193"/>
      <c r="AS1" s="193"/>
      <c r="AT1" s="193"/>
      <c r="AU1" s="193"/>
      <c r="AW1" s="192" t="s">
        <v>153</v>
      </c>
      <c r="AX1" s="193"/>
      <c r="AY1" s="193"/>
      <c r="AZ1" s="193"/>
      <c r="BA1" s="193"/>
    </row>
    <row r="2" spans="1:54" ht="14.4">
      <c r="A2" s="194" t="s">
        <v>1745</v>
      </c>
      <c r="B2" s="195" t="s">
        <v>1746</v>
      </c>
      <c r="C2" s="195" t="s">
        <v>1747</v>
      </c>
      <c r="D2" s="195" t="s">
        <v>1748</v>
      </c>
      <c r="E2" s="196" t="s">
        <v>1749</v>
      </c>
      <c r="G2" s="194" t="s">
        <v>1745</v>
      </c>
      <c r="H2" s="195" t="s">
        <v>1746</v>
      </c>
      <c r="I2" s="195" t="s">
        <v>1747</v>
      </c>
      <c r="J2" s="195" t="s">
        <v>1748</v>
      </c>
      <c r="K2" s="196" t="s">
        <v>1749</v>
      </c>
      <c r="M2" s="194" t="s">
        <v>1745</v>
      </c>
      <c r="N2" s="195" t="s">
        <v>1746</v>
      </c>
      <c r="O2" s="195" t="s">
        <v>1747</v>
      </c>
      <c r="P2" s="195" t="s">
        <v>1748</v>
      </c>
      <c r="Q2" s="196" t="s">
        <v>1749</v>
      </c>
      <c r="S2" s="194" t="s">
        <v>1745</v>
      </c>
      <c r="T2" s="195" t="s">
        <v>1746</v>
      </c>
      <c r="U2" s="195" t="s">
        <v>1747</v>
      </c>
      <c r="V2" s="195" t="s">
        <v>1748</v>
      </c>
      <c r="W2" s="196" t="s">
        <v>1749</v>
      </c>
      <c r="Y2" s="194" t="s">
        <v>1745</v>
      </c>
      <c r="Z2" s="195" t="s">
        <v>1746</v>
      </c>
      <c r="AA2" s="195" t="s">
        <v>1747</v>
      </c>
      <c r="AB2" s="195" t="s">
        <v>1748</v>
      </c>
      <c r="AC2" s="196" t="s">
        <v>1749</v>
      </c>
      <c r="AE2" s="194" t="s">
        <v>1745</v>
      </c>
      <c r="AF2" s="195" t="s">
        <v>1746</v>
      </c>
      <c r="AG2" s="195" t="s">
        <v>1747</v>
      </c>
      <c r="AH2" s="195" t="s">
        <v>1748</v>
      </c>
      <c r="AI2" s="196" t="s">
        <v>1749</v>
      </c>
      <c r="AK2" s="194" t="s">
        <v>1745</v>
      </c>
      <c r="AL2" s="195" t="s">
        <v>1746</v>
      </c>
      <c r="AM2" s="195" t="s">
        <v>1747</v>
      </c>
      <c r="AN2" s="195" t="s">
        <v>1748</v>
      </c>
      <c r="AO2" s="196" t="s">
        <v>1749</v>
      </c>
      <c r="AQ2" s="194" t="s">
        <v>1745</v>
      </c>
      <c r="AR2" s="195" t="s">
        <v>1746</v>
      </c>
      <c r="AS2" s="195" t="s">
        <v>1747</v>
      </c>
      <c r="AT2" s="195" t="s">
        <v>1748</v>
      </c>
      <c r="AU2" s="196" t="s">
        <v>1749</v>
      </c>
      <c r="AW2" s="194" t="s">
        <v>1745</v>
      </c>
      <c r="AX2" s="195" t="s">
        <v>1746</v>
      </c>
      <c r="AY2" s="195" t="s">
        <v>1747</v>
      </c>
      <c r="AZ2" s="195" t="s">
        <v>1748</v>
      </c>
      <c r="BA2" s="196" t="s">
        <v>1749</v>
      </c>
    </row>
    <row r="3" spans="1:54" ht="14.4">
      <c r="A3" s="2" t="str">
        <f>IFERROR(VLOOKUP(B3,Components!$A:$C,2,FALSE),"")</f>
        <v>ALIS000208</v>
      </c>
      <c r="B3" s="2" t="s">
        <v>128</v>
      </c>
      <c r="C3" s="2">
        <f>IFERROR(VLOOKUP(B3,Components!$A:$C,3,FALSE),"")</f>
        <v>116.16</v>
      </c>
      <c r="D3" s="2">
        <v>1</v>
      </c>
      <c r="E3" s="2">
        <f t="shared" ref="E3:E9" si="0">IFERROR(D3*C3, 0)</f>
        <v>116.16</v>
      </c>
      <c r="G3" s="2" t="str">
        <f>IFERROR(VLOOKUP(H3,Components!$A:$C,2,FALSE),"")</f>
        <v>ALIS000209</v>
      </c>
      <c r="H3" s="2" t="s">
        <v>129</v>
      </c>
      <c r="I3" s="2">
        <f>IFERROR(VLOOKUP(H3,Components!$A:$C,3,FALSE),"")</f>
        <v>102.96000000000001</v>
      </c>
      <c r="J3" s="2">
        <v>1</v>
      </c>
      <c r="K3" s="2">
        <f t="shared" ref="K3:K9" si="1">IFERROR(J3*I3, 0)</f>
        <v>102.96000000000001</v>
      </c>
      <c r="M3" s="2" t="str">
        <f>IFERROR(VLOOKUP(N3,Components!$A:$C,2,FALSE),"")</f>
        <v>ALIS000210</v>
      </c>
      <c r="N3" s="2" t="s">
        <v>135</v>
      </c>
      <c r="O3" s="2">
        <f>IFERROR(VLOOKUP(N3,Components!$A:$C,3,FALSE),"")</f>
        <v>191.4</v>
      </c>
      <c r="P3" s="2">
        <v>1</v>
      </c>
      <c r="Q3" s="2">
        <f t="shared" ref="Q3:Q10" si="2">IFERROR(P3*O3, 0)</f>
        <v>191.4</v>
      </c>
      <c r="S3" s="2" t="str">
        <f>IFERROR(VLOOKUP(T3,Components!$A:$C,2,FALSE),"")</f>
        <v>ALIS000316</v>
      </c>
      <c r="T3" s="2" t="s">
        <v>141</v>
      </c>
      <c r="U3" s="2">
        <f>IFERROR(VLOOKUP(T3,Components!$A:$C,3,FALSE),"")</f>
        <v>250.8</v>
      </c>
      <c r="V3" s="2">
        <v>1</v>
      </c>
      <c r="W3" s="2">
        <f t="shared" ref="W3:W10" si="3">IFERROR(V3*U3, 0)</f>
        <v>250.8</v>
      </c>
      <c r="Y3" s="2" t="str">
        <f>IFERROR(VLOOKUP(Z3,Components!$A:$C,2,FALSE),"")</f>
        <v>ALIS000211</v>
      </c>
      <c r="Z3" s="2" t="s">
        <v>1328</v>
      </c>
      <c r="AA3" s="2">
        <f>IFERROR(VLOOKUP(Z3,Components!$A:$C,3,FALSE),"")</f>
        <v>435.6</v>
      </c>
      <c r="AB3" s="2">
        <v>1</v>
      </c>
      <c r="AC3" s="2">
        <f t="shared" ref="AC3:AC10" si="4">IFERROR(AB3*AA3, 0)</f>
        <v>435.6</v>
      </c>
      <c r="AE3" s="2" t="str">
        <f>IFERROR(VLOOKUP(AF3,Components!$A:$C,2,FALSE),"")</f>
        <v>ALIS000211</v>
      </c>
      <c r="AF3" s="2" t="s">
        <v>1328</v>
      </c>
      <c r="AG3" s="2">
        <f>IFERROR(VLOOKUP(AF3,Components!$A:$C,3,FALSE),"")</f>
        <v>435.6</v>
      </c>
      <c r="AH3" s="2">
        <v>1</v>
      </c>
      <c r="AI3" s="2">
        <f t="shared" ref="AI3:AI10" si="5">IFERROR(AH3*AG3, 0)</f>
        <v>435.6</v>
      </c>
      <c r="AK3" s="2" t="str">
        <f>IFERROR(VLOOKUP(AL3,Components!$A:$C,2,FALSE),"")</f>
        <v>ALIS000212</v>
      </c>
      <c r="AL3" s="2" t="s">
        <v>147</v>
      </c>
      <c r="AM3" s="2">
        <f>IFERROR(VLOOKUP(AL3,Components!$A:$C,3,FALSE),"")</f>
        <v>442.20000000000005</v>
      </c>
      <c r="AN3" s="2">
        <v>1</v>
      </c>
      <c r="AO3" s="2">
        <f t="shared" ref="AO3:AO10" si="6">IFERROR(AN3*AM3, 0)</f>
        <v>442.20000000000005</v>
      </c>
      <c r="AQ3" s="2" t="str">
        <f>IFERROR(VLOOKUP(AR3,Components!$A:$C,2,FALSE),"")</f>
        <v>ALIS000212</v>
      </c>
      <c r="AR3" s="2" t="s">
        <v>147</v>
      </c>
      <c r="AS3" s="2">
        <f>IFERROR(VLOOKUP(AR3,Components!$A:$C,3,FALSE),"")</f>
        <v>442.20000000000005</v>
      </c>
      <c r="AT3" s="2">
        <v>1</v>
      </c>
      <c r="AU3" s="2">
        <f t="shared" ref="AU3:AU10" si="7">IFERROR(AT3*AS3, 0)</f>
        <v>442.20000000000005</v>
      </c>
      <c r="AW3" s="2" t="str">
        <f>IFERROR(VLOOKUP(AX3,Components!$A:$C,2,FALSE),"")</f>
        <v>ALIS000257</v>
      </c>
      <c r="AX3" s="2" t="s">
        <v>153</v>
      </c>
      <c r="AY3" s="2">
        <f>IFERROR(VLOOKUP(AX3,Components!$A:$C,3,FALSE),"")</f>
        <v>477.84000000000003</v>
      </c>
      <c r="AZ3" s="2">
        <v>1</v>
      </c>
      <c r="BA3" s="2">
        <f t="shared" ref="BA3:BA10" si="8">IFERROR(AZ3*AY3, 0)</f>
        <v>477.84000000000003</v>
      </c>
    </row>
    <row r="4" spans="1:54" ht="14.4">
      <c r="A4" s="2" t="str">
        <f>IFERROR(VLOOKUP(B4,Components!$A:$C,2,FALSE),"")</f>
        <v>ALIS000221</v>
      </c>
      <c r="B4" s="2" t="s">
        <v>1342</v>
      </c>
      <c r="C4" s="2">
        <f>IFERROR(VLOOKUP(B4,Components!$A:$C,3,FALSE),"")</f>
        <v>39.6</v>
      </c>
      <c r="D4" s="2">
        <v>1</v>
      </c>
      <c r="E4" s="2">
        <f t="shared" si="0"/>
        <v>39.6</v>
      </c>
      <c r="G4" s="2" t="str">
        <f>IFERROR(VLOOKUP(H4,Components!$A:$C,2,FALSE),"")</f>
        <v>ALIS000221</v>
      </c>
      <c r="H4" s="2" t="s">
        <v>1342</v>
      </c>
      <c r="I4" s="2">
        <f>IFERROR(VLOOKUP(H4,Components!$A:$C,3,FALSE),"")</f>
        <v>39.6</v>
      </c>
      <c r="J4" s="2">
        <v>1</v>
      </c>
      <c r="K4" s="2">
        <f t="shared" si="1"/>
        <v>39.6</v>
      </c>
      <c r="M4" s="2" t="str">
        <f>IFERROR(VLOOKUP(N4,Components!$A:$C,2,FALSE),"")</f>
        <v>ALIS000222</v>
      </c>
      <c r="N4" s="2" t="s">
        <v>1344</v>
      </c>
      <c r="O4" s="2">
        <f>IFERROR(VLOOKUP(N4,Components!$A:$C,3,FALSE),"")</f>
        <v>66</v>
      </c>
      <c r="P4" s="2">
        <v>1</v>
      </c>
      <c r="Q4" s="2">
        <f t="shared" si="2"/>
        <v>66</v>
      </c>
      <c r="S4" s="2" t="str">
        <f>IFERROR(VLOOKUP(T4,Components!$A:$C,2,FALSE),"")</f>
        <v>ALIS000222</v>
      </c>
      <c r="T4" s="2" t="s">
        <v>1344</v>
      </c>
      <c r="U4" s="2">
        <f>IFERROR(VLOOKUP(T4,Components!$A:$C,3,FALSE),"")</f>
        <v>66</v>
      </c>
      <c r="V4" s="2">
        <v>1</v>
      </c>
      <c r="W4" s="2">
        <f t="shared" si="3"/>
        <v>66</v>
      </c>
      <c r="Y4" s="2" t="str">
        <f>IFERROR(VLOOKUP(Z4,Components!$A:$C,2,FALSE),"")</f>
        <v>ALIS000223</v>
      </c>
      <c r="Z4" s="2" t="s">
        <v>1346</v>
      </c>
      <c r="AA4" s="2">
        <f>IFERROR(VLOOKUP(Z4,Components!$A:$C,3,FALSE),"")</f>
        <v>92.4</v>
      </c>
      <c r="AB4" s="2">
        <v>1</v>
      </c>
      <c r="AC4" s="2">
        <f t="shared" si="4"/>
        <v>92.4</v>
      </c>
      <c r="AE4" s="2" t="str">
        <f>IFERROR(VLOOKUP(AF4,Components!$A:$C,2,FALSE),"")</f>
        <v>ALIS000223</v>
      </c>
      <c r="AF4" s="2" t="s">
        <v>1346</v>
      </c>
      <c r="AG4" s="2">
        <f>IFERROR(VLOOKUP(AF4,Components!$A:$C,3,FALSE),"")</f>
        <v>92.4</v>
      </c>
      <c r="AH4" s="2">
        <v>1</v>
      </c>
      <c r="AI4" s="2">
        <f t="shared" si="5"/>
        <v>92.4</v>
      </c>
      <c r="AK4" s="2" t="str">
        <f>IFERROR(VLOOKUP(AL4,Components!$A:$C,2,FALSE),"")</f>
        <v>ALIS000223</v>
      </c>
      <c r="AL4" s="2" t="s">
        <v>1346</v>
      </c>
      <c r="AM4" s="2">
        <f>IFERROR(VLOOKUP(AL4,Components!$A:$C,3,FALSE),"")</f>
        <v>92.4</v>
      </c>
      <c r="AN4" s="2">
        <v>1</v>
      </c>
      <c r="AO4" s="2">
        <f t="shared" si="6"/>
        <v>92.4</v>
      </c>
      <c r="AQ4" s="2" t="str">
        <f>IFERROR(VLOOKUP(AR4,Components!$A:$C,2,FALSE),"")</f>
        <v>ALIS000223</v>
      </c>
      <c r="AR4" s="2" t="s">
        <v>1346</v>
      </c>
      <c r="AS4" s="2">
        <f>IFERROR(VLOOKUP(AR4,Components!$A:$C,3,FALSE),"")</f>
        <v>92.4</v>
      </c>
      <c r="AT4" s="2">
        <v>1</v>
      </c>
      <c r="AU4" s="2">
        <f t="shared" si="7"/>
        <v>92.4</v>
      </c>
      <c r="AW4" s="2" t="str">
        <f>IFERROR(VLOOKUP(AX4,Components!$A:$C,2,FALSE),"")</f>
        <v/>
      </c>
      <c r="AX4" s="2"/>
      <c r="AY4" s="2" t="str">
        <f>IFERROR(VLOOKUP(AX4,Components!$A:$C,3,FALSE),"")</f>
        <v/>
      </c>
      <c r="AZ4" s="2">
        <v>1</v>
      </c>
      <c r="BA4" s="2">
        <f t="shared" si="8"/>
        <v>0</v>
      </c>
    </row>
    <row r="5" spans="1:54" ht="14.4">
      <c r="A5" s="2" t="str">
        <f>IFERROR(VLOOKUP(B5,Components!$A:$C,2,FALSE),"")</f>
        <v>ALIS000084</v>
      </c>
      <c r="B5" s="2" t="s">
        <v>758</v>
      </c>
      <c r="C5" s="2">
        <f>IFERROR(VLOOKUP(B5,Components!$A:$C,3,FALSE),"")</f>
        <v>1.0500000000000001E-2</v>
      </c>
      <c r="D5" s="2">
        <v>1</v>
      </c>
      <c r="E5" s="2">
        <f t="shared" si="0"/>
        <v>1.0500000000000001E-2</v>
      </c>
      <c r="G5" s="2" t="str">
        <f>IFERROR(VLOOKUP(H5,Components!$A:$C,2,FALSE),"")</f>
        <v/>
      </c>
      <c r="H5" s="2"/>
      <c r="I5" s="2" t="str">
        <f>IFERROR(VLOOKUP(H5,Components!$A:$C,3,FALSE),"")</f>
        <v/>
      </c>
      <c r="J5" s="2">
        <v>1</v>
      </c>
      <c r="K5" s="2">
        <f t="shared" si="1"/>
        <v>0</v>
      </c>
      <c r="M5" s="2" t="str">
        <f>IFERROR(VLOOKUP(N5,Components!$A:$C,2,FALSE),"")</f>
        <v/>
      </c>
      <c r="N5" s="2"/>
      <c r="O5" s="2" t="str">
        <f>IFERROR(VLOOKUP(N5,Components!$A:$C,3,FALSE),"")</f>
        <v/>
      </c>
      <c r="P5" s="2">
        <v>1</v>
      </c>
      <c r="Q5" s="2">
        <f t="shared" si="2"/>
        <v>0</v>
      </c>
      <c r="S5" s="2" t="str">
        <f>IFERROR(VLOOKUP(T5,Components!$A:$C,2,FALSE),"")</f>
        <v/>
      </c>
      <c r="T5" s="2"/>
      <c r="U5" s="2" t="str">
        <f>IFERROR(VLOOKUP(T5,Components!$A:$C,3,FALSE),"")</f>
        <v/>
      </c>
      <c r="V5" s="2">
        <v>1</v>
      </c>
      <c r="W5" s="2">
        <f t="shared" si="3"/>
        <v>0</v>
      </c>
      <c r="Y5" s="2" t="str">
        <f>IFERROR(VLOOKUP(Z5,Components!$A:$C,2,FALSE),"")</f>
        <v/>
      </c>
      <c r="Z5" s="2"/>
      <c r="AA5" s="2" t="str">
        <f>IFERROR(VLOOKUP(Z5,Components!$A:$C,3,FALSE),"")</f>
        <v/>
      </c>
      <c r="AB5" s="2">
        <v>1</v>
      </c>
      <c r="AC5" s="2">
        <f t="shared" si="4"/>
        <v>0</v>
      </c>
      <c r="AE5" s="2" t="str">
        <f>IFERROR(VLOOKUP(AF5,Components!$A:$C,2,FALSE),"")</f>
        <v/>
      </c>
      <c r="AF5" s="2"/>
      <c r="AG5" s="2" t="str">
        <f>IFERROR(VLOOKUP(AF5,Components!$A:$C,3,FALSE),"")</f>
        <v/>
      </c>
      <c r="AH5" s="2">
        <v>1</v>
      </c>
      <c r="AI5" s="2">
        <f t="shared" si="5"/>
        <v>0</v>
      </c>
      <c r="AK5" s="2" t="str">
        <f>IFERROR(VLOOKUP(AL5,Components!$A:$C,2,FALSE),"")</f>
        <v/>
      </c>
      <c r="AL5" s="2"/>
      <c r="AM5" s="2" t="str">
        <f>IFERROR(VLOOKUP(AL5,Components!$A:$C,3,FALSE),"")</f>
        <v/>
      </c>
      <c r="AN5" s="2">
        <v>1</v>
      </c>
      <c r="AO5" s="2">
        <f t="shared" si="6"/>
        <v>0</v>
      </c>
      <c r="AQ5" s="2" t="str">
        <f>IFERROR(VLOOKUP(AR5,Components!$A:$C,2,FALSE),"")</f>
        <v/>
      </c>
      <c r="AR5" s="2"/>
      <c r="AS5" s="2" t="str">
        <f>IFERROR(VLOOKUP(AR5,Components!$A:$C,3,FALSE),"")</f>
        <v/>
      </c>
      <c r="AT5" s="2">
        <v>1</v>
      </c>
      <c r="AU5" s="2">
        <f t="shared" si="7"/>
        <v>0</v>
      </c>
      <c r="AW5" s="2" t="str">
        <f>IFERROR(VLOOKUP(AX5,Components!$A:$C,2,FALSE),"")</f>
        <v/>
      </c>
      <c r="AX5" s="2"/>
      <c r="AY5" s="2" t="str">
        <f>IFERROR(VLOOKUP(AX5,Components!$A:$C,3,FALSE),"")</f>
        <v/>
      </c>
      <c r="AZ5" s="2">
        <v>1</v>
      </c>
      <c r="BA5" s="2">
        <f t="shared" si="8"/>
        <v>0</v>
      </c>
    </row>
    <row r="6" spans="1:54" ht="14.4">
      <c r="A6" s="2" t="str">
        <f>IFERROR(VLOOKUP(B6,Components!$A:$C,2,FALSE),"")</f>
        <v>ALIS000083</v>
      </c>
      <c r="B6" s="2" t="s">
        <v>756</v>
      </c>
      <c r="C6" s="2">
        <f>IFERROR(VLOOKUP(B6,Components!$A:$C,3,FALSE),"")</f>
        <v>1.0500000000000001E-2</v>
      </c>
      <c r="D6" s="2">
        <v>1</v>
      </c>
      <c r="E6" s="2">
        <f t="shared" si="0"/>
        <v>1.0500000000000001E-2</v>
      </c>
      <c r="G6" s="2" t="str">
        <f>IFERROR(VLOOKUP(H6,Components!$A:$C,2,FALSE),"")</f>
        <v>ALIS000084</v>
      </c>
      <c r="H6" s="2" t="s">
        <v>758</v>
      </c>
      <c r="I6" s="2">
        <f>IFERROR(VLOOKUP(H6,Components!$A:$C,3,FALSE),"")</f>
        <v>1.0500000000000001E-2</v>
      </c>
      <c r="J6" s="2">
        <v>1</v>
      </c>
      <c r="K6" s="2">
        <f t="shared" si="1"/>
        <v>1.0500000000000001E-2</v>
      </c>
      <c r="M6" s="2" t="str">
        <f>IFERROR(VLOOKUP(N6,Components!$A:$C,2,FALSE),"")</f>
        <v>ALIS000084</v>
      </c>
      <c r="N6" s="2" t="s">
        <v>758</v>
      </c>
      <c r="O6" s="2">
        <f>IFERROR(VLOOKUP(N6,Components!$A:$C,3,FALSE),"")</f>
        <v>1.0500000000000001E-2</v>
      </c>
      <c r="P6" s="2">
        <v>1</v>
      </c>
      <c r="Q6" s="2">
        <f t="shared" si="2"/>
        <v>1.0500000000000001E-2</v>
      </c>
      <c r="S6" s="2" t="str">
        <f>IFERROR(VLOOKUP(T6,Components!$A:$C,2,FALSE),"")</f>
        <v>ALIS000084</v>
      </c>
      <c r="T6" s="2" t="s">
        <v>758</v>
      </c>
      <c r="U6" s="2">
        <f>IFERROR(VLOOKUP(T6,Components!$A:$C,3,FALSE),"")</f>
        <v>1.0500000000000001E-2</v>
      </c>
      <c r="V6" s="2">
        <v>1</v>
      </c>
      <c r="W6" s="2">
        <f t="shared" si="3"/>
        <v>1.0500000000000001E-2</v>
      </c>
      <c r="Y6" s="2" t="str">
        <f>IFERROR(VLOOKUP(Z6,Components!$A:$C,2,FALSE),"")</f>
        <v>ALIS000084</v>
      </c>
      <c r="Z6" s="2" t="s">
        <v>758</v>
      </c>
      <c r="AA6" s="2">
        <f>IFERROR(VLOOKUP(Z6,Components!$A:$C,3,FALSE),"")</f>
        <v>1.0500000000000001E-2</v>
      </c>
      <c r="AB6" s="2">
        <v>1</v>
      </c>
      <c r="AC6" s="2">
        <f t="shared" si="4"/>
        <v>1.0500000000000001E-2</v>
      </c>
      <c r="AE6" s="2" t="str">
        <f>IFERROR(VLOOKUP(AF6,Components!$A:$C,2,FALSE),"")</f>
        <v>ALIS000084</v>
      </c>
      <c r="AF6" s="2" t="s">
        <v>758</v>
      </c>
      <c r="AG6" s="2">
        <f>IFERROR(VLOOKUP(AF6,Components!$A:$C,3,FALSE),"")</f>
        <v>1.0500000000000001E-2</v>
      </c>
      <c r="AH6" s="2">
        <v>1</v>
      </c>
      <c r="AI6" s="2">
        <f t="shared" si="5"/>
        <v>1.0500000000000001E-2</v>
      </c>
      <c r="AK6" s="2" t="str">
        <f>IFERROR(VLOOKUP(AL6,Components!$A:$C,2,FALSE),"")</f>
        <v>ALIS000084</v>
      </c>
      <c r="AL6" s="2" t="s">
        <v>758</v>
      </c>
      <c r="AM6" s="2">
        <f>IFERROR(VLOOKUP(AL6,Components!$A:$C,3,FALSE),"")</f>
        <v>1.0500000000000001E-2</v>
      </c>
      <c r="AN6" s="2">
        <v>1</v>
      </c>
      <c r="AO6" s="2">
        <f t="shared" si="6"/>
        <v>1.0500000000000001E-2</v>
      </c>
      <c r="AQ6" s="2" t="str">
        <f>IFERROR(VLOOKUP(AR6,Components!$A:$C,2,FALSE),"")</f>
        <v>ALIS000084</v>
      </c>
      <c r="AR6" s="2" t="s">
        <v>758</v>
      </c>
      <c r="AS6" s="2">
        <f>IFERROR(VLOOKUP(AR6,Components!$A:$C,3,FALSE),"")</f>
        <v>1.0500000000000001E-2</v>
      </c>
      <c r="AT6" s="2">
        <v>1</v>
      </c>
      <c r="AU6" s="2">
        <f t="shared" si="7"/>
        <v>1.0500000000000001E-2</v>
      </c>
      <c r="AW6" s="2" t="str">
        <f>IFERROR(VLOOKUP(AX6,Components!$A:$C,2,FALSE),"")</f>
        <v>ALIS000084</v>
      </c>
      <c r="AX6" s="2" t="s">
        <v>758</v>
      </c>
      <c r="AY6" s="2">
        <f>IFERROR(VLOOKUP(AX6,Components!$A:$C,3,FALSE),"")</f>
        <v>1.0500000000000001E-2</v>
      </c>
      <c r="AZ6" s="2">
        <v>1</v>
      </c>
      <c r="BA6" s="2">
        <f t="shared" si="8"/>
        <v>1.0500000000000001E-2</v>
      </c>
    </row>
    <row r="7" spans="1:54" ht="14.4">
      <c r="A7" s="2" t="str">
        <f>IFERROR(VLOOKUP(B7,Components!$A:$C,2,FALSE),"")</f>
        <v>ALIS000080</v>
      </c>
      <c r="B7" s="2" t="s">
        <v>750</v>
      </c>
      <c r="C7" s="2">
        <f>IFERROR(VLOOKUP(B7,Components!$A:$C,3,FALSE),"")</f>
        <v>14.82683982683983</v>
      </c>
      <c r="D7" s="2">
        <v>0.3</v>
      </c>
      <c r="E7" s="2">
        <f t="shared" si="0"/>
        <v>4.4480519480519485</v>
      </c>
      <c r="G7" s="2" t="str">
        <f>IFERROR(VLOOKUP(H7,Components!$A:$C,2,FALSE),"")</f>
        <v>ALIS000083</v>
      </c>
      <c r="H7" s="2" t="s">
        <v>756</v>
      </c>
      <c r="I7" s="2">
        <f>IFERROR(VLOOKUP(H7,Components!$A:$C,3,FALSE),"")</f>
        <v>1.0500000000000001E-2</v>
      </c>
      <c r="J7" s="2">
        <v>1</v>
      </c>
      <c r="K7" s="2">
        <f t="shared" si="1"/>
        <v>1.0500000000000001E-2</v>
      </c>
      <c r="M7" s="2" t="str">
        <f>IFERROR(VLOOKUP(N7,Components!$A:$C,2,FALSE),"")</f>
        <v>ALIS000083</v>
      </c>
      <c r="N7" s="2" t="s">
        <v>756</v>
      </c>
      <c r="O7" s="2">
        <f>IFERROR(VLOOKUP(N7,Components!$A:$C,3,FALSE),"")</f>
        <v>1.0500000000000001E-2</v>
      </c>
      <c r="P7" s="2">
        <v>1</v>
      </c>
      <c r="Q7" s="2">
        <f t="shared" si="2"/>
        <v>1.0500000000000001E-2</v>
      </c>
      <c r="S7" s="2" t="str">
        <f>IFERROR(VLOOKUP(T7,Components!$A:$C,2,FALSE),"")</f>
        <v>ALIS000083</v>
      </c>
      <c r="T7" s="2" t="s">
        <v>756</v>
      </c>
      <c r="U7" s="2">
        <f>IFERROR(VLOOKUP(T7,Components!$A:$C,3,FALSE),"")</f>
        <v>1.0500000000000001E-2</v>
      </c>
      <c r="V7" s="2">
        <v>1</v>
      </c>
      <c r="W7" s="2">
        <f t="shared" si="3"/>
        <v>1.0500000000000001E-2</v>
      </c>
      <c r="Y7" s="2" t="str">
        <f>IFERROR(VLOOKUP(Z7,Components!$A:$C,2,FALSE),"")</f>
        <v>ALIS000083</v>
      </c>
      <c r="Z7" s="2" t="s">
        <v>756</v>
      </c>
      <c r="AA7" s="2">
        <f>IFERROR(VLOOKUP(Z7,Components!$A:$C,3,FALSE),"")</f>
        <v>1.0500000000000001E-2</v>
      </c>
      <c r="AB7" s="2">
        <v>1</v>
      </c>
      <c r="AC7" s="2">
        <f t="shared" si="4"/>
        <v>1.0500000000000001E-2</v>
      </c>
      <c r="AE7" s="2" t="str">
        <f>IFERROR(VLOOKUP(AF7,Components!$A:$C,2,FALSE),"")</f>
        <v>ALIS000083</v>
      </c>
      <c r="AF7" s="2" t="s">
        <v>756</v>
      </c>
      <c r="AG7" s="2">
        <f>IFERROR(VLOOKUP(AF7,Components!$A:$C,3,FALSE),"")</f>
        <v>1.0500000000000001E-2</v>
      </c>
      <c r="AH7" s="2">
        <v>1</v>
      </c>
      <c r="AI7" s="2">
        <f t="shared" si="5"/>
        <v>1.0500000000000001E-2</v>
      </c>
      <c r="AK7" s="2" t="str">
        <f>IFERROR(VLOOKUP(AL7,Components!$A:$C,2,FALSE),"")</f>
        <v>ALIS000083</v>
      </c>
      <c r="AL7" s="2" t="s">
        <v>756</v>
      </c>
      <c r="AM7" s="2">
        <f>IFERROR(VLOOKUP(AL7,Components!$A:$C,3,FALSE),"")</f>
        <v>1.0500000000000001E-2</v>
      </c>
      <c r="AN7" s="2">
        <v>1</v>
      </c>
      <c r="AO7" s="2">
        <f t="shared" si="6"/>
        <v>1.0500000000000001E-2</v>
      </c>
      <c r="AQ7" s="2" t="str">
        <f>IFERROR(VLOOKUP(AR7,Components!$A:$C,2,FALSE),"")</f>
        <v>ALIS000083</v>
      </c>
      <c r="AR7" s="2" t="s">
        <v>756</v>
      </c>
      <c r="AS7" s="2">
        <f>IFERROR(VLOOKUP(AR7,Components!$A:$C,3,FALSE),"")</f>
        <v>1.0500000000000001E-2</v>
      </c>
      <c r="AT7" s="2">
        <v>1</v>
      </c>
      <c r="AU7" s="2">
        <f t="shared" si="7"/>
        <v>1.0500000000000001E-2</v>
      </c>
      <c r="AW7" s="2" t="str">
        <f>IFERROR(VLOOKUP(AX7,Components!$A:$C,2,FALSE),"")</f>
        <v>ALIS000083</v>
      </c>
      <c r="AX7" s="2" t="s">
        <v>756</v>
      </c>
      <c r="AY7" s="2">
        <f>IFERROR(VLOOKUP(AX7,Components!$A:$C,3,FALSE),"")</f>
        <v>1.0500000000000001E-2</v>
      </c>
      <c r="AZ7" s="2">
        <v>1</v>
      </c>
      <c r="BA7" s="2">
        <f t="shared" si="8"/>
        <v>1.0500000000000001E-2</v>
      </c>
    </row>
    <row r="8" spans="1:54" ht="14.4">
      <c r="A8" s="2" t="str">
        <f>IFERROR(VLOOKUP(B8,Components!$A:$C,2,FALSE),"")</f>
        <v/>
      </c>
      <c r="B8" s="2"/>
      <c r="C8" s="2" t="str">
        <f>IFERROR(VLOOKUP(B8,Components!$A:$C,3,FALSE),"")</f>
        <v/>
      </c>
      <c r="D8" s="2"/>
      <c r="E8" s="2">
        <f t="shared" si="0"/>
        <v>0</v>
      </c>
      <c r="G8" s="2" t="str">
        <f>IFERROR(VLOOKUP(H8,Components!$A:$C,2,FALSE),"")</f>
        <v>ALIS000080</v>
      </c>
      <c r="H8" s="2" t="s">
        <v>750</v>
      </c>
      <c r="I8" s="2">
        <f>IFERROR(VLOOKUP(H8,Components!$A:$C,3,FALSE),"")</f>
        <v>14.82683982683983</v>
      </c>
      <c r="J8" s="2">
        <v>0.3</v>
      </c>
      <c r="K8" s="2">
        <f t="shared" si="1"/>
        <v>4.4480519480519485</v>
      </c>
      <c r="M8" s="2" t="str">
        <f>IFERROR(VLOOKUP(N8,Components!$A:$C,2,FALSE),"")</f>
        <v>ALIS000080</v>
      </c>
      <c r="N8" s="2" t="s">
        <v>750</v>
      </c>
      <c r="O8" s="2">
        <f>IFERROR(VLOOKUP(N8,Components!$A:$C,3,FALSE),"")</f>
        <v>14.82683982683983</v>
      </c>
      <c r="P8" s="2">
        <v>0.3</v>
      </c>
      <c r="Q8" s="2">
        <f t="shared" si="2"/>
        <v>4.4480519480519485</v>
      </c>
      <c r="S8" s="2" t="str">
        <f>IFERROR(VLOOKUP(T8,Components!$A:$C,2,FALSE),"")</f>
        <v>ALIS000080</v>
      </c>
      <c r="T8" s="2" t="s">
        <v>750</v>
      </c>
      <c r="U8" s="2">
        <f>IFERROR(VLOOKUP(T8,Components!$A:$C,3,FALSE),"")</f>
        <v>14.82683982683983</v>
      </c>
      <c r="V8" s="2">
        <v>0.3</v>
      </c>
      <c r="W8" s="2">
        <f t="shared" si="3"/>
        <v>4.4480519480519485</v>
      </c>
      <c r="Y8" s="2" t="str">
        <f>IFERROR(VLOOKUP(Z8,Components!$A:$C,2,FALSE),"")</f>
        <v>ALIS000080</v>
      </c>
      <c r="Z8" s="2" t="s">
        <v>750</v>
      </c>
      <c r="AA8" s="2">
        <f>IFERROR(VLOOKUP(Z8,Components!$A:$C,3,FALSE),"")</f>
        <v>14.82683982683983</v>
      </c>
      <c r="AB8" s="2">
        <v>0.3</v>
      </c>
      <c r="AC8" s="2">
        <f t="shared" si="4"/>
        <v>4.4480519480519485</v>
      </c>
      <c r="AE8" s="2" t="str">
        <f>IFERROR(VLOOKUP(AF8,Components!$A:$C,2,FALSE),"")</f>
        <v>ALIS000080</v>
      </c>
      <c r="AF8" s="2" t="s">
        <v>750</v>
      </c>
      <c r="AG8" s="2">
        <f>IFERROR(VLOOKUP(AF8,Components!$A:$C,3,FALSE),"")</f>
        <v>14.82683982683983</v>
      </c>
      <c r="AH8" s="2">
        <v>0.3</v>
      </c>
      <c r="AI8" s="2">
        <f t="shared" si="5"/>
        <v>4.4480519480519485</v>
      </c>
      <c r="AK8" s="2" t="str">
        <f>IFERROR(VLOOKUP(AL8,Components!$A:$C,2,FALSE),"")</f>
        <v>ALIS000080</v>
      </c>
      <c r="AL8" s="2" t="s">
        <v>750</v>
      </c>
      <c r="AM8" s="2">
        <f>IFERROR(VLOOKUP(AL8,Components!$A:$C,3,FALSE),"")</f>
        <v>14.82683982683983</v>
      </c>
      <c r="AN8" s="2">
        <v>0.3</v>
      </c>
      <c r="AO8" s="2">
        <f t="shared" si="6"/>
        <v>4.4480519480519485</v>
      </c>
      <c r="AQ8" s="2" t="str">
        <f>IFERROR(VLOOKUP(AR8,Components!$A:$C,2,FALSE),"")</f>
        <v>ALIS000080</v>
      </c>
      <c r="AR8" s="2" t="s">
        <v>750</v>
      </c>
      <c r="AS8" s="2">
        <f>IFERROR(VLOOKUP(AR8,Components!$A:$C,3,FALSE),"")</f>
        <v>14.82683982683983</v>
      </c>
      <c r="AT8" s="2">
        <v>0.3</v>
      </c>
      <c r="AU8" s="2">
        <f t="shared" si="7"/>
        <v>4.4480519480519485</v>
      </c>
      <c r="AW8" s="2" t="str">
        <f>IFERROR(VLOOKUP(AX8,Components!$A:$C,2,FALSE),"")</f>
        <v>ALIS000259</v>
      </c>
      <c r="AX8" s="2" t="s">
        <v>1413</v>
      </c>
      <c r="AY8" s="2">
        <f>IFERROR(VLOOKUP(AX8,Components!$A:$C,3,FALSE),"")</f>
        <v>35.270454545454548</v>
      </c>
      <c r="AZ8" s="2">
        <v>1</v>
      </c>
      <c r="BA8" s="2">
        <f t="shared" si="8"/>
        <v>35.270454545454548</v>
      </c>
    </row>
    <row r="9" spans="1:54" ht="15.75" customHeight="1">
      <c r="A9" s="2" t="str">
        <f>IFERROR(VLOOKUP(B9,Components!$A:$C,2,FALSE),"")</f>
        <v/>
      </c>
      <c r="B9" s="2"/>
      <c r="C9" s="2" t="str">
        <f>IFERROR(VLOOKUP(B9,Components!$A:$C,3,FALSE),"")</f>
        <v/>
      </c>
      <c r="D9" s="2"/>
      <c r="E9" s="2">
        <f t="shared" si="0"/>
        <v>0</v>
      </c>
      <c r="G9" s="2" t="str">
        <f>IFERROR(VLOOKUP(H9,Components!$A:$C,2,FALSE),"")</f>
        <v/>
      </c>
      <c r="H9" s="2"/>
      <c r="I9" s="2" t="str">
        <f>IFERROR(VLOOKUP(H9,Components!$A:$C,3,FALSE),"")</f>
        <v/>
      </c>
      <c r="J9" s="2"/>
      <c r="K9" s="2">
        <f t="shared" si="1"/>
        <v>0</v>
      </c>
      <c r="M9" s="2" t="str">
        <f>IFERROR(VLOOKUP(N9,Components!$A:$C,2,FALSE),"")</f>
        <v/>
      </c>
      <c r="N9" s="2"/>
      <c r="O9" s="2" t="str">
        <f>IFERROR(VLOOKUP(N9,Components!$A:$C,3,FALSE),"")</f>
        <v/>
      </c>
      <c r="P9" s="2"/>
      <c r="Q9" s="2">
        <f t="shared" si="2"/>
        <v>0</v>
      </c>
      <c r="S9" s="2" t="str">
        <f>IFERROR(VLOOKUP(T9,Components!$A:$C,2,FALSE),"")</f>
        <v>ALIS000260</v>
      </c>
      <c r="T9" s="2" t="s">
        <v>1415</v>
      </c>
      <c r="U9" s="2">
        <f>IFERROR(VLOOKUP(T9,Components!$A:$C,3,FALSE),"")</f>
        <v>6.6000000000000005</v>
      </c>
      <c r="V9" s="2">
        <v>1</v>
      </c>
      <c r="W9" s="2">
        <f t="shared" si="3"/>
        <v>6.6000000000000005</v>
      </c>
      <c r="Y9" s="2" t="str">
        <f>IFERROR(VLOOKUP(Z9,Components!$A:$C,2,FALSE),"")</f>
        <v/>
      </c>
      <c r="Z9" s="2"/>
      <c r="AA9" s="2" t="str">
        <f>IFERROR(VLOOKUP(Z9,Components!$A:$C,3,FALSE),"")</f>
        <v/>
      </c>
      <c r="AB9" s="2">
        <v>1</v>
      </c>
      <c r="AC9" s="2">
        <f t="shared" si="4"/>
        <v>0</v>
      </c>
      <c r="AE9" s="2" t="str">
        <f>IFERROR(VLOOKUP(AF9,Components!$A:$C,2,FALSE),"")</f>
        <v/>
      </c>
      <c r="AF9" s="2"/>
      <c r="AG9" s="2" t="str">
        <f>IFERROR(VLOOKUP(AF9,Components!$A:$C,3,FALSE),"")</f>
        <v/>
      </c>
      <c r="AH9" s="2">
        <v>1</v>
      </c>
      <c r="AI9" s="2">
        <f t="shared" si="5"/>
        <v>0</v>
      </c>
      <c r="AK9" s="2" t="str">
        <f>IFERROR(VLOOKUP(AL9,Components!$A:$C,2,FALSE),"")</f>
        <v>ALIS000260</v>
      </c>
      <c r="AL9" s="2" t="s">
        <v>1415</v>
      </c>
      <c r="AM9" s="2">
        <f>IFERROR(VLOOKUP(AL9,Components!$A:$C,3,FALSE),"")</f>
        <v>6.6000000000000005</v>
      </c>
      <c r="AN9" s="2">
        <v>1</v>
      </c>
      <c r="AO9" s="2">
        <f t="shared" si="6"/>
        <v>6.6000000000000005</v>
      </c>
      <c r="AQ9" s="2" t="str">
        <f>IFERROR(VLOOKUP(AR9,Components!$A:$C,2,FALSE),"")</f>
        <v>ALIS000260</v>
      </c>
      <c r="AR9" s="2" t="s">
        <v>1415</v>
      </c>
      <c r="AS9" s="2">
        <f>IFERROR(VLOOKUP(AR9,Components!$A:$C,3,FALSE),"")</f>
        <v>6.6000000000000005</v>
      </c>
      <c r="AT9" s="2">
        <v>1</v>
      </c>
      <c r="AU9" s="2">
        <f t="shared" si="7"/>
        <v>6.6000000000000005</v>
      </c>
      <c r="AW9" s="2" t="str">
        <f>IFERROR(VLOOKUP(AX9,Components!$A:$C,2,FALSE),"")</f>
        <v>ALIS000080</v>
      </c>
      <c r="AX9" s="2" t="s">
        <v>750</v>
      </c>
      <c r="AY9" s="2">
        <f>IFERROR(VLOOKUP(AX9,Components!$A:$C,3,FALSE),"")</f>
        <v>14.82683982683983</v>
      </c>
      <c r="AZ9" s="2">
        <v>0.3</v>
      </c>
      <c r="BA9" s="2">
        <f t="shared" si="8"/>
        <v>4.4480519480519485</v>
      </c>
    </row>
    <row r="10" spans="1:54" ht="15.75" customHeight="1">
      <c r="M10" s="206" t="str">
        <f>IFERROR(VLOOKUP(N10,Components!$A:$C,2,FALSE),"")</f>
        <v/>
      </c>
      <c r="N10" s="206"/>
      <c r="O10" s="206" t="str">
        <f>IFERROR(VLOOKUP(N10,Components!$A:$C,3,FALSE),"")</f>
        <v/>
      </c>
      <c r="P10" s="207">
        <v>0</v>
      </c>
      <c r="Q10" s="207">
        <f t="shared" si="2"/>
        <v>0</v>
      </c>
      <c r="R10" s="207"/>
      <c r="S10" s="206" t="str">
        <f>IFERROR(VLOOKUP(T10,Components!$A:$C,2,FALSE),"")</f>
        <v/>
      </c>
      <c r="T10" s="206"/>
      <c r="U10" s="206" t="str">
        <f>IFERROR(VLOOKUP(T10,Components!$A:$C,3,FALSE),"")</f>
        <v/>
      </c>
      <c r="V10" s="207">
        <v>0</v>
      </c>
      <c r="W10" s="207">
        <f t="shared" si="3"/>
        <v>0</v>
      </c>
      <c r="X10" s="207"/>
      <c r="Y10" s="206" t="str">
        <f>IFERROR(VLOOKUP(Z10,Components!$A:$C,2,FALSE),"")</f>
        <v/>
      </c>
      <c r="Z10" s="206"/>
      <c r="AA10" s="206" t="str">
        <f>IFERROR(VLOOKUP(Z10,Components!$A:$C,3,FALSE),"")</f>
        <v/>
      </c>
      <c r="AB10" s="207">
        <v>0</v>
      </c>
      <c r="AC10" s="207">
        <f t="shared" si="4"/>
        <v>0</v>
      </c>
      <c r="AD10" s="207"/>
      <c r="AE10" s="206" t="str">
        <f>IFERROR(VLOOKUP(AF10,Components!$A:$C,2,FALSE),"")</f>
        <v/>
      </c>
      <c r="AF10" s="206"/>
      <c r="AG10" s="206" t="str">
        <f>IFERROR(VLOOKUP(AF10,Components!$A:$C,3,FALSE),"")</f>
        <v/>
      </c>
      <c r="AH10" s="207">
        <v>0</v>
      </c>
      <c r="AI10" s="207">
        <f t="shared" si="5"/>
        <v>0</v>
      </c>
      <c r="AJ10" s="207"/>
      <c r="AK10" s="206" t="str">
        <f>IFERROR(VLOOKUP(AL10,Components!$A:$C,2,FALSE),"")</f>
        <v/>
      </c>
      <c r="AL10" s="206"/>
      <c r="AM10" s="206" t="str">
        <f>IFERROR(VLOOKUP(AL10,Components!$A:$C,3,FALSE),"")</f>
        <v/>
      </c>
      <c r="AN10" s="207">
        <v>0</v>
      </c>
      <c r="AO10" s="207">
        <f t="shared" si="6"/>
        <v>0</v>
      </c>
      <c r="AP10" s="207"/>
      <c r="AQ10" s="206" t="str">
        <f>IFERROR(VLOOKUP(AR10,Components!$A:$C,2,FALSE),"")</f>
        <v/>
      </c>
      <c r="AR10" s="206"/>
      <c r="AS10" s="206" t="str">
        <f>IFERROR(VLOOKUP(AR10,Components!$A:$C,3,FALSE),"")</f>
        <v/>
      </c>
      <c r="AT10" s="207">
        <v>0</v>
      </c>
      <c r="AU10" s="207">
        <f t="shared" si="7"/>
        <v>0</v>
      </c>
      <c r="AV10" s="207"/>
      <c r="AW10" s="206" t="str">
        <f>IFERROR(VLOOKUP(AX10,Components!$A:$C,2,FALSE),"")</f>
        <v/>
      </c>
      <c r="AX10" s="206"/>
      <c r="AY10" s="206" t="str">
        <f>IFERROR(VLOOKUP(AX10,Components!$A:$C,3,FALSE),"")</f>
        <v/>
      </c>
      <c r="AZ10" s="207">
        <v>0</v>
      </c>
      <c r="BA10" s="207">
        <f t="shared" si="8"/>
        <v>0</v>
      </c>
      <c r="BB10" s="207"/>
    </row>
    <row r="11" spans="1:54" ht="15.75" customHeight="1">
      <c r="A11" s="2" t="s">
        <v>1750</v>
      </c>
      <c r="E11" s="2">
        <f>SUM(E3:E10)</f>
        <v>160.22905194805196</v>
      </c>
      <c r="G11" s="2" t="s">
        <v>1750</v>
      </c>
      <c r="K11" s="2">
        <f>SUM(K3:K9)</f>
        <v>147.02905194805197</v>
      </c>
      <c r="M11" s="2" t="s">
        <v>1750</v>
      </c>
      <c r="Q11" s="2">
        <f>SUM(Q3:Q10)</f>
        <v>261.86905194805189</v>
      </c>
      <c r="S11" s="2" t="s">
        <v>1750</v>
      </c>
      <c r="W11" s="2">
        <f>SUM(W3:W10)</f>
        <v>327.86905194805195</v>
      </c>
      <c r="Y11" s="2" t="s">
        <v>1750</v>
      </c>
      <c r="AC11" s="2">
        <f>SUM(AC3:AC10)</f>
        <v>532.46905194805186</v>
      </c>
      <c r="AE11" s="2" t="s">
        <v>1750</v>
      </c>
      <c r="AI11" s="2">
        <f>SUM(AI3:AI10)</f>
        <v>532.46905194805186</v>
      </c>
      <c r="AK11" s="2" t="s">
        <v>1750</v>
      </c>
      <c r="AO11" s="2">
        <f>SUM(AO3:AO10)</f>
        <v>545.6690519480519</v>
      </c>
      <c r="AQ11" s="2" t="s">
        <v>1750</v>
      </c>
      <c r="AU11" s="2">
        <f>SUM(AU3:AU10)</f>
        <v>545.6690519480519</v>
      </c>
      <c r="AW11" s="2" t="s">
        <v>1750</v>
      </c>
      <c r="BA11" s="2">
        <f>SUM(BA3:BA10)</f>
        <v>517.57950649350641</v>
      </c>
    </row>
    <row r="12" spans="1:54" ht="15.75" customHeight="1"/>
    <row r="13" spans="1:54" ht="15.75" customHeight="1">
      <c r="G13" s="192" t="s">
        <v>130</v>
      </c>
      <c r="H13" s="193"/>
      <c r="I13" s="193"/>
      <c r="J13" s="193"/>
      <c r="K13" s="193"/>
      <c r="M13" s="192" t="s">
        <v>136</v>
      </c>
      <c r="N13" s="193"/>
      <c r="O13" s="193"/>
      <c r="P13" s="193"/>
      <c r="Q13" s="193"/>
      <c r="S13" s="192" t="s">
        <v>142</v>
      </c>
      <c r="T13" s="193"/>
      <c r="U13" s="193"/>
      <c r="V13" s="193"/>
      <c r="W13" s="193"/>
      <c r="Y13" s="192" t="s">
        <v>1775</v>
      </c>
      <c r="Z13" s="193"/>
      <c r="AA13" s="193"/>
      <c r="AB13" s="193"/>
      <c r="AC13" s="193"/>
      <c r="AE13" s="192" t="s">
        <v>1776</v>
      </c>
      <c r="AF13" s="193"/>
      <c r="AG13" s="193"/>
      <c r="AH13" s="193"/>
      <c r="AI13" s="193"/>
      <c r="AK13" s="192" t="s">
        <v>1777</v>
      </c>
      <c r="AL13" s="193"/>
      <c r="AM13" s="193"/>
      <c r="AN13" s="193"/>
      <c r="AO13" s="193"/>
      <c r="AQ13" s="192" t="s">
        <v>1778</v>
      </c>
      <c r="AR13" s="193"/>
      <c r="AS13" s="193"/>
      <c r="AT13" s="193"/>
      <c r="AU13" s="193"/>
      <c r="AW13" s="192" t="s">
        <v>154</v>
      </c>
      <c r="AX13" s="193"/>
      <c r="AY13" s="193"/>
      <c r="AZ13" s="193"/>
      <c r="BA13" s="193"/>
    </row>
    <row r="14" spans="1:54" ht="15.75" customHeight="1">
      <c r="G14" s="194" t="s">
        <v>1745</v>
      </c>
      <c r="H14" s="195" t="s">
        <v>1746</v>
      </c>
      <c r="I14" s="195" t="s">
        <v>1747</v>
      </c>
      <c r="J14" s="195" t="s">
        <v>1748</v>
      </c>
      <c r="K14" s="196" t="s">
        <v>1749</v>
      </c>
      <c r="M14" s="194" t="s">
        <v>1745</v>
      </c>
      <c r="N14" s="195" t="s">
        <v>1746</v>
      </c>
      <c r="O14" s="195" t="s">
        <v>1747</v>
      </c>
      <c r="P14" s="195" t="s">
        <v>1748</v>
      </c>
      <c r="Q14" s="196" t="s">
        <v>1749</v>
      </c>
      <c r="S14" s="194" t="s">
        <v>1745</v>
      </c>
      <c r="T14" s="195" t="s">
        <v>1746</v>
      </c>
      <c r="U14" s="195" t="s">
        <v>1747</v>
      </c>
      <c r="V14" s="195" t="s">
        <v>1748</v>
      </c>
      <c r="W14" s="196" t="s">
        <v>1749</v>
      </c>
      <c r="Y14" s="194" t="s">
        <v>1745</v>
      </c>
      <c r="Z14" s="195" t="s">
        <v>1746</v>
      </c>
      <c r="AA14" s="195" t="s">
        <v>1747</v>
      </c>
      <c r="AB14" s="195" t="s">
        <v>1748</v>
      </c>
      <c r="AC14" s="196" t="s">
        <v>1749</v>
      </c>
      <c r="AE14" s="194" t="s">
        <v>1745</v>
      </c>
      <c r="AF14" s="195" t="s">
        <v>1746</v>
      </c>
      <c r="AG14" s="195" t="s">
        <v>1747</v>
      </c>
      <c r="AH14" s="195" t="s">
        <v>1748</v>
      </c>
      <c r="AI14" s="196" t="s">
        <v>1749</v>
      </c>
      <c r="AK14" s="194" t="s">
        <v>1745</v>
      </c>
      <c r="AL14" s="195" t="s">
        <v>1746</v>
      </c>
      <c r="AM14" s="195" t="s">
        <v>1747</v>
      </c>
      <c r="AN14" s="195" t="s">
        <v>1748</v>
      </c>
      <c r="AO14" s="196" t="s">
        <v>1749</v>
      </c>
      <c r="AQ14" s="194" t="s">
        <v>1745</v>
      </c>
      <c r="AR14" s="195" t="s">
        <v>1746</v>
      </c>
      <c r="AS14" s="195" t="s">
        <v>1747</v>
      </c>
      <c r="AT14" s="195" t="s">
        <v>1748</v>
      </c>
      <c r="AU14" s="196" t="s">
        <v>1749</v>
      </c>
      <c r="AW14" s="194" t="s">
        <v>1745</v>
      </c>
      <c r="AX14" s="195" t="s">
        <v>1746</v>
      </c>
      <c r="AY14" s="195" t="s">
        <v>1747</v>
      </c>
      <c r="AZ14" s="195" t="s">
        <v>1748</v>
      </c>
      <c r="BA14" s="196" t="s">
        <v>1749</v>
      </c>
    </row>
    <row r="15" spans="1:54" ht="15.75" customHeight="1">
      <c r="G15" s="2" t="str">
        <f>IFERROR(VLOOKUP(H15,Components!$A:$C,2,FALSE),"")</f>
        <v>ALIS000209</v>
      </c>
      <c r="H15" s="2" t="s">
        <v>129</v>
      </c>
      <c r="I15" s="2">
        <f>IFERROR(VLOOKUP(H15,Components!$A:$C,3,FALSE),"")</f>
        <v>102.96000000000001</v>
      </c>
      <c r="J15" s="2">
        <v>1</v>
      </c>
      <c r="K15" s="2">
        <f t="shared" ref="K15:K22" si="9">IFERROR(J15*I15, 0)</f>
        <v>102.96000000000001</v>
      </c>
      <c r="M15" s="2" t="str">
        <f>IFERROR(VLOOKUP(N15,Components!$A:$C,2,FALSE),"")</f>
        <v>ALIS000210</v>
      </c>
      <c r="N15" s="2" t="s">
        <v>135</v>
      </c>
      <c r="O15" s="2">
        <f>IFERROR(VLOOKUP(N15,Components!$A:$C,3,FALSE),"")</f>
        <v>191.4</v>
      </c>
      <c r="P15" s="2">
        <v>1</v>
      </c>
      <c r="Q15" s="2">
        <f t="shared" ref="Q15:Q22" si="10">IFERROR(P15*O15, 0)</f>
        <v>191.4</v>
      </c>
      <c r="S15" s="2" t="str">
        <f>IFERROR(VLOOKUP(T15,Components!$A:$C,2,FALSE),"")</f>
        <v>ALIS000316</v>
      </c>
      <c r="T15" s="2" t="s">
        <v>141</v>
      </c>
      <c r="U15" s="2">
        <f>IFERROR(VLOOKUP(T15,Components!$A:$C,3,FALSE),"")</f>
        <v>250.8</v>
      </c>
      <c r="V15" s="2">
        <v>1</v>
      </c>
      <c r="W15" s="2">
        <f t="shared" ref="W15:W22" si="11">IFERROR(V15*U15, 0)</f>
        <v>250.8</v>
      </c>
      <c r="Y15" s="2" t="str">
        <f>IFERROR(VLOOKUP(Z15,Components!$A:$C,2,FALSE),"")</f>
        <v>ALIS000211</v>
      </c>
      <c r="Z15" s="2" t="s">
        <v>1328</v>
      </c>
      <c r="AA15" s="2">
        <f>IFERROR(VLOOKUP(Z15,Components!$A:$C,3,FALSE),"")</f>
        <v>435.6</v>
      </c>
      <c r="AB15" s="2">
        <v>1</v>
      </c>
      <c r="AC15" s="2">
        <f t="shared" ref="AC15:AC22" si="12">IFERROR(AB15*AA15, 0)</f>
        <v>435.6</v>
      </c>
      <c r="AE15" s="2" t="str">
        <f>IFERROR(VLOOKUP(AF15,Components!$A:$C,2,FALSE),"")</f>
        <v>ALIS000211</v>
      </c>
      <c r="AF15" s="2" t="s">
        <v>1328</v>
      </c>
      <c r="AG15" s="2">
        <f>IFERROR(VLOOKUP(AF15,Components!$A:$C,3,FALSE),"")</f>
        <v>435.6</v>
      </c>
      <c r="AH15" s="2">
        <v>1</v>
      </c>
      <c r="AI15" s="2">
        <f t="shared" ref="AI15:AI22" si="13">IFERROR(AH15*AG15, 0)</f>
        <v>435.6</v>
      </c>
      <c r="AK15" s="2" t="str">
        <f>IFERROR(VLOOKUP(AL15,Components!$A:$C,2,FALSE),"")</f>
        <v>ALIS000212</v>
      </c>
      <c r="AL15" s="2" t="s">
        <v>147</v>
      </c>
      <c r="AM15" s="2">
        <f>IFERROR(VLOOKUP(AL15,Components!$A:$C,3,FALSE),"")</f>
        <v>442.20000000000005</v>
      </c>
      <c r="AN15" s="2">
        <v>1</v>
      </c>
      <c r="AO15" s="2">
        <f t="shared" ref="AO15:AO22" si="14">IFERROR(AN15*AM15, 0)</f>
        <v>442.20000000000005</v>
      </c>
      <c r="AQ15" s="2" t="str">
        <f>IFERROR(VLOOKUP(AR15,Components!$A:$C,2,FALSE),"")</f>
        <v>ALIS000212</v>
      </c>
      <c r="AR15" s="2" t="s">
        <v>147</v>
      </c>
      <c r="AS15" s="2">
        <f>IFERROR(VLOOKUP(AR15,Components!$A:$C,3,FALSE),"")</f>
        <v>442.20000000000005</v>
      </c>
      <c r="AT15" s="2">
        <v>1</v>
      </c>
      <c r="AU15" s="2">
        <f t="shared" ref="AU15:AU22" si="15">IFERROR(AT15*AS15, 0)</f>
        <v>442.20000000000005</v>
      </c>
      <c r="AW15" s="2" t="str">
        <f>IFERROR(VLOOKUP(AX15,Components!$A:$C,2,FALSE),"")</f>
        <v>ALIS000257</v>
      </c>
      <c r="AX15" s="2" t="s">
        <v>153</v>
      </c>
      <c r="AY15" s="2">
        <f>IFERROR(VLOOKUP(AX15,Components!$A:$C,3,FALSE),"")</f>
        <v>477.84000000000003</v>
      </c>
      <c r="AZ15" s="2">
        <v>1</v>
      </c>
      <c r="BA15" s="2">
        <f t="shared" ref="BA15:BA22" si="16">IFERROR(AZ15*AY15, 0)</f>
        <v>477.84000000000003</v>
      </c>
    </row>
    <row r="16" spans="1:54" ht="15.75" customHeight="1">
      <c r="G16" s="2" t="str">
        <f>IFERROR(VLOOKUP(H16,Components!$A:$C,2,FALSE),"")</f>
        <v>ALIS000221</v>
      </c>
      <c r="H16" s="2" t="s">
        <v>1342</v>
      </c>
      <c r="I16" s="2">
        <f>IFERROR(VLOOKUP(H16,Components!$A:$C,3,FALSE),"")</f>
        <v>39.6</v>
      </c>
      <c r="J16" s="2">
        <v>1</v>
      </c>
      <c r="K16" s="2">
        <f t="shared" si="9"/>
        <v>39.6</v>
      </c>
      <c r="M16" s="2" t="str">
        <f>IFERROR(VLOOKUP(N16,Components!$A:$C,2,FALSE),"")</f>
        <v>ALIS000222</v>
      </c>
      <c r="N16" s="2" t="s">
        <v>1344</v>
      </c>
      <c r="O16" s="2">
        <f>IFERROR(VLOOKUP(N16,Components!$A:$C,3,FALSE),"")</f>
        <v>66</v>
      </c>
      <c r="P16" s="2">
        <v>1</v>
      </c>
      <c r="Q16" s="2">
        <f t="shared" si="10"/>
        <v>66</v>
      </c>
      <c r="S16" s="2" t="str">
        <f>IFERROR(VLOOKUP(T16,Components!$A:$C,2,FALSE),"")</f>
        <v>ALIS000222</v>
      </c>
      <c r="T16" s="2" t="s">
        <v>1344</v>
      </c>
      <c r="U16" s="2">
        <f>IFERROR(VLOOKUP(T16,Components!$A:$C,3,FALSE),"")</f>
        <v>66</v>
      </c>
      <c r="V16" s="2">
        <v>1</v>
      </c>
      <c r="W16" s="2">
        <f t="shared" si="11"/>
        <v>66</v>
      </c>
      <c r="Y16" s="2" t="str">
        <f>IFERROR(VLOOKUP(Z16,Components!$A:$C,2,FALSE),"")</f>
        <v>ALIS000223</v>
      </c>
      <c r="Z16" s="2" t="s">
        <v>1346</v>
      </c>
      <c r="AA16" s="2">
        <f>IFERROR(VLOOKUP(Z16,Components!$A:$C,3,FALSE),"")</f>
        <v>92.4</v>
      </c>
      <c r="AB16" s="2">
        <v>1</v>
      </c>
      <c r="AC16" s="2">
        <f t="shared" si="12"/>
        <v>92.4</v>
      </c>
      <c r="AE16" s="2" t="str">
        <f>IFERROR(VLOOKUP(AF16,Components!$A:$C,2,FALSE),"")</f>
        <v>ALIS000223</v>
      </c>
      <c r="AF16" s="2" t="s">
        <v>1346</v>
      </c>
      <c r="AG16" s="2">
        <f>IFERROR(VLOOKUP(AF16,Components!$A:$C,3,FALSE),"")</f>
        <v>92.4</v>
      </c>
      <c r="AH16" s="2">
        <v>1</v>
      </c>
      <c r="AI16" s="2">
        <f t="shared" si="13"/>
        <v>92.4</v>
      </c>
      <c r="AK16" s="2" t="str">
        <f>IFERROR(VLOOKUP(AL16,Components!$A:$C,2,FALSE),"")</f>
        <v>ALIS000223</v>
      </c>
      <c r="AL16" s="2" t="s">
        <v>1346</v>
      </c>
      <c r="AM16" s="2">
        <f>IFERROR(VLOOKUP(AL16,Components!$A:$C,3,FALSE),"")</f>
        <v>92.4</v>
      </c>
      <c r="AN16" s="2">
        <v>1</v>
      </c>
      <c r="AO16" s="2">
        <f t="shared" si="14"/>
        <v>92.4</v>
      </c>
      <c r="AQ16" s="2" t="str">
        <f>IFERROR(VLOOKUP(AR16,Components!$A:$C,2,FALSE),"")</f>
        <v>ALIS000223</v>
      </c>
      <c r="AR16" s="2" t="s">
        <v>1346</v>
      </c>
      <c r="AS16" s="2">
        <f>IFERROR(VLOOKUP(AR16,Components!$A:$C,3,FALSE),"")</f>
        <v>92.4</v>
      </c>
      <c r="AT16" s="2">
        <v>1</v>
      </c>
      <c r="AU16" s="2">
        <f t="shared" si="15"/>
        <v>92.4</v>
      </c>
      <c r="AW16" s="2" t="str">
        <f>IFERROR(VLOOKUP(AX16,Components!$A:$C,2,FALSE),"")</f>
        <v/>
      </c>
      <c r="AX16" s="2"/>
      <c r="AY16" s="2" t="str">
        <f>IFERROR(VLOOKUP(AX16,Components!$A:$C,3,FALSE),"")</f>
        <v/>
      </c>
      <c r="AZ16" s="2">
        <v>1</v>
      </c>
      <c r="BA16" s="2">
        <f t="shared" si="16"/>
        <v>0</v>
      </c>
    </row>
    <row r="17" spans="7:53" ht="15.75" customHeight="1">
      <c r="G17" s="2" t="str">
        <f>IFERROR(VLOOKUP(H17,Components!$A:$C,2,FALSE),"")</f>
        <v/>
      </c>
      <c r="H17" s="2" t="s">
        <v>1779</v>
      </c>
      <c r="I17" s="2" t="str">
        <f>IFERROR(VLOOKUP(H17,Components!$A:$C,3,FALSE),"")</f>
        <v/>
      </c>
      <c r="J17" s="2">
        <v>1</v>
      </c>
      <c r="K17" s="2">
        <f t="shared" si="9"/>
        <v>0</v>
      </c>
      <c r="M17" s="2" t="str">
        <f>IFERROR(VLOOKUP(N17,Components!$A:$C,2,FALSE),"")</f>
        <v/>
      </c>
      <c r="N17" s="2" t="s">
        <v>1779</v>
      </c>
      <c r="O17" s="2" t="str">
        <f>IFERROR(VLOOKUP(N17,Components!$A:$C,3,FALSE),"")</f>
        <v/>
      </c>
      <c r="P17" s="2">
        <v>1</v>
      </c>
      <c r="Q17" s="2">
        <f t="shared" si="10"/>
        <v>0</v>
      </c>
      <c r="S17" s="2" t="str">
        <f>IFERROR(VLOOKUP(T17,Components!$A:$C,2,FALSE),"")</f>
        <v/>
      </c>
      <c r="T17" s="2" t="s">
        <v>1779</v>
      </c>
      <c r="U17" s="2" t="str">
        <f>IFERROR(VLOOKUP(T17,Components!$A:$C,3,FALSE),"")</f>
        <v/>
      </c>
      <c r="V17" s="2">
        <v>1</v>
      </c>
      <c r="W17" s="2">
        <f t="shared" si="11"/>
        <v>0</v>
      </c>
      <c r="Y17" s="2" t="str">
        <f>IFERROR(VLOOKUP(Z17,Components!$A:$C,2,FALSE),"")</f>
        <v>ALIS000249</v>
      </c>
      <c r="Z17" s="2" t="s">
        <v>1393</v>
      </c>
      <c r="AA17" s="2">
        <f>IFERROR(VLOOKUP(Z17,Components!$A:$C,3,FALSE),"")</f>
        <v>92.4</v>
      </c>
      <c r="AB17" s="2">
        <v>1</v>
      </c>
      <c r="AC17" s="2">
        <f t="shared" si="12"/>
        <v>92.4</v>
      </c>
      <c r="AE17" s="2" t="str">
        <f>IFERROR(VLOOKUP(AF17,Components!$A:$C,2,FALSE),"")</f>
        <v>ALIS000249</v>
      </c>
      <c r="AF17" s="2" t="s">
        <v>1393</v>
      </c>
      <c r="AG17" s="2">
        <f>IFERROR(VLOOKUP(AF17,Components!$A:$C,3,FALSE),"")</f>
        <v>92.4</v>
      </c>
      <c r="AH17" s="2">
        <v>1</v>
      </c>
      <c r="AI17" s="2">
        <f t="shared" si="13"/>
        <v>92.4</v>
      </c>
      <c r="AK17" s="2" t="str">
        <f>IFERROR(VLOOKUP(AL17,Components!$A:$C,2,FALSE),"")</f>
        <v>ALIS000249</v>
      </c>
      <c r="AL17" s="2" t="s">
        <v>1393</v>
      </c>
      <c r="AM17" s="2">
        <f>IFERROR(VLOOKUP(AL17,Components!$A:$C,3,FALSE),"")</f>
        <v>92.4</v>
      </c>
      <c r="AN17" s="2">
        <v>1</v>
      </c>
      <c r="AO17" s="2">
        <f t="shared" si="14"/>
        <v>92.4</v>
      </c>
      <c r="AQ17" s="2" t="str">
        <f>IFERROR(VLOOKUP(AR17,Components!$A:$C,2,FALSE),"")</f>
        <v>ALIS000249</v>
      </c>
      <c r="AR17" s="2" t="s">
        <v>1393</v>
      </c>
      <c r="AS17" s="2">
        <f>IFERROR(VLOOKUP(AR17,Components!$A:$C,3,FALSE),"")</f>
        <v>92.4</v>
      </c>
      <c r="AT17" s="2">
        <v>1</v>
      </c>
      <c r="AU17" s="2">
        <f t="shared" si="15"/>
        <v>92.4</v>
      </c>
      <c r="AW17" s="2" t="str">
        <f>IFERROR(VLOOKUP(AX17,Components!$A:$C,2,FALSE),"")</f>
        <v/>
      </c>
      <c r="AX17" s="2"/>
      <c r="AY17" s="2" t="str">
        <f>IFERROR(VLOOKUP(AX17,Components!$A:$C,3,FALSE),"")</f>
        <v/>
      </c>
      <c r="AZ17" s="2">
        <v>1</v>
      </c>
      <c r="BA17" s="2">
        <f t="shared" si="16"/>
        <v>0</v>
      </c>
    </row>
    <row r="18" spans="7:53" ht="15.75" customHeight="1">
      <c r="G18" s="2" t="str">
        <f>IFERROR(VLOOKUP(H18,Components!$A:$C,2,FALSE),"")</f>
        <v>ALIS000084</v>
      </c>
      <c r="H18" s="2" t="s">
        <v>758</v>
      </c>
      <c r="I18" s="2">
        <f>IFERROR(VLOOKUP(H18,Components!$A:$C,3,FALSE),"")</f>
        <v>1.0500000000000001E-2</v>
      </c>
      <c r="J18" s="2">
        <v>1</v>
      </c>
      <c r="K18" s="2">
        <f t="shared" si="9"/>
        <v>1.0500000000000001E-2</v>
      </c>
      <c r="M18" s="2" t="str">
        <f>IFERROR(VLOOKUP(N18,Components!$A:$C,2,FALSE),"")</f>
        <v>ALIS000084</v>
      </c>
      <c r="N18" s="2" t="s">
        <v>758</v>
      </c>
      <c r="O18" s="2">
        <f>IFERROR(VLOOKUP(N18,Components!$A:$C,3,FALSE),"")</f>
        <v>1.0500000000000001E-2</v>
      </c>
      <c r="P18" s="2">
        <v>1</v>
      </c>
      <c r="Q18" s="2">
        <f t="shared" si="10"/>
        <v>1.0500000000000001E-2</v>
      </c>
      <c r="S18" s="2" t="str">
        <f>IFERROR(VLOOKUP(T18,Components!$A:$C,2,FALSE),"")</f>
        <v>ALIS000084</v>
      </c>
      <c r="T18" s="2" t="s">
        <v>758</v>
      </c>
      <c r="U18" s="2">
        <f>IFERROR(VLOOKUP(T18,Components!$A:$C,3,FALSE),"")</f>
        <v>1.0500000000000001E-2</v>
      </c>
      <c r="V18" s="2">
        <v>1</v>
      </c>
      <c r="W18" s="2">
        <f t="shared" si="11"/>
        <v>1.0500000000000001E-2</v>
      </c>
      <c r="Y18" s="2" t="str">
        <f>IFERROR(VLOOKUP(Z18,Components!$A:$C,2,FALSE),"")</f>
        <v>ALIS000084</v>
      </c>
      <c r="Z18" s="2" t="s">
        <v>758</v>
      </c>
      <c r="AA18" s="2">
        <f>IFERROR(VLOOKUP(Z18,Components!$A:$C,3,FALSE),"")</f>
        <v>1.0500000000000001E-2</v>
      </c>
      <c r="AB18" s="2">
        <v>1</v>
      </c>
      <c r="AC18" s="2">
        <f t="shared" si="12"/>
        <v>1.0500000000000001E-2</v>
      </c>
      <c r="AE18" s="2" t="str">
        <f>IFERROR(VLOOKUP(AF18,Components!$A:$C,2,FALSE),"")</f>
        <v>ALIS000084</v>
      </c>
      <c r="AF18" s="2" t="s">
        <v>758</v>
      </c>
      <c r="AG18" s="2">
        <f>IFERROR(VLOOKUP(AF18,Components!$A:$C,3,FALSE),"")</f>
        <v>1.0500000000000001E-2</v>
      </c>
      <c r="AH18" s="2">
        <v>1</v>
      </c>
      <c r="AI18" s="2">
        <f t="shared" si="13"/>
        <v>1.0500000000000001E-2</v>
      </c>
      <c r="AK18" s="2" t="str">
        <f>IFERROR(VLOOKUP(AL18,Components!$A:$C,2,FALSE),"")</f>
        <v>ALIS000084</v>
      </c>
      <c r="AL18" s="2" t="s">
        <v>758</v>
      </c>
      <c r="AM18" s="2">
        <f>IFERROR(VLOOKUP(AL18,Components!$A:$C,3,FALSE),"")</f>
        <v>1.0500000000000001E-2</v>
      </c>
      <c r="AN18" s="2">
        <v>1</v>
      </c>
      <c r="AO18" s="2">
        <f t="shared" si="14"/>
        <v>1.0500000000000001E-2</v>
      </c>
      <c r="AQ18" s="2" t="str">
        <f>IFERROR(VLOOKUP(AR18,Components!$A:$C,2,FALSE),"")</f>
        <v>ALIS000084</v>
      </c>
      <c r="AR18" s="2" t="s">
        <v>758</v>
      </c>
      <c r="AS18" s="2">
        <f>IFERROR(VLOOKUP(AR18,Components!$A:$C,3,FALSE),"")</f>
        <v>1.0500000000000001E-2</v>
      </c>
      <c r="AT18" s="2">
        <v>1</v>
      </c>
      <c r="AU18" s="2">
        <f t="shared" si="15"/>
        <v>1.0500000000000001E-2</v>
      </c>
      <c r="AW18" s="2" t="str">
        <f>IFERROR(VLOOKUP(AX18,Components!$A:$C,2,FALSE),"")</f>
        <v>ALIS000084</v>
      </c>
      <c r="AX18" s="2" t="s">
        <v>758</v>
      </c>
      <c r="AY18" s="2">
        <f>IFERROR(VLOOKUP(AX18,Components!$A:$C,3,FALSE),"")</f>
        <v>1.0500000000000001E-2</v>
      </c>
      <c r="AZ18" s="2">
        <v>1</v>
      </c>
      <c r="BA18" s="2">
        <f t="shared" si="16"/>
        <v>1.0500000000000001E-2</v>
      </c>
    </row>
    <row r="19" spans="7:53" ht="15.75" customHeight="1">
      <c r="G19" s="2" t="str">
        <f>IFERROR(VLOOKUP(H19,Components!$A:$C,2,FALSE),"")</f>
        <v>ALIS000083</v>
      </c>
      <c r="H19" s="2" t="s">
        <v>756</v>
      </c>
      <c r="I19" s="2">
        <f>IFERROR(VLOOKUP(H19,Components!$A:$C,3,FALSE),"")</f>
        <v>1.0500000000000001E-2</v>
      </c>
      <c r="J19" s="2">
        <v>1</v>
      </c>
      <c r="K19" s="2">
        <f t="shared" si="9"/>
        <v>1.0500000000000001E-2</v>
      </c>
      <c r="M19" s="2" t="str">
        <f>IFERROR(VLOOKUP(N19,Components!$A:$C,2,FALSE),"")</f>
        <v>ALIS000083</v>
      </c>
      <c r="N19" s="2" t="s">
        <v>756</v>
      </c>
      <c r="O19" s="2">
        <f>IFERROR(VLOOKUP(N19,Components!$A:$C,3,FALSE),"")</f>
        <v>1.0500000000000001E-2</v>
      </c>
      <c r="P19" s="2">
        <v>1</v>
      </c>
      <c r="Q19" s="2">
        <f t="shared" si="10"/>
        <v>1.0500000000000001E-2</v>
      </c>
      <c r="S19" s="2" t="str">
        <f>IFERROR(VLOOKUP(T19,Components!$A:$C,2,FALSE),"")</f>
        <v>ALIS000083</v>
      </c>
      <c r="T19" s="2" t="s">
        <v>756</v>
      </c>
      <c r="U19" s="2">
        <f>IFERROR(VLOOKUP(T19,Components!$A:$C,3,FALSE),"")</f>
        <v>1.0500000000000001E-2</v>
      </c>
      <c r="V19" s="2">
        <v>1</v>
      </c>
      <c r="W19" s="2">
        <f t="shared" si="11"/>
        <v>1.0500000000000001E-2</v>
      </c>
      <c r="Y19" s="2" t="str">
        <f>IFERROR(VLOOKUP(Z19,Components!$A:$C,2,FALSE),"")</f>
        <v>ALIS000083</v>
      </c>
      <c r="Z19" s="2" t="s">
        <v>756</v>
      </c>
      <c r="AA19" s="2">
        <f>IFERROR(VLOOKUP(Z19,Components!$A:$C,3,FALSE),"")</f>
        <v>1.0500000000000001E-2</v>
      </c>
      <c r="AB19" s="2">
        <v>1</v>
      </c>
      <c r="AC19" s="2">
        <f t="shared" si="12"/>
        <v>1.0500000000000001E-2</v>
      </c>
      <c r="AE19" s="2" t="str">
        <f>IFERROR(VLOOKUP(AF19,Components!$A:$C,2,FALSE),"")</f>
        <v>ALIS000083</v>
      </c>
      <c r="AF19" s="2" t="s">
        <v>756</v>
      </c>
      <c r="AG19" s="2">
        <f>IFERROR(VLOOKUP(AF19,Components!$A:$C,3,FALSE),"")</f>
        <v>1.0500000000000001E-2</v>
      </c>
      <c r="AH19" s="2">
        <v>1</v>
      </c>
      <c r="AI19" s="2">
        <f t="shared" si="13"/>
        <v>1.0500000000000001E-2</v>
      </c>
      <c r="AK19" s="2" t="str">
        <f>IFERROR(VLOOKUP(AL19,Components!$A:$C,2,FALSE),"")</f>
        <v>ALIS000083</v>
      </c>
      <c r="AL19" s="2" t="s">
        <v>756</v>
      </c>
      <c r="AM19" s="2">
        <f>IFERROR(VLOOKUP(AL19,Components!$A:$C,3,FALSE),"")</f>
        <v>1.0500000000000001E-2</v>
      </c>
      <c r="AN19" s="2">
        <v>1</v>
      </c>
      <c r="AO19" s="2">
        <f t="shared" si="14"/>
        <v>1.0500000000000001E-2</v>
      </c>
      <c r="AQ19" s="2" t="str">
        <f>IFERROR(VLOOKUP(AR19,Components!$A:$C,2,FALSE),"")</f>
        <v>ALIS000083</v>
      </c>
      <c r="AR19" s="2" t="s">
        <v>756</v>
      </c>
      <c r="AS19" s="2">
        <f>IFERROR(VLOOKUP(AR19,Components!$A:$C,3,FALSE),"")</f>
        <v>1.0500000000000001E-2</v>
      </c>
      <c r="AT19" s="2">
        <v>1</v>
      </c>
      <c r="AU19" s="2">
        <f t="shared" si="15"/>
        <v>1.0500000000000001E-2</v>
      </c>
      <c r="AW19" s="2" t="str">
        <f>IFERROR(VLOOKUP(AX19,Components!$A:$C,2,FALSE),"")</f>
        <v>ALIS000083</v>
      </c>
      <c r="AX19" s="2" t="s">
        <v>756</v>
      </c>
      <c r="AY19" s="2">
        <f>IFERROR(VLOOKUP(AX19,Components!$A:$C,3,FALSE),"")</f>
        <v>1.0500000000000001E-2</v>
      </c>
      <c r="AZ19" s="2">
        <v>1</v>
      </c>
      <c r="BA19" s="2">
        <f t="shared" si="16"/>
        <v>1.0500000000000001E-2</v>
      </c>
    </row>
    <row r="20" spans="7:53" ht="15.75" customHeight="1">
      <c r="G20" s="2" t="str">
        <f>IFERROR(VLOOKUP(H20,Components!$A:$C,2,FALSE),"")</f>
        <v>ALIS000080</v>
      </c>
      <c r="H20" s="2" t="s">
        <v>750</v>
      </c>
      <c r="I20" s="2">
        <f>IFERROR(VLOOKUP(H20,Components!$A:$C,3,FALSE),"")</f>
        <v>14.82683982683983</v>
      </c>
      <c r="J20" s="2">
        <v>0.3</v>
      </c>
      <c r="K20" s="2">
        <f t="shared" si="9"/>
        <v>4.4480519480519485</v>
      </c>
      <c r="M20" s="2" t="str">
        <f>IFERROR(VLOOKUP(N20,Components!$A:$C,2,FALSE),"")</f>
        <v>ALIS000080</v>
      </c>
      <c r="N20" s="2" t="s">
        <v>750</v>
      </c>
      <c r="O20" s="2">
        <f>IFERROR(VLOOKUP(N20,Components!$A:$C,3,FALSE),"")</f>
        <v>14.82683982683983</v>
      </c>
      <c r="P20" s="2">
        <v>0.3</v>
      </c>
      <c r="Q20" s="2">
        <f t="shared" si="10"/>
        <v>4.4480519480519485</v>
      </c>
      <c r="S20" s="2" t="str">
        <f>IFERROR(VLOOKUP(T20,Components!$A:$C,2,FALSE),"")</f>
        <v>ALIS000080</v>
      </c>
      <c r="T20" s="2" t="s">
        <v>750</v>
      </c>
      <c r="U20" s="2">
        <f>IFERROR(VLOOKUP(T20,Components!$A:$C,3,FALSE),"")</f>
        <v>14.82683982683983</v>
      </c>
      <c r="V20" s="2">
        <v>0.3</v>
      </c>
      <c r="W20" s="2">
        <f t="shared" si="11"/>
        <v>4.4480519480519485</v>
      </c>
      <c r="Y20" s="2" t="str">
        <f>IFERROR(VLOOKUP(Z20,Components!$A:$C,2,FALSE),"")</f>
        <v>ALIS000080</v>
      </c>
      <c r="Z20" s="2" t="s">
        <v>750</v>
      </c>
      <c r="AA20" s="2">
        <f>IFERROR(VLOOKUP(Z20,Components!$A:$C,3,FALSE),"")</f>
        <v>14.82683982683983</v>
      </c>
      <c r="AB20" s="2">
        <v>0.3</v>
      </c>
      <c r="AC20" s="2">
        <f t="shared" si="12"/>
        <v>4.4480519480519485</v>
      </c>
      <c r="AE20" s="2" t="str">
        <f>IFERROR(VLOOKUP(AF20,Components!$A:$C,2,FALSE),"")</f>
        <v>ALIS000080</v>
      </c>
      <c r="AF20" s="2" t="s">
        <v>750</v>
      </c>
      <c r="AG20" s="2">
        <f>IFERROR(VLOOKUP(AF20,Components!$A:$C,3,FALSE),"")</f>
        <v>14.82683982683983</v>
      </c>
      <c r="AH20" s="2">
        <v>0.3</v>
      </c>
      <c r="AI20" s="2">
        <f t="shared" si="13"/>
        <v>4.4480519480519485</v>
      </c>
      <c r="AK20" s="2" t="str">
        <f>IFERROR(VLOOKUP(AL20,Components!$A:$C,2,FALSE),"")</f>
        <v>ALIS000080</v>
      </c>
      <c r="AL20" s="2" t="s">
        <v>750</v>
      </c>
      <c r="AM20" s="2">
        <f>IFERROR(VLOOKUP(AL20,Components!$A:$C,3,FALSE),"")</f>
        <v>14.82683982683983</v>
      </c>
      <c r="AN20" s="2">
        <v>0.3</v>
      </c>
      <c r="AO20" s="2">
        <f t="shared" si="14"/>
        <v>4.4480519480519485</v>
      </c>
      <c r="AQ20" s="2" t="str">
        <f>IFERROR(VLOOKUP(AR20,Components!$A:$C,2,FALSE),"")</f>
        <v>ALIS000080</v>
      </c>
      <c r="AR20" s="2" t="s">
        <v>750</v>
      </c>
      <c r="AS20" s="2">
        <f>IFERROR(VLOOKUP(AR20,Components!$A:$C,3,FALSE),"")</f>
        <v>14.82683982683983</v>
      </c>
      <c r="AT20" s="2">
        <v>0.3</v>
      </c>
      <c r="AU20" s="2">
        <f t="shared" si="15"/>
        <v>4.4480519480519485</v>
      </c>
      <c r="AW20" s="2" t="str">
        <f>IFERROR(VLOOKUP(AX20,Components!$A:$C,2,FALSE),"")</f>
        <v/>
      </c>
      <c r="AX20" s="2"/>
      <c r="AY20" s="2" t="str">
        <f>IFERROR(VLOOKUP(AX20,Components!$A:$C,3,FALSE),"")</f>
        <v/>
      </c>
      <c r="AZ20" s="2">
        <v>1</v>
      </c>
      <c r="BA20" s="2">
        <f t="shared" si="16"/>
        <v>0</v>
      </c>
    </row>
    <row r="21" spans="7:53" ht="15.75" customHeight="1">
      <c r="G21" s="2" t="str">
        <f>IFERROR(VLOOKUP(H21,Components!$A:$C,2,FALSE),"")</f>
        <v/>
      </c>
      <c r="H21" s="2"/>
      <c r="I21" s="2" t="str">
        <f>IFERROR(VLOOKUP(H21,Components!$A:$C,3,FALSE),"")</f>
        <v/>
      </c>
      <c r="J21" s="2"/>
      <c r="K21" s="2">
        <f t="shared" si="9"/>
        <v>0</v>
      </c>
      <c r="M21" s="2" t="str">
        <f>IFERROR(VLOOKUP(N21,Components!$A:$C,2,FALSE),"")</f>
        <v/>
      </c>
      <c r="N21" s="2"/>
      <c r="O21" s="2" t="str">
        <f>IFERROR(VLOOKUP(N21,Components!$A:$C,3,FALSE),"")</f>
        <v/>
      </c>
      <c r="P21" s="2"/>
      <c r="Q21" s="2">
        <f t="shared" si="10"/>
        <v>0</v>
      </c>
      <c r="S21" s="2" t="str">
        <f>IFERROR(VLOOKUP(T21,Components!$A:$C,2,FALSE),"")</f>
        <v>ALIS000260</v>
      </c>
      <c r="T21" s="2" t="s">
        <v>1415</v>
      </c>
      <c r="U21" s="2">
        <f>IFERROR(VLOOKUP(T21,Components!$A:$C,3,FALSE),"")</f>
        <v>6.6000000000000005</v>
      </c>
      <c r="V21" s="2">
        <v>1</v>
      </c>
      <c r="W21" s="2">
        <f t="shared" si="11"/>
        <v>6.6000000000000005</v>
      </c>
      <c r="Y21" s="2" t="str">
        <f>IFERROR(VLOOKUP(Z21,Components!$A:$C,2,FALSE),"")</f>
        <v/>
      </c>
      <c r="Z21" s="2"/>
      <c r="AA21" s="2" t="str">
        <f>IFERROR(VLOOKUP(Z21,Components!$A:$C,3,FALSE),"")</f>
        <v/>
      </c>
      <c r="AB21" s="2">
        <v>1</v>
      </c>
      <c r="AC21" s="2">
        <f t="shared" si="12"/>
        <v>0</v>
      </c>
      <c r="AE21" s="2" t="str">
        <f>IFERROR(VLOOKUP(AF21,Components!$A:$C,2,FALSE),"")</f>
        <v/>
      </c>
      <c r="AF21" s="2"/>
      <c r="AG21" s="2" t="str">
        <f>IFERROR(VLOOKUP(AF21,Components!$A:$C,3,FALSE),"")</f>
        <v/>
      </c>
      <c r="AH21" s="2">
        <v>1</v>
      </c>
      <c r="AI21" s="2">
        <f t="shared" si="13"/>
        <v>0</v>
      </c>
      <c r="AK21" s="2" t="str">
        <f>IFERROR(VLOOKUP(AL21,Components!$A:$C,2,FALSE),"")</f>
        <v>ALIS000260</v>
      </c>
      <c r="AL21" s="2" t="s">
        <v>1415</v>
      </c>
      <c r="AM21" s="2">
        <f>IFERROR(VLOOKUP(AL21,Components!$A:$C,3,FALSE),"")</f>
        <v>6.6000000000000005</v>
      </c>
      <c r="AN21" s="2">
        <v>1</v>
      </c>
      <c r="AO21" s="2">
        <f t="shared" si="14"/>
        <v>6.6000000000000005</v>
      </c>
      <c r="AQ21" s="2" t="str">
        <f>IFERROR(VLOOKUP(AR21,Components!$A:$C,2,FALSE),"")</f>
        <v>ALIS000260</v>
      </c>
      <c r="AR21" s="2" t="s">
        <v>1415</v>
      </c>
      <c r="AS21" s="2">
        <f>IFERROR(VLOOKUP(AR21,Components!$A:$C,3,FALSE),"")</f>
        <v>6.6000000000000005</v>
      </c>
      <c r="AT21" s="2">
        <v>1</v>
      </c>
      <c r="AU21" s="2">
        <f t="shared" si="15"/>
        <v>6.6000000000000005</v>
      </c>
      <c r="AW21" s="2" t="str">
        <f>IFERROR(VLOOKUP(AX21,Components!$A:$C,2,FALSE),"")</f>
        <v>ALIS000080</v>
      </c>
      <c r="AX21" s="2" t="s">
        <v>750</v>
      </c>
      <c r="AY21" s="2">
        <f>IFERROR(VLOOKUP(AX21,Components!$A:$C,3,FALSE),"")</f>
        <v>14.82683982683983</v>
      </c>
      <c r="AZ21" s="2">
        <v>0.3</v>
      </c>
      <c r="BA21" s="2">
        <f t="shared" si="16"/>
        <v>4.4480519480519485</v>
      </c>
    </row>
    <row r="22" spans="7:53" ht="15.75" customHeight="1">
      <c r="G22" s="2" t="str">
        <f>IFERROR(VLOOKUP(H22,Components!$A:$C,2,FALSE),"")</f>
        <v/>
      </c>
      <c r="H22" s="2"/>
      <c r="I22" s="2" t="str">
        <f>IFERROR(VLOOKUP(H22,Components!$A:$C,3,FALSE),"")</f>
        <v/>
      </c>
      <c r="J22" s="2">
        <v>0</v>
      </c>
      <c r="K22" s="2">
        <f t="shared" si="9"/>
        <v>0</v>
      </c>
      <c r="M22" s="206" t="str">
        <f>IFERROR(VLOOKUP(N22,Components!$A:$C,2,FALSE),"")</f>
        <v/>
      </c>
      <c r="N22" s="206"/>
      <c r="O22" s="206" t="str">
        <f>IFERROR(VLOOKUP(N22,Components!$A:$C,3,FALSE),"")</f>
        <v/>
      </c>
      <c r="P22" s="207">
        <v>0</v>
      </c>
      <c r="Q22" s="207">
        <f t="shared" si="10"/>
        <v>0</v>
      </c>
      <c r="R22" s="207"/>
      <c r="S22" s="206" t="str">
        <f>IFERROR(VLOOKUP(T22,Components!$A:$C,2,FALSE),"")</f>
        <v/>
      </c>
      <c r="T22" s="206"/>
      <c r="U22" s="206" t="str">
        <f>IFERROR(VLOOKUP(T22,Components!$A:$C,3,FALSE),"")</f>
        <v/>
      </c>
      <c r="V22" s="207">
        <v>0</v>
      </c>
      <c r="W22" s="207">
        <f t="shared" si="11"/>
        <v>0</v>
      </c>
      <c r="X22" s="207"/>
      <c r="Y22" s="206" t="str">
        <f>IFERROR(VLOOKUP(Z22,Components!$A:$C,2,FALSE),"")</f>
        <v/>
      </c>
      <c r="Z22" s="206"/>
      <c r="AA22" s="206" t="str">
        <f>IFERROR(VLOOKUP(Z22,Components!$A:$C,3,FALSE),"")</f>
        <v/>
      </c>
      <c r="AB22" s="207">
        <v>0</v>
      </c>
      <c r="AC22" s="207">
        <f t="shared" si="12"/>
        <v>0</v>
      </c>
      <c r="AD22" s="207"/>
      <c r="AE22" s="206" t="str">
        <f>IFERROR(VLOOKUP(AF22,Components!$A:$C,2,FALSE),"")</f>
        <v/>
      </c>
      <c r="AF22" s="206"/>
      <c r="AG22" s="206" t="str">
        <f>IFERROR(VLOOKUP(AF22,Components!$A:$C,3,FALSE),"")</f>
        <v/>
      </c>
      <c r="AH22" s="207">
        <v>0</v>
      </c>
      <c r="AI22" s="207">
        <f t="shared" si="13"/>
        <v>0</v>
      </c>
      <c r="AJ22" s="207"/>
      <c r="AK22" s="206" t="str">
        <f>IFERROR(VLOOKUP(AL22,Components!$A:$C,2,FALSE),"")</f>
        <v/>
      </c>
      <c r="AL22" s="206"/>
      <c r="AM22" s="206" t="str">
        <f>IFERROR(VLOOKUP(AL22,Components!$A:$C,3,FALSE),"")</f>
        <v/>
      </c>
      <c r="AN22" s="207">
        <v>0</v>
      </c>
      <c r="AO22" s="207">
        <f t="shared" si="14"/>
        <v>0</v>
      </c>
      <c r="AP22" s="207"/>
      <c r="AQ22" s="206" t="str">
        <f>IFERROR(VLOOKUP(AR22,Components!$A:$C,2,FALSE),"")</f>
        <v/>
      </c>
      <c r="AR22" s="206"/>
      <c r="AS22" s="206" t="str">
        <f>IFERROR(VLOOKUP(AR22,Components!$A:$C,3,FALSE),"")</f>
        <v/>
      </c>
      <c r="AT22" s="207">
        <v>0</v>
      </c>
      <c r="AU22" s="207">
        <f t="shared" si="15"/>
        <v>0</v>
      </c>
      <c r="AV22" s="207"/>
      <c r="AW22" s="2" t="str">
        <f>IFERROR(VLOOKUP(AX22,Components!$A:$C,2,FALSE),"")</f>
        <v>ALIS000259</v>
      </c>
      <c r="AX22" s="2" t="s">
        <v>1413</v>
      </c>
      <c r="AY22" s="2">
        <f>IFERROR(VLOOKUP(AX22,Components!$A:$C,3,FALSE),"")</f>
        <v>35.270454545454548</v>
      </c>
      <c r="AZ22" s="2">
        <v>1</v>
      </c>
      <c r="BA22" s="2">
        <f t="shared" si="16"/>
        <v>35.270454545454548</v>
      </c>
    </row>
    <row r="23" spans="7:53" ht="15.75" customHeight="1">
      <c r="G23" s="2" t="s">
        <v>1750</v>
      </c>
      <c r="K23" s="2">
        <f>SUM(K15:K22)</f>
        <v>147.02905194805197</v>
      </c>
      <c r="M23" s="2" t="s">
        <v>1750</v>
      </c>
      <c r="Q23" s="2">
        <f>SUM(Q15:Q22)</f>
        <v>261.86905194805189</v>
      </c>
      <c r="S23" s="2" t="s">
        <v>1750</v>
      </c>
      <c r="W23" s="2">
        <f>SUM(W15:W22)</f>
        <v>327.86905194805195</v>
      </c>
      <c r="Y23" s="2" t="s">
        <v>1750</v>
      </c>
      <c r="AC23" s="2">
        <f>SUM(AC15:AC22)</f>
        <v>624.86905194805183</v>
      </c>
      <c r="AE23" s="2" t="s">
        <v>1750</v>
      </c>
      <c r="AI23" s="2">
        <f>SUM(AI15:AI22)</f>
        <v>624.86905194805183</v>
      </c>
      <c r="AK23" s="2" t="s">
        <v>1750</v>
      </c>
      <c r="AO23" s="2">
        <f>SUM(AO15:AO22)</f>
        <v>638.06905194805188</v>
      </c>
      <c r="AQ23" s="2" t="s">
        <v>1750</v>
      </c>
      <c r="AU23" s="2">
        <f>SUM(AU15:AU22)</f>
        <v>638.06905194805188</v>
      </c>
      <c r="AW23" s="2" t="s">
        <v>1750</v>
      </c>
      <c r="BA23" s="2">
        <f>SUM(BA15:BA22)</f>
        <v>517.57950649350653</v>
      </c>
    </row>
    <row r="24" spans="7:53" ht="15.75" customHeight="1"/>
    <row r="25" spans="7:53" ht="15.75" customHeight="1">
      <c r="G25" s="192" t="s">
        <v>131</v>
      </c>
      <c r="H25" s="193"/>
      <c r="I25" s="193"/>
      <c r="J25" s="193"/>
      <c r="K25" s="193"/>
      <c r="M25" s="192" t="s">
        <v>137</v>
      </c>
      <c r="N25" s="193"/>
      <c r="O25" s="193"/>
      <c r="P25" s="193"/>
      <c r="Q25" s="193"/>
      <c r="S25" s="192" t="s">
        <v>143</v>
      </c>
      <c r="T25" s="193"/>
      <c r="U25" s="193"/>
      <c r="V25" s="193"/>
      <c r="W25" s="193"/>
      <c r="Y25" s="192" t="s">
        <v>1780</v>
      </c>
      <c r="Z25" s="193"/>
      <c r="AA25" s="193"/>
      <c r="AB25" s="193"/>
      <c r="AC25" s="193"/>
      <c r="AE25" s="192" t="s">
        <v>1781</v>
      </c>
      <c r="AF25" s="193"/>
      <c r="AG25" s="193"/>
      <c r="AH25" s="193"/>
      <c r="AI25" s="193"/>
      <c r="AK25" s="192" t="s">
        <v>1782</v>
      </c>
      <c r="AL25" s="193"/>
      <c r="AM25" s="193"/>
      <c r="AN25" s="193"/>
      <c r="AO25" s="193"/>
      <c r="AQ25" s="192" t="s">
        <v>1783</v>
      </c>
      <c r="AR25" s="193"/>
      <c r="AS25" s="193"/>
      <c r="AT25" s="193"/>
      <c r="AU25" s="193"/>
      <c r="AW25" s="192" t="s">
        <v>155</v>
      </c>
      <c r="AX25" s="193"/>
      <c r="AY25" s="193"/>
      <c r="AZ25" s="193"/>
      <c r="BA25" s="193"/>
    </row>
    <row r="26" spans="7:53" ht="15.75" customHeight="1">
      <c r="G26" s="194" t="s">
        <v>1745</v>
      </c>
      <c r="H26" s="195" t="s">
        <v>1746</v>
      </c>
      <c r="I26" s="195" t="s">
        <v>1747</v>
      </c>
      <c r="J26" s="195" t="s">
        <v>1748</v>
      </c>
      <c r="K26" s="196" t="s">
        <v>1749</v>
      </c>
      <c r="M26" s="194" t="s">
        <v>1745</v>
      </c>
      <c r="N26" s="195" t="s">
        <v>1746</v>
      </c>
      <c r="O26" s="195" t="s">
        <v>1747</v>
      </c>
      <c r="P26" s="195" t="s">
        <v>1748</v>
      </c>
      <c r="Q26" s="196" t="s">
        <v>1749</v>
      </c>
      <c r="S26" s="194" t="s">
        <v>1745</v>
      </c>
      <c r="T26" s="195" t="s">
        <v>1746</v>
      </c>
      <c r="U26" s="195" t="s">
        <v>1747</v>
      </c>
      <c r="V26" s="195" t="s">
        <v>1748</v>
      </c>
      <c r="W26" s="196" t="s">
        <v>1749</v>
      </c>
      <c r="Y26" s="194" t="s">
        <v>1745</v>
      </c>
      <c r="Z26" s="195" t="s">
        <v>1746</v>
      </c>
      <c r="AA26" s="195" t="s">
        <v>1747</v>
      </c>
      <c r="AB26" s="195" t="s">
        <v>1748</v>
      </c>
      <c r="AC26" s="196" t="s">
        <v>1749</v>
      </c>
      <c r="AE26" s="194" t="s">
        <v>1745</v>
      </c>
      <c r="AF26" s="195" t="s">
        <v>1746</v>
      </c>
      <c r="AG26" s="195" t="s">
        <v>1747</v>
      </c>
      <c r="AH26" s="195" t="s">
        <v>1748</v>
      </c>
      <c r="AI26" s="196" t="s">
        <v>1749</v>
      </c>
      <c r="AK26" s="194" t="s">
        <v>1745</v>
      </c>
      <c r="AL26" s="195" t="s">
        <v>1746</v>
      </c>
      <c r="AM26" s="195" t="s">
        <v>1747</v>
      </c>
      <c r="AN26" s="195" t="s">
        <v>1748</v>
      </c>
      <c r="AO26" s="196" t="s">
        <v>1749</v>
      </c>
      <c r="AQ26" s="194" t="s">
        <v>1745</v>
      </c>
      <c r="AR26" s="195" t="s">
        <v>1746</v>
      </c>
      <c r="AS26" s="195" t="s">
        <v>1747</v>
      </c>
      <c r="AT26" s="195" t="s">
        <v>1748</v>
      </c>
      <c r="AU26" s="196" t="s">
        <v>1749</v>
      </c>
      <c r="AW26" s="194" t="s">
        <v>1745</v>
      </c>
      <c r="AX26" s="195" t="s">
        <v>1746</v>
      </c>
      <c r="AY26" s="195" t="s">
        <v>1747</v>
      </c>
      <c r="AZ26" s="195" t="s">
        <v>1748</v>
      </c>
      <c r="BA26" s="196" t="s">
        <v>1749</v>
      </c>
    </row>
    <row r="27" spans="7:53" ht="15.75" customHeight="1">
      <c r="G27" s="2" t="str">
        <f>IFERROR(VLOOKUP(H27,Components!$A:$C,2,FALSE),"")</f>
        <v>ALIS000209</v>
      </c>
      <c r="H27" s="2" t="s">
        <v>129</v>
      </c>
      <c r="I27" s="2">
        <f>IFERROR(VLOOKUP(H27,Components!$A:$C,3,FALSE),"")</f>
        <v>102.96000000000001</v>
      </c>
      <c r="J27" s="2">
        <v>1</v>
      </c>
      <c r="K27" s="2">
        <f t="shared" ref="K27:K34" si="17">IFERROR(J27*I27, 0)</f>
        <v>102.96000000000001</v>
      </c>
      <c r="M27" s="2" t="str">
        <f>IFERROR(VLOOKUP(N27,Components!$A:$C,2,FALSE),"")</f>
        <v>ALIS000210</v>
      </c>
      <c r="N27" s="2" t="s">
        <v>135</v>
      </c>
      <c r="O27" s="2">
        <f>IFERROR(VLOOKUP(N27,Components!$A:$C,3,FALSE),"")</f>
        <v>191.4</v>
      </c>
      <c r="P27" s="2">
        <v>1</v>
      </c>
      <c r="Q27" s="2">
        <f t="shared" ref="Q27:Q34" si="18">IFERROR(P27*O27, 0)</f>
        <v>191.4</v>
      </c>
      <c r="S27" s="2" t="str">
        <f>IFERROR(VLOOKUP(T27,Components!$A:$C,2,FALSE),"")</f>
        <v>ALIS000316</v>
      </c>
      <c r="T27" s="2" t="s">
        <v>141</v>
      </c>
      <c r="U27" s="2">
        <f>IFERROR(VLOOKUP(T27,Components!$A:$C,3,FALSE),"")</f>
        <v>250.8</v>
      </c>
      <c r="V27" s="2">
        <v>1</v>
      </c>
      <c r="W27" s="2">
        <f t="shared" ref="W27:W34" si="19">IFERROR(V27*U27, 0)</f>
        <v>250.8</v>
      </c>
      <c r="Y27" s="2" t="str">
        <f>IFERROR(VLOOKUP(Z27,Components!$A:$C,2,FALSE),"")</f>
        <v>ALIS000211</v>
      </c>
      <c r="Z27" s="2" t="s">
        <v>1328</v>
      </c>
      <c r="AA27" s="2">
        <f>IFERROR(VLOOKUP(Z27,Components!$A:$C,3,FALSE),"")</f>
        <v>435.6</v>
      </c>
      <c r="AB27" s="2">
        <v>1</v>
      </c>
      <c r="AC27" s="2">
        <f t="shared" ref="AC27:AC34" si="20">IFERROR(AB27*AA27, 0)</f>
        <v>435.6</v>
      </c>
      <c r="AE27" s="2" t="str">
        <f>IFERROR(VLOOKUP(AF27,Components!$A:$C,2,FALSE),"")</f>
        <v>ALIS000211</v>
      </c>
      <c r="AF27" s="2" t="s">
        <v>1328</v>
      </c>
      <c r="AG27" s="2">
        <f>IFERROR(VLOOKUP(AF27,Components!$A:$C,3,FALSE),"")</f>
        <v>435.6</v>
      </c>
      <c r="AH27" s="2">
        <v>1</v>
      </c>
      <c r="AI27" s="2">
        <f t="shared" ref="AI27:AI34" si="21">IFERROR(AH27*AG27, 0)</f>
        <v>435.6</v>
      </c>
      <c r="AK27" s="2" t="str">
        <f>IFERROR(VLOOKUP(AL27,Components!$A:$C,2,FALSE),"")</f>
        <v>ALIS000212</v>
      </c>
      <c r="AL27" s="2" t="s">
        <v>147</v>
      </c>
      <c r="AM27" s="2">
        <f>IFERROR(VLOOKUP(AL27,Components!$A:$C,3,FALSE),"")</f>
        <v>442.20000000000005</v>
      </c>
      <c r="AN27" s="2">
        <v>1</v>
      </c>
      <c r="AO27" s="2">
        <f t="shared" ref="AO27:AO34" si="22">IFERROR(AN27*AM27, 0)</f>
        <v>442.20000000000005</v>
      </c>
      <c r="AQ27" s="2" t="str">
        <f>IFERROR(VLOOKUP(AR27,Components!$A:$C,2,FALSE),"")</f>
        <v>ALIS000212</v>
      </c>
      <c r="AR27" s="2" t="s">
        <v>147</v>
      </c>
      <c r="AS27" s="2">
        <f>IFERROR(VLOOKUP(AR27,Components!$A:$C,3,FALSE),"")</f>
        <v>442.20000000000005</v>
      </c>
      <c r="AT27" s="2">
        <v>1</v>
      </c>
      <c r="AU27" s="2">
        <f t="shared" ref="AU27:AU34" si="23">IFERROR(AT27*AS27, 0)</f>
        <v>442.20000000000005</v>
      </c>
      <c r="AW27" s="2" t="str">
        <f>IFERROR(VLOOKUP(AX27,Components!$A:$C,2,FALSE),"")</f>
        <v>ALIS000257</v>
      </c>
      <c r="AX27" s="2" t="s">
        <v>153</v>
      </c>
      <c r="AY27" s="2">
        <f>IFERROR(VLOOKUP(AX27,Components!$A:$C,3,FALSE),"")</f>
        <v>477.84000000000003</v>
      </c>
      <c r="AZ27" s="2">
        <v>1</v>
      </c>
      <c r="BA27" s="2">
        <f t="shared" ref="BA27:BA34" si="24">IFERROR(AZ27*AY27, 0)</f>
        <v>477.84000000000003</v>
      </c>
    </row>
    <row r="28" spans="7:53" ht="15.75" customHeight="1">
      <c r="G28" s="2" t="str">
        <f>IFERROR(VLOOKUP(H28,Components!$A:$C,2,FALSE),"")</f>
        <v>ALIS000221</v>
      </c>
      <c r="H28" s="2" t="s">
        <v>1342</v>
      </c>
      <c r="I28" s="2">
        <f>IFERROR(VLOOKUP(H28,Components!$A:$C,3,FALSE),"")</f>
        <v>39.6</v>
      </c>
      <c r="J28" s="2">
        <v>1</v>
      </c>
      <c r="K28" s="2">
        <f t="shared" si="17"/>
        <v>39.6</v>
      </c>
      <c r="M28" s="2" t="str">
        <f>IFERROR(VLOOKUP(N28,Components!$A:$C,2,FALSE),"")</f>
        <v>ALIS000222</v>
      </c>
      <c r="N28" s="2" t="s">
        <v>1344</v>
      </c>
      <c r="O28" s="2">
        <f>IFERROR(VLOOKUP(N28,Components!$A:$C,3,FALSE),"")</f>
        <v>66</v>
      </c>
      <c r="P28" s="2">
        <v>1</v>
      </c>
      <c r="Q28" s="2">
        <f t="shared" si="18"/>
        <v>66</v>
      </c>
      <c r="S28" s="2" t="str">
        <f>IFERROR(VLOOKUP(T28,Components!$A:$C,2,FALSE),"")</f>
        <v>ALIS000222</v>
      </c>
      <c r="T28" s="2" t="s">
        <v>1344</v>
      </c>
      <c r="U28" s="2">
        <f>IFERROR(VLOOKUP(T28,Components!$A:$C,3,FALSE),"")</f>
        <v>66</v>
      </c>
      <c r="V28" s="2">
        <v>1</v>
      </c>
      <c r="W28" s="2">
        <f t="shared" si="19"/>
        <v>66</v>
      </c>
      <c r="Y28" s="2" t="str">
        <f>IFERROR(VLOOKUP(Z28,Components!$A:$C,2,FALSE),"")</f>
        <v>ALIS000223</v>
      </c>
      <c r="Z28" s="2" t="s">
        <v>1346</v>
      </c>
      <c r="AA28" s="2">
        <f>IFERROR(VLOOKUP(Z28,Components!$A:$C,3,FALSE),"")</f>
        <v>92.4</v>
      </c>
      <c r="AB28" s="2">
        <v>1</v>
      </c>
      <c r="AC28" s="2">
        <f t="shared" si="20"/>
        <v>92.4</v>
      </c>
      <c r="AE28" s="2" t="str">
        <f>IFERROR(VLOOKUP(AF28,Components!$A:$C,2,FALSE),"")</f>
        <v>ALIS000223</v>
      </c>
      <c r="AF28" s="2" t="s">
        <v>1346</v>
      </c>
      <c r="AG28" s="2">
        <f>IFERROR(VLOOKUP(AF28,Components!$A:$C,3,FALSE),"")</f>
        <v>92.4</v>
      </c>
      <c r="AH28" s="2">
        <v>1</v>
      </c>
      <c r="AI28" s="2">
        <f t="shared" si="21"/>
        <v>92.4</v>
      </c>
      <c r="AK28" s="2" t="str">
        <f>IFERROR(VLOOKUP(AL28,Components!$A:$C,2,FALSE),"")</f>
        <v>ALIS000223</v>
      </c>
      <c r="AL28" s="2" t="s">
        <v>1346</v>
      </c>
      <c r="AM28" s="2">
        <f>IFERROR(VLOOKUP(AL28,Components!$A:$C,3,FALSE),"")</f>
        <v>92.4</v>
      </c>
      <c r="AN28" s="2">
        <v>1</v>
      </c>
      <c r="AO28" s="2">
        <f t="shared" si="22"/>
        <v>92.4</v>
      </c>
      <c r="AQ28" s="2" t="str">
        <f>IFERROR(VLOOKUP(AR28,Components!$A:$C,2,FALSE),"")</f>
        <v>ALIS000223</v>
      </c>
      <c r="AR28" s="2" t="s">
        <v>1346</v>
      </c>
      <c r="AS28" s="2">
        <f>IFERROR(VLOOKUP(AR28,Components!$A:$C,3,FALSE),"")</f>
        <v>92.4</v>
      </c>
      <c r="AT28" s="2">
        <v>1</v>
      </c>
      <c r="AU28" s="2">
        <f t="shared" si="23"/>
        <v>92.4</v>
      </c>
      <c r="AW28" s="2" t="str">
        <f>IFERROR(VLOOKUP(AX28,Components!$A:$C,2,FALSE),"")</f>
        <v/>
      </c>
      <c r="AX28" s="2"/>
      <c r="AY28" s="2" t="str">
        <f>IFERROR(VLOOKUP(AX28,Components!$A:$C,3,FALSE),"")</f>
        <v/>
      </c>
      <c r="AZ28" s="2">
        <v>1</v>
      </c>
      <c r="BA28" s="2">
        <f t="shared" si="24"/>
        <v>0</v>
      </c>
    </row>
    <row r="29" spans="7:53" ht="15.75" customHeight="1">
      <c r="G29" s="2" t="str">
        <f>IFERROR(VLOOKUP(H29,Components!$A:$C,2,FALSE),"")</f>
        <v/>
      </c>
      <c r="H29" s="2" t="s">
        <v>1784</v>
      </c>
      <c r="I29" s="2" t="str">
        <f>IFERROR(VLOOKUP(H29,Components!$A:$C,3,FALSE),"")</f>
        <v/>
      </c>
      <c r="J29" s="2">
        <v>1</v>
      </c>
      <c r="K29" s="2">
        <f t="shared" si="17"/>
        <v>0</v>
      </c>
      <c r="M29" s="2" t="str">
        <f>IFERROR(VLOOKUP(N29,Components!$A:$C,2,FALSE),"")</f>
        <v/>
      </c>
      <c r="N29" s="2" t="s">
        <v>1784</v>
      </c>
      <c r="O29" s="2" t="str">
        <f>IFERROR(VLOOKUP(N29,Components!$A:$C,3,FALSE),"")</f>
        <v/>
      </c>
      <c r="P29" s="2">
        <v>1</v>
      </c>
      <c r="Q29" s="2">
        <f t="shared" si="18"/>
        <v>0</v>
      </c>
      <c r="S29" s="2" t="str">
        <f>IFERROR(VLOOKUP(T29,Components!$A:$C,2,FALSE),"")</f>
        <v/>
      </c>
      <c r="T29" s="2" t="s">
        <v>1784</v>
      </c>
      <c r="U29" s="2" t="str">
        <f>IFERROR(VLOOKUP(T29,Components!$A:$C,3,FALSE),"")</f>
        <v/>
      </c>
      <c r="V29" s="2">
        <v>1</v>
      </c>
      <c r="W29" s="2">
        <f t="shared" si="19"/>
        <v>0</v>
      </c>
      <c r="Y29" s="2" t="str">
        <f>IFERROR(VLOOKUP(Z29,Components!$A:$C,2,FALSE),"")</f>
        <v>ALIS000250</v>
      </c>
      <c r="Z29" s="2" t="s">
        <v>1395</v>
      </c>
      <c r="AA29" s="2">
        <f>IFERROR(VLOOKUP(Z29,Components!$A:$C,3,FALSE),"")</f>
        <v>92.4</v>
      </c>
      <c r="AB29" s="2">
        <v>1</v>
      </c>
      <c r="AC29" s="2">
        <f t="shared" si="20"/>
        <v>92.4</v>
      </c>
      <c r="AE29" s="2" t="str">
        <f>IFERROR(VLOOKUP(AF29,Components!$A:$C,2,FALSE),"")</f>
        <v>ALIS000250</v>
      </c>
      <c r="AF29" s="2" t="s">
        <v>1395</v>
      </c>
      <c r="AG29" s="2">
        <f>IFERROR(VLOOKUP(AF29,Components!$A:$C,3,FALSE),"")</f>
        <v>92.4</v>
      </c>
      <c r="AH29" s="2">
        <v>1</v>
      </c>
      <c r="AI29" s="2">
        <f t="shared" si="21"/>
        <v>92.4</v>
      </c>
      <c r="AK29" s="2" t="str">
        <f>IFERROR(VLOOKUP(AL29,Components!$A:$C,2,FALSE),"")</f>
        <v>ALIS000250</v>
      </c>
      <c r="AL29" s="2" t="s">
        <v>1395</v>
      </c>
      <c r="AM29" s="2">
        <f>IFERROR(VLOOKUP(AL29,Components!$A:$C,3,FALSE),"")</f>
        <v>92.4</v>
      </c>
      <c r="AN29" s="2">
        <v>1</v>
      </c>
      <c r="AO29" s="2">
        <f t="shared" si="22"/>
        <v>92.4</v>
      </c>
      <c r="AQ29" s="2" t="str">
        <f>IFERROR(VLOOKUP(AR29,Components!$A:$C,2,FALSE),"")</f>
        <v>ALIS000250</v>
      </c>
      <c r="AR29" s="2" t="s">
        <v>1395</v>
      </c>
      <c r="AS29" s="2">
        <f>IFERROR(VLOOKUP(AR29,Components!$A:$C,3,FALSE),"")</f>
        <v>92.4</v>
      </c>
      <c r="AT29" s="2">
        <v>1</v>
      </c>
      <c r="AU29" s="2">
        <f t="shared" si="23"/>
        <v>92.4</v>
      </c>
      <c r="AW29" s="2" t="str">
        <f>IFERROR(VLOOKUP(AX29,Components!$A:$C,2,FALSE),"")</f>
        <v/>
      </c>
      <c r="AX29" s="2"/>
      <c r="AY29" s="2" t="str">
        <f>IFERROR(VLOOKUP(AX29,Components!$A:$C,3,FALSE),"")</f>
        <v/>
      </c>
      <c r="AZ29" s="2">
        <v>1</v>
      </c>
      <c r="BA29" s="2">
        <f t="shared" si="24"/>
        <v>0</v>
      </c>
    </row>
    <row r="30" spans="7:53" ht="15.75" customHeight="1">
      <c r="G30" s="2" t="str">
        <f>IFERROR(VLOOKUP(H30,Components!$A:$C,2,FALSE),"")</f>
        <v>ALIS000084</v>
      </c>
      <c r="H30" s="2" t="s">
        <v>758</v>
      </c>
      <c r="I30" s="2">
        <f>IFERROR(VLOOKUP(H30,Components!$A:$C,3,FALSE),"")</f>
        <v>1.0500000000000001E-2</v>
      </c>
      <c r="J30" s="2">
        <v>1</v>
      </c>
      <c r="K30" s="2">
        <f t="shared" si="17"/>
        <v>1.0500000000000001E-2</v>
      </c>
      <c r="M30" s="2" t="str">
        <f>IFERROR(VLOOKUP(N30,Components!$A:$C,2,FALSE),"")</f>
        <v>ALIS000084</v>
      </c>
      <c r="N30" s="2" t="s">
        <v>758</v>
      </c>
      <c r="O30" s="2">
        <f>IFERROR(VLOOKUP(N30,Components!$A:$C,3,FALSE),"")</f>
        <v>1.0500000000000001E-2</v>
      </c>
      <c r="P30" s="2">
        <v>1</v>
      </c>
      <c r="Q30" s="2">
        <f t="shared" si="18"/>
        <v>1.0500000000000001E-2</v>
      </c>
      <c r="S30" s="2" t="str">
        <f>IFERROR(VLOOKUP(T30,Components!$A:$C,2,FALSE),"")</f>
        <v>ALIS000084</v>
      </c>
      <c r="T30" s="2" t="s">
        <v>758</v>
      </c>
      <c r="U30" s="2">
        <f>IFERROR(VLOOKUP(T30,Components!$A:$C,3,FALSE),"")</f>
        <v>1.0500000000000001E-2</v>
      </c>
      <c r="V30" s="2">
        <v>1</v>
      </c>
      <c r="W30" s="2">
        <f t="shared" si="19"/>
        <v>1.0500000000000001E-2</v>
      </c>
      <c r="Y30" s="2" t="str">
        <f>IFERROR(VLOOKUP(Z30,Components!$A:$C,2,FALSE),"")</f>
        <v>ALIS000084</v>
      </c>
      <c r="Z30" s="2" t="s">
        <v>758</v>
      </c>
      <c r="AA30" s="2">
        <f>IFERROR(VLOOKUP(Z30,Components!$A:$C,3,FALSE),"")</f>
        <v>1.0500000000000001E-2</v>
      </c>
      <c r="AB30" s="2">
        <v>1</v>
      </c>
      <c r="AC30" s="2">
        <f t="shared" si="20"/>
        <v>1.0500000000000001E-2</v>
      </c>
      <c r="AE30" s="2" t="str">
        <f>IFERROR(VLOOKUP(AF30,Components!$A:$C,2,FALSE),"")</f>
        <v>ALIS000084</v>
      </c>
      <c r="AF30" s="2" t="s">
        <v>758</v>
      </c>
      <c r="AG30" s="2">
        <f>IFERROR(VLOOKUP(AF30,Components!$A:$C,3,FALSE),"")</f>
        <v>1.0500000000000001E-2</v>
      </c>
      <c r="AH30" s="2">
        <v>1</v>
      </c>
      <c r="AI30" s="2">
        <f t="shared" si="21"/>
        <v>1.0500000000000001E-2</v>
      </c>
      <c r="AK30" s="2" t="str">
        <f>IFERROR(VLOOKUP(AL30,Components!$A:$C,2,FALSE),"")</f>
        <v>ALIS000084</v>
      </c>
      <c r="AL30" s="2" t="s">
        <v>758</v>
      </c>
      <c r="AM30" s="2">
        <f>IFERROR(VLOOKUP(AL30,Components!$A:$C,3,FALSE),"")</f>
        <v>1.0500000000000001E-2</v>
      </c>
      <c r="AN30" s="2">
        <v>1</v>
      </c>
      <c r="AO30" s="2">
        <f t="shared" si="22"/>
        <v>1.0500000000000001E-2</v>
      </c>
      <c r="AQ30" s="2" t="str">
        <f>IFERROR(VLOOKUP(AR30,Components!$A:$C,2,FALSE),"")</f>
        <v>ALIS000084</v>
      </c>
      <c r="AR30" s="2" t="s">
        <v>758</v>
      </c>
      <c r="AS30" s="2">
        <f>IFERROR(VLOOKUP(AR30,Components!$A:$C,3,FALSE),"")</f>
        <v>1.0500000000000001E-2</v>
      </c>
      <c r="AT30" s="2">
        <v>1</v>
      </c>
      <c r="AU30" s="2">
        <f t="shared" si="23"/>
        <v>1.0500000000000001E-2</v>
      </c>
      <c r="AW30" s="2" t="str">
        <f>IFERROR(VLOOKUP(AX30,Components!$A:$C,2,FALSE),"")</f>
        <v>ALIS000084</v>
      </c>
      <c r="AX30" s="2" t="s">
        <v>758</v>
      </c>
      <c r="AY30" s="2">
        <f>IFERROR(VLOOKUP(AX30,Components!$A:$C,3,FALSE),"")</f>
        <v>1.0500000000000001E-2</v>
      </c>
      <c r="AZ30" s="2">
        <v>1</v>
      </c>
      <c r="BA30" s="2">
        <f t="shared" si="24"/>
        <v>1.0500000000000001E-2</v>
      </c>
    </row>
    <row r="31" spans="7:53" ht="15.75" customHeight="1">
      <c r="G31" s="2" t="str">
        <f>IFERROR(VLOOKUP(H31,Components!$A:$C,2,FALSE),"")</f>
        <v>ALIS000083</v>
      </c>
      <c r="H31" s="2" t="s">
        <v>756</v>
      </c>
      <c r="I31" s="2">
        <f>IFERROR(VLOOKUP(H31,Components!$A:$C,3,FALSE),"")</f>
        <v>1.0500000000000001E-2</v>
      </c>
      <c r="J31" s="2">
        <v>1</v>
      </c>
      <c r="K31" s="2">
        <f t="shared" si="17"/>
        <v>1.0500000000000001E-2</v>
      </c>
      <c r="M31" s="2" t="str">
        <f>IFERROR(VLOOKUP(N31,Components!$A:$C,2,FALSE),"")</f>
        <v>ALIS000083</v>
      </c>
      <c r="N31" s="2" t="s">
        <v>756</v>
      </c>
      <c r="O31" s="2">
        <f>IFERROR(VLOOKUP(N31,Components!$A:$C,3,FALSE),"")</f>
        <v>1.0500000000000001E-2</v>
      </c>
      <c r="P31" s="2">
        <v>1</v>
      </c>
      <c r="Q31" s="2">
        <f t="shared" si="18"/>
        <v>1.0500000000000001E-2</v>
      </c>
      <c r="S31" s="2" t="str">
        <f>IFERROR(VLOOKUP(T31,Components!$A:$C,2,FALSE),"")</f>
        <v>ALIS000083</v>
      </c>
      <c r="T31" s="2" t="s">
        <v>756</v>
      </c>
      <c r="U31" s="2">
        <f>IFERROR(VLOOKUP(T31,Components!$A:$C,3,FALSE),"")</f>
        <v>1.0500000000000001E-2</v>
      </c>
      <c r="V31" s="2">
        <v>1</v>
      </c>
      <c r="W31" s="2">
        <f t="shared" si="19"/>
        <v>1.0500000000000001E-2</v>
      </c>
      <c r="Y31" s="2" t="str">
        <f>IFERROR(VLOOKUP(Z31,Components!$A:$C,2,FALSE),"")</f>
        <v>ALIS000083</v>
      </c>
      <c r="Z31" s="2" t="s">
        <v>756</v>
      </c>
      <c r="AA31" s="2">
        <f>IFERROR(VLOOKUP(Z31,Components!$A:$C,3,FALSE),"")</f>
        <v>1.0500000000000001E-2</v>
      </c>
      <c r="AB31" s="2">
        <v>1</v>
      </c>
      <c r="AC31" s="2">
        <f t="shared" si="20"/>
        <v>1.0500000000000001E-2</v>
      </c>
      <c r="AE31" s="2" t="str">
        <f>IFERROR(VLOOKUP(AF31,Components!$A:$C,2,FALSE),"")</f>
        <v>ALIS000083</v>
      </c>
      <c r="AF31" s="2" t="s">
        <v>756</v>
      </c>
      <c r="AG31" s="2">
        <f>IFERROR(VLOOKUP(AF31,Components!$A:$C,3,FALSE),"")</f>
        <v>1.0500000000000001E-2</v>
      </c>
      <c r="AH31" s="2">
        <v>1</v>
      </c>
      <c r="AI31" s="2">
        <f t="shared" si="21"/>
        <v>1.0500000000000001E-2</v>
      </c>
      <c r="AK31" s="2" t="str">
        <f>IFERROR(VLOOKUP(AL31,Components!$A:$C,2,FALSE),"")</f>
        <v>ALIS000083</v>
      </c>
      <c r="AL31" s="2" t="s">
        <v>756</v>
      </c>
      <c r="AM31" s="2">
        <f>IFERROR(VLOOKUP(AL31,Components!$A:$C,3,FALSE),"")</f>
        <v>1.0500000000000001E-2</v>
      </c>
      <c r="AN31" s="2">
        <v>1</v>
      </c>
      <c r="AO31" s="2">
        <f t="shared" si="22"/>
        <v>1.0500000000000001E-2</v>
      </c>
      <c r="AQ31" s="2" t="str">
        <f>IFERROR(VLOOKUP(AR31,Components!$A:$C,2,FALSE),"")</f>
        <v>ALIS000083</v>
      </c>
      <c r="AR31" s="2" t="s">
        <v>756</v>
      </c>
      <c r="AS31" s="2">
        <f>IFERROR(VLOOKUP(AR31,Components!$A:$C,3,FALSE),"")</f>
        <v>1.0500000000000001E-2</v>
      </c>
      <c r="AT31" s="2">
        <v>1</v>
      </c>
      <c r="AU31" s="2">
        <f t="shared" si="23"/>
        <v>1.0500000000000001E-2</v>
      </c>
      <c r="AW31" s="2" t="str">
        <f>IFERROR(VLOOKUP(AX31,Components!$A:$C,2,FALSE),"")</f>
        <v>ALIS000083</v>
      </c>
      <c r="AX31" s="2" t="s">
        <v>756</v>
      </c>
      <c r="AY31" s="2">
        <f>IFERROR(VLOOKUP(AX31,Components!$A:$C,3,FALSE),"")</f>
        <v>1.0500000000000001E-2</v>
      </c>
      <c r="AZ31" s="2">
        <v>1</v>
      </c>
      <c r="BA31" s="2">
        <f t="shared" si="24"/>
        <v>1.0500000000000001E-2</v>
      </c>
    </row>
    <row r="32" spans="7:53" ht="15.75" customHeight="1">
      <c r="G32" s="2" t="str">
        <f>IFERROR(VLOOKUP(H32,Components!$A:$C,2,FALSE),"")</f>
        <v>ALIS000080</v>
      </c>
      <c r="H32" s="2" t="s">
        <v>750</v>
      </c>
      <c r="I32" s="2">
        <f>IFERROR(VLOOKUP(H32,Components!$A:$C,3,FALSE),"")</f>
        <v>14.82683982683983</v>
      </c>
      <c r="J32" s="2">
        <v>0.3</v>
      </c>
      <c r="K32" s="2">
        <f t="shared" si="17"/>
        <v>4.4480519480519485</v>
      </c>
      <c r="M32" s="2" t="str">
        <f>IFERROR(VLOOKUP(N32,Components!$A:$C,2,FALSE),"")</f>
        <v>ALIS000080</v>
      </c>
      <c r="N32" s="2" t="s">
        <v>750</v>
      </c>
      <c r="O32" s="2">
        <f>IFERROR(VLOOKUP(N32,Components!$A:$C,3,FALSE),"")</f>
        <v>14.82683982683983</v>
      </c>
      <c r="P32" s="2">
        <v>0.3</v>
      </c>
      <c r="Q32" s="2">
        <f t="shared" si="18"/>
        <v>4.4480519480519485</v>
      </c>
      <c r="S32" s="2" t="str">
        <f>IFERROR(VLOOKUP(T32,Components!$A:$C,2,FALSE),"")</f>
        <v>ALIS000080</v>
      </c>
      <c r="T32" s="2" t="s">
        <v>750</v>
      </c>
      <c r="U32" s="2">
        <f>IFERROR(VLOOKUP(T32,Components!$A:$C,3,FALSE),"")</f>
        <v>14.82683982683983</v>
      </c>
      <c r="V32" s="2">
        <v>0.3</v>
      </c>
      <c r="W32" s="2">
        <f t="shared" si="19"/>
        <v>4.4480519480519485</v>
      </c>
      <c r="Y32" s="2" t="str">
        <f>IFERROR(VLOOKUP(Z32,Components!$A:$C,2,FALSE),"")</f>
        <v>ALIS000080</v>
      </c>
      <c r="Z32" s="2" t="s">
        <v>750</v>
      </c>
      <c r="AA32" s="2">
        <f>IFERROR(VLOOKUP(Z32,Components!$A:$C,3,FALSE),"")</f>
        <v>14.82683982683983</v>
      </c>
      <c r="AB32" s="2">
        <v>0.3</v>
      </c>
      <c r="AC32" s="2">
        <f t="shared" si="20"/>
        <v>4.4480519480519485</v>
      </c>
      <c r="AE32" s="2" t="str">
        <f>IFERROR(VLOOKUP(AF32,Components!$A:$C,2,FALSE),"")</f>
        <v>ALIS000080</v>
      </c>
      <c r="AF32" s="2" t="s">
        <v>750</v>
      </c>
      <c r="AG32" s="2">
        <f>IFERROR(VLOOKUP(AF32,Components!$A:$C,3,FALSE),"")</f>
        <v>14.82683982683983</v>
      </c>
      <c r="AH32" s="2">
        <v>0.3</v>
      </c>
      <c r="AI32" s="2">
        <f t="shared" si="21"/>
        <v>4.4480519480519485</v>
      </c>
      <c r="AK32" s="2" t="str">
        <f>IFERROR(VLOOKUP(AL32,Components!$A:$C,2,FALSE),"")</f>
        <v>ALIS000080</v>
      </c>
      <c r="AL32" s="2" t="s">
        <v>750</v>
      </c>
      <c r="AM32" s="2">
        <f>IFERROR(VLOOKUP(AL32,Components!$A:$C,3,FALSE),"")</f>
        <v>14.82683982683983</v>
      </c>
      <c r="AN32" s="2">
        <v>0.3</v>
      </c>
      <c r="AO32" s="2">
        <f t="shared" si="22"/>
        <v>4.4480519480519485</v>
      </c>
      <c r="AQ32" s="2" t="str">
        <f>IFERROR(VLOOKUP(AR32,Components!$A:$C,2,FALSE),"")</f>
        <v>ALIS000080</v>
      </c>
      <c r="AR32" s="2" t="s">
        <v>750</v>
      </c>
      <c r="AS32" s="2">
        <f>IFERROR(VLOOKUP(AR32,Components!$A:$C,3,FALSE),"")</f>
        <v>14.82683982683983</v>
      </c>
      <c r="AT32" s="2">
        <v>0.3</v>
      </c>
      <c r="AU32" s="2">
        <f t="shared" si="23"/>
        <v>4.4480519480519485</v>
      </c>
      <c r="AW32" s="2" t="str">
        <f>IFERROR(VLOOKUP(AX32,Components!$A:$C,2,FALSE),"")</f>
        <v/>
      </c>
      <c r="AX32" s="2"/>
      <c r="AY32" s="2" t="str">
        <f>IFERROR(VLOOKUP(AX32,Components!$A:$C,3,FALSE),"")</f>
        <v/>
      </c>
      <c r="AZ32" s="2">
        <v>1</v>
      </c>
      <c r="BA32" s="2">
        <f t="shared" si="24"/>
        <v>0</v>
      </c>
    </row>
    <row r="33" spans="7:53" ht="15.75" customHeight="1">
      <c r="G33" s="2" t="str">
        <f>IFERROR(VLOOKUP(H33,Components!$A:$C,2,FALSE),"")</f>
        <v/>
      </c>
      <c r="H33" s="2"/>
      <c r="I33" s="2" t="str">
        <f>IFERROR(VLOOKUP(H33,Components!$A:$C,3,FALSE),"")</f>
        <v/>
      </c>
      <c r="J33" s="2"/>
      <c r="K33" s="2">
        <f t="shared" si="17"/>
        <v>0</v>
      </c>
      <c r="M33" s="2" t="str">
        <f>IFERROR(VLOOKUP(N33,Components!$A:$C,2,FALSE),"")</f>
        <v/>
      </c>
      <c r="N33" s="2"/>
      <c r="O33" s="2" t="str">
        <f>IFERROR(VLOOKUP(N33,Components!$A:$C,3,FALSE),"")</f>
        <v/>
      </c>
      <c r="P33" s="2"/>
      <c r="Q33" s="2">
        <f t="shared" si="18"/>
        <v>0</v>
      </c>
      <c r="S33" s="2" t="str">
        <f>IFERROR(VLOOKUP(T33,Components!$A:$C,2,FALSE),"")</f>
        <v>ALIS000260</v>
      </c>
      <c r="T33" s="2" t="s">
        <v>1415</v>
      </c>
      <c r="U33" s="2">
        <f>IFERROR(VLOOKUP(T33,Components!$A:$C,3,FALSE),"")</f>
        <v>6.6000000000000005</v>
      </c>
      <c r="V33" s="2">
        <v>1</v>
      </c>
      <c r="W33" s="2">
        <f t="shared" si="19"/>
        <v>6.6000000000000005</v>
      </c>
      <c r="Y33" s="2" t="str">
        <f>IFERROR(VLOOKUP(Z33,Components!$A:$C,2,FALSE),"")</f>
        <v/>
      </c>
      <c r="Z33" s="2"/>
      <c r="AA33" s="2" t="str">
        <f>IFERROR(VLOOKUP(Z33,Components!$A:$C,3,FALSE),"")</f>
        <v/>
      </c>
      <c r="AB33" s="2">
        <v>1</v>
      </c>
      <c r="AC33" s="2">
        <f t="shared" si="20"/>
        <v>0</v>
      </c>
      <c r="AE33" s="2" t="str">
        <f>IFERROR(VLOOKUP(AF33,Components!$A:$C,2,FALSE),"")</f>
        <v/>
      </c>
      <c r="AF33" s="2"/>
      <c r="AG33" s="2" t="str">
        <f>IFERROR(VLOOKUP(AF33,Components!$A:$C,3,FALSE),"")</f>
        <v/>
      </c>
      <c r="AH33" s="2">
        <v>1</v>
      </c>
      <c r="AI33" s="2">
        <f t="shared" si="21"/>
        <v>0</v>
      </c>
      <c r="AK33" s="2" t="str">
        <f>IFERROR(VLOOKUP(AL33,Components!$A:$C,2,FALSE),"")</f>
        <v>ALIS000260</v>
      </c>
      <c r="AL33" s="2" t="s">
        <v>1415</v>
      </c>
      <c r="AM33" s="2">
        <f>IFERROR(VLOOKUP(AL33,Components!$A:$C,3,FALSE),"")</f>
        <v>6.6000000000000005</v>
      </c>
      <c r="AN33" s="2">
        <v>1</v>
      </c>
      <c r="AO33" s="2">
        <f t="shared" si="22"/>
        <v>6.6000000000000005</v>
      </c>
      <c r="AQ33" s="2" t="str">
        <f>IFERROR(VLOOKUP(AR33,Components!$A:$C,2,FALSE),"")</f>
        <v>ALIS000260</v>
      </c>
      <c r="AR33" s="2" t="s">
        <v>1415</v>
      </c>
      <c r="AS33" s="2">
        <f>IFERROR(VLOOKUP(AR33,Components!$A:$C,3,FALSE),"")</f>
        <v>6.6000000000000005</v>
      </c>
      <c r="AT33" s="2">
        <v>1</v>
      </c>
      <c r="AU33" s="2">
        <f t="shared" si="23"/>
        <v>6.6000000000000005</v>
      </c>
      <c r="AW33" s="2" t="str">
        <f>IFERROR(VLOOKUP(AX33,Components!$A:$C,2,FALSE),"")</f>
        <v>ALIS000080</v>
      </c>
      <c r="AX33" s="2" t="s">
        <v>750</v>
      </c>
      <c r="AY33" s="2">
        <f>IFERROR(VLOOKUP(AX33,Components!$A:$C,3,FALSE),"")</f>
        <v>14.82683982683983</v>
      </c>
      <c r="AZ33" s="2">
        <v>0.3</v>
      </c>
      <c r="BA33" s="2">
        <f t="shared" si="24"/>
        <v>4.4480519480519485</v>
      </c>
    </row>
    <row r="34" spans="7:53" ht="15.75" customHeight="1">
      <c r="G34" s="2" t="str">
        <f>IFERROR(VLOOKUP(H34,Components!$A:$C,2,FALSE),"")</f>
        <v/>
      </c>
      <c r="H34" s="2"/>
      <c r="I34" s="2" t="str">
        <f>IFERROR(VLOOKUP(H34,Components!$A:$C,3,FALSE),"")</f>
        <v/>
      </c>
      <c r="J34" s="2">
        <v>0</v>
      </c>
      <c r="K34" s="2">
        <f t="shared" si="17"/>
        <v>0</v>
      </c>
      <c r="M34" s="2" t="str">
        <f>IFERROR(VLOOKUP(N34,Components!$A:$C,2,FALSE),"")</f>
        <v/>
      </c>
      <c r="N34" s="2"/>
      <c r="O34" s="2" t="str">
        <f>IFERROR(VLOOKUP(N34,Components!$A:$C,3,FALSE),"")</f>
        <v/>
      </c>
      <c r="P34" s="2">
        <v>0</v>
      </c>
      <c r="Q34" s="2">
        <f t="shared" si="18"/>
        <v>0</v>
      </c>
      <c r="S34" s="2" t="str">
        <f>IFERROR(VLOOKUP(T34,Components!$A:$C,2,FALSE),"")</f>
        <v/>
      </c>
      <c r="T34" s="2"/>
      <c r="U34" s="2" t="str">
        <f>IFERROR(VLOOKUP(T34,Components!$A:$C,3,FALSE),"")</f>
        <v/>
      </c>
      <c r="V34" s="2">
        <v>0</v>
      </c>
      <c r="W34" s="2">
        <f t="shared" si="19"/>
        <v>0</v>
      </c>
      <c r="Y34" s="2" t="str">
        <f>IFERROR(VLOOKUP(Z34,Components!$A:$C,2,FALSE),"")</f>
        <v/>
      </c>
      <c r="Z34" s="2"/>
      <c r="AA34" s="2" t="str">
        <f>IFERROR(VLOOKUP(Z34,Components!$A:$C,3,FALSE),"")</f>
        <v/>
      </c>
      <c r="AB34" s="2">
        <v>0</v>
      </c>
      <c r="AC34" s="2">
        <f t="shared" si="20"/>
        <v>0</v>
      </c>
      <c r="AE34" s="2" t="str">
        <f>IFERROR(VLOOKUP(AF34,Components!$A:$C,2,FALSE),"")</f>
        <v/>
      </c>
      <c r="AF34" s="2"/>
      <c r="AG34" s="2" t="str">
        <f>IFERROR(VLOOKUP(AF34,Components!$A:$C,3,FALSE),"")</f>
        <v/>
      </c>
      <c r="AH34" s="2">
        <v>0</v>
      </c>
      <c r="AI34" s="2">
        <f t="shared" si="21"/>
        <v>0</v>
      </c>
      <c r="AK34" s="2" t="str">
        <f>IFERROR(VLOOKUP(AL34,Components!$A:$C,2,FALSE),"")</f>
        <v/>
      </c>
      <c r="AL34" s="2"/>
      <c r="AM34" s="2" t="str">
        <f>IFERROR(VLOOKUP(AL34,Components!$A:$C,3,FALSE),"")</f>
        <v/>
      </c>
      <c r="AN34" s="2">
        <v>0</v>
      </c>
      <c r="AO34" s="2">
        <f t="shared" si="22"/>
        <v>0</v>
      </c>
      <c r="AQ34" s="2" t="str">
        <f>IFERROR(VLOOKUP(AR34,Components!$A:$C,2,FALSE),"")</f>
        <v/>
      </c>
      <c r="AR34" s="2"/>
      <c r="AS34" s="2" t="str">
        <f>IFERROR(VLOOKUP(AR34,Components!$A:$C,3,FALSE),"")</f>
        <v/>
      </c>
      <c r="AT34" s="2">
        <v>0</v>
      </c>
      <c r="AU34" s="2">
        <f t="shared" si="23"/>
        <v>0</v>
      </c>
      <c r="AW34" s="2" t="str">
        <f>IFERROR(VLOOKUP(AX34,Components!$A:$C,2,FALSE),"")</f>
        <v>ALIS000259</v>
      </c>
      <c r="AX34" s="2" t="s">
        <v>1413</v>
      </c>
      <c r="AY34" s="2">
        <f>IFERROR(VLOOKUP(AX34,Components!$A:$C,3,FALSE),"")</f>
        <v>35.270454545454548</v>
      </c>
      <c r="AZ34" s="2">
        <v>1</v>
      </c>
      <c r="BA34" s="2">
        <f t="shared" si="24"/>
        <v>35.270454545454548</v>
      </c>
    </row>
    <row r="35" spans="7:53" ht="15.75" customHeight="1">
      <c r="G35" s="2" t="s">
        <v>1750</v>
      </c>
      <c r="K35" s="2">
        <f>SUM(K27:K34)</f>
        <v>147.02905194805197</v>
      </c>
      <c r="M35" s="2" t="s">
        <v>1750</v>
      </c>
      <c r="Q35" s="2">
        <f>SUM(Q27:Q34)</f>
        <v>261.86905194805189</v>
      </c>
      <c r="S35" s="2" t="s">
        <v>1750</v>
      </c>
      <c r="W35" s="2">
        <f>SUM(W27:W34)</f>
        <v>327.86905194805195</v>
      </c>
      <c r="Y35" s="2" t="s">
        <v>1750</v>
      </c>
      <c r="AC35" s="2">
        <f>SUM(AC27:AC34)</f>
        <v>624.86905194805183</v>
      </c>
      <c r="AE35" s="2" t="s">
        <v>1750</v>
      </c>
      <c r="AI35" s="2">
        <f>SUM(AI27:AI34)</f>
        <v>624.86905194805183</v>
      </c>
      <c r="AK35" s="2" t="s">
        <v>1750</v>
      </c>
      <c r="AO35" s="2">
        <f>SUM(AO27:AO34)</f>
        <v>638.06905194805188</v>
      </c>
      <c r="AQ35" s="2" t="s">
        <v>1750</v>
      </c>
      <c r="AU35" s="2">
        <f>SUM(AU27:AU34)</f>
        <v>638.06905194805188</v>
      </c>
      <c r="AW35" s="2" t="s">
        <v>1750</v>
      </c>
      <c r="BA35" s="2">
        <f>SUM(BA27:BA34)</f>
        <v>517.57950649350653</v>
      </c>
    </row>
    <row r="36" spans="7:53" ht="15.75" customHeight="1"/>
    <row r="37" spans="7:53" ht="15.75" customHeight="1">
      <c r="G37" s="192" t="s">
        <v>132</v>
      </c>
      <c r="H37" s="193"/>
      <c r="I37" s="193"/>
      <c r="J37" s="193"/>
      <c r="K37" s="193"/>
      <c r="M37" s="192" t="s">
        <v>138</v>
      </c>
      <c r="N37" s="193"/>
      <c r="O37" s="193"/>
      <c r="P37" s="193"/>
      <c r="Q37" s="193"/>
      <c r="S37" s="192" t="s">
        <v>144</v>
      </c>
      <c r="T37" s="193"/>
      <c r="U37" s="193"/>
      <c r="V37" s="193"/>
      <c r="W37" s="193"/>
      <c r="Y37" s="192" t="s">
        <v>1785</v>
      </c>
      <c r="Z37" s="193"/>
      <c r="AA37" s="193"/>
      <c r="AB37" s="193"/>
      <c r="AC37" s="193"/>
      <c r="AE37" s="192" t="s">
        <v>1786</v>
      </c>
      <c r="AF37" s="193"/>
      <c r="AG37" s="193"/>
      <c r="AH37" s="193"/>
      <c r="AI37" s="193"/>
      <c r="AK37" s="192" t="s">
        <v>1787</v>
      </c>
      <c r="AL37" s="193"/>
      <c r="AM37" s="193"/>
      <c r="AN37" s="193"/>
      <c r="AO37" s="193"/>
      <c r="AQ37" s="192" t="s">
        <v>1788</v>
      </c>
      <c r="AR37" s="193"/>
      <c r="AS37" s="193"/>
      <c r="AT37" s="193"/>
      <c r="AU37" s="193"/>
      <c r="AW37" s="192" t="s">
        <v>156</v>
      </c>
      <c r="AX37" s="193"/>
      <c r="AY37" s="193"/>
      <c r="AZ37" s="193"/>
      <c r="BA37" s="193"/>
    </row>
    <row r="38" spans="7:53" ht="15.75" customHeight="1">
      <c r="G38" s="194" t="s">
        <v>1745</v>
      </c>
      <c r="H38" s="195" t="s">
        <v>1746</v>
      </c>
      <c r="I38" s="195" t="s">
        <v>1747</v>
      </c>
      <c r="J38" s="195" t="s">
        <v>1748</v>
      </c>
      <c r="K38" s="196" t="s">
        <v>1749</v>
      </c>
      <c r="M38" s="194" t="s">
        <v>1745</v>
      </c>
      <c r="N38" s="195" t="s">
        <v>1746</v>
      </c>
      <c r="O38" s="195" t="s">
        <v>1747</v>
      </c>
      <c r="P38" s="195" t="s">
        <v>1748</v>
      </c>
      <c r="Q38" s="196" t="s">
        <v>1749</v>
      </c>
      <c r="S38" s="194" t="s">
        <v>1745</v>
      </c>
      <c r="T38" s="195" t="s">
        <v>1746</v>
      </c>
      <c r="U38" s="195" t="s">
        <v>1747</v>
      </c>
      <c r="V38" s="195" t="s">
        <v>1748</v>
      </c>
      <c r="W38" s="196" t="s">
        <v>1749</v>
      </c>
      <c r="Y38" s="194" t="s">
        <v>1745</v>
      </c>
      <c r="Z38" s="195" t="s">
        <v>1746</v>
      </c>
      <c r="AA38" s="195" t="s">
        <v>1747</v>
      </c>
      <c r="AB38" s="195" t="s">
        <v>1748</v>
      </c>
      <c r="AC38" s="196" t="s">
        <v>1749</v>
      </c>
      <c r="AE38" s="194" t="s">
        <v>1745</v>
      </c>
      <c r="AF38" s="195" t="s">
        <v>1746</v>
      </c>
      <c r="AG38" s="195" t="s">
        <v>1747</v>
      </c>
      <c r="AH38" s="195" t="s">
        <v>1748</v>
      </c>
      <c r="AI38" s="196" t="s">
        <v>1749</v>
      </c>
      <c r="AK38" s="194" t="s">
        <v>1745</v>
      </c>
      <c r="AL38" s="195" t="s">
        <v>1746</v>
      </c>
      <c r="AM38" s="195" t="s">
        <v>1747</v>
      </c>
      <c r="AN38" s="195" t="s">
        <v>1748</v>
      </c>
      <c r="AO38" s="196" t="s">
        <v>1749</v>
      </c>
      <c r="AQ38" s="194" t="s">
        <v>1745</v>
      </c>
      <c r="AR38" s="195" t="s">
        <v>1746</v>
      </c>
      <c r="AS38" s="195" t="s">
        <v>1747</v>
      </c>
      <c r="AT38" s="195" t="s">
        <v>1748</v>
      </c>
      <c r="AU38" s="196" t="s">
        <v>1749</v>
      </c>
      <c r="AW38" s="194" t="s">
        <v>1745</v>
      </c>
      <c r="AX38" s="195" t="s">
        <v>1746</v>
      </c>
      <c r="AY38" s="195" t="s">
        <v>1747</v>
      </c>
      <c r="AZ38" s="195" t="s">
        <v>1748</v>
      </c>
      <c r="BA38" s="196" t="s">
        <v>1749</v>
      </c>
    </row>
    <row r="39" spans="7:53" ht="15.75" customHeight="1">
      <c r="G39" s="2" t="str">
        <f>IFERROR(VLOOKUP(H39,Components!$A:$C,2,FALSE),"")</f>
        <v>ALIS000209</v>
      </c>
      <c r="H39" s="2" t="s">
        <v>129</v>
      </c>
      <c r="I39" s="2">
        <f>IFERROR(VLOOKUP(H39,Components!$A:$C,3,FALSE),"")</f>
        <v>102.96000000000001</v>
      </c>
      <c r="J39" s="2">
        <v>1</v>
      </c>
      <c r="K39" s="2">
        <f t="shared" ref="K39:K46" si="25">IFERROR(J39*I39, 0)</f>
        <v>102.96000000000001</v>
      </c>
      <c r="M39" s="2" t="str">
        <f>IFERROR(VLOOKUP(N39,Components!$A:$C,2,FALSE),"")</f>
        <v>ALIS000210</v>
      </c>
      <c r="N39" s="2" t="s">
        <v>135</v>
      </c>
      <c r="O39" s="2">
        <f>IFERROR(VLOOKUP(N39,Components!$A:$C,3,FALSE),"")</f>
        <v>191.4</v>
      </c>
      <c r="P39" s="2">
        <v>1</v>
      </c>
      <c r="Q39" s="2">
        <f t="shared" ref="Q39:Q46" si="26">IFERROR(P39*O39, 0)</f>
        <v>191.4</v>
      </c>
      <c r="S39" s="2" t="str">
        <f>IFERROR(VLOOKUP(T39,Components!$A:$C,2,FALSE),"")</f>
        <v>ALIS000316</v>
      </c>
      <c r="T39" s="2" t="s">
        <v>141</v>
      </c>
      <c r="U39" s="2">
        <f>IFERROR(VLOOKUP(T39,Components!$A:$C,3,FALSE),"")</f>
        <v>250.8</v>
      </c>
      <c r="V39" s="2">
        <v>1</v>
      </c>
      <c r="W39" s="2">
        <f t="shared" ref="W39:W46" si="27">IFERROR(V39*U39, 0)</f>
        <v>250.8</v>
      </c>
      <c r="Y39" s="2" t="str">
        <f>IFERROR(VLOOKUP(Z39,Components!$A:$C,2,FALSE),"")</f>
        <v>ALIS000211</v>
      </c>
      <c r="Z39" s="2" t="s">
        <v>1328</v>
      </c>
      <c r="AA39" s="2">
        <f>IFERROR(VLOOKUP(Z39,Components!$A:$C,3,FALSE),"")</f>
        <v>435.6</v>
      </c>
      <c r="AB39" s="2">
        <v>1</v>
      </c>
      <c r="AC39" s="2">
        <f t="shared" ref="AC39:AC46" si="28">IFERROR(AB39*AA39, 0)</f>
        <v>435.6</v>
      </c>
      <c r="AE39" s="2" t="str">
        <f>IFERROR(VLOOKUP(AF39,Components!$A:$C,2,FALSE),"")</f>
        <v>ALIS000211</v>
      </c>
      <c r="AF39" s="2" t="s">
        <v>1328</v>
      </c>
      <c r="AG39" s="2">
        <f>IFERROR(VLOOKUP(AF39,Components!$A:$C,3,FALSE),"")</f>
        <v>435.6</v>
      </c>
      <c r="AH39" s="2">
        <v>1</v>
      </c>
      <c r="AI39" s="2">
        <f t="shared" ref="AI39:AI46" si="29">IFERROR(AH39*AG39, 0)</f>
        <v>435.6</v>
      </c>
      <c r="AK39" s="2" t="str">
        <f>IFERROR(VLOOKUP(AL39,Components!$A:$C,2,FALSE),"")</f>
        <v>ALIS000212</v>
      </c>
      <c r="AL39" s="2" t="s">
        <v>147</v>
      </c>
      <c r="AM39" s="2">
        <f>IFERROR(VLOOKUP(AL39,Components!$A:$C,3,FALSE),"")</f>
        <v>442.20000000000005</v>
      </c>
      <c r="AN39" s="2">
        <v>1</v>
      </c>
      <c r="AO39" s="2">
        <f t="shared" ref="AO39:AO46" si="30">IFERROR(AN39*AM39, 0)</f>
        <v>442.20000000000005</v>
      </c>
      <c r="AQ39" s="2" t="str">
        <f>IFERROR(VLOOKUP(AR39,Components!$A:$C,2,FALSE),"")</f>
        <v>ALIS000212</v>
      </c>
      <c r="AR39" s="2" t="s">
        <v>147</v>
      </c>
      <c r="AS39" s="2">
        <f>IFERROR(VLOOKUP(AR39,Components!$A:$C,3,FALSE),"")</f>
        <v>442.20000000000005</v>
      </c>
      <c r="AT39" s="2">
        <v>1</v>
      </c>
      <c r="AU39" s="2">
        <f t="shared" ref="AU39:AU46" si="31">IFERROR(AT39*AS39, 0)</f>
        <v>442.20000000000005</v>
      </c>
      <c r="AW39" s="2" t="str">
        <f>IFERROR(VLOOKUP(AX39,Components!$A:$C,2,FALSE),"")</f>
        <v>ALIS000257</v>
      </c>
      <c r="AX39" s="2" t="s">
        <v>153</v>
      </c>
      <c r="AY39" s="2">
        <f>IFERROR(VLOOKUP(AX39,Components!$A:$C,3,FALSE),"")</f>
        <v>477.84000000000003</v>
      </c>
      <c r="AZ39" s="2">
        <v>1</v>
      </c>
      <c r="BA39" s="2">
        <f t="shared" ref="BA39:BA46" si="32">IFERROR(AZ39*AY39, 0)</f>
        <v>477.84000000000003</v>
      </c>
    </row>
    <row r="40" spans="7:53" ht="15.75" customHeight="1">
      <c r="G40" s="2" t="str">
        <f>IFERROR(VLOOKUP(H40,Components!$A:$C,2,FALSE),"")</f>
        <v>ALIS000221</v>
      </c>
      <c r="H40" s="2" t="s">
        <v>1342</v>
      </c>
      <c r="I40" s="2">
        <f>IFERROR(VLOOKUP(H40,Components!$A:$C,3,FALSE),"")</f>
        <v>39.6</v>
      </c>
      <c r="J40" s="2">
        <v>1</v>
      </c>
      <c r="K40" s="2">
        <f t="shared" si="25"/>
        <v>39.6</v>
      </c>
      <c r="M40" s="2" t="str">
        <f>IFERROR(VLOOKUP(N40,Components!$A:$C,2,FALSE),"")</f>
        <v>ALIS000222</v>
      </c>
      <c r="N40" s="2" t="s">
        <v>1344</v>
      </c>
      <c r="O40" s="2">
        <f>IFERROR(VLOOKUP(N40,Components!$A:$C,3,FALSE),"")</f>
        <v>66</v>
      </c>
      <c r="P40" s="2">
        <v>1</v>
      </c>
      <c r="Q40" s="2">
        <f t="shared" si="26"/>
        <v>66</v>
      </c>
      <c r="S40" s="2" t="str">
        <f>IFERROR(VLOOKUP(T40,Components!$A:$C,2,FALSE),"")</f>
        <v>ALIS000222</v>
      </c>
      <c r="T40" s="2" t="s">
        <v>1344</v>
      </c>
      <c r="U40" s="2">
        <f>IFERROR(VLOOKUP(T40,Components!$A:$C,3,FALSE),"")</f>
        <v>66</v>
      </c>
      <c r="V40" s="2">
        <v>1</v>
      </c>
      <c r="W40" s="2">
        <f t="shared" si="27"/>
        <v>66</v>
      </c>
      <c r="Y40" s="2" t="str">
        <f>IFERROR(VLOOKUP(Z40,Components!$A:$C,2,FALSE),"")</f>
        <v>ALIS000223</v>
      </c>
      <c r="Z40" s="2" t="s">
        <v>1346</v>
      </c>
      <c r="AA40" s="2">
        <f>IFERROR(VLOOKUP(Z40,Components!$A:$C,3,FALSE),"")</f>
        <v>92.4</v>
      </c>
      <c r="AB40" s="2">
        <v>1</v>
      </c>
      <c r="AC40" s="2">
        <f t="shared" si="28"/>
        <v>92.4</v>
      </c>
      <c r="AE40" s="2" t="str">
        <f>IFERROR(VLOOKUP(AF40,Components!$A:$C,2,FALSE),"")</f>
        <v>ALIS000223</v>
      </c>
      <c r="AF40" s="2" t="s">
        <v>1346</v>
      </c>
      <c r="AG40" s="2">
        <f>IFERROR(VLOOKUP(AF40,Components!$A:$C,3,FALSE),"")</f>
        <v>92.4</v>
      </c>
      <c r="AH40" s="2">
        <v>1</v>
      </c>
      <c r="AI40" s="2">
        <f t="shared" si="29"/>
        <v>92.4</v>
      </c>
      <c r="AK40" s="2" t="str">
        <f>IFERROR(VLOOKUP(AL40,Components!$A:$C,2,FALSE),"")</f>
        <v>ALIS000223</v>
      </c>
      <c r="AL40" s="2" t="s">
        <v>1346</v>
      </c>
      <c r="AM40" s="2">
        <f>IFERROR(VLOOKUP(AL40,Components!$A:$C,3,FALSE),"")</f>
        <v>92.4</v>
      </c>
      <c r="AN40" s="2">
        <v>1</v>
      </c>
      <c r="AO40" s="2">
        <f t="shared" si="30"/>
        <v>92.4</v>
      </c>
      <c r="AQ40" s="2" t="str">
        <f>IFERROR(VLOOKUP(AR40,Components!$A:$C,2,FALSE),"")</f>
        <v>ALIS000223</v>
      </c>
      <c r="AR40" s="2" t="s">
        <v>1346</v>
      </c>
      <c r="AS40" s="2">
        <f>IFERROR(VLOOKUP(AR40,Components!$A:$C,3,FALSE),"")</f>
        <v>92.4</v>
      </c>
      <c r="AT40" s="2">
        <v>1</v>
      </c>
      <c r="AU40" s="2">
        <f t="shared" si="31"/>
        <v>92.4</v>
      </c>
      <c r="AW40" s="2" t="str">
        <f>IFERROR(VLOOKUP(AX40,Components!$A:$C,2,FALSE),"")</f>
        <v/>
      </c>
      <c r="AX40" s="2"/>
      <c r="AY40" s="2" t="str">
        <f>IFERROR(VLOOKUP(AX40,Components!$A:$C,3,FALSE),"")</f>
        <v/>
      </c>
      <c r="AZ40" s="2">
        <v>1</v>
      </c>
      <c r="BA40" s="2">
        <f t="shared" si="32"/>
        <v>0</v>
      </c>
    </row>
    <row r="41" spans="7:53" ht="15.75" customHeight="1">
      <c r="G41" s="2" t="str">
        <f>IFERROR(VLOOKUP(H41,Components!$A:$C,2,FALSE),"")</f>
        <v/>
      </c>
      <c r="H41" s="2" t="s">
        <v>1789</v>
      </c>
      <c r="I41" s="2" t="str">
        <f>IFERROR(VLOOKUP(H41,Components!$A:$C,3,FALSE),"")</f>
        <v/>
      </c>
      <c r="J41" s="2">
        <v>1</v>
      </c>
      <c r="K41" s="2">
        <f t="shared" si="25"/>
        <v>0</v>
      </c>
      <c r="M41" s="2" t="str">
        <f>IFERROR(VLOOKUP(N41,Components!$A:$C,2,FALSE),"")</f>
        <v/>
      </c>
      <c r="N41" s="2" t="s">
        <v>1789</v>
      </c>
      <c r="O41" s="2" t="str">
        <f>IFERROR(VLOOKUP(N41,Components!$A:$C,3,FALSE),"")</f>
        <v/>
      </c>
      <c r="P41" s="2">
        <v>1</v>
      </c>
      <c r="Q41" s="2">
        <f t="shared" si="26"/>
        <v>0</v>
      </c>
      <c r="S41" s="2" t="str">
        <f>IFERROR(VLOOKUP(T41,Components!$A:$C,2,FALSE),"")</f>
        <v/>
      </c>
      <c r="T41" s="2" t="s">
        <v>1789</v>
      </c>
      <c r="U41" s="2" t="str">
        <f>IFERROR(VLOOKUP(T41,Components!$A:$C,3,FALSE),"")</f>
        <v/>
      </c>
      <c r="V41" s="2">
        <v>1</v>
      </c>
      <c r="W41" s="2">
        <f t="shared" si="27"/>
        <v>0</v>
      </c>
      <c r="Y41" s="2" t="str">
        <f>IFERROR(VLOOKUP(Z41,Components!$A:$C,2,FALSE),"")</f>
        <v>ALIS000251</v>
      </c>
      <c r="Z41" s="2" t="s">
        <v>1397</v>
      </c>
      <c r="AA41" s="2">
        <f>IFERROR(VLOOKUP(Z41,Components!$A:$C,3,FALSE),"")</f>
        <v>105.60000000000001</v>
      </c>
      <c r="AB41" s="2">
        <v>1</v>
      </c>
      <c r="AC41" s="2">
        <f t="shared" si="28"/>
        <v>105.60000000000001</v>
      </c>
      <c r="AE41" s="2" t="str">
        <f>IFERROR(VLOOKUP(AF41,Components!$A:$C,2,FALSE),"")</f>
        <v>ALIS000251</v>
      </c>
      <c r="AF41" s="2" t="s">
        <v>1397</v>
      </c>
      <c r="AG41" s="2">
        <f>IFERROR(VLOOKUP(AF41,Components!$A:$C,3,FALSE),"")</f>
        <v>105.60000000000001</v>
      </c>
      <c r="AH41" s="2">
        <v>1</v>
      </c>
      <c r="AI41" s="2">
        <f t="shared" si="29"/>
        <v>105.60000000000001</v>
      </c>
      <c r="AK41" s="2" t="str">
        <f>IFERROR(VLOOKUP(AL41,Components!$A:$C,2,FALSE),"")</f>
        <v>ALIS000251</v>
      </c>
      <c r="AL41" s="2" t="s">
        <v>1397</v>
      </c>
      <c r="AM41" s="2">
        <f>IFERROR(VLOOKUP(AL41,Components!$A:$C,3,FALSE),"")</f>
        <v>105.60000000000001</v>
      </c>
      <c r="AN41" s="2">
        <v>1</v>
      </c>
      <c r="AO41" s="2">
        <f t="shared" si="30"/>
        <v>105.60000000000001</v>
      </c>
      <c r="AQ41" s="2" t="str">
        <f>IFERROR(VLOOKUP(AR41,Components!$A:$C,2,FALSE),"")</f>
        <v>ALIS000251</v>
      </c>
      <c r="AR41" s="2" t="s">
        <v>1397</v>
      </c>
      <c r="AS41" s="2">
        <f>IFERROR(VLOOKUP(AR41,Components!$A:$C,3,FALSE),"")</f>
        <v>105.60000000000001</v>
      </c>
      <c r="AT41" s="2">
        <v>1</v>
      </c>
      <c r="AU41" s="2">
        <f t="shared" si="31"/>
        <v>105.60000000000001</v>
      </c>
      <c r="AW41" s="2" t="str">
        <f>IFERROR(VLOOKUP(AX41,Components!$A:$C,2,FALSE),"")</f>
        <v/>
      </c>
      <c r="AX41" s="2"/>
      <c r="AY41" s="2" t="str">
        <f>IFERROR(VLOOKUP(AX41,Components!$A:$C,3,FALSE),"")</f>
        <v/>
      </c>
      <c r="AZ41" s="2">
        <v>1</v>
      </c>
      <c r="BA41" s="2">
        <f t="shared" si="32"/>
        <v>0</v>
      </c>
    </row>
    <row r="42" spans="7:53" ht="15.75" customHeight="1">
      <c r="G42" s="2" t="str">
        <f>IFERROR(VLOOKUP(H42,Components!$A:$C,2,FALSE),"")</f>
        <v>ALIS000084</v>
      </c>
      <c r="H42" s="2" t="s">
        <v>758</v>
      </c>
      <c r="I42" s="2">
        <f>IFERROR(VLOOKUP(H42,Components!$A:$C,3,FALSE),"")</f>
        <v>1.0500000000000001E-2</v>
      </c>
      <c r="J42" s="2">
        <v>1</v>
      </c>
      <c r="K42" s="2">
        <f t="shared" si="25"/>
        <v>1.0500000000000001E-2</v>
      </c>
      <c r="M42" s="2" t="str">
        <f>IFERROR(VLOOKUP(N42,Components!$A:$C,2,FALSE),"")</f>
        <v>ALIS000084</v>
      </c>
      <c r="N42" s="2" t="s">
        <v>758</v>
      </c>
      <c r="O42" s="2">
        <f>IFERROR(VLOOKUP(N42,Components!$A:$C,3,FALSE),"")</f>
        <v>1.0500000000000001E-2</v>
      </c>
      <c r="P42" s="2">
        <v>1</v>
      </c>
      <c r="Q42" s="2">
        <f t="shared" si="26"/>
        <v>1.0500000000000001E-2</v>
      </c>
      <c r="S42" s="2" t="str">
        <f>IFERROR(VLOOKUP(T42,Components!$A:$C,2,FALSE),"")</f>
        <v>ALIS000084</v>
      </c>
      <c r="T42" s="2" t="s">
        <v>758</v>
      </c>
      <c r="U42" s="2">
        <f>IFERROR(VLOOKUP(T42,Components!$A:$C,3,FALSE),"")</f>
        <v>1.0500000000000001E-2</v>
      </c>
      <c r="V42" s="2">
        <v>1</v>
      </c>
      <c r="W42" s="2">
        <f t="shared" si="27"/>
        <v>1.0500000000000001E-2</v>
      </c>
      <c r="Y42" s="2" t="str">
        <f>IFERROR(VLOOKUP(Z42,Components!$A:$C,2,FALSE),"")</f>
        <v>ALIS000084</v>
      </c>
      <c r="Z42" s="2" t="s">
        <v>758</v>
      </c>
      <c r="AA42" s="2">
        <f>IFERROR(VLOOKUP(Z42,Components!$A:$C,3,FALSE),"")</f>
        <v>1.0500000000000001E-2</v>
      </c>
      <c r="AB42" s="2">
        <v>1</v>
      </c>
      <c r="AC42" s="2">
        <f t="shared" si="28"/>
        <v>1.0500000000000001E-2</v>
      </c>
      <c r="AE42" s="2" t="str">
        <f>IFERROR(VLOOKUP(AF42,Components!$A:$C,2,FALSE),"")</f>
        <v>ALIS000084</v>
      </c>
      <c r="AF42" s="2" t="s">
        <v>758</v>
      </c>
      <c r="AG42" s="2">
        <f>IFERROR(VLOOKUP(AF42,Components!$A:$C,3,FALSE),"")</f>
        <v>1.0500000000000001E-2</v>
      </c>
      <c r="AH42" s="2">
        <v>1</v>
      </c>
      <c r="AI42" s="2">
        <f t="shared" si="29"/>
        <v>1.0500000000000001E-2</v>
      </c>
      <c r="AK42" s="2" t="str">
        <f>IFERROR(VLOOKUP(AL42,Components!$A:$C,2,FALSE),"")</f>
        <v>ALIS000084</v>
      </c>
      <c r="AL42" s="2" t="s">
        <v>758</v>
      </c>
      <c r="AM42" s="2">
        <f>IFERROR(VLOOKUP(AL42,Components!$A:$C,3,FALSE),"")</f>
        <v>1.0500000000000001E-2</v>
      </c>
      <c r="AN42" s="2">
        <v>1</v>
      </c>
      <c r="AO42" s="2">
        <f t="shared" si="30"/>
        <v>1.0500000000000001E-2</v>
      </c>
      <c r="AQ42" s="2" t="str">
        <f>IFERROR(VLOOKUP(AR42,Components!$A:$C,2,FALSE),"")</f>
        <v>ALIS000084</v>
      </c>
      <c r="AR42" s="2" t="s">
        <v>758</v>
      </c>
      <c r="AS42" s="2">
        <f>IFERROR(VLOOKUP(AR42,Components!$A:$C,3,FALSE),"")</f>
        <v>1.0500000000000001E-2</v>
      </c>
      <c r="AT42" s="2">
        <v>1</v>
      </c>
      <c r="AU42" s="2">
        <f t="shared" si="31"/>
        <v>1.0500000000000001E-2</v>
      </c>
      <c r="AW42" s="2" t="str">
        <f>IFERROR(VLOOKUP(AX42,Components!$A:$C,2,FALSE),"")</f>
        <v>ALIS000084</v>
      </c>
      <c r="AX42" s="2" t="s">
        <v>758</v>
      </c>
      <c r="AY42" s="2">
        <f>IFERROR(VLOOKUP(AX42,Components!$A:$C,3,FALSE),"")</f>
        <v>1.0500000000000001E-2</v>
      </c>
      <c r="AZ42" s="2">
        <v>1</v>
      </c>
      <c r="BA42" s="2">
        <f t="shared" si="32"/>
        <v>1.0500000000000001E-2</v>
      </c>
    </row>
    <row r="43" spans="7:53" ht="15.75" customHeight="1">
      <c r="G43" s="2" t="str">
        <f>IFERROR(VLOOKUP(H43,Components!$A:$C,2,FALSE),"")</f>
        <v>ALIS000083</v>
      </c>
      <c r="H43" s="2" t="s">
        <v>756</v>
      </c>
      <c r="I43" s="2">
        <f>IFERROR(VLOOKUP(H43,Components!$A:$C,3,FALSE),"")</f>
        <v>1.0500000000000001E-2</v>
      </c>
      <c r="J43" s="2">
        <v>1</v>
      </c>
      <c r="K43" s="2">
        <f t="shared" si="25"/>
        <v>1.0500000000000001E-2</v>
      </c>
      <c r="M43" s="2" t="str">
        <f>IFERROR(VLOOKUP(N43,Components!$A:$C,2,FALSE),"")</f>
        <v>ALIS000083</v>
      </c>
      <c r="N43" s="2" t="s">
        <v>756</v>
      </c>
      <c r="O43" s="2">
        <f>IFERROR(VLOOKUP(N43,Components!$A:$C,3,FALSE),"")</f>
        <v>1.0500000000000001E-2</v>
      </c>
      <c r="P43" s="2">
        <v>1</v>
      </c>
      <c r="Q43" s="2">
        <f t="shared" si="26"/>
        <v>1.0500000000000001E-2</v>
      </c>
      <c r="S43" s="2" t="str">
        <f>IFERROR(VLOOKUP(T43,Components!$A:$C,2,FALSE),"")</f>
        <v>ALIS000083</v>
      </c>
      <c r="T43" s="2" t="s">
        <v>756</v>
      </c>
      <c r="U43" s="2">
        <f>IFERROR(VLOOKUP(T43,Components!$A:$C,3,FALSE),"")</f>
        <v>1.0500000000000001E-2</v>
      </c>
      <c r="V43" s="2">
        <v>1</v>
      </c>
      <c r="W43" s="2">
        <f t="shared" si="27"/>
        <v>1.0500000000000001E-2</v>
      </c>
      <c r="Y43" s="2" t="str">
        <f>IFERROR(VLOOKUP(Z43,Components!$A:$C,2,FALSE),"")</f>
        <v>ALIS000083</v>
      </c>
      <c r="Z43" s="2" t="s">
        <v>756</v>
      </c>
      <c r="AA43" s="2">
        <f>IFERROR(VLOOKUP(Z43,Components!$A:$C,3,FALSE),"")</f>
        <v>1.0500000000000001E-2</v>
      </c>
      <c r="AB43" s="2">
        <v>1</v>
      </c>
      <c r="AC43" s="2">
        <f t="shared" si="28"/>
        <v>1.0500000000000001E-2</v>
      </c>
      <c r="AE43" s="2" t="str">
        <f>IFERROR(VLOOKUP(AF43,Components!$A:$C,2,FALSE),"")</f>
        <v>ALIS000083</v>
      </c>
      <c r="AF43" s="2" t="s">
        <v>756</v>
      </c>
      <c r="AG43" s="2">
        <f>IFERROR(VLOOKUP(AF43,Components!$A:$C,3,FALSE),"")</f>
        <v>1.0500000000000001E-2</v>
      </c>
      <c r="AH43" s="2">
        <v>1</v>
      </c>
      <c r="AI43" s="2">
        <f t="shared" si="29"/>
        <v>1.0500000000000001E-2</v>
      </c>
      <c r="AK43" s="2" t="str">
        <f>IFERROR(VLOOKUP(AL43,Components!$A:$C,2,FALSE),"")</f>
        <v>ALIS000083</v>
      </c>
      <c r="AL43" s="2" t="s">
        <v>756</v>
      </c>
      <c r="AM43" s="2">
        <f>IFERROR(VLOOKUP(AL43,Components!$A:$C,3,FALSE),"")</f>
        <v>1.0500000000000001E-2</v>
      </c>
      <c r="AN43" s="2">
        <v>1</v>
      </c>
      <c r="AO43" s="2">
        <f t="shared" si="30"/>
        <v>1.0500000000000001E-2</v>
      </c>
      <c r="AQ43" s="2" t="str">
        <f>IFERROR(VLOOKUP(AR43,Components!$A:$C,2,FALSE),"")</f>
        <v>ALIS000083</v>
      </c>
      <c r="AR43" s="2" t="s">
        <v>756</v>
      </c>
      <c r="AS43" s="2">
        <f>IFERROR(VLOOKUP(AR43,Components!$A:$C,3,FALSE),"")</f>
        <v>1.0500000000000001E-2</v>
      </c>
      <c r="AT43" s="2">
        <v>1</v>
      </c>
      <c r="AU43" s="2">
        <f t="shared" si="31"/>
        <v>1.0500000000000001E-2</v>
      </c>
      <c r="AW43" s="2" t="str">
        <f>IFERROR(VLOOKUP(AX43,Components!$A:$C,2,FALSE),"")</f>
        <v>ALIS000083</v>
      </c>
      <c r="AX43" s="2" t="s">
        <v>756</v>
      </c>
      <c r="AY43" s="2">
        <f>IFERROR(VLOOKUP(AX43,Components!$A:$C,3,FALSE),"")</f>
        <v>1.0500000000000001E-2</v>
      </c>
      <c r="AZ43" s="2">
        <v>1</v>
      </c>
      <c r="BA43" s="2">
        <f t="shared" si="32"/>
        <v>1.0500000000000001E-2</v>
      </c>
    </row>
    <row r="44" spans="7:53" ht="15.75" customHeight="1">
      <c r="G44" s="2" t="str">
        <f>IFERROR(VLOOKUP(H44,Components!$A:$C,2,FALSE),"")</f>
        <v>ALIS000080</v>
      </c>
      <c r="H44" s="2" t="s">
        <v>750</v>
      </c>
      <c r="I44" s="2">
        <f>IFERROR(VLOOKUP(H44,Components!$A:$C,3,FALSE),"")</f>
        <v>14.82683982683983</v>
      </c>
      <c r="J44" s="2">
        <v>0.3</v>
      </c>
      <c r="K44" s="2">
        <f t="shared" si="25"/>
        <v>4.4480519480519485</v>
      </c>
      <c r="M44" s="2" t="str">
        <f>IFERROR(VLOOKUP(N44,Components!$A:$C,2,FALSE),"")</f>
        <v>ALIS000080</v>
      </c>
      <c r="N44" s="2" t="s">
        <v>750</v>
      </c>
      <c r="O44" s="2">
        <f>IFERROR(VLOOKUP(N44,Components!$A:$C,3,FALSE),"")</f>
        <v>14.82683982683983</v>
      </c>
      <c r="P44" s="2">
        <v>0.3</v>
      </c>
      <c r="Q44" s="2">
        <f t="shared" si="26"/>
        <v>4.4480519480519485</v>
      </c>
      <c r="S44" s="2" t="str">
        <f>IFERROR(VLOOKUP(T44,Components!$A:$C,2,FALSE),"")</f>
        <v>ALIS000080</v>
      </c>
      <c r="T44" s="2" t="s">
        <v>750</v>
      </c>
      <c r="U44" s="2">
        <f>IFERROR(VLOOKUP(T44,Components!$A:$C,3,FALSE),"")</f>
        <v>14.82683982683983</v>
      </c>
      <c r="V44" s="2">
        <v>0.3</v>
      </c>
      <c r="W44" s="2">
        <f t="shared" si="27"/>
        <v>4.4480519480519485</v>
      </c>
      <c r="Y44" s="2" t="str">
        <f>IFERROR(VLOOKUP(Z44,Components!$A:$C,2,FALSE),"")</f>
        <v>ALIS000080</v>
      </c>
      <c r="Z44" s="2" t="s">
        <v>750</v>
      </c>
      <c r="AA44" s="2">
        <f>IFERROR(VLOOKUP(Z44,Components!$A:$C,3,FALSE),"")</f>
        <v>14.82683982683983</v>
      </c>
      <c r="AB44" s="2">
        <v>0.3</v>
      </c>
      <c r="AC44" s="2">
        <f t="shared" si="28"/>
        <v>4.4480519480519485</v>
      </c>
      <c r="AE44" s="2" t="str">
        <f>IFERROR(VLOOKUP(AF44,Components!$A:$C,2,FALSE),"")</f>
        <v>ALIS000080</v>
      </c>
      <c r="AF44" s="2" t="s">
        <v>750</v>
      </c>
      <c r="AG44" s="2">
        <f>IFERROR(VLOOKUP(AF44,Components!$A:$C,3,FALSE),"")</f>
        <v>14.82683982683983</v>
      </c>
      <c r="AH44" s="2">
        <v>0.3</v>
      </c>
      <c r="AI44" s="2">
        <f t="shared" si="29"/>
        <v>4.4480519480519485</v>
      </c>
      <c r="AK44" s="2" t="str">
        <f>IFERROR(VLOOKUP(AL44,Components!$A:$C,2,FALSE),"")</f>
        <v>ALIS000080</v>
      </c>
      <c r="AL44" s="2" t="s">
        <v>750</v>
      </c>
      <c r="AM44" s="2">
        <f>IFERROR(VLOOKUP(AL44,Components!$A:$C,3,FALSE),"")</f>
        <v>14.82683982683983</v>
      </c>
      <c r="AN44" s="2">
        <v>0.3</v>
      </c>
      <c r="AO44" s="2">
        <f t="shared" si="30"/>
        <v>4.4480519480519485</v>
      </c>
      <c r="AQ44" s="2" t="str">
        <f>IFERROR(VLOOKUP(AR44,Components!$A:$C,2,FALSE),"")</f>
        <v>ALIS000080</v>
      </c>
      <c r="AR44" s="2" t="s">
        <v>750</v>
      </c>
      <c r="AS44" s="2">
        <f>IFERROR(VLOOKUP(AR44,Components!$A:$C,3,FALSE),"")</f>
        <v>14.82683982683983</v>
      </c>
      <c r="AT44" s="2">
        <v>0.3</v>
      </c>
      <c r="AU44" s="2">
        <f t="shared" si="31"/>
        <v>4.4480519480519485</v>
      </c>
      <c r="AW44" s="2" t="str">
        <f>IFERROR(VLOOKUP(AX44,Components!$A:$C,2,FALSE),"")</f>
        <v/>
      </c>
      <c r="AX44" s="2"/>
      <c r="AY44" s="2" t="str">
        <f>IFERROR(VLOOKUP(AX44,Components!$A:$C,3,FALSE),"")</f>
        <v/>
      </c>
      <c r="AZ44" s="2">
        <v>1</v>
      </c>
      <c r="BA44" s="2">
        <f t="shared" si="32"/>
        <v>0</v>
      </c>
    </row>
    <row r="45" spans="7:53" ht="15.75" customHeight="1">
      <c r="G45" s="2" t="str">
        <f>IFERROR(VLOOKUP(H45,Components!$A:$C,2,FALSE),"")</f>
        <v/>
      </c>
      <c r="H45" s="2"/>
      <c r="I45" s="2" t="str">
        <f>IFERROR(VLOOKUP(H45,Components!$A:$C,3,FALSE),"")</f>
        <v/>
      </c>
      <c r="J45" s="2"/>
      <c r="K45" s="2">
        <f t="shared" si="25"/>
        <v>0</v>
      </c>
      <c r="M45" s="2" t="str">
        <f>IFERROR(VLOOKUP(N45,Components!$A:$C,2,FALSE),"")</f>
        <v/>
      </c>
      <c r="N45" s="2"/>
      <c r="O45" s="2" t="str">
        <f>IFERROR(VLOOKUP(N45,Components!$A:$C,3,FALSE),"")</f>
        <v/>
      </c>
      <c r="P45" s="2"/>
      <c r="Q45" s="2">
        <f t="shared" si="26"/>
        <v>0</v>
      </c>
      <c r="S45" s="2" t="str">
        <f>IFERROR(VLOOKUP(T45,Components!$A:$C,2,FALSE),"")</f>
        <v>ALIS000260</v>
      </c>
      <c r="T45" s="2" t="s">
        <v>1415</v>
      </c>
      <c r="U45" s="2">
        <f>IFERROR(VLOOKUP(T45,Components!$A:$C,3,FALSE),"")</f>
        <v>6.6000000000000005</v>
      </c>
      <c r="V45" s="2">
        <v>1</v>
      </c>
      <c r="W45" s="2">
        <f t="shared" si="27"/>
        <v>6.6000000000000005</v>
      </c>
      <c r="Y45" s="2" t="str">
        <f>IFERROR(VLOOKUP(Z45,Components!$A:$C,2,FALSE),"")</f>
        <v>ALIS000260</v>
      </c>
      <c r="Z45" s="2" t="s">
        <v>1415</v>
      </c>
      <c r="AA45" s="2">
        <f>IFERROR(VLOOKUP(Z45,Components!$A:$C,3,FALSE),"")</f>
        <v>6.6000000000000005</v>
      </c>
      <c r="AB45" s="2">
        <v>1</v>
      </c>
      <c r="AC45" s="2">
        <f t="shared" si="28"/>
        <v>6.6000000000000005</v>
      </c>
      <c r="AE45" s="2" t="str">
        <f>IFERROR(VLOOKUP(AF45,Components!$A:$C,2,FALSE),"")</f>
        <v>ALIS000260</v>
      </c>
      <c r="AF45" s="2" t="s">
        <v>1415</v>
      </c>
      <c r="AG45" s="2">
        <f>IFERROR(VLOOKUP(AF45,Components!$A:$C,3,FALSE),"")</f>
        <v>6.6000000000000005</v>
      </c>
      <c r="AH45" s="2">
        <v>1</v>
      </c>
      <c r="AI45" s="2">
        <f t="shared" si="29"/>
        <v>6.6000000000000005</v>
      </c>
      <c r="AK45" s="2" t="str">
        <f>IFERROR(VLOOKUP(AL45,Components!$A:$C,2,FALSE),"")</f>
        <v>ALIS000260</v>
      </c>
      <c r="AL45" s="2" t="s">
        <v>1415</v>
      </c>
      <c r="AM45" s="2">
        <f>IFERROR(VLOOKUP(AL45,Components!$A:$C,3,FALSE),"")</f>
        <v>6.6000000000000005</v>
      </c>
      <c r="AN45" s="2">
        <v>1</v>
      </c>
      <c r="AO45" s="2">
        <f t="shared" si="30"/>
        <v>6.6000000000000005</v>
      </c>
      <c r="AQ45" s="2" t="str">
        <f>IFERROR(VLOOKUP(AR45,Components!$A:$C,2,FALSE),"")</f>
        <v>ALIS000260</v>
      </c>
      <c r="AR45" s="2" t="s">
        <v>1415</v>
      </c>
      <c r="AS45" s="2">
        <f>IFERROR(VLOOKUP(AR45,Components!$A:$C,3,FALSE),"")</f>
        <v>6.6000000000000005</v>
      </c>
      <c r="AT45" s="2">
        <v>1</v>
      </c>
      <c r="AU45" s="2">
        <f t="shared" si="31"/>
        <v>6.6000000000000005</v>
      </c>
      <c r="AW45" s="2" t="str">
        <f>IFERROR(VLOOKUP(AX45,Components!$A:$C,2,FALSE),"")</f>
        <v>ALIS000080</v>
      </c>
      <c r="AX45" s="2" t="s">
        <v>750</v>
      </c>
      <c r="AY45" s="2">
        <f>IFERROR(VLOOKUP(AX45,Components!$A:$C,3,FALSE),"")</f>
        <v>14.82683982683983</v>
      </c>
      <c r="AZ45" s="2">
        <v>0.3</v>
      </c>
      <c r="BA45" s="2">
        <f t="shared" si="32"/>
        <v>4.4480519480519485</v>
      </c>
    </row>
    <row r="46" spans="7:53" ht="15.75" customHeight="1">
      <c r="G46" s="2" t="str">
        <f>IFERROR(VLOOKUP(H46,Components!$A:$C,2,FALSE),"")</f>
        <v/>
      </c>
      <c r="H46" s="2"/>
      <c r="I46" s="2" t="str">
        <f>IFERROR(VLOOKUP(H46,Components!$A:$C,3,FALSE),"")</f>
        <v/>
      </c>
      <c r="J46" s="2">
        <v>0</v>
      </c>
      <c r="K46" s="2">
        <f t="shared" si="25"/>
        <v>0</v>
      </c>
      <c r="M46" s="2" t="str">
        <f>IFERROR(VLOOKUP(N46,Components!$A:$C,2,FALSE),"")</f>
        <v/>
      </c>
      <c r="N46" s="2"/>
      <c r="O46" s="2" t="str">
        <f>IFERROR(VLOOKUP(N46,Components!$A:$C,3,FALSE),"")</f>
        <v/>
      </c>
      <c r="P46" s="2">
        <v>0</v>
      </c>
      <c r="Q46" s="2">
        <f t="shared" si="26"/>
        <v>0</v>
      </c>
      <c r="S46" s="2" t="str">
        <f>IFERROR(VLOOKUP(T46,Components!$A:$C,2,FALSE),"")</f>
        <v/>
      </c>
      <c r="T46" s="2"/>
      <c r="U46" s="2" t="str">
        <f>IFERROR(VLOOKUP(T46,Components!$A:$C,3,FALSE),"")</f>
        <v/>
      </c>
      <c r="V46" s="2">
        <v>0</v>
      </c>
      <c r="W46" s="2">
        <f t="shared" si="27"/>
        <v>0</v>
      </c>
      <c r="Y46" s="2" t="str">
        <f>IFERROR(VLOOKUP(Z46,Components!$A:$C,2,FALSE),"")</f>
        <v/>
      </c>
      <c r="Z46" s="2"/>
      <c r="AA46" s="2" t="str">
        <f>IFERROR(VLOOKUP(Z46,Components!$A:$C,3,FALSE),"")</f>
        <v/>
      </c>
      <c r="AB46" s="2">
        <v>0</v>
      </c>
      <c r="AC46" s="2">
        <f t="shared" si="28"/>
        <v>0</v>
      </c>
      <c r="AE46" s="2" t="str">
        <f>IFERROR(VLOOKUP(AF46,Components!$A:$C,2,FALSE),"")</f>
        <v/>
      </c>
      <c r="AF46" s="2"/>
      <c r="AG46" s="2" t="str">
        <f>IFERROR(VLOOKUP(AF46,Components!$A:$C,3,FALSE),"")</f>
        <v/>
      </c>
      <c r="AH46" s="2">
        <v>0</v>
      </c>
      <c r="AI46" s="2">
        <f t="shared" si="29"/>
        <v>0</v>
      </c>
      <c r="AK46" s="2" t="str">
        <f>IFERROR(VLOOKUP(AL46,Components!$A:$C,2,FALSE),"")</f>
        <v/>
      </c>
      <c r="AL46" s="2"/>
      <c r="AM46" s="2" t="str">
        <f>IFERROR(VLOOKUP(AL46,Components!$A:$C,3,FALSE),"")</f>
        <v/>
      </c>
      <c r="AN46" s="2">
        <v>0</v>
      </c>
      <c r="AO46" s="2">
        <f t="shared" si="30"/>
        <v>0</v>
      </c>
      <c r="AQ46" s="2" t="str">
        <f>IFERROR(VLOOKUP(AR46,Components!$A:$C,2,FALSE),"")</f>
        <v/>
      </c>
      <c r="AR46" s="2"/>
      <c r="AS46" s="2" t="str">
        <f>IFERROR(VLOOKUP(AR46,Components!$A:$C,3,FALSE),"")</f>
        <v/>
      </c>
      <c r="AT46" s="2">
        <v>0</v>
      </c>
      <c r="AU46" s="2">
        <f t="shared" si="31"/>
        <v>0</v>
      </c>
      <c r="AW46" s="2" t="str">
        <f>IFERROR(VLOOKUP(AX46,Components!$A:$C,2,FALSE),"")</f>
        <v>ALIS000259</v>
      </c>
      <c r="AX46" s="2" t="s">
        <v>1413</v>
      </c>
      <c r="AY46" s="2">
        <f>IFERROR(VLOOKUP(AX46,Components!$A:$C,3,FALSE),"")</f>
        <v>35.270454545454548</v>
      </c>
      <c r="AZ46" s="2">
        <v>1</v>
      </c>
      <c r="BA46" s="2">
        <f t="shared" si="32"/>
        <v>35.270454545454548</v>
      </c>
    </row>
    <row r="47" spans="7:53" ht="15.75" customHeight="1">
      <c r="G47" s="2" t="s">
        <v>1750</v>
      </c>
      <c r="K47" s="2">
        <f>SUM(K39:K46)</f>
        <v>147.02905194805197</v>
      </c>
      <c r="M47" s="2" t="s">
        <v>1750</v>
      </c>
      <c r="Q47" s="2">
        <f>SUM(Q39:Q46)</f>
        <v>261.86905194805189</v>
      </c>
      <c r="S47" s="2" t="s">
        <v>1750</v>
      </c>
      <c r="W47" s="2">
        <f>SUM(W39:W46)</f>
        <v>327.86905194805195</v>
      </c>
      <c r="Y47" s="2" t="s">
        <v>1750</v>
      </c>
      <c r="AC47" s="2">
        <f>SUM(AC39:AC46)</f>
        <v>644.6690519480519</v>
      </c>
      <c r="AE47" s="2" t="s">
        <v>1750</v>
      </c>
      <c r="AI47" s="2">
        <f>SUM(AI39:AI46)</f>
        <v>644.6690519480519</v>
      </c>
      <c r="AK47" s="2" t="s">
        <v>1750</v>
      </c>
      <c r="AO47" s="2">
        <f>SUM(AO39:AO46)</f>
        <v>651.26905194805192</v>
      </c>
      <c r="AQ47" s="2" t="s">
        <v>1750</v>
      </c>
      <c r="AU47" s="2">
        <f>SUM(AU39:AU46)</f>
        <v>651.26905194805192</v>
      </c>
      <c r="AW47" s="2" t="s">
        <v>1750</v>
      </c>
      <c r="BA47" s="2">
        <f>SUM(BA39:BA46)</f>
        <v>517.57950649350653</v>
      </c>
    </row>
    <row r="48" spans="7:53" ht="15.75" customHeight="1"/>
    <row r="49" spans="7:53" ht="15.75" customHeight="1">
      <c r="G49" s="192" t="s">
        <v>133</v>
      </c>
      <c r="H49" s="193"/>
      <c r="I49" s="193"/>
      <c r="J49" s="193"/>
      <c r="K49" s="193"/>
      <c r="M49" s="192" t="s">
        <v>139</v>
      </c>
      <c r="N49" s="193"/>
      <c r="O49" s="193"/>
      <c r="P49" s="193"/>
      <c r="Q49" s="193"/>
      <c r="S49" s="192" t="s">
        <v>145</v>
      </c>
      <c r="T49" s="193"/>
      <c r="U49" s="193"/>
      <c r="V49" s="193"/>
      <c r="W49" s="193"/>
      <c r="Y49" s="192" t="s">
        <v>1790</v>
      </c>
      <c r="Z49" s="193"/>
      <c r="AA49" s="193"/>
      <c r="AB49" s="193"/>
      <c r="AC49" s="193"/>
      <c r="AE49" s="192" t="s">
        <v>1791</v>
      </c>
      <c r="AF49" s="193"/>
      <c r="AG49" s="193"/>
      <c r="AH49" s="193"/>
      <c r="AI49" s="193"/>
      <c r="AK49" s="192" t="s">
        <v>1792</v>
      </c>
      <c r="AL49" s="193"/>
      <c r="AM49" s="193"/>
      <c r="AN49" s="193"/>
      <c r="AO49" s="193"/>
      <c r="AQ49" s="192" t="s">
        <v>1793</v>
      </c>
      <c r="AR49" s="193"/>
      <c r="AS49" s="193"/>
      <c r="AT49" s="193"/>
      <c r="AU49" s="193"/>
      <c r="AW49" s="192" t="s">
        <v>157</v>
      </c>
      <c r="AX49" s="193"/>
      <c r="AY49" s="193"/>
      <c r="AZ49" s="193"/>
      <c r="BA49" s="193"/>
    </row>
    <row r="50" spans="7:53" ht="15.75" customHeight="1">
      <c r="G50" s="194" t="s">
        <v>1745</v>
      </c>
      <c r="H50" s="195" t="s">
        <v>1746</v>
      </c>
      <c r="I50" s="195" t="s">
        <v>1747</v>
      </c>
      <c r="J50" s="195" t="s">
        <v>1748</v>
      </c>
      <c r="K50" s="196" t="s">
        <v>1749</v>
      </c>
      <c r="M50" s="194" t="s">
        <v>1745</v>
      </c>
      <c r="N50" s="195" t="s">
        <v>1746</v>
      </c>
      <c r="O50" s="195" t="s">
        <v>1747</v>
      </c>
      <c r="P50" s="195" t="s">
        <v>1748</v>
      </c>
      <c r="Q50" s="196" t="s">
        <v>1749</v>
      </c>
      <c r="S50" s="194" t="s">
        <v>1745</v>
      </c>
      <c r="T50" s="195" t="s">
        <v>1746</v>
      </c>
      <c r="U50" s="195" t="s">
        <v>1747</v>
      </c>
      <c r="V50" s="195" t="s">
        <v>1748</v>
      </c>
      <c r="W50" s="196" t="s">
        <v>1749</v>
      </c>
      <c r="Y50" s="194" t="s">
        <v>1745</v>
      </c>
      <c r="Z50" s="195" t="s">
        <v>1746</v>
      </c>
      <c r="AA50" s="195" t="s">
        <v>1747</v>
      </c>
      <c r="AB50" s="195" t="s">
        <v>1748</v>
      </c>
      <c r="AC50" s="196" t="s">
        <v>1749</v>
      </c>
      <c r="AE50" s="194" t="s">
        <v>1745</v>
      </c>
      <c r="AF50" s="195" t="s">
        <v>1746</v>
      </c>
      <c r="AG50" s="195" t="s">
        <v>1747</v>
      </c>
      <c r="AH50" s="195" t="s">
        <v>1748</v>
      </c>
      <c r="AI50" s="196" t="s">
        <v>1749</v>
      </c>
      <c r="AK50" s="194" t="s">
        <v>1745</v>
      </c>
      <c r="AL50" s="195" t="s">
        <v>1746</v>
      </c>
      <c r="AM50" s="195" t="s">
        <v>1747</v>
      </c>
      <c r="AN50" s="195" t="s">
        <v>1748</v>
      </c>
      <c r="AO50" s="196" t="s">
        <v>1749</v>
      </c>
      <c r="AQ50" s="194" t="s">
        <v>1745</v>
      </c>
      <c r="AR50" s="195" t="s">
        <v>1746</v>
      </c>
      <c r="AS50" s="195" t="s">
        <v>1747</v>
      </c>
      <c r="AT50" s="195" t="s">
        <v>1748</v>
      </c>
      <c r="AU50" s="196" t="s">
        <v>1749</v>
      </c>
      <c r="AW50" s="194" t="s">
        <v>1745</v>
      </c>
      <c r="AX50" s="195" t="s">
        <v>1746</v>
      </c>
      <c r="AY50" s="195" t="s">
        <v>1747</v>
      </c>
      <c r="AZ50" s="195" t="s">
        <v>1748</v>
      </c>
      <c r="BA50" s="196" t="s">
        <v>1749</v>
      </c>
    </row>
    <row r="51" spans="7:53" ht="15.75" customHeight="1">
      <c r="G51" s="2" t="str">
        <f>IFERROR(VLOOKUP(H51,Components!$A:$C,2,FALSE),"")</f>
        <v>ALIS000209</v>
      </c>
      <c r="H51" s="2" t="s">
        <v>129</v>
      </c>
      <c r="I51" s="2">
        <f>IFERROR(VLOOKUP(H51,Components!$A:$C,3,FALSE),"")</f>
        <v>102.96000000000001</v>
      </c>
      <c r="J51" s="2">
        <v>1</v>
      </c>
      <c r="K51" s="2">
        <f t="shared" ref="K51:K58" si="33">IFERROR(J51*I51, 0)</f>
        <v>102.96000000000001</v>
      </c>
      <c r="M51" s="2" t="str">
        <f>IFERROR(VLOOKUP(N51,Components!$A:$C,2,FALSE),"")</f>
        <v>ALIS000210</v>
      </c>
      <c r="N51" s="2" t="s">
        <v>135</v>
      </c>
      <c r="O51" s="2">
        <f>IFERROR(VLOOKUP(N51,Components!$A:$C,3,FALSE),"")</f>
        <v>191.4</v>
      </c>
      <c r="P51" s="2">
        <v>1</v>
      </c>
      <c r="Q51" s="2">
        <f t="shared" ref="Q51:Q58" si="34">IFERROR(P51*O51, 0)</f>
        <v>191.4</v>
      </c>
      <c r="S51" s="2" t="str">
        <f>IFERROR(VLOOKUP(T51,Components!$A:$C,2,FALSE),"")</f>
        <v>ALIS000316</v>
      </c>
      <c r="T51" s="2" t="s">
        <v>141</v>
      </c>
      <c r="U51" s="2">
        <f>IFERROR(VLOOKUP(T51,Components!$A:$C,3,FALSE),"")</f>
        <v>250.8</v>
      </c>
      <c r="V51" s="2">
        <v>1</v>
      </c>
      <c r="W51" s="2">
        <f t="shared" ref="W51:W58" si="35">IFERROR(V51*U51, 0)</f>
        <v>250.8</v>
      </c>
      <c r="Y51" s="2" t="str">
        <f>IFERROR(VLOOKUP(Z51,Components!$A:$C,2,FALSE),"")</f>
        <v>ALIS000211</v>
      </c>
      <c r="Z51" s="2" t="s">
        <v>1328</v>
      </c>
      <c r="AA51" s="2">
        <f>IFERROR(VLOOKUP(Z51,Components!$A:$C,3,FALSE),"")</f>
        <v>435.6</v>
      </c>
      <c r="AB51" s="2">
        <v>1</v>
      </c>
      <c r="AC51" s="2">
        <f t="shared" ref="AC51:AC58" si="36">IFERROR(AB51*AA51, 0)</f>
        <v>435.6</v>
      </c>
      <c r="AE51" s="2" t="str">
        <f>IFERROR(VLOOKUP(AF51,Components!$A:$C,2,FALSE),"")</f>
        <v>ALIS000211</v>
      </c>
      <c r="AF51" s="2" t="s">
        <v>1328</v>
      </c>
      <c r="AG51" s="2">
        <f>IFERROR(VLOOKUP(AF51,Components!$A:$C,3,FALSE),"")</f>
        <v>435.6</v>
      </c>
      <c r="AH51" s="2">
        <v>1</v>
      </c>
      <c r="AI51" s="2">
        <f t="shared" ref="AI51:AI58" si="37">IFERROR(AH51*AG51, 0)</f>
        <v>435.6</v>
      </c>
      <c r="AK51" s="2" t="str">
        <f>IFERROR(VLOOKUP(AL51,Components!$A:$C,2,FALSE),"")</f>
        <v>ALIS000212</v>
      </c>
      <c r="AL51" s="2" t="s">
        <v>147</v>
      </c>
      <c r="AM51" s="2">
        <f>IFERROR(VLOOKUP(AL51,Components!$A:$C,3,FALSE),"")</f>
        <v>442.20000000000005</v>
      </c>
      <c r="AN51" s="2">
        <v>1</v>
      </c>
      <c r="AO51" s="2">
        <f t="shared" ref="AO51:AO58" si="38">IFERROR(AN51*AM51, 0)</f>
        <v>442.20000000000005</v>
      </c>
      <c r="AQ51" s="2" t="str">
        <f>IFERROR(VLOOKUP(AR51,Components!$A:$C,2,FALSE),"")</f>
        <v>ALIS000212</v>
      </c>
      <c r="AR51" s="2" t="s">
        <v>147</v>
      </c>
      <c r="AS51" s="2">
        <f>IFERROR(VLOOKUP(AR51,Components!$A:$C,3,FALSE),"")</f>
        <v>442.20000000000005</v>
      </c>
      <c r="AT51" s="2">
        <v>1</v>
      </c>
      <c r="AU51" s="2">
        <f t="shared" ref="AU51:AU58" si="39">IFERROR(AT51*AS51, 0)</f>
        <v>442.20000000000005</v>
      </c>
      <c r="AW51" s="2" t="str">
        <f>IFERROR(VLOOKUP(AX51,Components!$A:$C,2,FALSE),"")</f>
        <v>ALIS000257</v>
      </c>
      <c r="AX51" s="2" t="s">
        <v>153</v>
      </c>
      <c r="AY51" s="2">
        <f>IFERROR(VLOOKUP(AX51,Components!$A:$C,3,FALSE),"")</f>
        <v>477.84000000000003</v>
      </c>
      <c r="AZ51" s="2">
        <v>1</v>
      </c>
      <c r="BA51" s="2">
        <f t="shared" ref="BA51:BA58" si="40">IFERROR(AZ51*AY51, 0)</f>
        <v>477.84000000000003</v>
      </c>
    </row>
    <row r="52" spans="7:53" ht="15.75" customHeight="1">
      <c r="G52" s="2" t="str">
        <f>IFERROR(VLOOKUP(H52,Components!$A:$C,2,FALSE),"")</f>
        <v>ALIS000221</v>
      </c>
      <c r="H52" s="2" t="s">
        <v>1342</v>
      </c>
      <c r="I52" s="2">
        <f>IFERROR(VLOOKUP(H52,Components!$A:$C,3,FALSE),"")</f>
        <v>39.6</v>
      </c>
      <c r="J52" s="2">
        <v>1</v>
      </c>
      <c r="K52" s="2">
        <f t="shared" si="33"/>
        <v>39.6</v>
      </c>
      <c r="M52" s="2" t="str">
        <f>IFERROR(VLOOKUP(N52,Components!$A:$C,2,FALSE),"")</f>
        <v>ALIS000222</v>
      </c>
      <c r="N52" s="2" t="s">
        <v>1344</v>
      </c>
      <c r="O52" s="2">
        <f>IFERROR(VLOOKUP(N52,Components!$A:$C,3,FALSE),"")</f>
        <v>66</v>
      </c>
      <c r="P52" s="2">
        <v>1</v>
      </c>
      <c r="Q52" s="2">
        <f t="shared" si="34"/>
        <v>66</v>
      </c>
      <c r="S52" s="2" t="str">
        <f>IFERROR(VLOOKUP(T52,Components!$A:$C,2,FALSE),"")</f>
        <v>ALIS000222</v>
      </c>
      <c r="T52" s="2" t="s">
        <v>1344</v>
      </c>
      <c r="U52" s="2">
        <f>IFERROR(VLOOKUP(T52,Components!$A:$C,3,FALSE),"")</f>
        <v>66</v>
      </c>
      <c r="V52" s="2">
        <v>1</v>
      </c>
      <c r="W52" s="2">
        <f t="shared" si="35"/>
        <v>66</v>
      </c>
      <c r="Y52" s="2" t="str">
        <f>IFERROR(VLOOKUP(Z52,Components!$A:$C,2,FALSE),"")</f>
        <v>ALIS000223</v>
      </c>
      <c r="Z52" s="2" t="s">
        <v>1346</v>
      </c>
      <c r="AA52" s="2">
        <f>IFERROR(VLOOKUP(Z52,Components!$A:$C,3,FALSE),"")</f>
        <v>92.4</v>
      </c>
      <c r="AB52" s="2">
        <v>1</v>
      </c>
      <c r="AC52" s="2">
        <f t="shared" si="36"/>
        <v>92.4</v>
      </c>
      <c r="AE52" s="2" t="str">
        <f>IFERROR(VLOOKUP(AF52,Components!$A:$C,2,FALSE),"")</f>
        <v>ALIS000223</v>
      </c>
      <c r="AF52" s="2" t="s">
        <v>1346</v>
      </c>
      <c r="AG52" s="2">
        <f>IFERROR(VLOOKUP(AF52,Components!$A:$C,3,FALSE),"")</f>
        <v>92.4</v>
      </c>
      <c r="AH52" s="2">
        <v>1</v>
      </c>
      <c r="AI52" s="2">
        <f t="shared" si="37"/>
        <v>92.4</v>
      </c>
      <c r="AK52" s="2" t="str">
        <f>IFERROR(VLOOKUP(AL52,Components!$A:$C,2,FALSE),"")</f>
        <v>ALIS000223</v>
      </c>
      <c r="AL52" s="2" t="s">
        <v>1346</v>
      </c>
      <c r="AM52" s="2">
        <f>IFERROR(VLOOKUP(AL52,Components!$A:$C,3,FALSE),"")</f>
        <v>92.4</v>
      </c>
      <c r="AN52" s="2">
        <v>1</v>
      </c>
      <c r="AO52" s="2">
        <f t="shared" si="38"/>
        <v>92.4</v>
      </c>
      <c r="AQ52" s="2" t="str">
        <f>IFERROR(VLOOKUP(AR52,Components!$A:$C,2,FALSE),"")</f>
        <v>ALIS000223</v>
      </c>
      <c r="AR52" s="2" t="s">
        <v>1346</v>
      </c>
      <c r="AS52" s="2">
        <f>IFERROR(VLOOKUP(AR52,Components!$A:$C,3,FALSE),"")</f>
        <v>92.4</v>
      </c>
      <c r="AT52" s="2">
        <v>1</v>
      </c>
      <c r="AU52" s="2">
        <f t="shared" si="39"/>
        <v>92.4</v>
      </c>
      <c r="AW52" s="2" t="str">
        <f>IFERROR(VLOOKUP(AX52,Components!$A:$C,2,FALSE),"")</f>
        <v/>
      </c>
      <c r="AX52" s="2"/>
      <c r="AY52" s="2" t="str">
        <f>IFERROR(VLOOKUP(AX52,Components!$A:$C,3,FALSE),"")</f>
        <v/>
      </c>
      <c r="AZ52" s="2">
        <v>1</v>
      </c>
      <c r="BA52" s="2">
        <f t="shared" si="40"/>
        <v>0</v>
      </c>
    </row>
    <row r="53" spans="7:53" ht="15.75" customHeight="1">
      <c r="G53" s="2" t="str">
        <f>IFERROR(VLOOKUP(H53,Components!$A:$C,2,FALSE),"")</f>
        <v/>
      </c>
      <c r="H53" s="2" t="s">
        <v>1794</v>
      </c>
      <c r="I53" s="2" t="str">
        <f>IFERROR(VLOOKUP(H53,Components!$A:$C,3,FALSE),"")</f>
        <v/>
      </c>
      <c r="J53" s="2">
        <v>1</v>
      </c>
      <c r="K53" s="2">
        <f t="shared" si="33"/>
        <v>0</v>
      </c>
      <c r="M53" s="2" t="str">
        <f>IFERROR(VLOOKUP(N53,Components!$A:$C,2,FALSE),"")</f>
        <v/>
      </c>
      <c r="N53" s="2" t="s">
        <v>1794</v>
      </c>
      <c r="O53" s="2" t="str">
        <f>IFERROR(VLOOKUP(N53,Components!$A:$C,3,FALSE),"")</f>
        <v/>
      </c>
      <c r="P53" s="2">
        <v>1</v>
      </c>
      <c r="Q53" s="2">
        <f t="shared" si="34"/>
        <v>0</v>
      </c>
      <c r="S53" s="2" t="str">
        <f>IFERROR(VLOOKUP(T53,Components!$A:$C,2,FALSE),"")</f>
        <v/>
      </c>
      <c r="T53" s="2" t="s">
        <v>1794</v>
      </c>
      <c r="U53" s="2" t="str">
        <f>IFERROR(VLOOKUP(T53,Components!$A:$C,3,FALSE),"")</f>
        <v/>
      </c>
      <c r="V53" s="2">
        <v>1</v>
      </c>
      <c r="W53" s="2">
        <f t="shared" si="35"/>
        <v>0</v>
      </c>
      <c r="Y53" s="2" t="str">
        <f>IFERROR(VLOOKUP(Z53,Components!$A:$C,2,FALSE),"")</f>
        <v>ALIS000252</v>
      </c>
      <c r="Z53" s="2" t="s">
        <v>1399</v>
      </c>
      <c r="AA53" s="2">
        <f>IFERROR(VLOOKUP(Z53,Components!$A:$C,3,FALSE),"")</f>
        <v>105.60000000000001</v>
      </c>
      <c r="AB53" s="2">
        <v>1</v>
      </c>
      <c r="AC53" s="2">
        <f t="shared" si="36"/>
        <v>105.60000000000001</v>
      </c>
      <c r="AE53" s="2" t="str">
        <f>IFERROR(VLOOKUP(AF53,Components!$A:$C,2,FALSE),"")</f>
        <v>ALIS000252</v>
      </c>
      <c r="AF53" s="2" t="s">
        <v>1399</v>
      </c>
      <c r="AG53" s="2">
        <f>IFERROR(VLOOKUP(AF53,Components!$A:$C,3,FALSE),"")</f>
        <v>105.60000000000001</v>
      </c>
      <c r="AH53" s="2">
        <v>1</v>
      </c>
      <c r="AI53" s="2">
        <f t="shared" si="37"/>
        <v>105.60000000000001</v>
      </c>
      <c r="AK53" s="2" t="str">
        <f>IFERROR(VLOOKUP(AL53,Components!$A:$C,2,FALSE),"")</f>
        <v>ALIS000252</v>
      </c>
      <c r="AL53" s="2" t="s">
        <v>1399</v>
      </c>
      <c r="AM53" s="2">
        <f>IFERROR(VLOOKUP(AL53,Components!$A:$C,3,FALSE),"")</f>
        <v>105.60000000000001</v>
      </c>
      <c r="AN53" s="2">
        <v>1</v>
      </c>
      <c r="AO53" s="2">
        <f t="shared" si="38"/>
        <v>105.60000000000001</v>
      </c>
      <c r="AQ53" s="2" t="str">
        <f>IFERROR(VLOOKUP(AR53,Components!$A:$C,2,FALSE),"")</f>
        <v>ALIS000252</v>
      </c>
      <c r="AR53" s="2" t="s">
        <v>1399</v>
      </c>
      <c r="AS53" s="2">
        <f>IFERROR(VLOOKUP(AR53,Components!$A:$C,3,FALSE),"")</f>
        <v>105.60000000000001</v>
      </c>
      <c r="AT53" s="2">
        <v>1</v>
      </c>
      <c r="AU53" s="2">
        <f t="shared" si="39"/>
        <v>105.60000000000001</v>
      </c>
      <c r="AW53" s="2" t="str">
        <f>IFERROR(VLOOKUP(AX53,Components!$A:$C,2,FALSE),"")</f>
        <v/>
      </c>
      <c r="AX53" s="2"/>
      <c r="AY53" s="2" t="str">
        <f>IFERROR(VLOOKUP(AX53,Components!$A:$C,3,FALSE),"")</f>
        <v/>
      </c>
      <c r="AZ53" s="2">
        <v>1</v>
      </c>
      <c r="BA53" s="2">
        <f t="shared" si="40"/>
        <v>0</v>
      </c>
    </row>
    <row r="54" spans="7:53" ht="15.75" customHeight="1">
      <c r="G54" s="2" t="str">
        <f>IFERROR(VLOOKUP(H54,Components!$A:$C,2,FALSE),"")</f>
        <v>ALIS000084</v>
      </c>
      <c r="H54" s="2" t="s">
        <v>758</v>
      </c>
      <c r="I54" s="2">
        <f>IFERROR(VLOOKUP(H54,Components!$A:$C,3,FALSE),"")</f>
        <v>1.0500000000000001E-2</v>
      </c>
      <c r="J54" s="2">
        <v>1</v>
      </c>
      <c r="K54" s="2">
        <f t="shared" si="33"/>
        <v>1.0500000000000001E-2</v>
      </c>
      <c r="M54" s="2" t="str">
        <f>IFERROR(VLOOKUP(N54,Components!$A:$C,2,FALSE),"")</f>
        <v>ALIS000084</v>
      </c>
      <c r="N54" s="2" t="s">
        <v>758</v>
      </c>
      <c r="O54" s="2">
        <f>IFERROR(VLOOKUP(N54,Components!$A:$C,3,FALSE),"")</f>
        <v>1.0500000000000001E-2</v>
      </c>
      <c r="P54" s="2">
        <v>1</v>
      </c>
      <c r="Q54" s="2">
        <f t="shared" si="34"/>
        <v>1.0500000000000001E-2</v>
      </c>
      <c r="S54" s="2" t="str">
        <f>IFERROR(VLOOKUP(T54,Components!$A:$C,2,FALSE),"")</f>
        <v>ALIS000084</v>
      </c>
      <c r="T54" s="2" t="s">
        <v>758</v>
      </c>
      <c r="U54" s="2">
        <f>IFERROR(VLOOKUP(T54,Components!$A:$C,3,FALSE),"")</f>
        <v>1.0500000000000001E-2</v>
      </c>
      <c r="V54" s="2">
        <v>1</v>
      </c>
      <c r="W54" s="2">
        <f t="shared" si="35"/>
        <v>1.0500000000000001E-2</v>
      </c>
      <c r="Y54" s="2" t="str">
        <f>IFERROR(VLOOKUP(Z54,Components!$A:$C,2,FALSE),"")</f>
        <v>ALIS000084</v>
      </c>
      <c r="Z54" s="2" t="s">
        <v>758</v>
      </c>
      <c r="AA54" s="2">
        <f>IFERROR(VLOOKUP(Z54,Components!$A:$C,3,FALSE),"")</f>
        <v>1.0500000000000001E-2</v>
      </c>
      <c r="AB54" s="2">
        <v>1</v>
      </c>
      <c r="AC54" s="2">
        <f t="shared" si="36"/>
        <v>1.0500000000000001E-2</v>
      </c>
      <c r="AE54" s="2" t="str">
        <f>IFERROR(VLOOKUP(AF54,Components!$A:$C,2,FALSE),"")</f>
        <v>ALIS000084</v>
      </c>
      <c r="AF54" s="2" t="s">
        <v>758</v>
      </c>
      <c r="AG54" s="2">
        <f>IFERROR(VLOOKUP(AF54,Components!$A:$C,3,FALSE),"")</f>
        <v>1.0500000000000001E-2</v>
      </c>
      <c r="AH54" s="2">
        <v>1</v>
      </c>
      <c r="AI54" s="2">
        <f t="shared" si="37"/>
        <v>1.0500000000000001E-2</v>
      </c>
      <c r="AK54" s="2" t="str">
        <f>IFERROR(VLOOKUP(AL54,Components!$A:$C,2,FALSE),"")</f>
        <v>ALIS000084</v>
      </c>
      <c r="AL54" s="2" t="s">
        <v>758</v>
      </c>
      <c r="AM54" s="2">
        <f>IFERROR(VLOOKUP(AL54,Components!$A:$C,3,FALSE),"")</f>
        <v>1.0500000000000001E-2</v>
      </c>
      <c r="AN54" s="2">
        <v>1</v>
      </c>
      <c r="AO54" s="2">
        <f t="shared" si="38"/>
        <v>1.0500000000000001E-2</v>
      </c>
      <c r="AQ54" s="2" t="str">
        <f>IFERROR(VLOOKUP(AR54,Components!$A:$C,2,FALSE),"")</f>
        <v>ALIS000084</v>
      </c>
      <c r="AR54" s="2" t="s">
        <v>758</v>
      </c>
      <c r="AS54" s="2">
        <f>IFERROR(VLOOKUP(AR54,Components!$A:$C,3,FALSE),"")</f>
        <v>1.0500000000000001E-2</v>
      </c>
      <c r="AT54" s="2">
        <v>1</v>
      </c>
      <c r="AU54" s="2">
        <f t="shared" si="39"/>
        <v>1.0500000000000001E-2</v>
      </c>
      <c r="AW54" s="2" t="str">
        <f>IFERROR(VLOOKUP(AX54,Components!$A:$C,2,FALSE),"")</f>
        <v>ALIS000084</v>
      </c>
      <c r="AX54" s="2" t="s">
        <v>758</v>
      </c>
      <c r="AY54" s="2">
        <f>IFERROR(VLOOKUP(AX54,Components!$A:$C,3,FALSE),"")</f>
        <v>1.0500000000000001E-2</v>
      </c>
      <c r="AZ54" s="2">
        <v>1</v>
      </c>
      <c r="BA54" s="2">
        <f t="shared" si="40"/>
        <v>1.0500000000000001E-2</v>
      </c>
    </row>
    <row r="55" spans="7:53" ht="15.75" customHeight="1">
      <c r="G55" s="2" t="str">
        <f>IFERROR(VLOOKUP(H55,Components!$A:$C,2,FALSE),"")</f>
        <v>ALIS000083</v>
      </c>
      <c r="H55" s="2" t="s">
        <v>756</v>
      </c>
      <c r="I55" s="2">
        <f>IFERROR(VLOOKUP(H55,Components!$A:$C,3,FALSE),"")</f>
        <v>1.0500000000000001E-2</v>
      </c>
      <c r="J55" s="2">
        <v>1</v>
      </c>
      <c r="K55" s="2">
        <f t="shared" si="33"/>
        <v>1.0500000000000001E-2</v>
      </c>
      <c r="M55" s="2" t="str">
        <f>IFERROR(VLOOKUP(N55,Components!$A:$C,2,FALSE),"")</f>
        <v>ALIS000083</v>
      </c>
      <c r="N55" s="2" t="s">
        <v>756</v>
      </c>
      <c r="O55" s="2">
        <f>IFERROR(VLOOKUP(N55,Components!$A:$C,3,FALSE),"")</f>
        <v>1.0500000000000001E-2</v>
      </c>
      <c r="P55" s="2">
        <v>1</v>
      </c>
      <c r="Q55" s="2">
        <f t="shared" si="34"/>
        <v>1.0500000000000001E-2</v>
      </c>
      <c r="S55" s="2" t="str">
        <f>IFERROR(VLOOKUP(T55,Components!$A:$C,2,FALSE),"")</f>
        <v>ALIS000083</v>
      </c>
      <c r="T55" s="2" t="s">
        <v>756</v>
      </c>
      <c r="U55" s="2">
        <f>IFERROR(VLOOKUP(T55,Components!$A:$C,3,FALSE),"")</f>
        <v>1.0500000000000001E-2</v>
      </c>
      <c r="V55" s="2">
        <v>1</v>
      </c>
      <c r="W55" s="2">
        <f t="shared" si="35"/>
        <v>1.0500000000000001E-2</v>
      </c>
      <c r="Y55" s="2" t="str">
        <f>IFERROR(VLOOKUP(Z55,Components!$A:$C,2,FALSE),"")</f>
        <v>ALIS000083</v>
      </c>
      <c r="Z55" s="2" t="s">
        <v>756</v>
      </c>
      <c r="AA55" s="2">
        <f>IFERROR(VLOOKUP(Z55,Components!$A:$C,3,FALSE),"")</f>
        <v>1.0500000000000001E-2</v>
      </c>
      <c r="AB55" s="2">
        <v>1</v>
      </c>
      <c r="AC55" s="2">
        <f t="shared" si="36"/>
        <v>1.0500000000000001E-2</v>
      </c>
      <c r="AE55" s="2" t="str">
        <f>IFERROR(VLOOKUP(AF55,Components!$A:$C,2,FALSE),"")</f>
        <v>ALIS000083</v>
      </c>
      <c r="AF55" s="2" t="s">
        <v>756</v>
      </c>
      <c r="AG55" s="2">
        <f>IFERROR(VLOOKUP(AF55,Components!$A:$C,3,FALSE),"")</f>
        <v>1.0500000000000001E-2</v>
      </c>
      <c r="AH55" s="2">
        <v>1</v>
      </c>
      <c r="AI55" s="2">
        <f t="shared" si="37"/>
        <v>1.0500000000000001E-2</v>
      </c>
      <c r="AK55" s="2" t="str">
        <f>IFERROR(VLOOKUP(AL55,Components!$A:$C,2,FALSE),"")</f>
        <v>ALIS000083</v>
      </c>
      <c r="AL55" s="2" t="s">
        <v>756</v>
      </c>
      <c r="AM55" s="2">
        <f>IFERROR(VLOOKUP(AL55,Components!$A:$C,3,FALSE),"")</f>
        <v>1.0500000000000001E-2</v>
      </c>
      <c r="AN55" s="2">
        <v>1</v>
      </c>
      <c r="AO55" s="2">
        <f t="shared" si="38"/>
        <v>1.0500000000000001E-2</v>
      </c>
      <c r="AQ55" s="2" t="str">
        <f>IFERROR(VLOOKUP(AR55,Components!$A:$C,2,FALSE),"")</f>
        <v>ALIS000083</v>
      </c>
      <c r="AR55" s="2" t="s">
        <v>756</v>
      </c>
      <c r="AS55" s="2">
        <f>IFERROR(VLOOKUP(AR55,Components!$A:$C,3,FALSE),"")</f>
        <v>1.0500000000000001E-2</v>
      </c>
      <c r="AT55" s="2">
        <v>1</v>
      </c>
      <c r="AU55" s="2">
        <f t="shared" si="39"/>
        <v>1.0500000000000001E-2</v>
      </c>
      <c r="AW55" s="2" t="str">
        <f>IFERROR(VLOOKUP(AX55,Components!$A:$C,2,FALSE),"")</f>
        <v>ALIS000083</v>
      </c>
      <c r="AX55" s="2" t="s">
        <v>756</v>
      </c>
      <c r="AY55" s="2">
        <f>IFERROR(VLOOKUP(AX55,Components!$A:$C,3,FALSE),"")</f>
        <v>1.0500000000000001E-2</v>
      </c>
      <c r="AZ55" s="2">
        <v>1</v>
      </c>
      <c r="BA55" s="2">
        <f t="shared" si="40"/>
        <v>1.0500000000000001E-2</v>
      </c>
    </row>
    <row r="56" spans="7:53" ht="15.75" customHeight="1">
      <c r="G56" s="2" t="str">
        <f>IFERROR(VLOOKUP(H56,Components!$A:$C,2,FALSE),"")</f>
        <v>ALIS000080</v>
      </c>
      <c r="H56" s="2" t="s">
        <v>750</v>
      </c>
      <c r="I56" s="2">
        <f>IFERROR(VLOOKUP(H56,Components!$A:$C,3,FALSE),"")</f>
        <v>14.82683982683983</v>
      </c>
      <c r="J56" s="2">
        <v>0.3</v>
      </c>
      <c r="K56" s="2">
        <f t="shared" si="33"/>
        <v>4.4480519480519485</v>
      </c>
      <c r="M56" s="2" t="str">
        <f>IFERROR(VLOOKUP(N56,Components!$A:$C,2,FALSE),"")</f>
        <v>ALIS000080</v>
      </c>
      <c r="N56" s="2" t="s">
        <v>750</v>
      </c>
      <c r="O56" s="2">
        <f>IFERROR(VLOOKUP(N56,Components!$A:$C,3,FALSE),"")</f>
        <v>14.82683982683983</v>
      </c>
      <c r="P56" s="2">
        <v>0.3</v>
      </c>
      <c r="Q56" s="2">
        <f t="shared" si="34"/>
        <v>4.4480519480519485</v>
      </c>
      <c r="S56" s="2" t="str">
        <f>IFERROR(VLOOKUP(T56,Components!$A:$C,2,FALSE),"")</f>
        <v>ALIS000080</v>
      </c>
      <c r="T56" s="2" t="s">
        <v>750</v>
      </c>
      <c r="U56" s="2">
        <f>IFERROR(VLOOKUP(T56,Components!$A:$C,3,FALSE),"")</f>
        <v>14.82683982683983</v>
      </c>
      <c r="V56" s="2">
        <v>0.3</v>
      </c>
      <c r="W56" s="2">
        <f t="shared" si="35"/>
        <v>4.4480519480519485</v>
      </c>
      <c r="Y56" s="2" t="str">
        <f>IFERROR(VLOOKUP(Z56,Components!$A:$C,2,FALSE),"")</f>
        <v>ALIS000080</v>
      </c>
      <c r="Z56" s="2" t="s">
        <v>750</v>
      </c>
      <c r="AA56" s="2">
        <f>IFERROR(VLOOKUP(Z56,Components!$A:$C,3,FALSE),"")</f>
        <v>14.82683982683983</v>
      </c>
      <c r="AB56" s="2">
        <v>0.3</v>
      </c>
      <c r="AC56" s="2">
        <f t="shared" si="36"/>
        <v>4.4480519480519485</v>
      </c>
      <c r="AE56" s="2" t="str">
        <f>IFERROR(VLOOKUP(AF56,Components!$A:$C,2,FALSE),"")</f>
        <v>ALIS000080</v>
      </c>
      <c r="AF56" s="2" t="s">
        <v>750</v>
      </c>
      <c r="AG56" s="2">
        <f>IFERROR(VLOOKUP(AF56,Components!$A:$C,3,FALSE),"")</f>
        <v>14.82683982683983</v>
      </c>
      <c r="AH56" s="2">
        <v>0.3</v>
      </c>
      <c r="AI56" s="2">
        <f t="shared" si="37"/>
        <v>4.4480519480519485</v>
      </c>
      <c r="AK56" s="2" t="str">
        <f>IFERROR(VLOOKUP(AL56,Components!$A:$C,2,FALSE),"")</f>
        <v>ALIS000080</v>
      </c>
      <c r="AL56" s="2" t="s">
        <v>750</v>
      </c>
      <c r="AM56" s="2">
        <f>IFERROR(VLOOKUP(AL56,Components!$A:$C,3,FALSE),"")</f>
        <v>14.82683982683983</v>
      </c>
      <c r="AN56" s="2">
        <v>0.3</v>
      </c>
      <c r="AO56" s="2">
        <f t="shared" si="38"/>
        <v>4.4480519480519485</v>
      </c>
      <c r="AQ56" s="2" t="str">
        <f>IFERROR(VLOOKUP(AR56,Components!$A:$C,2,FALSE),"")</f>
        <v>ALIS000080</v>
      </c>
      <c r="AR56" s="2" t="s">
        <v>750</v>
      </c>
      <c r="AS56" s="2">
        <f>IFERROR(VLOOKUP(AR56,Components!$A:$C,3,FALSE),"")</f>
        <v>14.82683982683983</v>
      </c>
      <c r="AT56" s="2">
        <v>0.3</v>
      </c>
      <c r="AU56" s="2">
        <f t="shared" si="39"/>
        <v>4.4480519480519485</v>
      </c>
      <c r="AW56" s="2" t="str">
        <f>IFERROR(VLOOKUP(AX56,Components!$A:$C,2,FALSE),"")</f>
        <v/>
      </c>
      <c r="AX56" s="2"/>
      <c r="AY56" s="2" t="str">
        <f>IFERROR(VLOOKUP(AX56,Components!$A:$C,3,FALSE),"")</f>
        <v/>
      </c>
      <c r="AZ56" s="2">
        <v>1</v>
      </c>
      <c r="BA56" s="2">
        <f t="shared" si="40"/>
        <v>0</v>
      </c>
    </row>
    <row r="57" spans="7:53" ht="15.75" customHeight="1">
      <c r="G57" s="2" t="str">
        <f>IFERROR(VLOOKUP(H57,Components!$A:$C,2,FALSE),"")</f>
        <v/>
      </c>
      <c r="H57" s="2"/>
      <c r="I57" s="2" t="str">
        <f>IFERROR(VLOOKUP(H57,Components!$A:$C,3,FALSE),"")</f>
        <v/>
      </c>
      <c r="J57" s="2"/>
      <c r="K57" s="2">
        <f t="shared" si="33"/>
        <v>0</v>
      </c>
      <c r="M57" s="2" t="str">
        <f>IFERROR(VLOOKUP(N57,Components!$A:$C,2,FALSE),"")</f>
        <v/>
      </c>
      <c r="N57" s="2"/>
      <c r="O57" s="2" t="str">
        <f>IFERROR(VLOOKUP(N57,Components!$A:$C,3,FALSE),"")</f>
        <v/>
      </c>
      <c r="P57" s="2"/>
      <c r="Q57" s="2">
        <f t="shared" si="34"/>
        <v>0</v>
      </c>
      <c r="S57" s="2" t="str">
        <f>IFERROR(VLOOKUP(T57,Components!$A:$C,2,FALSE),"")</f>
        <v>ALIS000260</v>
      </c>
      <c r="T57" s="2" t="s">
        <v>1415</v>
      </c>
      <c r="U57" s="2">
        <f>IFERROR(VLOOKUP(T57,Components!$A:$C,3,FALSE),"")</f>
        <v>6.6000000000000005</v>
      </c>
      <c r="V57" s="2">
        <v>1</v>
      </c>
      <c r="W57" s="2">
        <f t="shared" si="35"/>
        <v>6.6000000000000005</v>
      </c>
      <c r="Y57" s="2" t="str">
        <f>IFERROR(VLOOKUP(Z57,Components!$A:$C,2,FALSE),"")</f>
        <v>ALIS000260</v>
      </c>
      <c r="Z57" s="2" t="s">
        <v>1415</v>
      </c>
      <c r="AA57" s="2">
        <f>IFERROR(VLOOKUP(Z57,Components!$A:$C,3,FALSE),"")</f>
        <v>6.6000000000000005</v>
      </c>
      <c r="AB57" s="2">
        <v>1</v>
      </c>
      <c r="AC57" s="2">
        <f t="shared" si="36"/>
        <v>6.6000000000000005</v>
      </c>
      <c r="AE57" s="2" t="str">
        <f>IFERROR(VLOOKUP(AF57,Components!$A:$C,2,FALSE),"")</f>
        <v>ALIS000260</v>
      </c>
      <c r="AF57" s="2" t="s">
        <v>1415</v>
      </c>
      <c r="AG57" s="2">
        <f>IFERROR(VLOOKUP(AF57,Components!$A:$C,3,FALSE),"")</f>
        <v>6.6000000000000005</v>
      </c>
      <c r="AH57" s="2">
        <v>1</v>
      </c>
      <c r="AI57" s="2">
        <f t="shared" si="37"/>
        <v>6.6000000000000005</v>
      </c>
      <c r="AK57" s="2" t="str">
        <f>IFERROR(VLOOKUP(AL57,Components!$A:$C,2,FALSE),"")</f>
        <v>ALIS000260</v>
      </c>
      <c r="AL57" s="2" t="s">
        <v>1415</v>
      </c>
      <c r="AM57" s="2">
        <f>IFERROR(VLOOKUP(AL57,Components!$A:$C,3,FALSE),"")</f>
        <v>6.6000000000000005</v>
      </c>
      <c r="AN57" s="2">
        <v>1</v>
      </c>
      <c r="AO57" s="2">
        <f t="shared" si="38"/>
        <v>6.6000000000000005</v>
      </c>
      <c r="AQ57" s="2" t="str">
        <f>IFERROR(VLOOKUP(AR57,Components!$A:$C,2,FALSE),"")</f>
        <v>ALIS000260</v>
      </c>
      <c r="AR57" s="2" t="s">
        <v>1415</v>
      </c>
      <c r="AS57" s="2">
        <f>IFERROR(VLOOKUP(AR57,Components!$A:$C,3,FALSE),"")</f>
        <v>6.6000000000000005</v>
      </c>
      <c r="AT57" s="2">
        <v>1</v>
      </c>
      <c r="AU57" s="2">
        <f t="shared" si="39"/>
        <v>6.6000000000000005</v>
      </c>
      <c r="AW57" s="2" t="str">
        <f>IFERROR(VLOOKUP(AX57,Components!$A:$C,2,FALSE),"")</f>
        <v>ALIS000080</v>
      </c>
      <c r="AX57" s="2" t="s">
        <v>750</v>
      </c>
      <c r="AY57" s="2">
        <f>IFERROR(VLOOKUP(AX57,Components!$A:$C,3,FALSE),"")</f>
        <v>14.82683982683983</v>
      </c>
      <c r="AZ57" s="2">
        <v>0.3</v>
      </c>
      <c r="BA57" s="2">
        <f t="shared" si="40"/>
        <v>4.4480519480519485</v>
      </c>
    </row>
    <row r="58" spans="7:53" ht="15.75" customHeight="1">
      <c r="G58" s="2" t="str">
        <f>IFERROR(VLOOKUP(H58,Components!$A:$C,2,FALSE),"")</f>
        <v/>
      </c>
      <c r="H58" s="2"/>
      <c r="I58" s="2" t="str">
        <f>IFERROR(VLOOKUP(H58,Components!$A:$C,3,FALSE),"")</f>
        <v/>
      </c>
      <c r="J58" s="2">
        <v>0</v>
      </c>
      <c r="K58" s="2">
        <f t="shared" si="33"/>
        <v>0</v>
      </c>
      <c r="M58" s="2" t="str">
        <f>IFERROR(VLOOKUP(N58,Components!$A:$C,2,FALSE),"")</f>
        <v/>
      </c>
      <c r="N58" s="2"/>
      <c r="O58" s="2" t="str">
        <f>IFERROR(VLOOKUP(N58,Components!$A:$C,3,FALSE),"")</f>
        <v/>
      </c>
      <c r="P58" s="2">
        <v>0</v>
      </c>
      <c r="Q58" s="2">
        <f t="shared" si="34"/>
        <v>0</v>
      </c>
      <c r="S58" s="2" t="str">
        <f>IFERROR(VLOOKUP(T58,Components!$A:$C,2,FALSE),"")</f>
        <v/>
      </c>
      <c r="T58" s="2"/>
      <c r="U58" s="2" t="str">
        <f>IFERROR(VLOOKUP(T58,Components!$A:$C,3,FALSE),"")</f>
        <v/>
      </c>
      <c r="V58" s="2">
        <v>0</v>
      </c>
      <c r="W58" s="2">
        <f t="shared" si="35"/>
        <v>0</v>
      </c>
      <c r="Y58" s="2" t="str">
        <f>IFERROR(VLOOKUP(Z58,Components!$A:$C,2,FALSE),"")</f>
        <v/>
      </c>
      <c r="Z58" s="2"/>
      <c r="AA58" s="2" t="str">
        <f>IFERROR(VLOOKUP(Z58,Components!$A:$C,3,FALSE),"")</f>
        <v/>
      </c>
      <c r="AB58" s="2">
        <v>0</v>
      </c>
      <c r="AC58" s="2">
        <f t="shared" si="36"/>
        <v>0</v>
      </c>
      <c r="AE58" s="2" t="str">
        <f>IFERROR(VLOOKUP(AF58,Components!$A:$C,2,FALSE),"")</f>
        <v/>
      </c>
      <c r="AF58" s="2"/>
      <c r="AG58" s="2" t="str">
        <f>IFERROR(VLOOKUP(AF58,Components!$A:$C,3,FALSE),"")</f>
        <v/>
      </c>
      <c r="AH58" s="2">
        <v>0</v>
      </c>
      <c r="AI58" s="2">
        <f t="shared" si="37"/>
        <v>0</v>
      </c>
      <c r="AK58" s="2" t="str">
        <f>IFERROR(VLOOKUP(AL58,Components!$A:$C,2,FALSE),"")</f>
        <v/>
      </c>
      <c r="AL58" s="2"/>
      <c r="AM58" s="2" t="str">
        <f>IFERROR(VLOOKUP(AL58,Components!$A:$C,3,FALSE),"")</f>
        <v/>
      </c>
      <c r="AN58" s="2">
        <v>0</v>
      </c>
      <c r="AO58" s="2">
        <f t="shared" si="38"/>
        <v>0</v>
      </c>
      <c r="AQ58" s="2" t="str">
        <f>IFERROR(VLOOKUP(AR58,Components!$A:$C,2,FALSE),"")</f>
        <v/>
      </c>
      <c r="AR58" s="2"/>
      <c r="AS58" s="2" t="str">
        <f>IFERROR(VLOOKUP(AR58,Components!$A:$C,3,FALSE),"")</f>
        <v/>
      </c>
      <c r="AT58" s="2">
        <v>0</v>
      </c>
      <c r="AU58" s="2">
        <f t="shared" si="39"/>
        <v>0</v>
      </c>
      <c r="AW58" s="2" t="str">
        <f>IFERROR(VLOOKUP(AX58,Components!$A:$C,2,FALSE),"")</f>
        <v>ALIS000259</v>
      </c>
      <c r="AX58" s="2" t="s">
        <v>1413</v>
      </c>
      <c r="AY58" s="2">
        <f>IFERROR(VLOOKUP(AX58,Components!$A:$C,3,FALSE),"")</f>
        <v>35.270454545454548</v>
      </c>
      <c r="AZ58" s="2">
        <v>1</v>
      </c>
      <c r="BA58" s="2">
        <f t="shared" si="40"/>
        <v>35.270454545454548</v>
      </c>
    </row>
    <row r="59" spans="7:53" ht="15.75" customHeight="1">
      <c r="G59" s="2" t="s">
        <v>1750</v>
      </c>
      <c r="K59" s="2">
        <f>SUM(K51:K58)</f>
        <v>147.02905194805197</v>
      </c>
      <c r="M59" s="2" t="s">
        <v>1750</v>
      </c>
      <c r="Q59" s="2">
        <f>SUM(Q51:Q58)</f>
        <v>261.86905194805189</v>
      </c>
      <c r="S59" s="2" t="s">
        <v>1750</v>
      </c>
      <c r="W59" s="2">
        <f>SUM(W51:W58)</f>
        <v>327.86905194805195</v>
      </c>
      <c r="Y59" s="2" t="s">
        <v>1750</v>
      </c>
      <c r="AC59" s="2">
        <f>SUM(AC51:AC58)</f>
        <v>644.6690519480519</v>
      </c>
      <c r="AE59" s="2" t="s">
        <v>1750</v>
      </c>
      <c r="AI59" s="2">
        <f>SUM(AI51:AI58)</f>
        <v>644.6690519480519</v>
      </c>
      <c r="AK59" s="2" t="s">
        <v>1750</v>
      </c>
      <c r="AO59" s="2">
        <f>SUM(AO51:AO58)</f>
        <v>651.26905194805192</v>
      </c>
      <c r="AQ59" s="2" t="s">
        <v>1750</v>
      </c>
      <c r="AU59" s="2">
        <f>SUM(AU51:AU58)</f>
        <v>651.26905194805192</v>
      </c>
      <c r="AW59" s="2" t="s">
        <v>1750</v>
      </c>
      <c r="BA59" s="2">
        <f>SUM(BA51:BA58)</f>
        <v>517.57950649350653</v>
      </c>
    </row>
    <row r="60" spans="7:53" ht="15.75" customHeight="1"/>
    <row r="61" spans="7:53" ht="15.75" customHeight="1">
      <c r="G61" s="192" t="s">
        <v>134</v>
      </c>
      <c r="H61" s="193"/>
      <c r="I61" s="193"/>
      <c r="J61" s="193"/>
      <c r="K61" s="193"/>
      <c r="M61" s="192" t="s">
        <v>140</v>
      </c>
      <c r="N61" s="193"/>
      <c r="O61" s="193"/>
      <c r="P61" s="193"/>
      <c r="Q61" s="193"/>
      <c r="S61" s="192" t="s">
        <v>146</v>
      </c>
      <c r="T61" s="193"/>
      <c r="U61" s="193"/>
      <c r="V61" s="193"/>
      <c r="W61" s="193"/>
      <c r="Y61" s="192" t="s">
        <v>1795</v>
      </c>
      <c r="Z61" s="193"/>
      <c r="AA61" s="193"/>
      <c r="AB61" s="193"/>
      <c r="AC61" s="193"/>
      <c r="AE61" s="192" t="s">
        <v>1796</v>
      </c>
      <c r="AF61" s="193"/>
      <c r="AG61" s="193"/>
      <c r="AH61" s="193"/>
      <c r="AI61" s="193"/>
      <c r="AK61" s="192" t="s">
        <v>1797</v>
      </c>
      <c r="AL61" s="193"/>
      <c r="AM61" s="193"/>
      <c r="AN61" s="193"/>
      <c r="AO61" s="193"/>
      <c r="AQ61" s="192" t="s">
        <v>1798</v>
      </c>
      <c r="AR61" s="193"/>
      <c r="AS61" s="193"/>
      <c r="AT61" s="193"/>
      <c r="AU61" s="193"/>
      <c r="AW61" s="192" t="s">
        <v>158</v>
      </c>
      <c r="AX61" s="193"/>
      <c r="AY61" s="193"/>
      <c r="AZ61" s="193"/>
      <c r="BA61" s="193"/>
    </row>
    <row r="62" spans="7:53" ht="15.75" customHeight="1">
      <c r="G62" s="194" t="s">
        <v>1745</v>
      </c>
      <c r="H62" s="195" t="s">
        <v>1746</v>
      </c>
      <c r="I62" s="195" t="s">
        <v>1747</v>
      </c>
      <c r="J62" s="195" t="s">
        <v>1748</v>
      </c>
      <c r="K62" s="196" t="s">
        <v>1749</v>
      </c>
      <c r="M62" s="194" t="s">
        <v>1745</v>
      </c>
      <c r="N62" s="195" t="s">
        <v>1746</v>
      </c>
      <c r="O62" s="195" t="s">
        <v>1747</v>
      </c>
      <c r="P62" s="195" t="s">
        <v>1748</v>
      </c>
      <c r="Q62" s="196" t="s">
        <v>1749</v>
      </c>
      <c r="S62" s="194" t="s">
        <v>1745</v>
      </c>
      <c r="T62" s="195" t="s">
        <v>1746</v>
      </c>
      <c r="U62" s="195" t="s">
        <v>1747</v>
      </c>
      <c r="V62" s="195" t="s">
        <v>1748</v>
      </c>
      <c r="W62" s="196" t="s">
        <v>1749</v>
      </c>
      <c r="Y62" s="194" t="s">
        <v>1745</v>
      </c>
      <c r="Z62" s="195" t="s">
        <v>1746</v>
      </c>
      <c r="AA62" s="195" t="s">
        <v>1747</v>
      </c>
      <c r="AB62" s="195" t="s">
        <v>1748</v>
      </c>
      <c r="AC62" s="196" t="s">
        <v>1749</v>
      </c>
      <c r="AE62" s="194" t="s">
        <v>1745</v>
      </c>
      <c r="AF62" s="195" t="s">
        <v>1746</v>
      </c>
      <c r="AG62" s="195" t="s">
        <v>1747</v>
      </c>
      <c r="AH62" s="195" t="s">
        <v>1748</v>
      </c>
      <c r="AI62" s="196" t="s">
        <v>1749</v>
      </c>
      <c r="AK62" s="194" t="s">
        <v>1745</v>
      </c>
      <c r="AL62" s="195" t="s">
        <v>1746</v>
      </c>
      <c r="AM62" s="195" t="s">
        <v>1747</v>
      </c>
      <c r="AN62" s="195" t="s">
        <v>1748</v>
      </c>
      <c r="AO62" s="196" t="s">
        <v>1749</v>
      </c>
      <c r="AQ62" s="194" t="s">
        <v>1745</v>
      </c>
      <c r="AR62" s="195" t="s">
        <v>1746</v>
      </c>
      <c r="AS62" s="195" t="s">
        <v>1747</v>
      </c>
      <c r="AT62" s="195" t="s">
        <v>1748</v>
      </c>
      <c r="AU62" s="196" t="s">
        <v>1749</v>
      </c>
      <c r="AW62" s="194" t="s">
        <v>1745</v>
      </c>
      <c r="AX62" s="195" t="s">
        <v>1746</v>
      </c>
      <c r="AY62" s="195" t="s">
        <v>1747</v>
      </c>
      <c r="AZ62" s="195" t="s">
        <v>1748</v>
      </c>
      <c r="BA62" s="196" t="s">
        <v>1749</v>
      </c>
    </row>
    <row r="63" spans="7:53" ht="15.75" customHeight="1">
      <c r="G63" s="2" t="str">
        <f>IFERROR(VLOOKUP(H63,Components!$A:$C,2,FALSE),"")</f>
        <v>ALIS000209</v>
      </c>
      <c r="H63" s="2" t="s">
        <v>129</v>
      </c>
      <c r="I63" s="2">
        <f>IFERROR(VLOOKUP(H63,Components!$A:$C,3,FALSE),"")</f>
        <v>102.96000000000001</v>
      </c>
      <c r="J63" s="2">
        <v>1</v>
      </c>
      <c r="K63" s="2">
        <f t="shared" ref="K63:K70" si="41">IFERROR(J63*I63, 0)</f>
        <v>102.96000000000001</v>
      </c>
      <c r="M63" s="2" t="str">
        <f>IFERROR(VLOOKUP(N63,Components!$A:$C,2,FALSE),"")</f>
        <v>ALIS000210</v>
      </c>
      <c r="N63" s="2" t="s">
        <v>135</v>
      </c>
      <c r="O63" s="2">
        <f>IFERROR(VLOOKUP(N63,Components!$A:$C,3,FALSE),"")</f>
        <v>191.4</v>
      </c>
      <c r="P63" s="2">
        <v>1</v>
      </c>
      <c r="Q63" s="2">
        <f t="shared" ref="Q63:Q70" si="42">IFERROR(P63*O63, 0)</f>
        <v>191.4</v>
      </c>
      <c r="S63" s="2" t="str">
        <f>IFERROR(VLOOKUP(T63,Components!$A:$C,2,FALSE),"")</f>
        <v>ALIS000316</v>
      </c>
      <c r="T63" s="2" t="s">
        <v>141</v>
      </c>
      <c r="U63" s="2">
        <f>IFERROR(VLOOKUP(T63,Components!$A:$C,3,FALSE),"")</f>
        <v>250.8</v>
      </c>
      <c r="V63" s="2">
        <v>1</v>
      </c>
      <c r="W63" s="2">
        <f t="shared" ref="W63:W70" si="43">IFERROR(V63*U63, 0)</f>
        <v>250.8</v>
      </c>
      <c r="Y63" s="2" t="str">
        <f>IFERROR(VLOOKUP(Z63,Components!$A:$C,2,FALSE),"")</f>
        <v>ALIS000211</v>
      </c>
      <c r="Z63" s="2" t="s">
        <v>1328</v>
      </c>
      <c r="AA63" s="2">
        <f>IFERROR(VLOOKUP(Z63,Components!$A:$C,3,FALSE),"")</f>
        <v>435.6</v>
      </c>
      <c r="AB63" s="2">
        <v>1</v>
      </c>
      <c r="AC63" s="2">
        <f t="shared" ref="AC63:AC70" si="44">IFERROR(AB63*AA63, 0)</f>
        <v>435.6</v>
      </c>
      <c r="AE63" s="2" t="str">
        <f>IFERROR(VLOOKUP(AF63,Components!$A:$C,2,FALSE),"")</f>
        <v>ALIS000211</v>
      </c>
      <c r="AF63" s="2" t="s">
        <v>1328</v>
      </c>
      <c r="AG63" s="2">
        <f>IFERROR(VLOOKUP(AF63,Components!$A:$C,3,FALSE),"")</f>
        <v>435.6</v>
      </c>
      <c r="AH63" s="2">
        <v>1</v>
      </c>
      <c r="AI63" s="2">
        <f t="shared" ref="AI63:AI70" si="45">IFERROR(AH63*AG63, 0)</f>
        <v>435.6</v>
      </c>
      <c r="AK63" s="2" t="str">
        <f>IFERROR(VLOOKUP(AL63,Components!$A:$C,2,FALSE),"")</f>
        <v>ALIS000212</v>
      </c>
      <c r="AL63" s="2" t="s">
        <v>147</v>
      </c>
      <c r="AM63" s="2">
        <f>IFERROR(VLOOKUP(AL63,Components!$A:$C,3,FALSE),"")</f>
        <v>442.20000000000005</v>
      </c>
      <c r="AN63" s="2">
        <v>1</v>
      </c>
      <c r="AO63" s="2">
        <f t="shared" ref="AO63:AO70" si="46">IFERROR(AN63*AM63, 0)</f>
        <v>442.20000000000005</v>
      </c>
      <c r="AQ63" s="2" t="str">
        <f>IFERROR(VLOOKUP(AR63,Components!$A:$C,2,FALSE),"")</f>
        <v>ALIS000212</v>
      </c>
      <c r="AR63" s="2" t="s">
        <v>147</v>
      </c>
      <c r="AS63" s="2">
        <f>IFERROR(VLOOKUP(AR63,Components!$A:$C,3,FALSE),"")</f>
        <v>442.20000000000005</v>
      </c>
      <c r="AT63" s="2">
        <v>1</v>
      </c>
      <c r="AU63" s="2">
        <f t="shared" ref="AU63:AU70" si="47">IFERROR(AT63*AS63, 0)</f>
        <v>442.20000000000005</v>
      </c>
      <c r="AW63" s="2" t="str">
        <f>IFERROR(VLOOKUP(AX63,Components!$A:$C,2,FALSE),"")</f>
        <v>ALIS000257</v>
      </c>
      <c r="AX63" s="2" t="s">
        <v>153</v>
      </c>
      <c r="AY63" s="2">
        <f>IFERROR(VLOOKUP(AX63,Components!$A:$C,3,FALSE),"")</f>
        <v>477.84000000000003</v>
      </c>
      <c r="AZ63" s="2">
        <v>1</v>
      </c>
      <c r="BA63" s="2">
        <f t="shared" ref="BA63:BA70" si="48">IFERROR(AZ63*AY63, 0)</f>
        <v>477.84000000000003</v>
      </c>
    </row>
    <row r="64" spans="7:53" ht="15.75" customHeight="1">
      <c r="G64" s="2" t="str">
        <f>IFERROR(VLOOKUP(H64,Components!$A:$C,2,FALSE),"")</f>
        <v>ALIS000221</v>
      </c>
      <c r="H64" s="2" t="s">
        <v>1342</v>
      </c>
      <c r="I64" s="2">
        <f>IFERROR(VLOOKUP(H64,Components!$A:$C,3,FALSE),"")</f>
        <v>39.6</v>
      </c>
      <c r="J64" s="2">
        <v>1</v>
      </c>
      <c r="K64" s="2">
        <f t="shared" si="41"/>
        <v>39.6</v>
      </c>
      <c r="M64" s="2" t="str">
        <f>IFERROR(VLOOKUP(N64,Components!$A:$C,2,FALSE),"")</f>
        <v>ALIS000222</v>
      </c>
      <c r="N64" s="2" t="s">
        <v>1344</v>
      </c>
      <c r="O64" s="2">
        <f>IFERROR(VLOOKUP(N64,Components!$A:$C,3,FALSE),"")</f>
        <v>66</v>
      </c>
      <c r="P64" s="2">
        <v>1</v>
      </c>
      <c r="Q64" s="2">
        <f t="shared" si="42"/>
        <v>66</v>
      </c>
      <c r="S64" s="2" t="str">
        <f>IFERROR(VLOOKUP(T64,Components!$A:$C,2,FALSE),"")</f>
        <v>ALIS000222</v>
      </c>
      <c r="T64" s="2" t="s">
        <v>1344</v>
      </c>
      <c r="U64" s="2">
        <f>IFERROR(VLOOKUP(T64,Components!$A:$C,3,FALSE),"")</f>
        <v>66</v>
      </c>
      <c r="V64" s="2">
        <v>1</v>
      </c>
      <c r="W64" s="2">
        <f t="shared" si="43"/>
        <v>66</v>
      </c>
      <c r="Y64" s="2" t="str">
        <f>IFERROR(VLOOKUP(Z64,Components!$A:$C,2,FALSE),"")</f>
        <v>ALIS000223</v>
      </c>
      <c r="Z64" s="2" t="s">
        <v>1346</v>
      </c>
      <c r="AA64" s="2">
        <f>IFERROR(VLOOKUP(Z64,Components!$A:$C,3,FALSE),"")</f>
        <v>92.4</v>
      </c>
      <c r="AB64" s="2">
        <v>1</v>
      </c>
      <c r="AC64" s="2">
        <f t="shared" si="44"/>
        <v>92.4</v>
      </c>
      <c r="AE64" s="2" t="str">
        <f>IFERROR(VLOOKUP(AF64,Components!$A:$C,2,FALSE),"")</f>
        <v>ALIS000223</v>
      </c>
      <c r="AF64" s="2" t="s">
        <v>1346</v>
      </c>
      <c r="AG64" s="2">
        <f>IFERROR(VLOOKUP(AF64,Components!$A:$C,3,FALSE),"")</f>
        <v>92.4</v>
      </c>
      <c r="AH64" s="2">
        <v>1</v>
      </c>
      <c r="AI64" s="2">
        <f t="shared" si="45"/>
        <v>92.4</v>
      </c>
      <c r="AK64" s="2" t="str">
        <f>IFERROR(VLOOKUP(AL64,Components!$A:$C,2,FALSE),"")</f>
        <v>ALIS000223</v>
      </c>
      <c r="AL64" s="2" t="s">
        <v>1346</v>
      </c>
      <c r="AM64" s="2">
        <f>IFERROR(VLOOKUP(AL64,Components!$A:$C,3,FALSE),"")</f>
        <v>92.4</v>
      </c>
      <c r="AN64" s="2">
        <v>1</v>
      </c>
      <c r="AO64" s="2">
        <f t="shared" si="46"/>
        <v>92.4</v>
      </c>
      <c r="AQ64" s="2" t="str">
        <f>IFERROR(VLOOKUP(AR64,Components!$A:$C,2,FALSE),"")</f>
        <v>ALIS000223</v>
      </c>
      <c r="AR64" s="2" t="s">
        <v>1346</v>
      </c>
      <c r="AS64" s="2">
        <f>IFERROR(VLOOKUP(AR64,Components!$A:$C,3,FALSE),"")</f>
        <v>92.4</v>
      </c>
      <c r="AT64" s="2">
        <v>1</v>
      </c>
      <c r="AU64" s="2">
        <f t="shared" si="47"/>
        <v>92.4</v>
      </c>
      <c r="AW64" s="2" t="str">
        <f>IFERROR(VLOOKUP(AX64,Components!$A:$C,2,FALSE),"")</f>
        <v/>
      </c>
      <c r="AX64" s="2"/>
      <c r="AY64" s="2" t="str">
        <f>IFERROR(VLOOKUP(AX64,Components!$A:$C,3,FALSE),"")</f>
        <v/>
      </c>
      <c r="AZ64" s="2">
        <v>1</v>
      </c>
      <c r="BA64" s="2">
        <f t="shared" si="48"/>
        <v>0</v>
      </c>
    </row>
    <row r="65" spans="7:53" ht="15.75" customHeight="1">
      <c r="G65" s="2" t="str">
        <f>IFERROR(VLOOKUP(H65,Components!$A:$C,2,FALSE),"")</f>
        <v/>
      </c>
      <c r="H65" s="2" t="s">
        <v>1799</v>
      </c>
      <c r="I65" s="2" t="str">
        <f>IFERROR(VLOOKUP(H65,Components!$A:$C,3,FALSE),"")</f>
        <v/>
      </c>
      <c r="J65" s="2">
        <v>1</v>
      </c>
      <c r="K65" s="2">
        <f t="shared" si="41"/>
        <v>0</v>
      </c>
      <c r="M65" s="2" t="str">
        <f>IFERROR(VLOOKUP(N65,Components!$A:$C,2,FALSE),"")</f>
        <v/>
      </c>
      <c r="N65" s="2" t="s">
        <v>1799</v>
      </c>
      <c r="O65" s="2" t="str">
        <f>IFERROR(VLOOKUP(N65,Components!$A:$C,3,FALSE),"")</f>
        <v/>
      </c>
      <c r="P65" s="2">
        <v>1</v>
      </c>
      <c r="Q65" s="2">
        <f t="shared" si="42"/>
        <v>0</v>
      </c>
      <c r="S65" s="2" t="str">
        <f>IFERROR(VLOOKUP(T65,Components!$A:$C,2,FALSE),"")</f>
        <v/>
      </c>
      <c r="T65" s="2" t="s">
        <v>1799</v>
      </c>
      <c r="U65" s="2" t="str">
        <f>IFERROR(VLOOKUP(T65,Components!$A:$C,3,FALSE),"")</f>
        <v/>
      </c>
      <c r="V65" s="2">
        <v>1</v>
      </c>
      <c r="W65" s="2">
        <f t="shared" si="43"/>
        <v>0</v>
      </c>
      <c r="Y65" s="2" t="str">
        <f>IFERROR(VLOOKUP(Z65,Components!$A:$C,2,FALSE),"")</f>
        <v>ALIS000253</v>
      </c>
      <c r="Z65" s="2" t="s">
        <v>1401</v>
      </c>
      <c r="AA65" s="2">
        <f>IFERROR(VLOOKUP(Z65,Components!$A:$C,3,FALSE),"")</f>
        <v>198.00000000000003</v>
      </c>
      <c r="AB65" s="2">
        <v>1</v>
      </c>
      <c r="AC65" s="2">
        <f t="shared" si="44"/>
        <v>198.00000000000003</v>
      </c>
      <c r="AE65" s="2" t="str">
        <f>IFERROR(VLOOKUP(AF65,Components!$A:$C,2,FALSE),"")</f>
        <v>ALIS000253</v>
      </c>
      <c r="AF65" s="2" t="s">
        <v>1401</v>
      </c>
      <c r="AG65" s="2">
        <f>IFERROR(VLOOKUP(AF65,Components!$A:$C,3,FALSE),"")</f>
        <v>198.00000000000003</v>
      </c>
      <c r="AH65" s="2">
        <v>1</v>
      </c>
      <c r="AI65" s="2">
        <f t="shared" si="45"/>
        <v>198.00000000000003</v>
      </c>
      <c r="AK65" s="2" t="str">
        <f>IFERROR(VLOOKUP(AL65,Components!$A:$C,2,FALSE),"")</f>
        <v>ALIS000253</v>
      </c>
      <c r="AL65" s="2" t="s">
        <v>1401</v>
      </c>
      <c r="AM65" s="2">
        <f>IFERROR(VLOOKUP(AL65,Components!$A:$C,3,FALSE),"")</f>
        <v>198.00000000000003</v>
      </c>
      <c r="AN65" s="2">
        <v>1</v>
      </c>
      <c r="AO65" s="2">
        <f t="shared" si="46"/>
        <v>198.00000000000003</v>
      </c>
      <c r="AQ65" s="2" t="str">
        <f>IFERROR(VLOOKUP(AR65,Components!$A:$C,2,FALSE),"")</f>
        <v>ALIS000253</v>
      </c>
      <c r="AR65" s="2" t="s">
        <v>1401</v>
      </c>
      <c r="AS65" s="2">
        <f>IFERROR(VLOOKUP(AR65,Components!$A:$C,3,FALSE),"")</f>
        <v>198.00000000000003</v>
      </c>
      <c r="AT65" s="2">
        <v>1</v>
      </c>
      <c r="AU65" s="2">
        <f t="shared" si="47"/>
        <v>198.00000000000003</v>
      </c>
      <c r="AW65" s="2" t="str">
        <f>IFERROR(VLOOKUP(AX65,Components!$A:$C,2,FALSE),"")</f>
        <v/>
      </c>
      <c r="AX65" s="2"/>
      <c r="AY65" s="2" t="str">
        <f>IFERROR(VLOOKUP(AX65,Components!$A:$C,3,FALSE),"")</f>
        <v/>
      </c>
      <c r="AZ65" s="2">
        <v>1</v>
      </c>
      <c r="BA65" s="2">
        <f t="shared" si="48"/>
        <v>0</v>
      </c>
    </row>
    <row r="66" spans="7:53" ht="15.75" customHeight="1">
      <c r="G66" s="2" t="str">
        <f>IFERROR(VLOOKUP(H66,Components!$A:$C,2,FALSE),"")</f>
        <v>ALIS000084</v>
      </c>
      <c r="H66" s="2" t="s">
        <v>758</v>
      </c>
      <c r="I66" s="2">
        <f>IFERROR(VLOOKUP(H66,Components!$A:$C,3,FALSE),"")</f>
        <v>1.0500000000000001E-2</v>
      </c>
      <c r="J66" s="2">
        <v>1</v>
      </c>
      <c r="K66" s="2">
        <f t="shared" si="41"/>
        <v>1.0500000000000001E-2</v>
      </c>
      <c r="M66" s="2" t="str">
        <f>IFERROR(VLOOKUP(N66,Components!$A:$C,2,FALSE),"")</f>
        <v>ALIS000084</v>
      </c>
      <c r="N66" s="2" t="s">
        <v>758</v>
      </c>
      <c r="O66" s="2">
        <f>IFERROR(VLOOKUP(N66,Components!$A:$C,3,FALSE),"")</f>
        <v>1.0500000000000001E-2</v>
      </c>
      <c r="P66" s="2">
        <v>1</v>
      </c>
      <c r="Q66" s="2">
        <f t="shared" si="42"/>
        <v>1.0500000000000001E-2</v>
      </c>
      <c r="S66" s="2" t="str">
        <f>IFERROR(VLOOKUP(T66,Components!$A:$C,2,FALSE),"")</f>
        <v>ALIS000084</v>
      </c>
      <c r="T66" s="2" t="s">
        <v>758</v>
      </c>
      <c r="U66" s="2">
        <f>IFERROR(VLOOKUP(T66,Components!$A:$C,3,FALSE),"")</f>
        <v>1.0500000000000001E-2</v>
      </c>
      <c r="V66" s="2">
        <v>1</v>
      </c>
      <c r="W66" s="2">
        <f t="shared" si="43"/>
        <v>1.0500000000000001E-2</v>
      </c>
      <c r="Y66" s="2" t="str">
        <f>IFERROR(VLOOKUP(Z66,Components!$A:$C,2,FALSE),"")</f>
        <v>ALIS000084</v>
      </c>
      <c r="Z66" s="2" t="s">
        <v>758</v>
      </c>
      <c r="AA66" s="2">
        <f>IFERROR(VLOOKUP(Z66,Components!$A:$C,3,FALSE),"")</f>
        <v>1.0500000000000001E-2</v>
      </c>
      <c r="AB66" s="2">
        <v>1</v>
      </c>
      <c r="AC66" s="2">
        <f t="shared" si="44"/>
        <v>1.0500000000000001E-2</v>
      </c>
      <c r="AE66" s="2" t="str">
        <f>IFERROR(VLOOKUP(AF66,Components!$A:$C,2,FALSE),"")</f>
        <v>ALIS000084</v>
      </c>
      <c r="AF66" s="2" t="s">
        <v>758</v>
      </c>
      <c r="AG66" s="2">
        <f>IFERROR(VLOOKUP(AF66,Components!$A:$C,3,FALSE),"")</f>
        <v>1.0500000000000001E-2</v>
      </c>
      <c r="AH66" s="2">
        <v>1</v>
      </c>
      <c r="AI66" s="2">
        <f t="shared" si="45"/>
        <v>1.0500000000000001E-2</v>
      </c>
      <c r="AK66" s="2" t="str">
        <f>IFERROR(VLOOKUP(AL66,Components!$A:$C,2,FALSE),"")</f>
        <v>ALIS000084</v>
      </c>
      <c r="AL66" s="2" t="s">
        <v>758</v>
      </c>
      <c r="AM66" s="2">
        <f>IFERROR(VLOOKUP(AL66,Components!$A:$C,3,FALSE),"")</f>
        <v>1.0500000000000001E-2</v>
      </c>
      <c r="AN66" s="2">
        <v>1</v>
      </c>
      <c r="AO66" s="2">
        <f t="shared" si="46"/>
        <v>1.0500000000000001E-2</v>
      </c>
      <c r="AQ66" s="2" t="str">
        <f>IFERROR(VLOOKUP(AR66,Components!$A:$C,2,FALSE),"")</f>
        <v>ALIS000084</v>
      </c>
      <c r="AR66" s="2" t="s">
        <v>758</v>
      </c>
      <c r="AS66" s="2">
        <f>IFERROR(VLOOKUP(AR66,Components!$A:$C,3,FALSE),"")</f>
        <v>1.0500000000000001E-2</v>
      </c>
      <c r="AT66" s="2">
        <v>1</v>
      </c>
      <c r="AU66" s="2">
        <f t="shared" si="47"/>
        <v>1.0500000000000001E-2</v>
      </c>
      <c r="AW66" s="2" t="str">
        <f>IFERROR(VLOOKUP(AX66,Components!$A:$C,2,FALSE),"")</f>
        <v>ALIS000084</v>
      </c>
      <c r="AX66" s="2" t="s">
        <v>758</v>
      </c>
      <c r="AY66" s="2">
        <f>IFERROR(VLOOKUP(AX66,Components!$A:$C,3,FALSE),"")</f>
        <v>1.0500000000000001E-2</v>
      </c>
      <c r="AZ66" s="2">
        <v>1</v>
      </c>
      <c r="BA66" s="2">
        <f t="shared" si="48"/>
        <v>1.0500000000000001E-2</v>
      </c>
    </row>
    <row r="67" spans="7:53" ht="15.75" customHeight="1">
      <c r="G67" s="2" t="str">
        <f>IFERROR(VLOOKUP(H67,Components!$A:$C,2,FALSE),"")</f>
        <v>ALIS000083</v>
      </c>
      <c r="H67" s="2" t="s">
        <v>756</v>
      </c>
      <c r="I67" s="2">
        <f>IFERROR(VLOOKUP(H67,Components!$A:$C,3,FALSE),"")</f>
        <v>1.0500000000000001E-2</v>
      </c>
      <c r="J67" s="2">
        <v>1</v>
      </c>
      <c r="K67" s="2">
        <f t="shared" si="41"/>
        <v>1.0500000000000001E-2</v>
      </c>
      <c r="M67" s="2" t="str">
        <f>IFERROR(VLOOKUP(N67,Components!$A:$C,2,FALSE),"")</f>
        <v>ALIS000083</v>
      </c>
      <c r="N67" s="2" t="s">
        <v>756</v>
      </c>
      <c r="O67" s="2">
        <f>IFERROR(VLOOKUP(N67,Components!$A:$C,3,FALSE),"")</f>
        <v>1.0500000000000001E-2</v>
      </c>
      <c r="P67" s="2">
        <v>1</v>
      </c>
      <c r="Q67" s="2">
        <f t="shared" si="42"/>
        <v>1.0500000000000001E-2</v>
      </c>
      <c r="S67" s="2" t="str">
        <f>IFERROR(VLOOKUP(T67,Components!$A:$C,2,FALSE),"")</f>
        <v>ALIS000083</v>
      </c>
      <c r="T67" s="2" t="s">
        <v>756</v>
      </c>
      <c r="U67" s="2">
        <f>IFERROR(VLOOKUP(T67,Components!$A:$C,3,FALSE),"")</f>
        <v>1.0500000000000001E-2</v>
      </c>
      <c r="V67" s="2">
        <v>1</v>
      </c>
      <c r="W67" s="2">
        <f t="shared" si="43"/>
        <v>1.0500000000000001E-2</v>
      </c>
      <c r="Y67" s="2" t="str">
        <f>IFERROR(VLOOKUP(Z67,Components!$A:$C,2,FALSE),"")</f>
        <v>ALIS000083</v>
      </c>
      <c r="Z67" s="2" t="s">
        <v>756</v>
      </c>
      <c r="AA67" s="2">
        <f>IFERROR(VLOOKUP(Z67,Components!$A:$C,3,FALSE),"")</f>
        <v>1.0500000000000001E-2</v>
      </c>
      <c r="AB67" s="2">
        <v>1</v>
      </c>
      <c r="AC67" s="2">
        <f t="shared" si="44"/>
        <v>1.0500000000000001E-2</v>
      </c>
      <c r="AE67" s="2" t="str">
        <f>IFERROR(VLOOKUP(AF67,Components!$A:$C,2,FALSE),"")</f>
        <v>ALIS000083</v>
      </c>
      <c r="AF67" s="2" t="s">
        <v>756</v>
      </c>
      <c r="AG67" s="2">
        <f>IFERROR(VLOOKUP(AF67,Components!$A:$C,3,FALSE),"")</f>
        <v>1.0500000000000001E-2</v>
      </c>
      <c r="AH67" s="2">
        <v>1</v>
      </c>
      <c r="AI67" s="2">
        <f t="shared" si="45"/>
        <v>1.0500000000000001E-2</v>
      </c>
      <c r="AK67" s="2" t="str">
        <f>IFERROR(VLOOKUP(AL67,Components!$A:$C,2,FALSE),"")</f>
        <v>ALIS000083</v>
      </c>
      <c r="AL67" s="2" t="s">
        <v>756</v>
      </c>
      <c r="AM67" s="2">
        <f>IFERROR(VLOOKUP(AL67,Components!$A:$C,3,FALSE),"")</f>
        <v>1.0500000000000001E-2</v>
      </c>
      <c r="AN67" s="2">
        <v>1</v>
      </c>
      <c r="AO67" s="2">
        <f t="shared" si="46"/>
        <v>1.0500000000000001E-2</v>
      </c>
      <c r="AQ67" s="2" t="str">
        <f>IFERROR(VLOOKUP(AR67,Components!$A:$C,2,FALSE),"")</f>
        <v>ALIS000083</v>
      </c>
      <c r="AR67" s="2" t="s">
        <v>756</v>
      </c>
      <c r="AS67" s="2">
        <f>IFERROR(VLOOKUP(AR67,Components!$A:$C,3,FALSE),"")</f>
        <v>1.0500000000000001E-2</v>
      </c>
      <c r="AT67" s="2">
        <v>1</v>
      </c>
      <c r="AU67" s="2">
        <f t="shared" si="47"/>
        <v>1.0500000000000001E-2</v>
      </c>
      <c r="AW67" s="2" t="str">
        <f>IFERROR(VLOOKUP(AX67,Components!$A:$C,2,FALSE),"")</f>
        <v>ALIS000083</v>
      </c>
      <c r="AX67" s="2" t="s">
        <v>756</v>
      </c>
      <c r="AY67" s="2">
        <f>IFERROR(VLOOKUP(AX67,Components!$A:$C,3,FALSE),"")</f>
        <v>1.0500000000000001E-2</v>
      </c>
      <c r="AZ67" s="2">
        <v>1</v>
      </c>
      <c r="BA67" s="2">
        <f t="shared" si="48"/>
        <v>1.0500000000000001E-2</v>
      </c>
    </row>
    <row r="68" spans="7:53" ht="15.75" customHeight="1">
      <c r="G68" s="2" t="str">
        <f>IFERROR(VLOOKUP(H68,Components!$A:$C,2,FALSE),"")</f>
        <v>ALIS000080</v>
      </c>
      <c r="H68" s="2" t="s">
        <v>750</v>
      </c>
      <c r="I68" s="2">
        <f>IFERROR(VLOOKUP(H68,Components!$A:$C,3,FALSE),"")</f>
        <v>14.82683982683983</v>
      </c>
      <c r="J68" s="2">
        <v>0.3</v>
      </c>
      <c r="K68" s="2">
        <f t="shared" si="41"/>
        <v>4.4480519480519485</v>
      </c>
      <c r="M68" s="2" t="str">
        <f>IFERROR(VLOOKUP(N68,Components!$A:$C,2,FALSE),"")</f>
        <v>ALIS000080</v>
      </c>
      <c r="N68" s="2" t="s">
        <v>750</v>
      </c>
      <c r="O68" s="2">
        <f>IFERROR(VLOOKUP(N68,Components!$A:$C,3,FALSE),"")</f>
        <v>14.82683982683983</v>
      </c>
      <c r="P68" s="2">
        <v>0.3</v>
      </c>
      <c r="Q68" s="2">
        <f t="shared" si="42"/>
        <v>4.4480519480519485</v>
      </c>
      <c r="S68" s="2" t="str">
        <f>IFERROR(VLOOKUP(T68,Components!$A:$C,2,FALSE),"")</f>
        <v>ALIS000080</v>
      </c>
      <c r="T68" s="2" t="s">
        <v>750</v>
      </c>
      <c r="U68" s="2">
        <f>IFERROR(VLOOKUP(T68,Components!$A:$C,3,FALSE),"")</f>
        <v>14.82683982683983</v>
      </c>
      <c r="V68" s="2">
        <v>0.3</v>
      </c>
      <c r="W68" s="2">
        <f t="shared" si="43"/>
        <v>4.4480519480519485</v>
      </c>
      <c r="Y68" s="2" t="str">
        <f>IFERROR(VLOOKUP(Z68,Components!$A:$C,2,FALSE),"")</f>
        <v>ALIS000080</v>
      </c>
      <c r="Z68" s="2" t="s">
        <v>750</v>
      </c>
      <c r="AA68" s="2">
        <f>IFERROR(VLOOKUP(Z68,Components!$A:$C,3,FALSE),"")</f>
        <v>14.82683982683983</v>
      </c>
      <c r="AB68" s="2">
        <v>0.3</v>
      </c>
      <c r="AC68" s="2">
        <f t="shared" si="44"/>
        <v>4.4480519480519485</v>
      </c>
      <c r="AE68" s="2" t="str">
        <f>IFERROR(VLOOKUP(AF68,Components!$A:$C,2,FALSE),"")</f>
        <v>ALIS000080</v>
      </c>
      <c r="AF68" s="2" t="s">
        <v>750</v>
      </c>
      <c r="AG68" s="2">
        <f>IFERROR(VLOOKUP(AF68,Components!$A:$C,3,FALSE),"")</f>
        <v>14.82683982683983</v>
      </c>
      <c r="AH68" s="2">
        <v>0.3</v>
      </c>
      <c r="AI68" s="2">
        <f t="shared" si="45"/>
        <v>4.4480519480519485</v>
      </c>
      <c r="AK68" s="2" t="str">
        <f>IFERROR(VLOOKUP(AL68,Components!$A:$C,2,FALSE),"")</f>
        <v>ALIS000080</v>
      </c>
      <c r="AL68" s="2" t="s">
        <v>750</v>
      </c>
      <c r="AM68" s="2">
        <f>IFERROR(VLOOKUP(AL68,Components!$A:$C,3,FALSE),"")</f>
        <v>14.82683982683983</v>
      </c>
      <c r="AN68" s="2">
        <v>0.3</v>
      </c>
      <c r="AO68" s="2">
        <f t="shared" si="46"/>
        <v>4.4480519480519485</v>
      </c>
      <c r="AQ68" s="2" t="str">
        <f>IFERROR(VLOOKUP(AR68,Components!$A:$C,2,FALSE),"")</f>
        <v>ALIS000080</v>
      </c>
      <c r="AR68" s="2" t="s">
        <v>750</v>
      </c>
      <c r="AS68" s="2">
        <f>IFERROR(VLOOKUP(AR68,Components!$A:$C,3,FALSE),"")</f>
        <v>14.82683982683983</v>
      </c>
      <c r="AT68" s="2">
        <v>0.3</v>
      </c>
      <c r="AU68" s="2">
        <f t="shared" si="47"/>
        <v>4.4480519480519485</v>
      </c>
      <c r="AW68" s="2" t="str">
        <f>IFERROR(VLOOKUP(AX68,Components!$A:$C,2,FALSE),"")</f>
        <v/>
      </c>
      <c r="AX68" s="2"/>
      <c r="AY68" s="2" t="str">
        <f>IFERROR(VLOOKUP(AX68,Components!$A:$C,3,FALSE),"")</f>
        <v/>
      </c>
      <c r="AZ68" s="2">
        <v>1</v>
      </c>
      <c r="BA68" s="2">
        <f t="shared" si="48"/>
        <v>0</v>
      </c>
    </row>
    <row r="69" spans="7:53" ht="15.75" customHeight="1">
      <c r="G69" s="2" t="str">
        <f>IFERROR(VLOOKUP(H69,Components!$A:$C,2,FALSE),"")</f>
        <v/>
      </c>
      <c r="H69" s="2"/>
      <c r="I69" s="2" t="str">
        <f>IFERROR(VLOOKUP(H69,Components!$A:$C,3,FALSE),"")</f>
        <v/>
      </c>
      <c r="J69" s="2"/>
      <c r="K69" s="2">
        <f t="shared" si="41"/>
        <v>0</v>
      </c>
      <c r="M69" s="2" t="str">
        <f>IFERROR(VLOOKUP(N69,Components!$A:$C,2,FALSE),"")</f>
        <v/>
      </c>
      <c r="N69" s="2"/>
      <c r="O69" s="2" t="str">
        <f>IFERROR(VLOOKUP(N69,Components!$A:$C,3,FALSE),"")</f>
        <v/>
      </c>
      <c r="P69" s="2"/>
      <c r="Q69" s="2">
        <f t="shared" si="42"/>
        <v>0</v>
      </c>
      <c r="S69" s="2" t="str">
        <f>IFERROR(VLOOKUP(T69,Components!$A:$C,2,FALSE),"")</f>
        <v>ALIS000260</v>
      </c>
      <c r="T69" s="2" t="s">
        <v>1415</v>
      </c>
      <c r="U69" s="2">
        <f>IFERROR(VLOOKUP(T69,Components!$A:$C,3,FALSE),"")</f>
        <v>6.6000000000000005</v>
      </c>
      <c r="V69" s="2">
        <v>1</v>
      </c>
      <c r="W69" s="2">
        <f t="shared" si="43"/>
        <v>6.6000000000000005</v>
      </c>
      <c r="Y69" s="2" t="str">
        <f>IFERROR(VLOOKUP(Z69,Components!$A:$C,2,FALSE),"")</f>
        <v/>
      </c>
      <c r="Z69" s="2"/>
      <c r="AA69" s="2" t="str">
        <f>IFERROR(VLOOKUP(Z69,Components!$A:$C,3,FALSE),"")</f>
        <v/>
      </c>
      <c r="AB69" s="2">
        <v>1</v>
      </c>
      <c r="AC69" s="2">
        <f t="shared" si="44"/>
        <v>0</v>
      </c>
      <c r="AE69" s="2" t="str">
        <f>IFERROR(VLOOKUP(AF69,Components!$A:$C,2,FALSE),"")</f>
        <v/>
      </c>
      <c r="AF69" s="2"/>
      <c r="AG69" s="2" t="str">
        <f>IFERROR(VLOOKUP(AF69,Components!$A:$C,3,FALSE),"")</f>
        <v/>
      </c>
      <c r="AH69" s="2">
        <v>1</v>
      </c>
      <c r="AI69" s="2">
        <f t="shared" si="45"/>
        <v>0</v>
      </c>
      <c r="AK69" s="2" t="str">
        <f>IFERROR(VLOOKUP(AL69,Components!$A:$C,2,FALSE),"")</f>
        <v>ALIS000260</v>
      </c>
      <c r="AL69" s="2" t="s">
        <v>1415</v>
      </c>
      <c r="AM69" s="2">
        <f>IFERROR(VLOOKUP(AL69,Components!$A:$C,3,FALSE),"")</f>
        <v>6.6000000000000005</v>
      </c>
      <c r="AN69" s="2">
        <v>1</v>
      </c>
      <c r="AO69" s="2">
        <f t="shared" si="46"/>
        <v>6.6000000000000005</v>
      </c>
      <c r="AQ69" s="2" t="str">
        <f>IFERROR(VLOOKUP(AR69,Components!$A:$C,2,FALSE),"")</f>
        <v>ALIS000260</v>
      </c>
      <c r="AR69" s="2" t="s">
        <v>1415</v>
      </c>
      <c r="AS69" s="2">
        <f>IFERROR(VLOOKUP(AR69,Components!$A:$C,3,FALSE),"")</f>
        <v>6.6000000000000005</v>
      </c>
      <c r="AT69" s="2">
        <v>1</v>
      </c>
      <c r="AU69" s="2">
        <f t="shared" si="47"/>
        <v>6.6000000000000005</v>
      </c>
      <c r="AW69" s="2" t="str">
        <f>IFERROR(VLOOKUP(AX69,Components!$A:$C,2,FALSE),"")</f>
        <v>ALIS000080</v>
      </c>
      <c r="AX69" s="2" t="s">
        <v>750</v>
      </c>
      <c r="AY69" s="2">
        <f>IFERROR(VLOOKUP(AX69,Components!$A:$C,3,FALSE),"")</f>
        <v>14.82683982683983</v>
      </c>
      <c r="AZ69" s="2">
        <v>0.3</v>
      </c>
      <c r="BA69" s="2">
        <f t="shared" si="48"/>
        <v>4.4480519480519485</v>
      </c>
    </row>
    <row r="70" spans="7:53" ht="15.75" customHeight="1">
      <c r="G70" s="2" t="str">
        <f>IFERROR(VLOOKUP(H70,Components!$A:$C,2,FALSE),"")</f>
        <v/>
      </c>
      <c r="H70" s="2"/>
      <c r="I70" s="2" t="str">
        <f>IFERROR(VLOOKUP(H70,Components!$A:$C,3,FALSE),"")</f>
        <v/>
      </c>
      <c r="J70" s="2">
        <v>0</v>
      </c>
      <c r="K70" s="2">
        <f t="shared" si="41"/>
        <v>0</v>
      </c>
      <c r="M70" s="2" t="str">
        <f>IFERROR(VLOOKUP(N70,Components!$A:$C,2,FALSE),"")</f>
        <v/>
      </c>
      <c r="N70" s="2"/>
      <c r="O70" s="2" t="str">
        <f>IFERROR(VLOOKUP(N70,Components!$A:$C,3,FALSE),"")</f>
        <v/>
      </c>
      <c r="P70" s="2">
        <v>0</v>
      </c>
      <c r="Q70" s="2">
        <f t="shared" si="42"/>
        <v>0</v>
      </c>
      <c r="S70" s="2" t="str">
        <f>IFERROR(VLOOKUP(T70,Components!$A:$C,2,FALSE),"")</f>
        <v/>
      </c>
      <c r="T70" s="2"/>
      <c r="U70" s="2" t="str">
        <f>IFERROR(VLOOKUP(T70,Components!$A:$C,3,FALSE),"")</f>
        <v/>
      </c>
      <c r="V70" s="2">
        <v>0</v>
      </c>
      <c r="W70" s="2">
        <f t="shared" si="43"/>
        <v>0</v>
      </c>
      <c r="Y70" s="2" t="str">
        <f>IFERROR(VLOOKUP(Z70,Components!$A:$C,2,FALSE),"")</f>
        <v/>
      </c>
      <c r="Z70" s="2"/>
      <c r="AA70" s="2" t="str">
        <f>IFERROR(VLOOKUP(Z70,Components!$A:$C,3,FALSE),"")</f>
        <v/>
      </c>
      <c r="AB70" s="2">
        <v>0</v>
      </c>
      <c r="AC70" s="2">
        <f t="shared" si="44"/>
        <v>0</v>
      </c>
      <c r="AE70" s="2" t="str">
        <f>IFERROR(VLOOKUP(AF70,Components!$A:$C,2,FALSE),"")</f>
        <v/>
      </c>
      <c r="AF70" s="2"/>
      <c r="AG70" s="2" t="str">
        <f>IFERROR(VLOOKUP(AF70,Components!$A:$C,3,FALSE),"")</f>
        <v/>
      </c>
      <c r="AH70" s="2">
        <v>0</v>
      </c>
      <c r="AI70" s="2">
        <f t="shared" si="45"/>
        <v>0</v>
      </c>
      <c r="AK70" s="2" t="str">
        <f>IFERROR(VLOOKUP(AL70,Components!$A:$C,2,FALSE),"")</f>
        <v/>
      </c>
      <c r="AL70" s="2"/>
      <c r="AM70" s="2" t="str">
        <f>IFERROR(VLOOKUP(AL70,Components!$A:$C,3,FALSE),"")</f>
        <v/>
      </c>
      <c r="AN70" s="2">
        <v>0</v>
      </c>
      <c r="AO70" s="2">
        <f t="shared" si="46"/>
        <v>0</v>
      </c>
      <c r="AQ70" s="2" t="str">
        <f>IFERROR(VLOOKUP(AR70,Components!$A:$C,2,FALSE),"")</f>
        <v/>
      </c>
      <c r="AR70" s="2"/>
      <c r="AS70" s="2" t="str">
        <f>IFERROR(VLOOKUP(AR70,Components!$A:$C,3,FALSE),"")</f>
        <v/>
      </c>
      <c r="AT70" s="2">
        <v>0</v>
      </c>
      <c r="AU70" s="2">
        <f t="shared" si="47"/>
        <v>0</v>
      </c>
      <c r="AW70" s="2" t="str">
        <f>IFERROR(VLOOKUP(AX70,Components!$A:$C,2,FALSE),"")</f>
        <v>ALIS000259</v>
      </c>
      <c r="AX70" s="2" t="s">
        <v>1413</v>
      </c>
      <c r="AY70" s="2">
        <f>IFERROR(VLOOKUP(AX70,Components!$A:$C,3,FALSE),"")</f>
        <v>35.270454545454548</v>
      </c>
      <c r="AZ70" s="2">
        <v>1</v>
      </c>
      <c r="BA70" s="2">
        <f t="shared" si="48"/>
        <v>35.270454545454548</v>
      </c>
    </row>
    <row r="71" spans="7:53" ht="15.75" customHeight="1">
      <c r="G71" s="2" t="s">
        <v>1750</v>
      </c>
      <c r="K71" s="2">
        <f>SUM(K63:K70)</f>
        <v>147.02905194805197</v>
      </c>
      <c r="M71" s="2" t="s">
        <v>1750</v>
      </c>
      <c r="Q71" s="2">
        <f>SUM(Q63:Q70)</f>
        <v>261.86905194805189</v>
      </c>
      <c r="S71" s="2" t="s">
        <v>1750</v>
      </c>
      <c r="W71" s="2">
        <f>SUM(W63:W70)</f>
        <v>327.86905194805195</v>
      </c>
      <c r="Y71" s="2" t="s">
        <v>1750</v>
      </c>
      <c r="AC71" s="2">
        <f>SUM(AC63:AC70)</f>
        <v>730.46905194805186</v>
      </c>
      <c r="AE71" s="2" t="s">
        <v>1750</v>
      </c>
      <c r="AI71" s="2">
        <f>SUM(AI63:AI70)</f>
        <v>730.46905194805186</v>
      </c>
      <c r="AK71" s="2" t="s">
        <v>1750</v>
      </c>
      <c r="AO71" s="2">
        <f>SUM(AO63:AO70)</f>
        <v>743.6690519480519</v>
      </c>
      <c r="AQ71" s="2" t="s">
        <v>1750</v>
      </c>
      <c r="AU71" s="2">
        <f>SUM(AU63:AU70)</f>
        <v>743.6690519480519</v>
      </c>
      <c r="AW71" s="2" t="s">
        <v>1750</v>
      </c>
      <c r="BA71" s="2">
        <f>SUM(BA63:BA70)</f>
        <v>517.57950649350653</v>
      </c>
    </row>
    <row r="72" spans="7:53" ht="15.75" customHeight="1"/>
    <row r="73" spans="7:53" ht="15.75" customHeight="1"/>
    <row r="74" spans="7:53" ht="15.75" customHeight="1"/>
    <row r="75" spans="7:53" ht="15.75" customHeight="1"/>
    <row r="76" spans="7:53" ht="15.75" customHeight="1"/>
    <row r="77" spans="7:53" ht="15.75" customHeight="1"/>
    <row r="78" spans="7:53" ht="15.75" customHeight="1"/>
    <row r="79" spans="7:53" ht="15.75" customHeight="1"/>
    <row r="80" spans="7:5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</sheetData>
  <pageMargins left="0.7" right="0.7" top="0.78740157499999996" bottom="0.78740157499999996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700-000000000000}">
          <x14:formula1>
            <xm:f>Components!$A:$A</xm:f>
          </x14:formula1>
          <xm:sqref>B3:B9 H3:H9 N3:N10 T3:T10 Z3:Z10 AF3:AF10 AL3:AL10 AR3:AR10 AX3:AX10 H15:H22 N15:N22 T15:T22 Z15:Z22 AF15:AF22 AL15:AL22 AR15:AR22 AX15:AX22 H27:H34 N27:N34 T27:T34 Z27:Z34 AF27:AF34 AL27:AL34 AR27:AR34 AX27:AX34 H39:H46 N39:N46 T39:T46 Z39:Z46 AF39:AF46 AL39:AL46 AR39:AR46 AX39:AX46 H51:H58 N51:N58 T51:T58 Z51:Z58 AF51:AF58 AL51:AL58 AR51:AR58 AX51:AX58 H63:H70 N63:N70 T63:T70 Z63:Z70 AF63:AF70 AL63:AL70 AR63:AR70 AX63:AX70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I30"/>
  <sheetViews>
    <sheetView topLeftCell="A10" workbookViewId="0"/>
  </sheetViews>
  <sheetFormatPr defaultColWidth="14.44140625" defaultRowHeight="15" customHeight="1"/>
  <cols>
    <col min="2" max="2" width="19.5546875" customWidth="1"/>
    <col min="6" max="6" width="3.6640625" customWidth="1"/>
    <col min="8" max="8" width="18.6640625" customWidth="1"/>
    <col min="12" max="12" width="3.6640625" customWidth="1"/>
    <col min="14" max="14" width="18.6640625" customWidth="1"/>
    <col min="18" max="18" width="3.6640625" customWidth="1"/>
    <col min="20" max="20" width="18.6640625" customWidth="1"/>
    <col min="24" max="24" width="3.6640625" customWidth="1"/>
    <col min="26" max="26" width="18.6640625" customWidth="1"/>
    <col min="30" max="30" width="3.6640625" customWidth="1"/>
    <col min="32" max="32" width="18.6640625" customWidth="1"/>
  </cols>
  <sheetData>
    <row r="1" spans="1:35">
      <c r="A1" s="192" t="s">
        <v>1633</v>
      </c>
      <c r="B1" s="193"/>
      <c r="C1" s="193"/>
      <c r="D1" s="193"/>
      <c r="E1" s="193"/>
      <c r="G1" s="192" t="s">
        <v>1636</v>
      </c>
      <c r="H1" s="193"/>
      <c r="I1" s="193"/>
      <c r="J1" s="193"/>
      <c r="K1" s="193"/>
      <c r="M1" s="192" t="s">
        <v>1638</v>
      </c>
      <c r="N1" s="193"/>
      <c r="O1" s="193"/>
      <c r="P1" s="193"/>
      <c r="Q1" s="193"/>
      <c r="S1" s="192" t="s">
        <v>1640</v>
      </c>
      <c r="T1" s="193"/>
      <c r="U1" s="193"/>
      <c r="V1" s="193"/>
      <c r="W1" s="193"/>
      <c r="Y1" s="192" t="s">
        <v>1642</v>
      </c>
      <c r="Z1" s="193"/>
      <c r="AA1" s="193"/>
      <c r="AB1" s="193"/>
      <c r="AC1" s="193"/>
      <c r="AD1" s="2"/>
      <c r="AE1" s="192" t="s">
        <v>1644</v>
      </c>
      <c r="AF1" s="193"/>
      <c r="AG1" s="193"/>
      <c r="AH1" s="193"/>
      <c r="AI1" s="193"/>
    </row>
    <row r="2" spans="1:35">
      <c r="A2" s="194" t="s">
        <v>1745</v>
      </c>
      <c r="B2" s="195" t="s">
        <v>1746</v>
      </c>
      <c r="C2" s="195" t="s">
        <v>1747</v>
      </c>
      <c r="D2" s="195" t="s">
        <v>1748</v>
      </c>
      <c r="E2" s="196" t="s">
        <v>1749</v>
      </c>
      <c r="G2" s="194" t="s">
        <v>1745</v>
      </c>
      <c r="H2" s="195" t="s">
        <v>1746</v>
      </c>
      <c r="I2" s="195" t="s">
        <v>1747</v>
      </c>
      <c r="J2" s="195" t="s">
        <v>1748</v>
      </c>
      <c r="K2" s="196" t="s">
        <v>1749</v>
      </c>
      <c r="M2" s="194" t="s">
        <v>1745</v>
      </c>
      <c r="N2" s="195" t="s">
        <v>1746</v>
      </c>
      <c r="O2" s="195" t="s">
        <v>1747</v>
      </c>
      <c r="P2" s="195" t="s">
        <v>1748</v>
      </c>
      <c r="Q2" s="196" t="s">
        <v>1749</v>
      </c>
      <c r="S2" s="194" t="s">
        <v>1745</v>
      </c>
      <c r="T2" s="195" t="s">
        <v>1746</v>
      </c>
      <c r="U2" s="195" t="s">
        <v>1747</v>
      </c>
      <c r="V2" s="195" t="s">
        <v>1748</v>
      </c>
      <c r="W2" s="196" t="s">
        <v>1749</v>
      </c>
      <c r="Y2" s="194" t="s">
        <v>1745</v>
      </c>
      <c r="Z2" s="195" t="s">
        <v>1746</v>
      </c>
      <c r="AA2" s="195" t="s">
        <v>1747</v>
      </c>
      <c r="AB2" s="195" t="s">
        <v>1748</v>
      </c>
      <c r="AC2" s="196" t="s">
        <v>1749</v>
      </c>
      <c r="AD2" s="208"/>
      <c r="AE2" s="194" t="s">
        <v>1745</v>
      </c>
      <c r="AF2" s="195" t="s">
        <v>1746</v>
      </c>
      <c r="AG2" s="195" t="s">
        <v>1747</v>
      </c>
      <c r="AH2" s="195" t="s">
        <v>1748</v>
      </c>
      <c r="AI2" s="196" t="s">
        <v>1749</v>
      </c>
    </row>
    <row r="3" spans="1:35">
      <c r="A3" s="2" t="str">
        <f>IFERROR(VLOOKUP(B3,Components!$A:$C,2,FALSE),"")</f>
        <v>ALIS000366</v>
      </c>
      <c r="B3" s="2" t="s">
        <v>1633</v>
      </c>
      <c r="C3" s="2">
        <f>IFERROR(VLOOKUP(B3,Components!$A:$C,3,FALSE),"")</f>
        <v>0</v>
      </c>
      <c r="D3" s="2">
        <v>1</v>
      </c>
      <c r="E3" s="2">
        <f t="shared" ref="E3:E4" si="0">IFERROR(D3*C3, 0)</f>
        <v>0</v>
      </c>
      <c r="G3" s="2" t="str">
        <f>IFERROR(VLOOKUP(H3,Components!$A:$C,2,FALSE),"")</f>
        <v>ALIS000367</v>
      </c>
      <c r="H3" s="2" t="s">
        <v>1636</v>
      </c>
      <c r="I3" s="2">
        <f>IFERROR(VLOOKUP(H3,Components!$A:$C,3,FALSE),"")</f>
        <v>72.600000000000009</v>
      </c>
      <c r="J3" s="2">
        <v>1</v>
      </c>
      <c r="K3" s="2">
        <f t="shared" ref="K3:K4" si="1">IFERROR(J3*I3, 0)</f>
        <v>72.600000000000009</v>
      </c>
      <c r="M3" s="2" t="str">
        <f>IFERROR(VLOOKUP(N3,Components!$A:$C,2,FALSE),"")</f>
        <v>ALIS000368</v>
      </c>
      <c r="N3" s="2" t="s">
        <v>1638</v>
      </c>
      <c r="O3" s="2">
        <f>IFERROR(VLOOKUP(N3,Components!$A:$C,3,FALSE),"")</f>
        <v>67.320000000000007</v>
      </c>
      <c r="P3" s="2">
        <v>1</v>
      </c>
      <c r="Q3" s="2">
        <f t="shared" ref="Q3:Q4" si="2">IFERROR(P3*O3, 0)</f>
        <v>67.320000000000007</v>
      </c>
      <c r="S3" s="2" t="str">
        <f>IFERROR(VLOOKUP(T3,Components!$A:$C,2,FALSE),"")</f>
        <v>ALIS000369</v>
      </c>
      <c r="T3" s="2" t="s">
        <v>1640</v>
      </c>
      <c r="U3" s="2">
        <f>IFERROR(VLOOKUP(T3,Components!$A:$C,3,FALSE),"")</f>
        <v>68.64</v>
      </c>
      <c r="V3" s="2">
        <v>1</v>
      </c>
      <c r="W3" s="2">
        <f t="shared" ref="W3:W4" si="3">IFERROR(V3*U3, 0)</f>
        <v>68.64</v>
      </c>
      <c r="Y3" s="2" t="str">
        <f>IFERROR(VLOOKUP(Z3,Components!$A:$C,2,FALSE),"")</f>
        <v>ALIS000370</v>
      </c>
      <c r="Z3" s="2" t="s">
        <v>1642</v>
      </c>
      <c r="AA3" s="2">
        <f>IFERROR(VLOOKUP(Z3,Components!$A:$C,3,FALSE),"")</f>
        <v>71.28</v>
      </c>
      <c r="AB3" s="2">
        <v>1</v>
      </c>
      <c r="AC3" s="2">
        <f t="shared" ref="AC3:AC4" si="4">IFERROR(AB3*AA3, 0)</f>
        <v>71.28</v>
      </c>
      <c r="AE3" s="2" t="str">
        <f>IFERROR(VLOOKUP(AF3,Components!$A:$C,2,FALSE),"")</f>
        <v>ALIS000371</v>
      </c>
      <c r="AF3" s="2" t="s">
        <v>1644</v>
      </c>
      <c r="AG3" s="2">
        <f>IFERROR(VLOOKUP(AF3,Components!$A:$C,3,FALSE),"")</f>
        <v>0</v>
      </c>
      <c r="AH3" s="2">
        <v>1</v>
      </c>
      <c r="AI3" s="2">
        <f t="shared" ref="AI3:AI4" si="5">IFERROR(AH3*AG3, 0)</f>
        <v>0</v>
      </c>
    </row>
    <row r="4" spans="1:35">
      <c r="A4" s="2" t="str">
        <f>IFERROR(VLOOKUP(B4,Components!$A:$C,2,FALSE),"")</f>
        <v>ALIS000084</v>
      </c>
      <c r="B4" s="2" t="s">
        <v>758</v>
      </c>
      <c r="C4" s="2">
        <f>IFERROR(VLOOKUP(B4,Components!$A:$C,3,FALSE),"")</f>
        <v>1.0500000000000001E-2</v>
      </c>
      <c r="D4" s="2">
        <v>1</v>
      </c>
      <c r="E4" s="2">
        <f t="shared" si="0"/>
        <v>1.0500000000000001E-2</v>
      </c>
      <c r="G4" s="2" t="str">
        <f>IFERROR(VLOOKUP(H4,Components!$A:$C,2,FALSE),"")</f>
        <v>ALIS000084</v>
      </c>
      <c r="H4" s="2" t="s">
        <v>758</v>
      </c>
      <c r="I4" s="2">
        <f>IFERROR(VLOOKUP(H4,Components!$A:$C,3,FALSE),"")</f>
        <v>1.0500000000000001E-2</v>
      </c>
      <c r="J4" s="2">
        <v>1</v>
      </c>
      <c r="K4" s="2">
        <f t="shared" si="1"/>
        <v>1.0500000000000001E-2</v>
      </c>
      <c r="M4" s="2" t="str">
        <f>IFERROR(VLOOKUP(N4,Components!$A:$C,2,FALSE),"")</f>
        <v>ALIS000084</v>
      </c>
      <c r="N4" s="2" t="s">
        <v>758</v>
      </c>
      <c r="O4" s="2">
        <f>IFERROR(VLOOKUP(N4,Components!$A:$C,3,FALSE),"")</f>
        <v>1.0500000000000001E-2</v>
      </c>
      <c r="P4" s="2">
        <v>1</v>
      </c>
      <c r="Q4" s="2">
        <f t="shared" si="2"/>
        <v>1.0500000000000001E-2</v>
      </c>
      <c r="S4" s="2" t="str">
        <f>IFERROR(VLOOKUP(T4,Components!$A:$C,2,FALSE),"")</f>
        <v>ALIS000084</v>
      </c>
      <c r="T4" s="2" t="s">
        <v>758</v>
      </c>
      <c r="U4" s="2">
        <f>IFERROR(VLOOKUP(T4,Components!$A:$C,3,FALSE),"")</f>
        <v>1.0500000000000001E-2</v>
      </c>
      <c r="V4" s="2">
        <v>1</v>
      </c>
      <c r="W4" s="2">
        <f t="shared" si="3"/>
        <v>1.0500000000000001E-2</v>
      </c>
      <c r="Y4" s="2" t="str">
        <f>IFERROR(VLOOKUP(Z4,Components!$A:$C,2,FALSE),"")</f>
        <v>ALIS000084</v>
      </c>
      <c r="Z4" s="2" t="s">
        <v>758</v>
      </c>
      <c r="AA4" s="2">
        <f>IFERROR(VLOOKUP(Z4,Components!$A:$C,3,FALSE),"")</f>
        <v>1.0500000000000001E-2</v>
      </c>
      <c r="AB4" s="2">
        <v>1</v>
      </c>
      <c r="AC4" s="2">
        <f t="shared" si="4"/>
        <v>1.0500000000000001E-2</v>
      </c>
      <c r="AE4" s="2" t="str">
        <f>IFERROR(VLOOKUP(AF4,Components!$A:$C,2,FALSE),"")</f>
        <v>ALIS000084</v>
      </c>
      <c r="AF4" s="2" t="s">
        <v>758</v>
      </c>
      <c r="AG4" s="2">
        <f>IFERROR(VLOOKUP(AF4,Components!$A:$C,3,FALSE),"")</f>
        <v>1.0500000000000001E-2</v>
      </c>
      <c r="AH4" s="2">
        <v>1</v>
      </c>
      <c r="AI4" s="2">
        <f t="shared" si="5"/>
        <v>1.0500000000000001E-2</v>
      </c>
    </row>
    <row r="6" spans="1:35">
      <c r="A6" s="2" t="s">
        <v>1750</v>
      </c>
      <c r="E6" s="2">
        <f>SUM(E3:E5)</f>
        <v>1.0500000000000001E-2</v>
      </c>
      <c r="G6" s="2" t="s">
        <v>1750</v>
      </c>
      <c r="K6" s="2">
        <f>SUM(K3:K5)</f>
        <v>72.610500000000002</v>
      </c>
      <c r="M6" s="2" t="s">
        <v>1750</v>
      </c>
      <c r="Q6" s="2">
        <f>SUM(Q3:Q5)</f>
        <v>67.330500000000001</v>
      </c>
      <c r="S6" s="2" t="s">
        <v>1750</v>
      </c>
      <c r="W6" s="2">
        <f>SUM(W3:W5)</f>
        <v>68.650499999999994</v>
      </c>
      <c r="Y6" s="2" t="s">
        <v>1750</v>
      </c>
      <c r="AC6" s="2">
        <f>SUM(AC3:AC5)</f>
        <v>71.290499999999994</v>
      </c>
      <c r="AE6" s="2" t="s">
        <v>1750</v>
      </c>
      <c r="AI6" s="2">
        <f>SUM(AI3:AI5)</f>
        <v>1.0500000000000001E-2</v>
      </c>
    </row>
    <row r="9" spans="1:35">
      <c r="A9" s="192" t="s">
        <v>1391</v>
      </c>
      <c r="B9" s="193"/>
      <c r="C9" s="193"/>
      <c r="D9" s="193"/>
      <c r="E9" s="193"/>
      <c r="G9" s="192" t="s">
        <v>299</v>
      </c>
      <c r="H9" s="193"/>
      <c r="I9" s="193"/>
      <c r="J9" s="193"/>
      <c r="K9" s="193"/>
      <c r="M9" s="192" t="s">
        <v>300</v>
      </c>
      <c r="N9" s="193"/>
      <c r="O9" s="193"/>
      <c r="P9" s="193"/>
      <c r="Q9" s="193"/>
      <c r="S9" s="192" t="s">
        <v>301</v>
      </c>
      <c r="T9" s="193"/>
      <c r="U9" s="193"/>
      <c r="V9" s="193"/>
      <c r="W9" s="193"/>
      <c r="Y9" s="192" t="s">
        <v>1388</v>
      </c>
      <c r="Z9" s="193"/>
      <c r="AA9" s="193"/>
      <c r="AB9" s="193"/>
      <c r="AC9" s="193"/>
      <c r="AE9" s="192" t="s">
        <v>302</v>
      </c>
      <c r="AF9" s="193"/>
      <c r="AG9" s="193"/>
      <c r="AH9" s="193"/>
      <c r="AI9" s="193"/>
    </row>
    <row r="10" spans="1:35">
      <c r="A10" s="194" t="s">
        <v>1745</v>
      </c>
      <c r="B10" s="195" t="s">
        <v>1746</v>
      </c>
      <c r="C10" s="195" t="s">
        <v>1747</v>
      </c>
      <c r="D10" s="195" t="s">
        <v>1748</v>
      </c>
      <c r="E10" s="196" t="s">
        <v>1749</v>
      </c>
      <c r="G10" s="194" t="s">
        <v>1745</v>
      </c>
      <c r="H10" s="195" t="s">
        <v>1746</v>
      </c>
      <c r="I10" s="195" t="s">
        <v>1747</v>
      </c>
      <c r="J10" s="195" t="s">
        <v>1748</v>
      </c>
      <c r="K10" s="196" t="s">
        <v>1749</v>
      </c>
      <c r="M10" s="194" t="s">
        <v>1745</v>
      </c>
      <c r="N10" s="195" t="s">
        <v>1746</v>
      </c>
      <c r="O10" s="195" t="s">
        <v>1747</v>
      </c>
      <c r="P10" s="195" t="s">
        <v>1748</v>
      </c>
      <c r="Q10" s="196" t="s">
        <v>1749</v>
      </c>
      <c r="S10" s="194" t="s">
        <v>1745</v>
      </c>
      <c r="T10" s="195" t="s">
        <v>1746</v>
      </c>
      <c r="U10" s="195" t="s">
        <v>1747</v>
      </c>
      <c r="V10" s="195" t="s">
        <v>1748</v>
      </c>
      <c r="W10" s="196" t="s">
        <v>1749</v>
      </c>
      <c r="Y10" s="194" t="s">
        <v>1745</v>
      </c>
      <c r="Z10" s="195" t="s">
        <v>1746</v>
      </c>
      <c r="AA10" s="195" t="s">
        <v>1747</v>
      </c>
      <c r="AB10" s="195" t="s">
        <v>1748</v>
      </c>
      <c r="AC10" s="196" t="s">
        <v>1749</v>
      </c>
      <c r="AE10" s="194" t="s">
        <v>1745</v>
      </c>
      <c r="AF10" s="195" t="s">
        <v>1746</v>
      </c>
      <c r="AG10" s="195" t="s">
        <v>1747</v>
      </c>
      <c r="AH10" s="195" t="s">
        <v>1748</v>
      </c>
      <c r="AI10" s="196" t="s">
        <v>1749</v>
      </c>
    </row>
    <row r="11" spans="1:35">
      <c r="A11" s="2" t="str">
        <f>IFERROR(VLOOKUP(B11,Components!$A:$C,2,FALSE),"")</f>
        <v>ALIS000248</v>
      </c>
      <c r="B11" s="2" t="s">
        <v>1391</v>
      </c>
      <c r="C11" s="2">
        <f>IFERROR(VLOOKUP(B11,Components!$A:$C,3,FALSE),"")</f>
        <v>92.4</v>
      </c>
      <c r="D11" s="2">
        <v>1</v>
      </c>
      <c r="E11" s="2">
        <f t="shared" ref="E11:E12" si="6">IFERROR(D11*C11, 0)</f>
        <v>92.4</v>
      </c>
      <c r="G11" s="2" t="str">
        <f>IFERROR(VLOOKUP(H11,Components!$A:$C,2,FALSE),"")</f>
        <v>ALIS000243</v>
      </c>
      <c r="H11" s="2" t="s">
        <v>299</v>
      </c>
      <c r="I11" s="2">
        <f>IFERROR(VLOOKUP(H11,Components!$A:$C,3,FALSE),"")</f>
        <v>26.400000000000002</v>
      </c>
      <c r="J11" s="2">
        <v>1</v>
      </c>
      <c r="K11" s="2">
        <f t="shared" ref="K11:K12" si="7">IFERROR(J11*I11, 0)</f>
        <v>26.400000000000002</v>
      </c>
      <c r="M11" s="2" t="str">
        <f>IFERROR(VLOOKUP(N11,Components!$A:$C,2,FALSE),"")</f>
        <v>ALIS000244</v>
      </c>
      <c r="N11" s="2" t="s">
        <v>300</v>
      </c>
      <c r="O11" s="2">
        <f>IFERROR(VLOOKUP(N11,Components!$A:$C,3,FALSE),"")</f>
        <v>26.400000000000002</v>
      </c>
      <c r="P11" s="2">
        <v>1</v>
      </c>
      <c r="Q11" s="2">
        <f t="shared" ref="Q11:Q12" si="8">IFERROR(P11*O11, 0)</f>
        <v>26.400000000000002</v>
      </c>
      <c r="S11" s="2" t="str">
        <f>IFERROR(VLOOKUP(T11,Components!$A:$C,2,FALSE),"")</f>
        <v>ALIS000245</v>
      </c>
      <c r="T11" s="2" t="s">
        <v>301</v>
      </c>
      <c r="U11" s="2">
        <f>IFERROR(VLOOKUP(T11,Components!$A:$C,3,FALSE),"")</f>
        <v>31.68</v>
      </c>
      <c r="V11" s="2">
        <v>1</v>
      </c>
      <c r="W11" s="2">
        <f t="shared" ref="W11:W12" si="9">IFERROR(V11*U11, 0)</f>
        <v>31.68</v>
      </c>
      <c r="Y11" s="2" t="str">
        <f>IFERROR(VLOOKUP(Z11,Components!$A:$C,2,FALSE),"")</f>
        <v>ALIS000246</v>
      </c>
      <c r="Z11" s="2" t="s">
        <v>1388</v>
      </c>
      <c r="AA11" s="2">
        <f>IFERROR(VLOOKUP(Z11,Components!$A:$C,3,FALSE),"")</f>
        <v>31.68</v>
      </c>
      <c r="AB11" s="2">
        <v>1</v>
      </c>
      <c r="AC11" s="2">
        <f t="shared" ref="AC11:AC12" si="10">IFERROR(AB11*AA11, 0)</f>
        <v>31.68</v>
      </c>
      <c r="AE11" s="2" t="str">
        <f>IFERROR(VLOOKUP(AF11,Components!$A:$C,2,FALSE),"")</f>
        <v>ALIS000247</v>
      </c>
      <c r="AF11" s="2" t="s">
        <v>302</v>
      </c>
      <c r="AG11" s="2">
        <f>IFERROR(VLOOKUP(AF11,Components!$A:$C,3,FALSE),"")</f>
        <v>87.12</v>
      </c>
      <c r="AH11" s="2">
        <v>1</v>
      </c>
      <c r="AI11" s="2">
        <f t="shared" ref="AI11:AI12" si="11">IFERROR(AH11*AG11, 0)</f>
        <v>87.12</v>
      </c>
    </row>
    <row r="12" spans="1:35">
      <c r="A12" s="2" t="str">
        <f>IFERROR(VLOOKUP(B12,Components!$A:$C,2,FALSE),"")</f>
        <v>ALIS000084</v>
      </c>
      <c r="B12" s="2" t="s">
        <v>758</v>
      </c>
      <c r="C12" s="2">
        <f>IFERROR(VLOOKUP(B12,Components!$A:$C,3,FALSE),"")</f>
        <v>1.0500000000000001E-2</v>
      </c>
      <c r="D12" s="2">
        <v>1</v>
      </c>
      <c r="E12" s="2">
        <f t="shared" si="6"/>
        <v>1.0500000000000001E-2</v>
      </c>
      <c r="G12" s="2" t="str">
        <f>IFERROR(VLOOKUP(H12,Components!$A:$C,2,FALSE),"")</f>
        <v>ALIS000084</v>
      </c>
      <c r="H12" s="2" t="s">
        <v>758</v>
      </c>
      <c r="I12" s="2">
        <f>IFERROR(VLOOKUP(H12,Components!$A:$C,3,FALSE),"")</f>
        <v>1.0500000000000001E-2</v>
      </c>
      <c r="J12" s="2">
        <v>1</v>
      </c>
      <c r="K12" s="2">
        <f t="shared" si="7"/>
        <v>1.0500000000000001E-2</v>
      </c>
      <c r="M12" s="2" t="str">
        <f>IFERROR(VLOOKUP(N12,Components!$A:$C,2,FALSE),"")</f>
        <v>ALIS000084</v>
      </c>
      <c r="N12" s="2" t="s">
        <v>758</v>
      </c>
      <c r="O12" s="2">
        <f>IFERROR(VLOOKUP(N12,Components!$A:$C,3,FALSE),"")</f>
        <v>1.0500000000000001E-2</v>
      </c>
      <c r="P12" s="2">
        <v>1</v>
      </c>
      <c r="Q12" s="2">
        <f t="shared" si="8"/>
        <v>1.0500000000000001E-2</v>
      </c>
      <c r="S12" s="2" t="str">
        <f>IFERROR(VLOOKUP(T12,Components!$A:$C,2,FALSE),"")</f>
        <v>ALIS000084</v>
      </c>
      <c r="T12" s="2" t="s">
        <v>758</v>
      </c>
      <c r="U12" s="2">
        <f>IFERROR(VLOOKUP(T12,Components!$A:$C,3,FALSE),"")</f>
        <v>1.0500000000000001E-2</v>
      </c>
      <c r="V12" s="2">
        <v>1</v>
      </c>
      <c r="W12" s="2">
        <f t="shared" si="9"/>
        <v>1.0500000000000001E-2</v>
      </c>
      <c r="Y12" s="2" t="str">
        <f>IFERROR(VLOOKUP(Z12,Components!$A:$C,2,FALSE),"")</f>
        <v>ALIS000084</v>
      </c>
      <c r="Z12" s="2" t="s">
        <v>758</v>
      </c>
      <c r="AA12" s="2">
        <f>IFERROR(VLOOKUP(Z12,Components!$A:$C,3,FALSE),"")</f>
        <v>1.0500000000000001E-2</v>
      </c>
      <c r="AB12" s="2">
        <v>1</v>
      </c>
      <c r="AC12" s="2">
        <f t="shared" si="10"/>
        <v>1.0500000000000001E-2</v>
      </c>
      <c r="AE12" s="2" t="str">
        <f>IFERROR(VLOOKUP(AF12,Components!$A:$C,2,FALSE),"")</f>
        <v>ALIS000084</v>
      </c>
      <c r="AF12" s="2" t="s">
        <v>758</v>
      </c>
      <c r="AG12" s="2">
        <f>IFERROR(VLOOKUP(AF12,Components!$A:$C,3,FALSE),"")</f>
        <v>1.0500000000000001E-2</v>
      </c>
      <c r="AH12" s="2">
        <v>1</v>
      </c>
      <c r="AI12" s="2">
        <f t="shared" si="11"/>
        <v>1.0500000000000001E-2</v>
      </c>
    </row>
    <row r="14" spans="1:35">
      <c r="A14" s="2" t="s">
        <v>1750</v>
      </c>
      <c r="E14" s="2">
        <f>SUM(E11:E13)</f>
        <v>92.410499999999999</v>
      </c>
      <c r="G14" s="2" t="s">
        <v>1750</v>
      </c>
      <c r="K14" s="2">
        <f>SUM(K11:K13)</f>
        <v>26.410500000000003</v>
      </c>
      <c r="M14" s="2" t="s">
        <v>1750</v>
      </c>
      <c r="Q14" s="2">
        <f>SUM(Q11:Q13)</f>
        <v>26.410500000000003</v>
      </c>
      <c r="S14" s="2" t="s">
        <v>1750</v>
      </c>
      <c r="W14" s="2">
        <f>SUM(W11:W13)</f>
        <v>31.6905</v>
      </c>
      <c r="Y14" s="2" t="s">
        <v>1750</v>
      </c>
      <c r="AC14" s="2">
        <f>SUM(AC11:AC13)</f>
        <v>31.6905</v>
      </c>
      <c r="AE14" s="2" t="s">
        <v>1750</v>
      </c>
      <c r="AI14" s="2">
        <f>SUM(AI11:AI13)</f>
        <v>87.130499999999998</v>
      </c>
    </row>
    <row r="17" spans="1:35">
      <c r="A17" s="192" t="s">
        <v>1631</v>
      </c>
      <c r="B17" s="193"/>
      <c r="C17" s="193"/>
      <c r="D17" s="193"/>
      <c r="E17" s="193"/>
      <c r="G17" s="192" t="s">
        <v>303</v>
      </c>
      <c r="H17" s="193"/>
      <c r="I17" s="193"/>
      <c r="J17" s="193"/>
      <c r="K17" s="193"/>
      <c r="M17" s="192" t="s">
        <v>304</v>
      </c>
      <c r="N17" s="193"/>
      <c r="O17" s="193"/>
      <c r="P17" s="193"/>
      <c r="Q17" s="193"/>
      <c r="S17" s="192" t="s">
        <v>305</v>
      </c>
      <c r="T17" s="193"/>
      <c r="U17" s="193"/>
      <c r="V17" s="193"/>
      <c r="W17" s="193"/>
      <c r="Y17" s="192" t="s">
        <v>306</v>
      </c>
      <c r="Z17" s="193"/>
      <c r="AA17" s="193"/>
      <c r="AB17" s="193"/>
      <c r="AC17" s="193"/>
      <c r="AE17" s="192" t="s">
        <v>307</v>
      </c>
      <c r="AF17" s="193"/>
      <c r="AG17" s="193"/>
      <c r="AH17" s="193"/>
      <c r="AI17" s="193"/>
    </row>
    <row r="18" spans="1:35">
      <c r="A18" s="194" t="s">
        <v>1745</v>
      </c>
      <c r="B18" s="195" t="s">
        <v>1746</v>
      </c>
      <c r="C18" s="195" t="s">
        <v>1747</v>
      </c>
      <c r="D18" s="195" t="s">
        <v>1748</v>
      </c>
      <c r="E18" s="196" t="s">
        <v>1749</v>
      </c>
      <c r="G18" s="194" t="s">
        <v>1745</v>
      </c>
      <c r="H18" s="195" t="s">
        <v>1746</v>
      </c>
      <c r="I18" s="195" t="s">
        <v>1747</v>
      </c>
      <c r="J18" s="195" t="s">
        <v>1748</v>
      </c>
      <c r="K18" s="196" t="s">
        <v>1749</v>
      </c>
      <c r="M18" s="194" t="s">
        <v>1745</v>
      </c>
      <c r="N18" s="195" t="s">
        <v>1746</v>
      </c>
      <c r="O18" s="195" t="s">
        <v>1747</v>
      </c>
      <c r="P18" s="195" t="s">
        <v>1748</v>
      </c>
      <c r="Q18" s="196" t="s">
        <v>1749</v>
      </c>
      <c r="S18" s="194" t="s">
        <v>1745</v>
      </c>
      <c r="T18" s="195" t="s">
        <v>1746</v>
      </c>
      <c r="U18" s="195" t="s">
        <v>1747</v>
      </c>
      <c r="V18" s="195" t="s">
        <v>1748</v>
      </c>
      <c r="W18" s="196" t="s">
        <v>1749</v>
      </c>
      <c r="Y18" s="194" t="s">
        <v>1745</v>
      </c>
      <c r="Z18" s="195" t="s">
        <v>1746</v>
      </c>
      <c r="AA18" s="195" t="s">
        <v>1747</v>
      </c>
      <c r="AB18" s="195" t="s">
        <v>1748</v>
      </c>
      <c r="AC18" s="196" t="s">
        <v>1749</v>
      </c>
      <c r="AE18" s="194" t="s">
        <v>1745</v>
      </c>
      <c r="AF18" s="195" t="s">
        <v>1746</v>
      </c>
      <c r="AG18" s="195" t="s">
        <v>1747</v>
      </c>
      <c r="AH18" s="195" t="s">
        <v>1748</v>
      </c>
      <c r="AI18" s="196" t="s">
        <v>1749</v>
      </c>
    </row>
    <row r="19" spans="1:35">
      <c r="A19" s="2" t="str">
        <f>IFERROR(VLOOKUP(B19,Components!$A:$C,2,FALSE),"")</f>
        <v>ALIS000365</v>
      </c>
      <c r="B19" s="2" t="s">
        <v>1631</v>
      </c>
      <c r="C19" s="2">
        <f>IFERROR(VLOOKUP(B19,Components!$A:$C,3,FALSE),"")</f>
        <v>198.00000000000003</v>
      </c>
      <c r="D19" s="2">
        <v>1</v>
      </c>
      <c r="E19" s="2">
        <f t="shared" ref="E19:E20" si="12">IFERROR(D19*C19, 0)</f>
        <v>198.00000000000003</v>
      </c>
      <c r="G19" s="2" t="str">
        <f>IFERROR(VLOOKUP(H19,Components!$A:$C,2,FALSE),"")</f>
        <v>ALIS000249</v>
      </c>
      <c r="H19" s="2" t="s">
        <v>1393</v>
      </c>
      <c r="I19" s="2">
        <f>IFERROR(VLOOKUP(H19,Components!$A:$C,3,FALSE),"")</f>
        <v>92.4</v>
      </c>
      <c r="J19" s="2">
        <v>1</v>
      </c>
      <c r="K19" s="2">
        <f t="shared" ref="K19:K20" si="13">IFERROR(J19*I19, 0)</f>
        <v>92.4</v>
      </c>
      <c r="M19" s="2" t="str">
        <f>IFERROR(VLOOKUP(N19,Components!$A:$C,2,FALSE),"")</f>
        <v>ALIS000250</v>
      </c>
      <c r="N19" s="2" t="s">
        <v>1395</v>
      </c>
      <c r="O19" s="2">
        <f>IFERROR(VLOOKUP(N19,Components!$A:$C,3,FALSE),"")</f>
        <v>92.4</v>
      </c>
      <c r="P19" s="2">
        <v>1</v>
      </c>
      <c r="Q19" s="2">
        <f t="shared" ref="Q19:Q20" si="14">IFERROR(P19*O19, 0)</f>
        <v>92.4</v>
      </c>
      <c r="S19" s="2" t="str">
        <f>IFERROR(VLOOKUP(T19,Components!$A:$C,2,FALSE),"")</f>
        <v>ALIS000251</v>
      </c>
      <c r="T19" s="2" t="s">
        <v>1397</v>
      </c>
      <c r="U19" s="2">
        <f>IFERROR(VLOOKUP(T19,Components!$A:$C,3,FALSE),"")</f>
        <v>105.60000000000001</v>
      </c>
      <c r="V19" s="2">
        <v>1</v>
      </c>
      <c r="W19" s="2">
        <f t="shared" ref="W19:W20" si="15">IFERROR(V19*U19, 0)</f>
        <v>105.60000000000001</v>
      </c>
      <c r="Y19" s="2" t="str">
        <f>IFERROR(VLOOKUP(Z19,Components!$A:$C,2,FALSE),"")</f>
        <v>ALIS000252</v>
      </c>
      <c r="Z19" s="2" t="s">
        <v>1399</v>
      </c>
      <c r="AA19" s="2">
        <f>IFERROR(VLOOKUP(Z19,Components!$A:$C,3,FALSE),"")</f>
        <v>105.60000000000001</v>
      </c>
      <c r="AB19" s="2">
        <v>1</v>
      </c>
      <c r="AC19" s="2">
        <f t="shared" ref="AC19:AC20" si="16">IFERROR(AB19*AA19, 0)</f>
        <v>105.60000000000001</v>
      </c>
      <c r="AE19" s="2" t="str">
        <f>IFERROR(VLOOKUP(AF19,Components!$A:$C,2,FALSE),"")</f>
        <v>ALIS000253</v>
      </c>
      <c r="AF19" s="2" t="s">
        <v>1401</v>
      </c>
      <c r="AG19" s="2">
        <f>IFERROR(VLOOKUP(AF19,Components!$A:$C,3,FALSE),"")</f>
        <v>198.00000000000003</v>
      </c>
      <c r="AH19" s="2">
        <v>1</v>
      </c>
      <c r="AI19" s="2">
        <f t="shared" ref="AI19:AI20" si="17">IFERROR(AH19*AG19, 0)</f>
        <v>198.00000000000003</v>
      </c>
    </row>
    <row r="20" spans="1:35">
      <c r="A20" s="2" t="str">
        <f>IFERROR(VLOOKUP(B20,Components!$A:$C,2,FALSE),"")</f>
        <v>ALIS000084</v>
      </c>
      <c r="B20" s="2" t="s">
        <v>758</v>
      </c>
      <c r="C20" s="2">
        <f>IFERROR(VLOOKUP(B20,Components!$A:$C,3,FALSE),"")</f>
        <v>1.0500000000000001E-2</v>
      </c>
      <c r="D20" s="2">
        <v>1</v>
      </c>
      <c r="E20" s="2">
        <f t="shared" si="12"/>
        <v>1.0500000000000001E-2</v>
      </c>
      <c r="G20" s="2" t="str">
        <f>IFERROR(VLOOKUP(H20,Components!$A:$C,2,FALSE),"")</f>
        <v>ALIS000084</v>
      </c>
      <c r="H20" s="2" t="s">
        <v>758</v>
      </c>
      <c r="I20" s="2">
        <f>IFERROR(VLOOKUP(H20,Components!$A:$C,3,FALSE),"")</f>
        <v>1.0500000000000001E-2</v>
      </c>
      <c r="J20" s="2">
        <v>1</v>
      </c>
      <c r="K20" s="2">
        <f t="shared" si="13"/>
        <v>1.0500000000000001E-2</v>
      </c>
      <c r="M20" s="2" t="str">
        <f>IFERROR(VLOOKUP(N20,Components!$A:$C,2,FALSE),"")</f>
        <v>ALIS000084</v>
      </c>
      <c r="N20" s="2" t="s">
        <v>758</v>
      </c>
      <c r="O20" s="2">
        <f>IFERROR(VLOOKUP(N20,Components!$A:$C,3,FALSE),"")</f>
        <v>1.0500000000000001E-2</v>
      </c>
      <c r="P20" s="2">
        <v>1</v>
      </c>
      <c r="Q20" s="2">
        <f t="shared" si="14"/>
        <v>1.0500000000000001E-2</v>
      </c>
      <c r="S20" s="2" t="str">
        <f>IFERROR(VLOOKUP(T20,Components!$A:$C,2,FALSE),"")</f>
        <v>ALIS000084</v>
      </c>
      <c r="T20" s="2" t="s">
        <v>758</v>
      </c>
      <c r="U20" s="2">
        <f>IFERROR(VLOOKUP(T20,Components!$A:$C,3,FALSE),"")</f>
        <v>1.0500000000000001E-2</v>
      </c>
      <c r="V20" s="2">
        <v>1</v>
      </c>
      <c r="W20" s="2">
        <f t="shared" si="15"/>
        <v>1.0500000000000001E-2</v>
      </c>
      <c r="Y20" s="2" t="str">
        <f>IFERROR(VLOOKUP(Z20,Components!$A:$C,2,FALSE),"")</f>
        <v>ALIS000084</v>
      </c>
      <c r="Z20" s="2" t="s">
        <v>758</v>
      </c>
      <c r="AA20" s="2">
        <f>IFERROR(VLOOKUP(Z20,Components!$A:$C,3,FALSE),"")</f>
        <v>1.0500000000000001E-2</v>
      </c>
      <c r="AB20" s="2">
        <v>1</v>
      </c>
      <c r="AC20" s="2">
        <f t="shared" si="16"/>
        <v>1.0500000000000001E-2</v>
      </c>
      <c r="AE20" s="2" t="str">
        <f>IFERROR(VLOOKUP(AF20,Components!$A:$C,2,FALSE),"")</f>
        <v>ALIS000084</v>
      </c>
      <c r="AF20" s="2" t="s">
        <v>758</v>
      </c>
      <c r="AG20" s="2">
        <f>IFERROR(VLOOKUP(AF20,Components!$A:$C,3,FALSE),"")</f>
        <v>1.0500000000000001E-2</v>
      </c>
      <c r="AH20" s="2">
        <v>1</v>
      </c>
      <c r="AI20" s="2">
        <f t="shared" si="17"/>
        <v>1.0500000000000001E-2</v>
      </c>
    </row>
    <row r="22" spans="1:35">
      <c r="A22" s="2" t="s">
        <v>1750</v>
      </c>
      <c r="E22" s="2">
        <f>SUM(E19:E21)</f>
        <v>198.01050000000004</v>
      </c>
      <c r="G22" s="2" t="s">
        <v>1750</v>
      </c>
      <c r="K22" s="2">
        <f>SUM(K19:K21)</f>
        <v>92.410499999999999</v>
      </c>
      <c r="M22" s="2" t="s">
        <v>1750</v>
      </c>
      <c r="Q22" s="2">
        <f>SUM(Q19:Q21)</f>
        <v>92.410499999999999</v>
      </c>
      <c r="S22" s="2" t="s">
        <v>1750</v>
      </c>
      <c r="W22" s="2">
        <f>SUM(W19:W21)</f>
        <v>105.6105</v>
      </c>
      <c r="Y22" s="2" t="s">
        <v>1750</v>
      </c>
      <c r="AC22" s="2">
        <f>SUM(AC19:AC21)</f>
        <v>105.6105</v>
      </c>
      <c r="AE22" s="2" t="s">
        <v>1750</v>
      </c>
      <c r="AI22" s="2">
        <f>SUM(AI19:AI21)</f>
        <v>198.01050000000004</v>
      </c>
    </row>
    <row r="25" spans="1:35">
      <c r="A25" s="192" t="s">
        <v>1403</v>
      </c>
      <c r="B25" s="193"/>
      <c r="C25" s="193"/>
      <c r="D25" s="193"/>
      <c r="E25" s="193"/>
      <c r="G25" s="192" t="s">
        <v>1405</v>
      </c>
      <c r="H25" s="193"/>
      <c r="I25" s="193"/>
      <c r="J25" s="193"/>
      <c r="K25" s="193"/>
      <c r="M25" s="192" t="s">
        <v>1407</v>
      </c>
      <c r="N25" s="193"/>
      <c r="O25" s="193"/>
      <c r="P25" s="193"/>
      <c r="Q25" s="193"/>
    </row>
    <row r="26" spans="1:35">
      <c r="A26" s="194" t="s">
        <v>1745</v>
      </c>
      <c r="B26" s="195" t="s">
        <v>1746</v>
      </c>
      <c r="C26" s="195" t="s">
        <v>1747</v>
      </c>
      <c r="D26" s="195" t="s">
        <v>1748</v>
      </c>
      <c r="E26" s="196" t="s">
        <v>1749</v>
      </c>
      <c r="G26" s="194" t="s">
        <v>1745</v>
      </c>
      <c r="H26" s="195" t="s">
        <v>1746</v>
      </c>
      <c r="I26" s="195" t="s">
        <v>1747</v>
      </c>
      <c r="J26" s="195" t="s">
        <v>1748</v>
      </c>
      <c r="K26" s="196" t="s">
        <v>1749</v>
      </c>
      <c r="M26" s="194" t="s">
        <v>1745</v>
      </c>
      <c r="N26" s="195" t="s">
        <v>1746</v>
      </c>
      <c r="O26" s="195" t="s">
        <v>1747</v>
      </c>
      <c r="P26" s="195" t="s">
        <v>1748</v>
      </c>
      <c r="Q26" s="196" t="s">
        <v>1749</v>
      </c>
    </row>
    <row r="27" spans="1:35">
      <c r="A27" s="2" t="str">
        <f>IFERROR(VLOOKUP(B27,Components!$A:$C,2,FALSE),"")</f>
        <v>ALIS000208</v>
      </c>
      <c r="B27" s="2" t="s">
        <v>128</v>
      </c>
      <c r="C27" s="2">
        <f>IFERROR(VLOOKUP(B27,Components!$A:$C,3,FALSE),"")</f>
        <v>116.16</v>
      </c>
      <c r="D27" s="2">
        <v>1</v>
      </c>
      <c r="E27" s="2">
        <f t="shared" ref="E27:E28" si="18">IFERROR(D27*C27, 0)</f>
        <v>116.16</v>
      </c>
      <c r="G27" s="2" t="str">
        <f>IFERROR(VLOOKUP(H27,Components!$A:$C,2,FALSE),"")</f>
        <v>ALIS000208</v>
      </c>
      <c r="H27" s="2" t="s">
        <v>128</v>
      </c>
      <c r="I27" s="2">
        <f>IFERROR(VLOOKUP(H27,Components!$A:$C,3,FALSE),"")</f>
        <v>116.16</v>
      </c>
      <c r="J27" s="2">
        <v>1</v>
      </c>
      <c r="K27" s="2">
        <f t="shared" ref="K27:K28" si="19">IFERROR(J27*I27, 0)</f>
        <v>116.16</v>
      </c>
      <c r="M27" s="2" t="str">
        <f>IFERROR(VLOOKUP(N27,Components!$A:$C,2,FALSE),"")</f>
        <v>ALIS000208</v>
      </c>
      <c r="N27" s="2" t="s">
        <v>128</v>
      </c>
      <c r="O27" s="2">
        <f>IFERROR(VLOOKUP(N27,Components!$A:$C,3,FALSE),"")</f>
        <v>116.16</v>
      </c>
      <c r="P27" s="2">
        <v>1</v>
      </c>
      <c r="Q27" s="2">
        <f t="shared" ref="Q27:Q28" si="20">IFERROR(P27*O27, 0)</f>
        <v>116.16</v>
      </c>
    </row>
    <row r="28" spans="1:35">
      <c r="A28" s="2" t="str">
        <f>IFERROR(VLOOKUP(B28,Components!$A:$C,2,FALSE),"")</f>
        <v>ALIS000084</v>
      </c>
      <c r="B28" s="2" t="s">
        <v>758</v>
      </c>
      <c r="C28" s="2">
        <f>IFERROR(VLOOKUP(B28,Components!$A:$C,3,FALSE),"")</f>
        <v>1.0500000000000001E-2</v>
      </c>
      <c r="D28" s="2">
        <v>1</v>
      </c>
      <c r="E28" s="2">
        <f t="shared" si="18"/>
        <v>1.0500000000000001E-2</v>
      </c>
      <c r="G28" s="2" t="str">
        <f>IFERROR(VLOOKUP(H28,Components!$A:$C,2,FALSE),"")</f>
        <v>ALIS000084</v>
      </c>
      <c r="H28" s="2" t="s">
        <v>758</v>
      </c>
      <c r="I28" s="2">
        <f>IFERROR(VLOOKUP(H28,Components!$A:$C,3,FALSE),"")</f>
        <v>1.0500000000000001E-2</v>
      </c>
      <c r="J28" s="2">
        <v>1</v>
      </c>
      <c r="K28" s="2">
        <f t="shared" si="19"/>
        <v>1.0500000000000001E-2</v>
      </c>
      <c r="M28" s="2" t="str">
        <f>IFERROR(VLOOKUP(N28,Components!$A:$C,2,FALSE),"")</f>
        <v>ALIS000084</v>
      </c>
      <c r="N28" s="2" t="s">
        <v>758</v>
      </c>
      <c r="O28" s="2">
        <f>IFERROR(VLOOKUP(N28,Components!$A:$C,3,FALSE),"")</f>
        <v>1.0500000000000001E-2</v>
      </c>
      <c r="P28" s="2">
        <v>1</v>
      </c>
      <c r="Q28" s="2">
        <f t="shared" si="20"/>
        <v>1.0500000000000001E-2</v>
      </c>
    </row>
    <row r="30" spans="1:35">
      <c r="A30" s="2" t="s">
        <v>1750</v>
      </c>
      <c r="E30" s="2">
        <f>SUM(E27:E29)</f>
        <v>116.17049999999999</v>
      </c>
      <c r="G30" s="2" t="s">
        <v>1750</v>
      </c>
      <c r="K30" s="2">
        <f>SUM(K27:K29)</f>
        <v>116.17049999999999</v>
      </c>
      <c r="M30" s="2" t="s">
        <v>1750</v>
      </c>
      <c r="Q30" s="2">
        <f>SUM(Q27:Q29)</f>
        <v>116.17049999999999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800-000000000000}">
          <x14:formula1>
            <xm:f>Components!$A:$A</xm:f>
          </x14:formula1>
          <xm:sqref>B3:B4 H3:H4 N3:N4 T3:T4 Z3:Z4 AF3:AF4 B11:B12 H11:H12 N11:N12 T11:T12 Z11:Z12 AF11:AF12 B19:B20 H19:H20 N19:N20 T19:T20 Z19:Z20 AF19:AF20 B27:B28 H27:H28 N27:N28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17</vt:i4>
      </vt:variant>
    </vt:vector>
  </HeadingPairs>
  <TitlesOfParts>
    <vt:vector size="17" baseType="lpstr">
      <vt:lpstr>TASK</vt:lpstr>
      <vt:lpstr>Price</vt:lpstr>
      <vt:lpstr>Components</vt:lpstr>
      <vt:lpstr>Wrists</vt:lpstr>
      <vt:lpstr>variables</vt:lpstr>
      <vt:lpstr>Vehicle Tags</vt:lpstr>
      <vt:lpstr>Readers</vt:lpstr>
      <vt:lpstr>Projectors</vt:lpstr>
      <vt:lpstr>Lenses</vt:lpstr>
      <vt:lpstr>Control Units</vt:lpstr>
      <vt:lpstr>Projectors Line</vt:lpstr>
      <vt:lpstr>Lights</vt:lpstr>
      <vt:lpstr>Sensors</vt:lpstr>
      <vt:lpstr>Accessories</vt:lpstr>
      <vt:lpstr>Safety Bar</vt:lpstr>
      <vt:lpstr>Mirrors</vt:lpstr>
      <vt:lpstr>Аркуш5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technics</cp:lastModifiedBy>
  <dcterms:modified xsi:type="dcterms:W3CDTF">2024-09-05T15:42:01Z</dcterms:modified>
</cp:coreProperties>
</file>