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23行研\"/>
    </mc:Choice>
  </mc:AlternateContent>
  <xr:revisionPtr revIDLastSave="0" documentId="8_{46E54831-55B4-40CF-A2C2-CDCED3580A54}" xr6:coauthVersionLast="47" xr6:coauthVersionMax="47" xr10:uidLastSave="{00000000-0000-0000-0000-000000000000}"/>
  <bookViews>
    <workbookView xWindow="-108" yWindow="-108" windowWidth="23256" windowHeight="12456" activeTab="1" xr2:uid="{0CDDD57D-79F7-9944-BE17-67195B6D912A}"/>
  </bookViews>
  <sheets>
    <sheet name="外发图表" sheetId="3" r:id="rId1"/>
    <sheet name="Sheet1" sheetId="1" r:id="rId2"/>
    <sheet name="Sheet2"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 l="1"/>
  <c r="J20" i="1" s="1"/>
  <c r="H20" i="1"/>
  <c r="B9" i="2"/>
  <c r="C9" i="2"/>
  <c r="D9" i="2"/>
  <c r="E9" i="2"/>
  <c r="F9" i="2"/>
  <c r="G9" i="2"/>
  <c r="L9" i="2"/>
  <c r="M9" i="2"/>
  <c r="N9" i="2"/>
  <c r="O9" i="2"/>
  <c r="P9" i="2"/>
  <c r="O11" i="1"/>
  <c r="K11" i="1"/>
  <c r="H9" i="2" s="1"/>
  <c r="L11" i="1"/>
  <c r="I9" i="2" s="1"/>
  <c r="M11" i="1"/>
  <c r="J9" i="2" s="1"/>
  <c r="N11" i="1"/>
  <c r="K9" i="2" s="1"/>
  <c r="J11" i="1"/>
  <c r="J10" i="1"/>
  <c r="L10" i="1"/>
  <c r="I18" i="1"/>
  <c r="I17" i="1"/>
  <c r="I16" i="1"/>
  <c r="I15" i="1"/>
  <c r="I14" i="1"/>
  <c r="F18" i="3"/>
  <c r="G27" i="1"/>
  <c r="G26" i="1"/>
  <c r="G21" i="1"/>
  <c r="G22" i="1"/>
  <c r="G23" i="1"/>
  <c r="G24" i="1"/>
  <c r="G25" i="1"/>
  <c r="G20" i="1"/>
  <c r="M8" i="2"/>
  <c r="N8" i="2"/>
  <c r="O8" i="2"/>
  <c r="P8" i="2"/>
  <c r="L8" i="2"/>
  <c r="I8" i="2"/>
  <c r="G8" i="2"/>
  <c r="O10" i="1"/>
  <c r="K10" i="1"/>
  <c r="H8" i="2" s="1"/>
  <c r="M10" i="1"/>
  <c r="J8" i="2" s="1"/>
  <c r="N10" i="1"/>
  <c r="K8" i="2" s="1"/>
  <c r="N9" i="1"/>
  <c r="O9" i="1"/>
  <c r="C8" i="2"/>
  <c r="D8" i="2"/>
  <c r="E8" i="2"/>
  <c r="F8" i="2"/>
  <c r="B8" i="2"/>
  <c r="O8" i="1" l="1"/>
  <c r="O5" i="1" l="1"/>
  <c r="O7" i="1"/>
  <c r="I4" i="1"/>
  <c r="L9" i="1" l="1"/>
  <c r="K7" i="2"/>
  <c r="J7" i="2"/>
  <c r="I7" i="2"/>
  <c r="H7" i="2"/>
  <c r="G7" i="2"/>
  <c r="K6" i="2"/>
  <c r="J6" i="2"/>
  <c r="I6" i="2"/>
  <c r="H6" i="2"/>
  <c r="G6" i="2"/>
  <c r="K5" i="2"/>
  <c r="J5" i="2"/>
  <c r="I5" i="2"/>
  <c r="H5" i="2"/>
  <c r="G5" i="2"/>
  <c r="K4" i="2"/>
  <c r="J4" i="2"/>
  <c r="I4" i="2"/>
  <c r="H4" i="2"/>
  <c r="G4" i="2"/>
  <c r="K3" i="2"/>
  <c r="J3" i="2"/>
  <c r="I3" i="2"/>
  <c r="H3" i="2"/>
  <c r="G3" i="2"/>
  <c r="L7" i="1"/>
  <c r="L5" i="1"/>
  <c r="J9" i="1"/>
  <c r="K9" i="1"/>
  <c r="M9" i="1"/>
  <c r="N8" i="1"/>
  <c r="M8" i="1"/>
  <c r="L8" i="1"/>
  <c r="K8" i="1"/>
  <c r="J8" i="1"/>
  <c r="J7" i="1"/>
  <c r="K7" i="1"/>
  <c r="M7" i="1"/>
  <c r="N7" i="1"/>
  <c r="L6" i="1"/>
  <c r="M6" i="1"/>
  <c r="N6" i="1"/>
  <c r="K6" i="1"/>
  <c r="J6" i="1"/>
  <c r="N5" i="1"/>
  <c r="M5" i="1"/>
  <c r="K5" i="1"/>
  <c r="J15" i="1" s="1"/>
  <c r="J5" i="1"/>
  <c r="J14" i="1" s="1"/>
  <c r="J17" i="1" l="1"/>
  <c r="K17" i="1" s="1"/>
  <c r="K16" i="1"/>
  <c r="J16" i="1"/>
  <c r="J18" i="1"/>
  <c r="K18" i="1" s="1"/>
  <c r="K14" i="1"/>
  <c r="K15" i="1"/>
</calcChain>
</file>

<file path=xl/sharedStrings.xml><?xml version="1.0" encoding="utf-8"?>
<sst xmlns="http://schemas.openxmlformats.org/spreadsheetml/2006/main" count="88" uniqueCount="40">
  <si>
    <t>国海交运·2023 年中秋国庆假期出行追踪</t>
    <phoneticPr fontId="6" type="noConversion"/>
  </si>
  <si>
    <t>联系人： 许可（首席）/ 李跃森 / 周延宇 / 李然 / 祝玉波 / 钟文海 / 王航 / 张付哲</t>
    <phoneticPr fontId="6" type="noConversion"/>
  </si>
  <si>
    <t>注：图中黑色为预测值。</t>
    <phoneticPr fontId="1" type="noConversion"/>
  </si>
  <si>
    <t>重要提示：以上信息为公开资料整理，不涉及投资建议及研究观点，仅供参考，本公司不保证其准确性、完整性与时效性；市场有风险，投资有风险！</t>
    <phoneticPr fontId="6" type="noConversion"/>
  </si>
  <si>
    <t>日期</t>
    <phoneticPr fontId="1" type="noConversion"/>
  </si>
  <si>
    <t>较 2019 年同期：23国庆假期首日对 19 年国庆假期首日</t>
    <phoneticPr fontId="1" type="noConversion"/>
  </si>
  <si>
    <t>总体</t>
    <phoneticPr fontId="1" type="noConversion"/>
  </si>
  <si>
    <t>民航</t>
    <phoneticPr fontId="1" type="noConversion"/>
  </si>
  <si>
    <t>铁路</t>
    <phoneticPr fontId="1" type="noConversion"/>
  </si>
  <si>
    <t>公路</t>
    <phoneticPr fontId="1" type="noConversion"/>
  </si>
  <si>
    <t>水路</t>
    <phoneticPr fontId="1" type="noConversion"/>
  </si>
  <si>
    <t>高速公路车流量：万辆</t>
    <phoneticPr fontId="1" type="noConversion"/>
  </si>
  <si>
    <t>高速公路车流量</t>
    <phoneticPr fontId="1" type="noConversion"/>
  </si>
  <si>
    <t>9 月 29 日</t>
    <phoneticPr fontId="1" type="noConversion"/>
  </si>
  <si>
    <t>9 月 30 日</t>
    <phoneticPr fontId="1" type="noConversion"/>
  </si>
  <si>
    <t>10 月 1 日</t>
    <phoneticPr fontId="1" type="noConversion"/>
  </si>
  <si>
    <t>10 月 2 日</t>
    <phoneticPr fontId="1" type="noConversion"/>
  </si>
  <si>
    <t>10 月 3 日</t>
    <phoneticPr fontId="1" type="noConversion"/>
  </si>
  <si>
    <t>10 月 4 日</t>
    <phoneticPr fontId="1" type="noConversion"/>
  </si>
  <si>
    <t>同比口径：国庆假期首日对 2019 年国庆假期首日</t>
    <phoneticPr fontId="1" type="noConversion"/>
  </si>
  <si>
    <t>票价</t>
    <phoneticPr fontId="1" type="noConversion"/>
  </si>
  <si>
    <t>19年平均</t>
    <phoneticPr fontId="1" type="noConversion"/>
  </si>
  <si>
    <t>10 月 5 日</t>
    <phoneticPr fontId="1" type="noConversion"/>
  </si>
  <si>
    <t>10 月 6 日</t>
    <phoneticPr fontId="1" type="noConversion"/>
  </si>
  <si>
    <t>10 月 7 日</t>
    <phoneticPr fontId="1" type="noConversion"/>
  </si>
  <si>
    <t>同比 2019 年</t>
    <phoneticPr fontId="1" type="noConversion"/>
  </si>
  <si>
    <t>数据来源：交通运输部，携程Flight AI</t>
    <phoneticPr fontId="6" type="noConversion"/>
  </si>
  <si>
    <t>数据同比口径为2023 年假期首日对 2019 年假期首日，以此顺延，2023 年假期最后一天对 2019 年假期最后一天。</t>
    <phoneticPr fontId="1" type="noConversion"/>
  </si>
  <si>
    <t>注：公路客流发送量统计口径为在公路运输部门注册登记的载客车运输的营业客运量，未含自驾游出行客流</t>
    <phoneticPr fontId="1" type="noConversion"/>
  </si>
  <si>
    <t>10月 5 日</t>
    <phoneticPr fontId="1" type="noConversion"/>
  </si>
  <si>
    <t>图1：假期第 7 天，预计总体旅客发送量5835万人次，为 2019 年同期64%</t>
    <phoneticPr fontId="1" type="noConversion"/>
  </si>
  <si>
    <t>图2：假期第 7 天，民航预计旅客发送量 226万人次，为 2019 年同期118%</t>
    <phoneticPr fontId="1" type="noConversion"/>
  </si>
  <si>
    <t>图4：假期第 7 天，铁路预计发送旅客1795万人次，为 2019 年同期 113%</t>
    <phoneticPr fontId="1" type="noConversion"/>
  </si>
  <si>
    <t>图5：假期第 7 天，公路、水路分别预计发送旅客3699/115万人次，为 2019 年同期 52%/81%</t>
    <phoneticPr fontId="1" type="noConversion"/>
  </si>
  <si>
    <t>图6：假期第 7 天，高速公路预计车流量6002万辆，为 2019 年同期129%</t>
    <phoneticPr fontId="1" type="noConversion"/>
  </si>
  <si>
    <t>假期第 7天：2023 年口径</t>
    <phoneticPr fontId="1" type="noConversion"/>
  </si>
  <si>
    <t>假期第 5 天：2019 年口径</t>
    <phoneticPr fontId="1" type="noConversion"/>
  </si>
  <si>
    <t>假期第 7 天：2023 年口径</t>
    <phoneticPr fontId="1" type="noConversion"/>
  </si>
  <si>
    <t>7日平均</t>
    <phoneticPr fontId="1" type="noConversion"/>
  </si>
  <si>
    <t>图3：假期第 7 天，国内经济舱裸票价1063元，为 2019 年同期 107%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</si>
</sst>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
    <numFmt numFmtId="177" formatCode="0.0"/>
    <numFmt numFmtId="178" formatCode="yyyy/mm/dd"/>
    <numFmt numFmtId="179" formatCode="0.0%"/>
    <numFmt numFmtId="180" formatCode="0.00000000000_ "/>
  </numFmts>
  <fonts count="25" x14ac:knownFonts="1">
    <font>
      <sz val="12"/>
      <color theme="1"/>
      <name val="等线"/>
      <family val="2"/>
      <charset val="134"/>
      <scheme val="minor"/>
    </font>
    <font>
      <sz val="9"/>
      <name val="等线"/>
      <family val="2"/>
      <charset val="134"/>
      <scheme val="minor"/>
    </font>
    <font>
      <sz val="11"/>
      <color theme="1"/>
      <name val="等线"/>
      <family val="3"/>
      <charset val="134"/>
      <scheme val="minor"/>
    </font>
    <font>
      <sz val="11"/>
      <color theme="1"/>
      <name val="楷体"/>
      <family val="3"/>
      <charset val="134"/>
    </font>
    <font>
      <b/>
      <sz val="24"/>
      <color rgb="FF005ADC"/>
      <name val="楷体"/>
      <family val="3"/>
      <charset val="134"/>
    </font>
    <font>
      <b/>
      <sz val="26"/>
      <color rgb="FF005ADC"/>
      <name val="楷体"/>
      <family val="3"/>
    </font>
    <font>
      <sz val="9"/>
      <name val="等线"/>
      <family val="3"/>
      <charset val="134"/>
      <scheme val="minor"/>
    </font>
    <font>
      <sz val="20"/>
      <color rgb="FF005ADC"/>
      <name val="楷体"/>
      <family val="3"/>
      <charset val="134"/>
    </font>
    <font>
      <b/>
      <sz val="24"/>
      <color theme="1" tint="0.249977111117893"/>
      <name val="楷体"/>
      <family val="3"/>
    </font>
    <font>
      <sz val="12"/>
      <color theme="1" tint="0.249977111117893"/>
      <name val="微软雅黑"/>
      <family val="2"/>
    </font>
    <font>
      <b/>
      <sz val="24"/>
      <color theme="1" tint="0.249977111117893"/>
      <name val="楷体"/>
      <family val="3"/>
      <charset val="134"/>
    </font>
    <font>
      <sz val="18"/>
      <color theme="1" tint="0.249977111117893"/>
      <name val="楷体"/>
      <family val="3"/>
      <charset val="134"/>
    </font>
    <font>
      <b/>
      <sz val="16"/>
      <color rgb="FF005ADC"/>
      <name val="微软雅黑"/>
      <family val="2"/>
    </font>
    <font>
      <sz val="11"/>
      <name val="楷体"/>
      <family val="3"/>
      <charset val="134"/>
    </font>
    <font>
      <sz val="12"/>
      <name val="楷体"/>
      <family val="3"/>
    </font>
    <font>
      <sz val="14"/>
      <name val="等线"/>
      <family val="3"/>
      <charset val="134"/>
      <scheme val="minor"/>
    </font>
    <font>
      <sz val="11"/>
      <name val="等线"/>
      <family val="3"/>
      <charset val="134"/>
      <scheme val="minor"/>
    </font>
    <font>
      <sz val="14"/>
      <color theme="1" tint="0.249977111117893"/>
      <name val="楷体"/>
      <family val="3"/>
      <charset val="134"/>
    </font>
    <font>
      <sz val="11"/>
      <color theme="0" tint="-0.249977111117893"/>
      <name val="楷体"/>
      <family val="3"/>
      <charset val="134"/>
    </font>
    <font>
      <sz val="12"/>
      <color theme="1"/>
      <name val="楷体"/>
      <family val="3"/>
      <charset val="134"/>
    </font>
    <font>
      <b/>
      <sz val="16"/>
      <color rgb="FFFF0000"/>
      <name val="楷体"/>
      <family val="3"/>
      <charset val="134"/>
    </font>
    <font>
      <sz val="10"/>
      <color theme="1"/>
      <name val="楷体"/>
      <family val="3"/>
      <charset val="134"/>
    </font>
    <font>
      <sz val="12"/>
      <color theme="1"/>
      <name val="等线"/>
      <family val="2"/>
      <charset val="134"/>
      <scheme val="minor"/>
    </font>
    <font>
      <b/>
      <sz val="18"/>
      <color rgb="FF005ADC"/>
      <name val="微软雅黑"/>
      <family val="2"/>
      <charset val="134"/>
    </font>
    <font>
      <sz val="14"/>
      <name val="楷体"/>
      <family val="3"/>
      <charset val="134"/>
    </font>
  </fonts>
  <fills count="7">
    <fill>
      <patternFill patternType="none"/>
    </fill>
    <fill>
      <patternFill patternType="gray125"/>
    </fill>
    <fill>
      <patternFill patternType="solid">
        <fgColor theme="4" tint="0.39997558519241921"/>
        <bgColor indexed="64"/>
      </patternFill>
    </fill>
    <fill>
      <patternFill patternType="solid">
        <fgColor theme="5" tint="0.79998168889431442"/>
        <bgColor indexed="64"/>
      </patternFill>
    </fill>
    <fill>
      <patternFill patternType="solid">
        <fgColor rgb="FF005ADC"/>
        <bgColor indexed="64"/>
      </patternFill>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64"/>
      </left>
      <right style="thin">
        <color indexed="64"/>
      </right>
      <top/>
      <bottom/>
      <diagonal/>
    </border>
  </borders>
  <cellStyleXfs count="4">
    <xf numFmtId="0" fontId="0" fillId="0" borderId="0">
      <alignment vertical="center"/>
    </xf>
    <xf numFmtId="0" fontId="2" fillId="0" borderId="0"/>
    <xf numFmtId="0" fontId="2" fillId="0" borderId="0"/>
    <xf numFmtId="9" fontId="22" fillId="0" borderId="0" applyFont="0" applyFill="0" applyBorder="0" applyAlignment="0" applyProtection="0">
      <alignment vertical="center"/>
    </xf>
  </cellStyleXfs>
  <cellXfs count="76">
    <xf numFmtId="0" fontId="0" fillId="0" borderId="0" xfId="0">
      <alignment vertical="center"/>
    </xf>
    <xf numFmtId="10" fontId="0" fillId="0" borderId="0" xfId="0" applyNumberFormat="1">
      <alignment vertical="center"/>
    </xf>
    <xf numFmtId="0" fontId="0" fillId="2" borderId="0" xfId="0" applyFill="1">
      <alignment vertical="center"/>
    </xf>
    <xf numFmtId="0" fontId="0" fillId="2" borderId="1" xfId="0" applyFill="1" applyBorder="1">
      <alignment vertical="center"/>
    </xf>
    <xf numFmtId="0" fontId="0" fillId="0" borderId="1" xfId="0" applyBorder="1">
      <alignment vertical="center"/>
    </xf>
    <xf numFmtId="2" fontId="0" fillId="0" borderId="1" xfId="0" applyNumberFormat="1" applyBorder="1">
      <alignment vertical="center"/>
    </xf>
    <xf numFmtId="10" fontId="0" fillId="0" borderId="1" xfId="0" applyNumberFormat="1" applyBorder="1">
      <alignment vertical="center"/>
    </xf>
    <xf numFmtId="9" fontId="0" fillId="0" borderId="1" xfId="0" applyNumberFormat="1" applyBorder="1">
      <alignment vertical="center"/>
    </xf>
    <xf numFmtId="0" fontId="0" fillId="0" borderId="1" xfId="0" applyBorder="1" applyAlignment="1">
      <alignment horizontal="center" vertical="center"/>
    </xf>
    <xf numFmtId="10" fontId="0" fillId="3" borderId="1" xfId="0" applyNumberFormat="1" applyFill="1" applyBorder="1" applyAlignment="1">
      <alignment horizontal="center" vertical="center"/>
    </xf>
    <xf numFmtId="0" fontId="3" fillId="4" borderId="0" xfId="1" applyFont="1" applyFill="1"/>
    <xf numFmtId="176" fontId="3" fillId="4" borderId="0" xfId="1" applyNumberFormat="1" applyFont="1" applyFill="1"/>
    <xf numFmtId="0" fontId="3" fillId="5" borderId="0" xfId="1" applyFont="1" applyFill="1"/>
    <xf numFmtId="176" fontId="3" fillId="5" borderId="0" xfId="1" applyNumberFormat="1" applyFont="1" applyFill="1"/>
    <xf numFmtId="0" fontId="4" fillId="5" borderId="0" xfId="1" applyFont="1" applyFill="1" applyAlignment="1">
      <alignment vertical="center"/>
    </xf>
    <xf numFmtId="0" fontId="3" fillId="4" borderId="0" xfId="1" applyFont="1" applyFill="1" applyAlignment="1">
      <alignment vertical="center"/>
    </xf>
    <xf numFmtId="0" fontId="3" fillId="5" borderId="0" xfId="1" applyFont="1" applyFill="1" applyAlignment="1">
      <alignment vertical="center"/>
    </xf>
    <xf numFmtId="0" fontId="4" fillId="5" borderId="0" xfId="1" applyFont="1" applyFill="1" applyAlignment="1">
      <alignment horizontal="center" vertical="center"/>
    </xf>
    <xf numFmtId="0" fontId="7" fillId="5" borderId="0" xfId="1" applyFont="1" applyFill="1" applyAlignment="1">
      <alignment horizontal="center" vertical="center"/>
    </xf>
    <xf numFmtId="0" fontId="8" fillId="5" borderId="2" xfId="1" applyFont="1" applyFill="1" applyBorder="1" applyAlignment="1">
      <alignment vertical="center"/>
    </xf>
    <xf numFmtId="0" fontId="10" fillId="5" borderId="2" xfId="1" applyFont="1" applyFill="1" applyBorder="1" applyAlignment="1">
      <alignment vertical="center"/>
    </xf>
    <xf numFmtId="0" fontId="8" fillId="5" borderId="3" xfId="1" applyFont="1" applyFill="1" applyBorder="1" applyAlignment="1">
      <alignment vertical="center"/>
    </xf>
    <xf numFmtId="178" fontId="11" fillId="5" borderId="0" xfId="1" applyNumberFormat="1" applyFont="1" applyFill="1"/>
    <xf numFmtId="0" fontId="12" fillId="5" borderId="7" xfId="1" applyFont="1" applyFill="1" applyBorder="1" applyAlignment="1">
      <alignment horizontal="center" vertical="center" wrapText="1"/>
    </xf>
    <xf numFmtId="0" fontId="12" fillId="5" borderId="0" xfId="1" applyFont="1" applyFill="1" applyAlignment="1">
      <alignment horizontal="center" vertical="center" wrapText="1"/>
    </xf>
    <xf numFmtId="0" fontId="12" fillId="5" borderId="8" xfId="1" applyFont="1" applyFill="1" applyBorder="1" applyAlignment="1">
      <alignment horizontal="center" vertical="center" wrapText="1"/>
    </xf>
    <xf numFmtId="0" fontId="12" fillId="5" borderId="7" xfId="1" applyFont="1" applyFill="1" applyBorder="1" applyAlignment="1">
      <alignment horizontal="center" vertical="center"/>
    </xf>
    <xf numFmtId="0" fontId="12" fillId="5" borderId="0" xfId="1" applyFont="1" applyFill="1" applyAlignment="1">
      <alignment horizontal="center" vertical="center"/>
    </xf>
    <xf numFmtId="0" fontId="12" fillId="5" borderId="8" xfId="1" applyFont="1" applyFill="1" applyBorder="1" applyAlignment="1">
      <alignment horizontal="center" vertical="center"/>
    </xf>
    <xf numFmtId="0" fontId="13" fillId="5" borderId="0" xfId="1" applyFont="1" applyFill="1"/>
    <xf numFmtId="0" fontId="13" fillId="4" borderId="0" xfId="1" applyFont="1" applyFill="1"/>
    <xf numFmtId="0" fontId="12" fillId="5" borderId="9" xfId="1" applyFont="1" applyFill="1" applyBorder="1" applyAlignment="1">
      <alignment horizontal="center" vertical="center"/>
    </xf>
    <xf numFmtId="0" fontId="12" fillId="5" borderId="2" xfId="1" applyFont="1" applyFill="1" applyBorder="1" applyAlignment="1">
      <alignment horizontal="center" vertical="center"/>
    </xf>
    <xf numFmtId="0" fontId="12" fillId="5" borderId="10" xfId="1" applyFont="1" applyFill="1" applyBorder="1" applyAlignment="1">
      <alignment horizontal="center" vertical="center"/>
    </xf>
    <xf numFmtId="0" fontId="3" fillId="4" borderId="0" xfId="1" applyFont="1" applyFill="1" applyAlignment="1">
      <alignment horizontal="center" vertical="center"/>
    </xf>
    <xf numFmtId="0" fontId="3" fillId="5" borderId="0" xfId="1" applyFont="1" applyFill="1" applyAlignment="1">
      <alignment horizontal="center" vertical="center"/>
    </xf>
    <xf numFmtId="0" fontId="14" fillId="5" borderId="0" xfId="1" applyFont="1" applyFill="1" applyAlignment="1">
      <alignment horizontal="left" vertical="center" wrapText="1"/>
    </xf>
    <xf numFmtId="0" fontId="13" fillId="5" borderId="7" xfId="1" applyFont="1" applyFill="1" applyBorder="1"/>
    <xf numFmtId="0" fontId="13" fillId="5" borderId="8" xfId="1" applyFont="1" applyFill="1" applyBorder="1"/>
    <xf numFmtId="0" fontId="15" fillId="5" borderId="0" xfId="1" applyFont="1" applyFill="1"/>
    <xf numFmtId="0" fontId="13" fillId="5" borderId="9" xfId="1" applyFont="1" applyFill="1" applyBorder="1"/>
    <xf numFmtId="0" fontId="13" fillId="5" borderId="2" xfId="1" applyFont="1" applyFill="1" applyBorder="1"/>
    <xf numFmtId="0" fontId="13" fillId="5" borderId="10" xfId="1" applyFont="1" applyFill="1" applyBorder="1"/>
    <xf numFmtId="0" fontId="15" fillId="5" borderId="8" xfId="1" applyFont="1" applyFill="1" applyBorder="1" applyAlignment="1">
      <alignment horizontal="right" vertical="center"/>
    </xf>
    <xf numFmtId="0" fontId="16" fillId="5" borderId="8" xfId="1" applyFont="1" applyFill="1" applyBorder="1"/>
    <xf numFmtId="0" fontId="15" fillId="5" borderId="8" xfId="1" applyFont="1" applyFill="1" applyBorder="1" applyAlignment="1">
      <alignment horizontal="right"/>
    </xf>
    <xf numFmtId="0" fontId="6" fillId="5" borderId="7" xfId="1" applyFont="1" applyFill="1" applyBorder="1"/>
    <xf numFmtId="0" fontId="18" fillId="5" borderId="0" xfId="1" applyFont="1" applyFill="1"/>
    <xf numFmtId="0" fontId="20" fillId="5" borderId="0" xfId="1" applyFont="1" applyFill="1"/>
    <xf numFmtId="0" fontId="21" fillId="5" borderId="0" xfId="1" applyFont="1" applyFill="1" applyAlignment="1">
      <alignment vertical="center"/>
    </xf>
    <xf numFmtId="177" fontId="0" fillId="0" borderId="1" xfId="0" applyNumberFormat="1" applyBorder="1">
      <alignment vertical="center"/>
    </xf>
    <xf numFmtId="0" fontId="0" fillId="0" borderId="15" xfId="0" applyBorder="1">
      <alignment vertical="center"/>
    </xf>
    <xf numFmtId="0" fontId="21" fillId="5" borderId="0" xfId="1" applyFont="1" applyFill="1" applyAlignment="1">
      <alignment horizontal="left" vertical="top"/>
    </xf>
    <xf numFmtId="0" fontId="0" fillId="2" borderId="1" xfId="0" applyFill="1" applyBorder="1" applyAlignment="1">
      <alignment horizontal="center" vertical="center"/>
    </xf>
    <xf numFmtId="0" fontId="0" fillId="5" borderId="0" xfId="0" applyFill="1">
      <alignment vertical="center"/>
    </xf>
    <xf numFmtId="2" fontId="0" fillId="0" borderId="0" xfId="0" applyNumberFormat="1">
      <alignment vertical="center"/>
    </xf>
    <xf numFmtId="179" fontId="0" fillId="0" borderId="0" xfId="3" applyNumberFormat="1" applyFont="1">
      <alignment vertical="center"/>
    </xf>
    <xf numFmtId="10" fontId="0" fillId="0" borderId="0" xfId="3" applyNumberFormat="1" applyFont="1">
      <alignment vertical="center"/>
    </xf>
    <xf numFmtId="0" fontId="17" fillId="5" borderId="0" xfId="1" applyFont="1" applyFill="1" applyAlignment="1">
      <alignment horizontal="left" wrapText="1"/>
    </xf>
    <xf numFmtId="0" fontId="17" fillId="5" borderId="0" xfId="1" applyFont="1" applyFill="1" applyAlignment="1">
      <alignment horizontal="left"/>
    </xf>
    <xf numFmtId="0" fontId="24" fillId="5" borderId="9" xfId="1" applyFont="1" applyFill="1" applyBorder="1"/>
    <xf numFmtId="180" fontId="0" fillId="0" borderId="0" xfId="0" applyNumberFormat="1">
      <alignment vertical="center"/>
    </xf>
    <xf numFmtId="0" fontId="17" fillId="5" borderId="14" xfId="1" applyFont="1" applyFill="1" applyBorder="1" applyAlignment="1">
      <alignment horizontal="left" wrapText="1"/>
    </xf>
    <xf numFmtId="0" fontId="17" fillId="5" borderId="0" xfId="2" applyFont="1" applyFill="1" applyAlignment="1">
      <alignment horizontal="left" vertical="top" wrapText="1"/>
    </xf>
    <xf numFmtId="0" fontId="21" fillId="5" borderId="0" xfId="1" applyFont="1" applyFill="1" applyAlignment="1">
      <alignment horizontal="left" vertical="top"/>
    </xf>
    <xf numFmtId="0" fontId="5" fillId="5" borderId="0" xfId="1" applyFont="1" applyFill="1" applyAlignment="1">
      <alignment horizontal="center" vertical="center"/>
    </xf>
    <xf numFmtId="0" fontId="23" fillId="6" borderId="4" xfId="1" applyFont="1" applyFill="1" applyBorder="1" applyAlignment="1">
      <alignment horizontal="center" vertical="center" wrapText="1"/>
    </xf>
    <xf numFmtId="0" fontId="23" fillId="6" borderId="5" xfId="1" applyFont="1" applyFill="1" applyBorder="1" applyAlignment="1">
      <alignment horizontal="center" vertical="center" wrapText="1"/>
    </xf>
    <xf numFmtId="0" fontId="23" fillId="6" borderId="6" xfId="1" applyFont="1" applyFill="1" applyBorder="1" applyAlignment="1">
      <alignment horizontal="center" vertical="center" wrapText="1"/>
    </xf>
    <xf numFmtId="0" fontId="19" fillId="5" borderId="0" xfId="1" applyFont="1" applyFill="1" applyAlignment="1">
      <alignment horizontal="center"/>
    </xf>
    <xf numFmtId="0" fontId="9" fillId="5" borderId="0" xfId="1" applyFont="1" applyFill="1" applyAlignment="1">
      <alignment horizontal="center" vertical="center"/>
    </xf>
    <xf numFmtId="0" fontId="9" fillId="5" borderId="3" xfId="1" applyFont="1" applyFill="1" applyBorder="1" applyAlignment="1">
      <alignment horizontal="center" vertical="center"/>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cellXfs>
  <cellStyles count="4">
    <cellStyle name="百分比" xfId="3" builtinId="5"/>
    <cellStyle name="常规" xfId="0" builtinId="0"/>
    <cellStyle name="常规 2" xfId="2" xr:uid="{D0D0F1E1-C745-324F-A1C9-43DD6C3BB857}"/>
    <cellStyle name="常规 4 2" xfId="1" xr:uid="{44C4D867-9C74-FF4A-BB07-DEA920D36799}"/>
  </cellStyles>
  <dxfs count="6">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5A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392535992172576E-2"/>
          <c:y val="0.10190134321445113"/>
          <c:w val="0.89361729487956021"/>
          <c:h val="0.73623205187586849"/>
        </c:manualLayout>
      </c:layout>
      <c:barChart>
        <c:barDir val="col"/>
        <c:grouping val="clustered"/>
        <c:varyColors val="0"/>
        <c:ser>
          <c:idx val="0"/>
          <c:order val="0"/>
          <c:tx>
            <c:strRef>
              <c:f>Sheet2!$B$1</c:f>
              <c:strCache>
                <c:ptCount val="1"/>
                <c:pt idx="0">
                  <c:v>2023</c:v>
                </c:pt>
              </c:strCache>
            </c:strRef>
          </c:tx>
          <c:spPr>
            <a:solidFill>
              <a:schemeClr val="bg1">
                <a:lumMod val="65000"/>
              </a:schemeClr>
            </a:solidFill>
            <a:ln>
              <a:noFill/>
            </a:ln>
            <a:effectLst/>
          </c:spPr>
          <c:invertIfNegative val="0"/>
          <c:dLbls>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Sheet2!$B$3:$B$9</c:f>
              <c:numCache>
                <c:formatCode>General</c:formatCode>
                <c:ptCount val="7"/>
                <c:pt idx="0">
                  <c:v>6320.5</c:v>
                </c:pt>
                <c:pt idx="1">
                  <c:v>5713.4</c:v>
                </c:pt>
                <c:pt idx="2">
                  <c:v>5225.2</c:v>
                </c:pt>
                <c:pt idx="3">
                  <c:v>5344.2</c:v>
                </c:pt>
                <c:pt idx="4">
                  <c:v>5353.9</c:v>
                </c:pt>
                <c:pt idx="5">
                  <c:v>5669.7</c:v>
                </c:pt>
                <c:pt idx="6">
                  <c:v>5835</c:v>
                </c:pt>
              </c:numCache>
            </c:numRef>
          </c:val>
          <c:extLst>
            <c:ext xmlns:c16="http://schemas.microsoft.com/office/drawing/2014/chart" uri="{C3380CC4-5D6E-409C-BE32-E72D297353CC}">
              <c16:uniqueId val="{00000000-4974-0344-9598-107FD1C47D81}"/>
            </c:ext>
          </c:extLst>
        </c:ser>
        <c:ser>
          <c:idx val="1"/>
          <c:order val="1"/>
          <c:tx>
            <c:strRef>
              <c:f>Sheet2!$G$1</c:f>
              <c:strCache>
                <c:ptCount val="1"/>
                <c:pt idx="0">
                  <c:v>2019</c:v>
                </c:pt>
              </c:strCache>
            </c:strRef>
          </c:tx>
          <c:spPr>
            <a:solidFill>
              <a:srgbClr val="005ADC"/>
            </a:solidFill>
            <a:ln>
              <a:noFill/>
            </a:ln>
            <a:effectLst/>
          </c:spPr>
          <c:invertIfNegative val="0"/>
          <c:dLbls>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Sheet2!$G$3:$G$9</c:f>
              <c:numCache>
                <c:formatCode>0.00</c:formatCode>
                <c:ptCount val="7"/>
                <c:pt idx="0">
                  <c:v>8939.8868458274392</c:v>
                </c:pt>
                <c:pt idx="1">
                  <c:v>8871.7391304347839</c:v>
                </c:pt>
                <c:pt idx="2">
                  <c:v>8608.23723228995</c:v>
                </c:pt>
                <c:pt idx="3">
                  <c:v>8482.8571428571431</c:v>
                </c:pt>
                <c:pt idx="4">
                  <c:v>8236.7692307692305</c:v>
                </c:pt>
                <c:pt idx="5">
                  <c:v>8564.5015105740185</c:v>
                </c:pt>
                <c:pt idx="6">
                  <c:v>9074.6500777604979</c:v>
                </c:pt>
              </c:numCache>
            </c:numRef>
          </c:val>
          <c:extLst>
            <c:ext xmlns:c16="http://schemas.microsoft.com/office/drawing/2014/chart" uri="{C3380CC4-5D6E-409C-BE32-E72D297353CC}">
              <c16:uniqueId val="{00000001-4974-0344-9598-107FD1C47D81}"/>
            </c:ext>
          </c:extLst>
        </c:ser>
        <c:dLbls>
          <c:dLblPos val="outEnd"/>
          <c:showLegendKey val="0"/>
          <c:showVal val="1"/>
          <c:showCatName val="0"/>
          <c:showSerName val="0"/>
          <c:showPercent val="0"/>
          <c:showBubbleSize val="0"/>
        </c:dLbls>
        <c:gapWidth val="400"/>
        <c:axId val="289670656"/>
        <c:axId val="289673360"/>
      </c:barChart>
      <c:lineChart>
        <c:grouping val="standard"/>
        <c:varyColors val="0"/>
        <c:ser>
          <c:idx val="2"/>
          <c:order val="2"/>
          <c:tx>
            <c:strRef>
              <c:f>Sheet2!$L$1</c:f>
              <c:strCache>
                <c:ptCount val="1"/>
                <c:pt idx="0">
                  <c:v>较 2019 年同期：23国庆假期首日对 19 年国庆假期首日</c:v>
                </c:pt>
              </c:strCache>
            </c:strRef>
          </c:tx>
          <c:spPr>
            <a:ln w="28575" cap="rnd">
              <a:solidFill>
                <a:schemeClr val="accent2">
                  <a:lumMod val="60000"/>
                  <a:lumOff val="40000"/>
                  <a:alpha val="98000"/>
                </a:schemeClr>
              </a:solidFill>
              <a:round/>
            </a:ln>
            <a:effectLst>
              <a:outerShdw blurRad="50800" dir="5400000" algn="ctr" rotWithShape="0">
                <a:srgbClr val="000000">
                  <a:alpha val="43137"/>
                </a:srgbClr>
              </a:outerShdw>
            </a:effectLst>
          </c:spPr>
          <c:marker>
            <c:symbol val="triangle"/>
            <c:size val="10"/>
            <c:spPr>
              <a:solidFill>
                <a:schemeClr val="bg1"/>
              </a:solidFill>
              <a:ln w="9525">
                <a:solidFill>
                  <a:schemeClr val="accent2">
                    <a:lumMod val="60000"/>
                    <a:lumOff val="40000"/>
                  </a:schemeClr>
                </a:solidFill>
              </a:ln>
              <a:effectLst>
                <a:outerShdw blurRad="50800" dir="5400000" algn="ctr" rotWithShape="0">
                  <a:srgbClr val="000000">
                    <a:alpha val="43137"/>
                  </a:srgbClr>
                </a:outerShdw>
              </a:effectLst>
            </c:spPr>
          </c:marker>
          <c:dLbls>
            <c:numFmt formatCode="0%" sourceLinked="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ea"/>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Sheet2!$L$3:$L$9</c:f>
              <c:numCache>
                <c:formatCode>0.00%</c:formatCode>
                <c:ptCount val="7"/>
                <c:pt idx="0">
                  <c:v>-0.29299999999999998</c:v>
                </c:pt>
                <c:pt idx="1">
                  <c:v>-0.35599999999999998</c:v>
                </c:pt>
                <c:pt idx="2">
                  <c:v>-0.39300000000000002</c:v>
                </c:pt>
                <c:pt idx="3" formatCode="0%">
                  <c:v>-0.37</c:v>
                </c:pt>
                <c:pt idx="4" formatCode="0%">
                  <c:v>-0.35</c:v>
                </c:pt>
                <c:pt idx="5" formatCode="General">
                  <c:v>-0.33800000000000002</c:v>
                </c:pt>
                <c:pt idx="6" formatCode="General">
                  <c:v>-0.35699999999999998</c:v>
                </c:pt>
              </c:numCache>
            </c:numRef>
          </c:val>
          <c:smooth val="0"/>
          <c:extLst>
            <c:ext xmlns:c16="http://schemas.microsoft.com/office/drawing/2014/chart" uri="{C3380CC4-5D6E-409C-BE32-E72D297353CC}">
              <c16:uniqueId val="{00000005-4974-0344-9598-107FD1C47D81}"/>
            </c:ext>
          </c:extLst>
        </c:ser>
        <c:dLbls>
          <c:showLegendKey val="0"/>
          <c:showVal val="0"/>
          <c:showCatName val="0"/>
          <c:showSerName val="0"/>
          <c:showPercent val="0"/>
          <c:showBubbleSize val="0"/>
        </c:dLbls>
        <c:marker val="1"/>
        <c:smooth val="0"/>
        <c:axId val="681896032"/>
        <c:axId val="681861984"/>
      </c:lineChart>
      <c:catAx>
        <c:axId val="2896706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crossAx val="289673360"/>
        <c:crosses val="autoZero"/>
        <c:auto val="1"/>
        <c:lblAlgn val="ctr"/>
        <c:lblOffset val="100"/>
        <c:noMultiLvlLbl val="1"/>
      </c:catAx>
      <c:valAx>
        <c:axId val="289673360"/>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crossAx val="289670656"/>
        <c:crosses val="autoZero"/>
        <c:crossBetween val="between"/>
      </c:valAx>
      <c:valAx>
        <c:axId val="681861984"/>
        <c:scaling>
          <c:orientation val="minMax"/>
        </c:scaling>
        <c:delete val="0"/>
        <c:axPos val="r"/>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crossAx val="681896032"/>
        <c:crosses val="max"/>
        <c:crossBetween val="between"/>
      </c:valAx>
      <c:catAx>
        <c:axId val="681896032"/>
        <c:scaling>
          <c:orientation val="minMax"/>
        </c:scaling>
        <c:delete val="1"/>
        <c:axPos val="b"/>
        <c:majorTickMark val="out"/>
        <c:minorTickMark val="none"/>
        <c:tickLblPos val="nextTo"/>
        <c:crossAx val="68186198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legend>
    <c:plotVisOnly val="1"/>
    <c:dispBlanksAs val="gap"/>
    <c:showDLblsOverMax val="0"/>
  </c:chart>
  <c:spPr>
    <a:noFill/>
    <a:ln w="9525" cap="flat" cmpd="sng" algn="ctr">
      <a:noFill/>
      <a:round/>
    </a:ln>
    <a:effectLst/>
  </c:spPr>
  <c:txPr>
    <a:bodyPr/>
    <a:lstStyle/>
    <a:p>
      <a:pPr>
        <a:defRPr sz="1600">
          <a:solidFill>
            <a:schemeClr val="tx1"/>
          </a:solidFill>
          <a:latin typeface="+mn-ea"/>
          <a:ea typeface="+mn-ea"/>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Sheet2!$B$1</c:f>
              <c:strCache>
                <c:ptCount val="1"/>
                <c:pt idx="0">
                  <c:v>2023</c:v>
                </c:pt>
              </c:strCache>
            </c:strRef>
          </c:tx>
          <c:spPr>
            <a:solidFill>
              <a:srgbClr val="005ADC"/>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Sheet2!$C$3:$C$9</c:f>
              <c:numCache>
                <c:formatCode>General</c:formatCode>
                <c:ptCount val="7"/>
                <c:pt idx="0">
                  <c:v>217</c:v>
                </c:pt>
                <c:pt idx="1">
                  <c:v>213</c:v>
                </c:pt>
                <c:pt idx="2">
                  <c:v>204</c:v>
                </c:pt>
                <c:pt idx="3">
                  <c:v>198</c:v>
                </c:pt>
                <c:pt idx="4">
                  <c:v>211</c:v>
                </c:pt>
                <c:pt idx="5">
                  <c:v>221</c:v>
                </c:pt>
                <c:pt idx="6">
                  <c:v>226</c:v>
                </c:pt>
              </c:numCache>
            </c:numRef>
          </c:val>
          <c:extLst>
            <c:ext xmlns:c16="http://schemas.microsoft.com/office/drawing/2014/chart" uri="{C3380CC4-5D6E-409C-BE32-E72D297353CC}">
              <c16:uniqueId val="{00000000-04A1-654F-A838-5E7CCBD99BEF}"/>
            </c:ext>
          </c:extLst>
        </c:ser>
        <c:ser>
          <c:idx val="1"/>
          <c:order val="1"/>
          <c:tx>
            <c:strRef>
              <c:f>Sheet2!$G$1</c:f>
              <c:strCache>
                <c:ptCount val="1"/>
                <c:pt idx="0">
                  <c:v>2019</c:v>
                </c:pt>
              </c:strCache>
            </c:strRef>
          </c:tx>
          <c:spPr>
            <a:solidFill>
              <a:schemeClr val="bg1">
                <a:lumMod val="65000"/>
              </a:schemeClr>
            </a:solidFill>
            <a:ln>
              <a:noFill/>
            </a:ln>
            <a:effectLst/>
          </c:spPr>
          <c:invertIfNegative val="0"/>
          <c:dPt>
            <c:idx val="4"/>
            <c:invertIfNegative val="0"/>
            <c:bubble3D val="0"/>
            <c:spPr>
              <a:solidFill>
                <a:srgbClr val="A6A6A6"/>
              </a:solidFill>
              <a:ln>
                <a:noFill/>
              </a:ln>
              <a:effectLst/>
            </c:spPr>
            <c:extLst>
              <c:ext xmlns:c16="http://schemas.microsoft.com/office/drawing/2014/chart" uri="{C3380CC4-5D6E-409C-BE32-E72D297353CC}">
                <c16:uniqueId val="{00000000-76E6-4707-AF83-FD8A12694EBA}"/>
              </c:ext>
            </c:extLst>
          </c:dPt>
          <c:dLbls>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Sheet2!$H$3:$H$9</c:f>
              <c:numCache>
                <c:formatCode>0.00</c:formatCode>
                <c:ptCount val="7"/>
                <c:pt idx="0">
                  <c:v>175</c:v>
                </c:pt>
                <c:pt idx="1">
                  <c:v>192.93478260869563</c:v>
                </c:pt>
                <c:pt idx="2">
                  <c:v>189.23933209647495</c:v>
                </c:pt>
                <c:pt idx="3">
                  <c:v>189.83700862895495</c:v>
                </c:pt>
                <c:pt idx="4">
                  <c:v>193.40054995417049</c:v>
                </c:pt>
                <c:pt idx="5">
                  <c:v>195.74844995571303</c:v>
                </c:pt>
                <c:pt idx="6">
                  <c:v>191.68787107718404</c:v>
                </c:pt>
              </c:numCache>
            </c:numRef>
          </c:val>
          <c:extLst>
            <c:ext xmlns:c16="http://schemas.microsoft.com/office/drawing/2014/chart" uri="{C3380CC4-5D6E-409C-BE32-E72D297353CC}">
              <c16:uniqueId val="{00000001-04A1-654F-A838-5E7CCBD99BEF}"/>
            </c:ext>
          </c:extLst>
        </c:ser>
        <c:dLbls>
          <c:dLblPos val="outEnd"/>
          <c:showLegendKey val="0"/>
          <c:showVal val="1"/>
          <c:showCatName val="0"/>
          <c:showSerName val="0"/>
          <c:showPercent val="0"/>
          <c:showBubbleSize val="0"/>
        </c:dLbls>
        <c:gapWidth val="400"/>
        <c:axId val="289704112"/>
        <c:axId val="289706384"/>
      </c:barChart>
      <c:lineChart>
        <c:grouping val="standard"/>
        <c:varyColors val="0"/>
        <c:ser>
          <c:idx val="2"/>
          <c:order val="2"/>
          <c:tx>
            <c:strRef>
              <c:f>Sheet2!$L$1</c:f>
              <c:strCache>
                <c:ptCount val="1"/>
                <c:pt idx="0">
                  <c:v>较 2019 年同期：23国庆假期首日对 19 年国庆假期首日</c:v>
                </c:pt>
              </c:strCache>
            </c:strRef>
          </c:tx>
          <c:spPr>
            <a:ln w="28575" cap="rnd">
              <a:solidFill>
                <a:srgbClr val="F4B183"/>
              </a:solidFill>
              <a:round/>
            </a:ln>
            <a:effectLst>
              <a:outerShdw blurRad="50800" dist="38100" dir="2700000" algn="tl" rotWithShape="0">
                <a:prstClr val="black">
                  <a:alpha val="40000"/>
                </a:prstClr>
              </a:outerShdw>
            </a:effectLst>
          </c:spPr>
          <c:marker>
            <c:symbol val="triangle"/>
            <c:size val="10"/>
            <c:spPr>
              <a:solidFill>
                <a:schemeClr val="bg1"/>
              </a:solidFill>
              <a:ln w="9525">
                <a:solidFill>
                  <a:srgbClr val="F4B183"/>
                </a:solidFill>
              </a:ln>
              <a:effectLst>
                <a:outerShdw blurRad="50800" dist="38100" dir="2700000" algn="tl" rotWithShape="0">
                  <a:prstClr val="black">
                    <a:alpha val="40000"/>
                  </a:prstClr>
                </a:outerShdw>
              </a:effectLst>
            </c:spPr>
          </c:marker>
          <c:dLbls>
            <c:dLbl>
              <c:idx val="0"/>
              <c:layout>
                <c:manualLayout>
                  <c:x val="1.5286624203821632E-2"/>
                  <c:y val="0.199095022624434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C4-474C-AEFF-B003E1DBAE71}"/>
                </c:ext>
              </c:extLst>
            </c:dLbl>
            <c:dLbl>
              <c:idx val="1"/>
              <c:tx>
                <c:rich>
                  <a:bodyPr/>
                  <a:lstStyle/>
                  <a:p>
                    <a:fld id="{45257583-4175-4F0A-9E1F-8E2F8A51D58E}" type="VALUE">
                      <a:rPr lang="en-US" altLang="zh-CN"/>
                      <a:pPr/>
                      <a:t>[值]</a:t>
                    </a:fld>
                    <a:endParaRPr lang="zh-CN" alt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E6-4707-AF83-FD8A12694EBA}"/>
                </c:ext>
              </c:extLst>
            </c:dLbl>
            <c:numFmt formatCode="0%" sourceLinked="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ea"/>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Sheet2!$M$3:$M$9</c:f>
              <c:numCache>
                <c:formatCode>0.00%</c:formatCode>
                <c:ptCount val="7"/>
                <c:pt idx="0" formatCode="0%">
                  <c:v>0.24</c:v>
                </c:pt>
                <c:pt idx="1">
                  <c:v>0.104</c:v>
                </c:pt>
                <c:pt idx="2">
                  <c:v>7.8E-2</c:v>
                </c:pt>
                <c:pt idx="3">
                  <c:v>4.2999999999999997E-2</c:v>
                </c:pt>
                <c:pt idx="4">
                  <c:v>9.0999999999999998E-2</c:v>
                </c:pt>
                <c:pt idx="5" formatCode="General">
                  <c:v>0.129</c:v>
                </c:pt>
                <c:pt idx="6" formatCode="General">
                  <c:v>0.17899999999999999</c:v>
                </c:pt>
              </c:numCache>
            </c:numRef>
          </c:val>
          <c:smooth val="0"/>
          <c:extLst>
            <c:ext xmlns:c16="http://schemas.microsoft.com/office/drawing/2014/chart" uri="{C3380CC4-5D6E-409C-BE32-E72D297353CC}">
              <c16:uniqueId val="{00000002-04A1-654F-A838-5E7CCBD99BEF}"/>
            </c:ext>
          </c:extLst>
        </c:ser>
        <c:dLbls>
          <c:showLegendKey val="0"/>
          <c:showVal val="0"/>
          <c:showCatName val="0"/>
          <c:showSerName val="0"/>
          <c:showPercent val="0"/>
          <c:showBubbleSize val="0"/>
        </c:dLbls>
        <c:marker val="1"/>
        <c:smooth val="0"/>
        <c:axId val="287800480"/>
        <c:axId val="287845408"/>
      </c:lineChart>
      <c:catAx>
        <c:axId val="289704112"/>
        <c:scaling>
          <c:orientation val="minMax"/>
        </c:scaling>
        <c:delete val="0"/>
        <c:axPos val="b"/>
        <c:numFmt formatCode="General" sourceLinked="1"/>
        <c:majorTickMark val="out"/>
        <c:minorTickMark val="none"/>
        <c:tickLblPos val="nextTo"/>
        <c:spPr>
          <a:noFill/>
          <a:ln w="9525" cap="flat" cmpd="sng" algn="ctr">
            <a:solidFill>
              <a:schemeClr val="tx1">
                <a:alpha val="92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9706384"/>
        <c:crosses val="autoZero"/>
        <c:auto val="1"/>
        <c:lblAlgn val="ctr"/>
        <c:lblOffset val="100"/>
        <c:noMultiLvlLbl val="1"/>
      </c:catAx>
      <c:valAx>
        <c:axId val="2897063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9704112"/>
        <c:crosses val="autoZero"/>
        <c:crossBetween val="between"/>
      </c:valAx>
      <c:valAx>
        <c:axId val="287845408"/>
        <c:scaling>
          <c:orientation val="minMax"/>
        </c:scaling>
        <c:delete val="0"/>
        <c:axPos val="r"/>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7800480"/>
        <c:crosses val="max"/>
        <c:crossBetween val="between"/>
      </c:valAx>
      <c:catAx>
        <c:axId val="287800480"/>
        <c:scaling>
          <c:orientation val="minMax"/>
        </c:scaling>
        <c:delete val="1"/>
        <c:axPos val="b"/>
        <c:majorTickMark val="out"/>
        <c:minorTickMark val="none"/>
        <c:tickLblPos val="nextTo"/>
        <c:crossAx val="2878454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legend>
    <c:plotVisOnly val="1"/>
    <c:dispBlanksAs val="gap"/>
    <c:showDLblsOverMax val="0"/>
  </c:chart>
  <c:spPr>
    <a:noFill/>
    <a:ln w="9525" cap="flat" cmpd="sng" algn="ctr">
      <a:noFill/>
      <a:round/>
    </a:ln>
    <a:effectLst/>
  </c:spPr>
  <c:txPr>
    <a:bodyPr/>
    <a:lstStyle/>
    <a:p>
      <a:pPr>
        <a:defRPr sz="1600">
          <a:latin typeface="+mn-ea"/>
          <a:ea typeface="+mn-ea"/>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75808914015008E-2"/>
          <c:y val="0.14423076923076922"/>
          <c:w val="0.91200551458682233"/>
          <c:h val="0.75279633149304614"/>
        </c:manualLayout>
      </c:layout>
      <c:barChart>
        <c:barDir val="col"/>
        <c:grouping val="clustered"/>
        <c:varyColors val="0"/>
        <c:ser>
          <c:idx val="0"/>
          <c:order val="0"/>
          <c:tx>
            <c:strRef>
              <c:f>Sheet2!$B$1</c:f>
              <c:strCache>
                <c:ptCount val="1"/>
                <c:pt idx="0">
                  <c:v>2023</c:v>
                </c:pt>
              </c:strCache>
            </c:strRef>
          </c:tx>
          <c:spPr>
            <a:solidFill>
              <a:srgbClr val="005ADC"/>
            </a:solidFill>
            <a:ln>
              <a:noFill/>
            </a:ln>
            <a:effectLst/>
          </c:spPr>
          <c:invertIfNegative val="0"/>
          <c:dLbls>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Sheet2!$D$3:$D$9</c:f>
              <c:numCache>
                <c:formatCode>General</c:formatCode>
                <c:ptCount val="7"/>
                <c:pt idx="0">
                  <c:v>2020</c:v>
                </c:pt>
                <c:pt idx="1">
                  <c:v>1760</c:v>
                </c:pt>
                <c:pt idx="2">
                  <c:v>1720</c:v>
                </c:pt>
                <c:pt idx="3">
                  <c:v>1640</c:v>
                </c:pt>
                <c:pt idx="4">
                  <c:v>1635</c:v>
                </c:pt>
                <c:pt idx="5">
                  <c:v>1730</c:v>
                </c:pt>
                <c:pt idx="6">
                  <c:v>1795</c:v>
                </c:pt>
              </c:numCache>
            </c:numRef>
          </c:val>
          <c:extLst>
            <c:ext xmlns:c16="http://schemas.microsoft.com/office/drawing/2014/chart" uri="{C3380CC4-5D6E-409C-BE32-E72D297353CC}">
              <c16:uniqueId val="{00000000-3CBD-B84F-AC2A-CB3563375417}"/>
            </c:ext>
          </c:extLst>
        </c:ser>
        <c:ser>
          <c:idx val="1"/>
          <c:order val="1"/>
          <c:tx>
            <c:strRef>
              <c:f>Sheet2!$G$1</c:f>
              <c:strCache>
                <c:ptCount val="1"/>
                <c:pt idx="0">
                  <c:v>2019</c:v>
                </c:pt>
              </c:strCache>
            </c:strRef>
          </c:tx>
          <c:spPr>
            <a:solidFill>
              <a:srgbClr val="A6A6A6"/>
            </a:solidFill>
            <a:ln>
              <a:noFill/>
            </a:ln>
            <a:effectLst/>
          </c:spPr>
          <c:invertIfNegative val="0"/>
          <c:dLbls>
            <c:dLbl>
              <c:idx val="0"/>
              <c:layout>
                <c:manualLayout>
                  <c:x val="8.468168355188297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41-4C0A-8860-55352ADA5E9F}"/>
                </c:ext>
              </c:extLst>
            </c:dLbl>
            <c:dLbl>
              <c:idx val="1"/>
              <c:layout>
                <c:manualLayout>
                  <c:x val="1.6936336710376639E-2"/>
                  <c:y val="-7.260642197049025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41-4C0A-8860-55352ADA5E9F}"/>
                </c:ext>
              </c:extLst>
            </c:dLbl>
            <c:dLbl>
              <c:idx val="2"/>
              <c:layout>
                <c:manualLayout>
                  <c:x val="8.468168355188319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41-4C0A-8860-55352ADA5E9F}"/>
                </c:ext>
              </c:extLst>
            </c:dLbl>
            <c:dLbl>
              <c:idx val="3"/>
              <c:layout>
                <c:manualLayout>
                  <c:x val="8.468168355188319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1-4C0A-8860-55352ADA5E9F}"/>
                </c:ext>
              </c:extLst>
            </c:dLbl>
            <c:dLbl>
              <c:idx val="4"/>
              <c:layout>
                <c:manualLayout>
                  <c:x val="1.088764502809918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41-4C0A-8860-55352ADA5E9F}"/>
                </c:ext>
              </c:extLst>
            </c:dLbl>
            <c:dLbl>
              <c:idx val="5"/>
              <c:layout>
                <c:manualLayout>
                  <c:x val="9.677906691643794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41-4C0A-8860-55352ADA5E9F}"/>
                </c:ext>
              </c:extLst>
            </c:dLbl>
            <c:numFmt formatCode="#,##0_);[Red]\(#,##0\)" sourceLinked="0"/>
            <c:spPr>
              <a:noFill/>
              <a:ln>
                <a:noFill/>
              </a:ln>
              <a:effectLst/>
            </c:spPr>
            <c:txPr>
              <a:bodyPr rot="0" spcFirstLastPara="1" vertOverflow="ellipsis" vert="horz" wrap="square" anchor="ctr" anchorCtr="1"/>
              <a:lstStyle/>
              <a:p>
                <a:pPr algn="ctr">
                  <a:defRPr sz="1600" b="0" i="0" u="none" strike="noStrike" kern="1200" baseline="0">
                    <a:solidFill>
                      <a:schemeClr val="tx1">
                        <a:lumMod val="75000"/>
                        <a:lumOff val="25000"/>
                      </a:schemeClr>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Sheet2!$I$3:$I$9</c:f>
              <c:numCache>
                <c:formatCode>0.00</c:formatCode>
                <c:ptCount val="7"/>
                <c:pt idx="0">
                  <c:v>1509.7159940209267</c:v>
                </c:pt>
                <c:pt idx="1">
                  <c:v>1449.7528830313015</c:v>
                </c:pt>
                <c:pt idx="2">
                  <c:v>1379.3103448275863</c:v>
                </c:pt>
                <c:pt idx="3">
                  <c:v>1339.8692810457517</c:v>
                </c:pt>
                <c:pt idx="4">
                  <c:v>1359.1022443890274</c:v>
                </c:pt>
                <c:pt idx="5">
                  <c:v>1463.6209813874789</c:v>
                </c:pt>
                <c:pt idx="6">
                  <c:v>1589.9025686448185</c:v>
                </c:pt>
              </c:numCache>
            </c:numRef>
          </c:val>
          <c:extLst>
            <c:ext xmlns:c16="http://schemas.microsoft.com/office/drawing/2014/chart" uri="{C3380CC4-5D6E-409C-BE32-E72D297353CC}">
              <c16:uniqueId val="{00000001-3CBD-B84F-AC2A-CB3563375417}"/>
            </c:ext>
          </c:extLst>
        </c:ser>
        <c:dLbls>
          <c:dLblPos val="outEnd"/>
          <c:showLegendKey val="0"/>
          <c:showVal val="1"/>
          <c:showCatName val="0"/>
          <c:showSerName val="0"/>
          <c:showPercent val="0"/>
          <c:showBubbleSize val="0"/>
        </c:dLbls>
        <c:gapWidth val="400"/>
        <c:axId val="289767584"/>
        <c:axId val="289769856"/>
      </c:barChart>
      <c:lineChart>
        <c:grouping val="standard"/>
        <c:varyColors val="0"/>
        <c:ser>
          <c:idx val="2"/>
          <c:order val="2"/>
          <c:tx>
            <c:strRef>
              <c:f>Sheet2!$L$1</c:f>
              <c:strCache>
                <c:ptCount val="1"/>
                <c:pt idx="0">
                  <c:v>较 2019 年同期：23国庆假期首日对 19 年国庆假期首日</c:v>
                </c:pt>
              </c:strCache>
            </c:strRef>
          </c:tx>
          <c:spPr>
            <a:ln w="28575" cap="rnd">
              <a:solidFill>
                <a:srgbClr val="F4B183"/>
              </a:solidFill>
              <a:round/>
            </a:ln>
            <a:effectLst>
              <a:outerShdw blurRad="50800" dist="38100" dir="2700000" algn="tl" rotWithShape="0">
                <a:prstClr val="black">
                  <a:alpha val="40000"/>
                </a:prstClr>
              </a:outerShdw>
            </a:effectLst>
          </c:spPr>
          <c:marker>
            <c:symbol val="triangle"/>
            <c:size val="10"/>
            <c:spPr>
              <a:solidFill>
                <a:schemeClr val="bg1">
                  <a:lumMod val="95000"/>
                </a:schemeClr>
              </a:solidFill>
              <a:ln w="12700">
                <a:solidFill>
                  <a:srgbClr val="F4B183"/>
                </a:solidFill>
              </a:ln>
              <a:effectLst>
                <a:outerShdw blurRad="50800" dist="38100" dir="2700000" algn="tl" rotWithShape="0">
                  <a:prstClr val="black">
                    <a:alpha val="40000"/>
                  </a:prstClr>
                </a:outerShdw>
              </a:effectLst>
            </c:spPr>
          </c:marker>
          <c:dLbls>
            <c:numFmt formatCode="0%" sourceLinked="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ea"/>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Sheet2!$N$3:$N$9</c:f>
              <c:numCache>
                <c:formatCode>0.00%</c:formatCode>
                <c:ptCount val="7"/>
                <c:pt idx="0">
                  <c:v>0.33800000000000002</c:v>
                </c:pt>
                <c:pt idx="1">
                  <c:v>0.214</c:v>
                </c:pt>
                <c:pt idx="2">
                  <c:v>0.247</c:v>
                </c:pt>
                <c:pt idx="3">
                  <c:v>0.224</c:v>
                </c:pt>
                <c:pt idx="4">
                  <c:v>0.20300000000000001</c:v>
                </c:pt>
                <c:pt idx="5" formatCode="General">
                  <c:v>0.182</c:v>
                </c:pt>
                <c:pt idx="6" formatCode="General">
                  <c:v>0.129</c:v>
                </c:pt>
              </c:numCache>
            </c:numRef>
          </c:val>
          <c:smooth val="0"/>
          <c:extLst>
            <c:ext xmlns:c16="http://schemas.microsoft.com/office/drawing/2014/chart" uri="{C3380CC4-5D6E-409C-BE32-E72D297353CC}">
              <c16:uniqueId val="{00000002-3CBD-B84F-AC2A-CB3563375417}"/>
            </c:ext>
          </c:extLst>
        </c:ser>
        <c:dLbls>
          <c:showLegendKey val="0"/>
          <c:showVal val="0"/>
          <c:showCatName val="0"/>
          <c:showSerName val="0"/>
          <c:showPercent val="0"/>
          <c:showBubbleSize val="0"/>
        </c:dLbls>
        <c:marker val="1"/>
        <c:smooth val="0"/>
        <c:axId val="1232405439"/>
        <c:axId val="1512174927"/>
      </c:lineChart>
      <c:catAx>
        <c:axId val="2897675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9769856"/>
        <c:crosses val="autoZero"/>
        <c:auto val="1"/>
        <c:lblAlgn val="ctr"/>
        <c:lblOffset val="100"/>
        <c:noMultiLvlLbl val="1"/>
      </c:catAx>
      <c:valAx>
        <c:axId val="289769856"/>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9767584"/>
        <c:crosses val="autoZero"/>
        <c:crossBetween val="between"/>
      </c:valAx>
      <c:valAx>
        <c:axId val="1512174927"/>
        <c:scaling>
          <c:orientation val="minMax"/>
          <c:max val="0.7"/>
          <c:min val="0"/>
        </c:scaling>
        <c:delete val="0"/>
        <c:axPos val="r"/>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1232405439"/>
        <c:crosses val="max"/>
        <c:crossBetween val="between"/>
      </c:valAx>
      <c:catAx>
        <c:axId val="1232405439"/>
        <c:scaling>
          <c:orientation val="minMax"/>
        </c:scaling>
        <c:delete val="1"/>
        <c:axPos val="b"/>
        <c:majorTickMark val="out"/>
        <c:minorTickMark val="none"/>
        <c:tickLblPos val="nextTo"/>
        <c:crossAx val="15121749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legend>
    <c:plotVisOnly val="1"/>
    <c:dispBlanksAs val="gap"/>
    <c:showDLblsOverMax val="0"/>
  </c:chart>
  <c:spPr>
    <a:noFill/>
    <a:ln w="9525" cap="flat" cmpd="sng" algn="ctr">
      <a:noFill/>
      <a:round/>
    </a:ln>
    <a:effectLst/>
  </c:spPr>
  <c:txPr>
    <a:bodyPr/>
    <a:lstStyle/>
    <a:p>
      <a:pPr>
        <a:defRPr sz="1600">
          <a:latin typeface="+mn-ea"/>
          <a:ea typeface="+mn-ea"/>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950994534830856E-2"/>
          <c:y val="0.18094308553636121"/>
          <c:w val="0.38043530455968688"/>
          <c:h val="0.71927247687194984"/>
        </c:manualLayout>
      </c:layout>
      <c:barChart>
        <c:barDir val="col"/>
        <c:grouping val="clustered"/>
        <c:varyColors val="0"/>
        <c:ser>
          <c:idx val="0"/>
          <c:order val="0"/>
          <c:tx>
            <c:strRef>
              <c:f>Sheet2!$B$1</c:f>
              <c:strCache>
                <c:ptCount val="1"/>
                <c:pt idx="0">
                  <c:v>2023</c:v>
                </c:pt>
              </c:strCache>
            </c:strRef>
          </c:tx>
          <c:spPr>
            <a:solidFill>
              <a:srgbClr val="005ADC"/>
            </a:solidFill>
            <a:ln>
              <a:noFill/>
            </a:ln>
            <a:effectLst/>
          </c:spPr>
          <c:invertIfNegative val="0"/>
          <c:dLbls>
            <c:numFmt formatCode="#,##0_);[Red]\(#,##0\)"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Sheet2!$E$3:$E$9</c:f>
              <c:numCache>
                <c:formatCode>General</c:formatCode>
                <c:ptCount val="7"/>
                <c:pt idx="0">
                  <c:v>4002.5</c:v>
                </c:pt>
                <c:pt idx="1">
                  <c:v>3645.4</c:v>
                </c:pt>
                <c:pt idx="2">
                  <c:v>3177.7</c:v>
                </c:pt>
                <c:pt idx="3">
                  <c:v>3356.2</c:v>
                </c:pt>
                <c:pt idx="4">
                  <c:v>3362.9</c:v>
                </c:pt>
                <c:pt idx="5">
                  <c:v>3578.7</c:v>
                </c:pt>
                <c:pt idx="6">
                  <c:v>3699</c:v>
                </c:pt>
              </c:numCache>
            </c:numRef>
          </c:val>
          <c:extLst>
            <c:ext xmlns:c16="http://schemas.microsoft.com/office/drawing/2014/chart" uri="{C3380CC4-5D6E-409C-BE32-E72D297353CC}">
              <c16:uniqueId val="{00000000-F4F3-E543-BCF4-A8E1A06EC74F}"/>
            </c:ext>
          </c:extLst>
        </c:ser>
        <c:ser>
          <c:idx val="1"/>
          <c:order val="1"/>
          <c:tx>
            <c:strRef>
              <c:f>Sheet2!$G$1</c:f>
              <c:strCache>
                <c:ptCount val="1"/>
                <c:pt idx="0">
                  <c:v>2019</c:v>
                </c:pt>
              </c:strCache>
            </c:strRef>
          </c:tx>
          <c:spPr>
            <a:solidFill>
              <a:srgbClr val="A6A6A6"/>
            </a:solidFill>
            <a:ln>
              <a:noFill/>
            </a:ln>
            <a:effectLst/>
          </c:spPr>
          <c:invertIfNegative val="0"/>
          <c:dLbls>
            <c:numFmt formatCode="#,##0_);[Red]\(#,##0\)"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Sheet2!$J$3:$J$9</c:f>
              <c:numCache>
                <c:formatCode>0.00</c:formatCode>
                <c:ptCount val="7"/>
                <c:pt idx="0">
                  <c:v>7096.6312056737579</c:v>
                </c:pt>
                <c:pt idx="1">
                  <c:v>7010.3846153846152</c:v>
                </c:pt>
                <c:pt idx="2">
                  <c:v>6804.4967880085651</c:v>
                </c:pt>
                <c:pt idx="3">
                  <c:v>6699.0019960079835</c:v>
                </c:pt>
                <c:pt idx="4">
                  <c:v>6492.0849420849418</c:v>
                </c:pt>
                <c:pt idx="5">
                  <c:v>6752.2641509433952</c:v>
                </c:pt>
                <c:pt idx="6">
                  <c:v>7154.7388781431337</c:v>
                </c:pt>
              </c:numCache>
            </c:numRef>
          </c:val>
          <c:extLst>
            <c:ext xmlns:c16="http://schemas.microsoft.com/office/drawing/2014/chart" uri="{C3380CC4-5D6E-409C-BE32-E72D297353CC}">
              <c16:uniqueId val="{00000001-F4F3-E543-BCF4-A8E1A06EC74F}"/>
            </c:ext>
          </c:extLst>
        </c:ser>
        <c:dLbls>
          <c:showLegendKey val="0"/>
          <c:showVal val="0"/>
          <c:showCatName val="0"/>
          <c:showSerName val="0"/>
          <c:showPercent val="0"/>
          <c:showBubbleSize val="0"/>
        </c:dLbls>
        <c:gapWidth val="219"/>
        <c:axId val="287853040"/>
        <c:axId val="287854768"/>
      </c:barChart>
      <c:lineChart>
        <c:grouping val="standard"/>
        <c:varyColors val="0"/>
        <c:ser>
          <c:idx val="2"/>
          <c:order val="2"/>
          <c:tx>
            <c:strRef>
              <c:f>Sheet2!$L$1</c:f>
              <c:strCache>
                <c:ptCount val="1"/>
                <c:pt idx="0">
                  <c:v>较 2019 年同期：23国庆假期首日对 19 年国庆假期首日</c:v>
                </c:pt>
              </c:strCache>
            </c:strRef>
          </c:tx>
          <c:spPr>
            <a:ln w="28575" cap="rnd">
              <a:solidFill>
                <a:srgbClr val="F4B183"/>
              </a:solidFill>
              <a:round/>
            </a:ln>
            <a:effectLst>
              <a:outerShdw blurRad="50800" dist="38100" dir="2700000" algn="tl" rotWithShape="0">
                <a:prstClr val="black">
                  <a:alpha val="40000"/>
                </a:prstClr>
              </a:outerShdw>
            </a:effectLst>
          </c:spPr>
          <c:marker>
            <c:symbol val="triangle"/>
            <c:size val="10"/>
            <c:spPr>
              <a:solidFill>
                <a:schemeClr val="bg1"/>
              </a:solidFill>
              <a:ln w="12700">
                <a:solidFill>
                  <a:srgbClr val="F4B183"/>
                </a:solidFill>
              </a:ln>
              <a:effectLst>
                <a:outerShdw blurRad="50800" dist="38100" dir="2700000" algn="tl" rotWithShape="0">
                  <a:prstClr val="black">
                    <a:alpha val="40000"/>
                  </a:prstClr>
                </a:outerShdw>
              </a:effectLst>
            </c:spPr>
          </c:marker>
          <c:dLbls>
            <c:dLbl>
              <c:idx val="2"/>
              <c:layout>
                <c:manualLayout>
                  <c:x val="-2.775969393478402E-2"/>
                  <c:y val="-8.55563992003606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13-EF46-9862-C421923B5F42}"/>
                </c:ext>
              </c:extLst>
            </c:dLbl>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ea"/>
                    <a:ea typeface="+mn-ea"/>
                    <a:cs typeface="+mn-cs"/>
                  </a:defRPr>
                </a:pPr>
                <a:endParaRPr lang="zh-CN"/>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Sheet2!$O$3:$O$9</c:f>
              <c:numCache>
                <c:formatCode>0%</c:formatCode>
                <c:ptCount val="7"/>
                <c:pt idx="0" formatCode="0.00%">
                  <c:v>-0.436</c:v>
                </c:pt>
                <c:pt idx="1">
                  <c:v>-0.48</c:v>
                </c:pt>
                <c:pt idx="2" formatCode="0.00%">
                  <c:v>-0.53300000000000003</c:v>
                </c:pt>
                <c:pt idx="3" formatCode="0.00%">
                  <c:v>-0.499</c:v>
                </c:pt>
                <c:pt idx="4" formatCode="0.00%">
                  <c:v>-0.48199999999999998</c:v>
                </c:pt>
                <c:pt idx="5" formatCode="General">
                  <c:v>-0.47</c:v>
                </c:pt>
                <c:pt idx="6" formatCode="General">
                  <c:v>-0.48299999999999998</c:v>
                </c:pt>
              </c:numCache>
            </c:numRef>
          </c:val>
          <c:smooth val="0"/>
          <c:extLst>
            <c:ext xmlns:c16="http://schemas.microsoft.com/office/drawing/2014/chart" uri="{C3380CC4-5D6E-409C-BE32-E72D297353CC}">
              <c16:uniqueId val="{00000002-F4F3-E543-BCF4-A8E1A06EC74F}"/>
            </c:ext>
          </c:extLst>
        </c:ser>
        <c:dLbls>
          <c:showLegendKey val="0"/>
          <c:showVal val="0"/>
          <c:showCatName val="0"/>
          <c:showSerName val="0"/>
          <c:showPercent val="0"/>
          <c:showBubbleSize val="0"/>
        </c:dLbls>
        <c:marker val="1"/>
        <c:smooth val="0"/>
        <c:axId val="1878090527"/>
        <c:axId val="1730445503"/>
      </c:lineChart>
      <c:catAx>
        <c:axId val="28785304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ea"/>
                <a:ea typeface="+mn-ea"/>
                <a:cs typeface="+mn-cs"/>
              </a:defRPr>
            </a:pPr>
            <a:endParaRPr lang="zh-CN"/>
          </a:p>
        </c:txPr>
        <c:crossAx val="287854768"/>
        <c:crosses val="autoZero"/>
        <c:auto val="1"/>
        <c:lblAlgn val="ctr"/>
        <c:lblOffset val="100"/>
        <c:noMultiLvlLbl val="1"/>
      </c:catAx>
      <c:valAx>
        <c:axId val="287854768"/>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ea"/>
                <a:ea typeface="+mn-ea"/>
                <a:cs typeface="+mn-cs"/>
              </a:defRPr>
            </a:pPr>
            <a:endParaRPr lang="zh-CN"/>
          </a:p>
        </c:txPr>
        <c:crossAx val="287853040"/>
        <c:crosses val="autoZero"/>
        <c:crossBetween val="between"/>
      </c:valAx>
      <c:valAx>
        <c:axId val="1730445503"/>
        <c:scaling>
          <c:orientation val="minMax"/>
        </c:scaling>
        <c:delete val="0"/>
        <c:axPos val="r"/>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ea"/>
                <a:ea typeface="+mn-ea"/>
                <a:cs typeface="+mn-cs"/>
              </a:defRPr>
            </a:pPr>
            <a:endParaRPr lang="zh-CN"/>
          </a:p>
        </c:txPr>
        <c:crossAx val="1878090527"/>
        <c:crosses val="max"/>
        <c:crossBetween val="between"/>
      </c:valAx>
      <c:catAx>
        <c:axId val="1878090527"/>
        <c:scaling>
          <c:orientation val="minMax"/>
        </c:scaling>
        <c:delete val="1"/>
        <c:axPos val="b"/>
        <c:numFmt formatCode="General" sourceLinked="1"/>
        <c:majorTickMark val="out"/>
        <c:minorTickMark val="none"/>
        <c:tickLblPos val="nextTo"/>
        <c:crossAx val="1730445503"/>
        <c:crosses val="autoZero"/>
        <c:auto val="1"/>
        <c:lblAlgn val="ctr"/>
        <c:lblOffset val="100"/>
        <c:noMultiLvlLbl val="0"/>
      </c:catAx>
      <c:spPr>
        <a:noFill/>
        <a:ln>
          <a:noFill/>
        </a:ln>
        <a:effectLst/>
      </c:spPr>
    </c:plotArea>
    <c:legend>
      <c:legendPos val="t"/>
      <c:layout>
        <c:manualLayout>
          <c:xMode val="edge"/>
          <c:yMode val="edge"/>
          <c:x val="5.1458885941644498E-3"/>
          <c:y val="2.2813688212927757E-2"/>
          <c:w val="0.98970822281167103"/>
          <c:h val="9.0074848058441376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legend>
    <c:plotVisOnly val="1"/>
    <c:dispBlanksAs val="gap"/>
    <c:showDLblsOverMax val="0"/>
  </c:chart>
  <c:spPr>
    <a:noFill/>
    <a:ln w="9525" cap="flat" cmpd="sng" algn="ctr">
      <a:noFill/>
      <a:round/>
    </a:ln>
    <a:effectLst/>
  </c:spPr>
  <c:txPr>
    <a:bodyPr/>
    <a:lstStyle/>
    <a:p>
      <a:pPr>
        <a:defRPr sz="1400">
          <a:latin typeface="+mn-ea"/>
          <a:ea typeface="+mn-ea"/>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362204724409449E-2"/>
          <c:y val="0.19117471312952239"/>
          <c:w val="0.8092508991931564"/>
          <c:h val="0.7013603445942761"/>
        </c:manualLayout>
      </c:layout>
      <c:barChart>
        <c:barDir val="col"/>
        <c:grouping val="clustered"/>
        <c:varyColors val="0"/>
        <c:ser>
          <c:idx val="0"/>
          <c:order val="0"/>
          <c:tx>
            <c:strRef>
              <c:f>Sheet2!$B$1</c:f>
              <c:strCache>
                <c:ptCount val="1"/>
                <c:pt idx="0">
                  <c:v>2023</c:v>
                </c:pt>
              </c:strCache>
            </c:strRef>
          </c:tx>
          <c:spPr>
            <a:solidFill>
              <a:srgbClr val="005ADC"/>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Sheet2!$F$3:$F$9</c:f>
              <c:numCache>
                <c:formatCode>General</c:formatCode>
                <c:ptCount val="7"/>
                <c:pt idx="0">
                  <c:v>81</c:v>
                </c:pt>
                <c:pt idx="1">
                  <c:v>95</c:v>
                </c:pt>
                <c:pt idx="2">
                  <c:v>123.5</c:v>
                </c:pt>
                <c:pt idx="3">
                  <c:v>150</c:v>
                </c:pt>
                <c:pt idx="4">
                  <c:v>145</c:v>
                </c:pt>
                <c:pt idx="5">
                  <c:v>140</c:v>
                </c:pt>
                <c:pt idx="6">
                  <c:v>115</c:v>
                </c:pt>
              </c:numCache>
            </c:numRef>
          </c:val>
          <c:extLst>
            <c:ext xmlns:c16="http://schemas.microsoft.com/office/drawing/2014/chart" uri="{C3380CC4-5D6E-409C-BE32-E72D297353CC}">
              <c16:uniqueId val="{00000000-5EB1-FC44-BB89-7E9E9BE60B64}"/>
            </c:ext>
          </c:extLst>
        </c:ser>
        <c:ser>
          <c:idx val="1"/>
          <c:order val="1"/>
          <c:tx>
            <c:strRef>
              <c:f>Sheet2!$G$1</c:f>
              <c:strCache>
                <c:ptCount val="1"/>
                <c:pt idx="0">
                  <c:v>2019</c:v>
                </c:pt>
              </c:strCache>
            </c:strRef>
          </c:tx>
          <c:spPr>
            <a:solidFill>
              <a:srgbClr val="A6A6A6"/>
            </a:solidFill>
            <a:ln>
              <a:noFill/>
            </a:ln>
            <a:effectLst/>
          </c:spPr>
          <c:invertIfNegative val="0"/>
          <c:dLbls>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Sheet2!$K$3:$K$9</c:f>
              <c:numCache>
                <c:formatCode>0.00</c:formatCode>
                <c:ptCount val="7"/>
                <c:pt idx="0">
                  <c:v>160.39603960396039</c:v>
                </c:pt>
                <c:pt idx="1">
                  <c:v>182.69230769230768</c:v>
                </c:pt>
                <c:pt idx="2">
                  <c:v>239.80582524271844</c:v>
                </c:pt>
                <c:pt idx="3">
                  <c:v>251.6778523489933</c:v>
                </c:pt>
                <c:pt idx="4">
                  <c:v>188.55656697009101</c:v>
                </c:pt>
                <c:pt idx="5" formatCode="General">
                  <c:v>155.90200445434297</c:v>
                </c:pt>
                <c:pt idx="6" formatCode="General">
                  <c:v>142.32673267326732</c:v>
                </c:pt>
              </c:numCache>
            </c:numRef>
          </c:val>
          <c:extLst>
            <c:ext xmlns:c16="http://schemas.microsoft.com/office/drawing/2014/chart" uri="{C3380CC4-5D6E-409C-BE32-E72D297353CC}">
              <c16:uniqueId val="{00000001-5EB1-FC44-BB89-7E9E9BE60B64}"/>
            </c:ext>
          </c:extLst>
        </c:ser>
        <c:dLbls>
          <c:dLblPos val="outEnd"/>
          <c:showLegendKey val="0"/>
          <c:showVal val="1"/>
          <c:showCatName val="0"/>
          <c:showSerName val="0"/>
          <c:showPercent val="0"/>
          <c:showBubbleSize val="0"/>
        </c:dLbls>
        <c:gapWidth val="219"/>
        <c:axId val="287853040"/>
        <c:axId val="287854768"/>
      </c:barChart>
      <c:lineChart>
        <c:grouping val="standard"/>
        <c:varyColors val="0"/>
        <c:ser>
          <c:idx val="2"/>
          <c:order val="2"/>
          <c:tx>
            <c:strRef>
              <c:f>Sheet2!$L$1</c:f>
              <c:strCache>
                <c:ptCount val="1"/>
                <c:pt idx="0">
                  <c:v>较 2019 年同期：23国庆假期首日对 19 年国庆假期首日</c:v>
                </c:pt>
              </c:strCache>
            </c:strRef>
          </c:tx>
          <c:spPr>
            <a:ln w="28575" cap="rnd">
              <a:solidFill>
                <a:srgbClr val="F4B183"/>
              </a:solidFill>
              <a:round/>
            </a:ln>
            <a:effectLst>
              <a:outerShdw blurRad="50800" dist="38100" dir="2700000" algn="tl" rotWithShape="0">
                <a:prstClr val="black">
                  <a:alpha val="40000"/>
                </a:prstClr>
              </a:outerShdw>
            </a:effectLst>
          </c:spPr>
          <c:marker>
            <c:symbol val="triangle"/>
            <c:size val="10"/>
            <c:spPr>
              <a:solidFill>
                <a:schemeClr val="bg1">
                  <a:lumMod val="95000"/>
                </a:schemeClr>
              </a:solidFill>
              <a:ln w="9525">
                <a:solidFill>
                  <a:srgbClr val="F4B183"/>
                </a:solidFill>
              </a:ln>
              <a:effectLst>
                <a:outerShdw blurRad="50800" dist="38100" dir="2700000" algn="tl" rotWithShape="0">
                  <a:prstClr val="black">
                    <a:alpha val="40000"/>
                  </a:prstClr>
                </a:outerShdw>
              </a:effectLst>
            </c:spPr>
          </c:marker>
          <c:dLbls>
            <c:dLbl>
              <c:idx val="5"/>
              <c:tx>
                <c:rich>
                  <a:bodyPr rot="0" spcFirstLastPara="1" vertOverflow="ellipsis" vert="horz" wrap="square" anchor="ctr" anchorCtr="1"/>
                  <a:lstStyle/>
                  <a:p>
                    <a:pPr>
                      <a:defRPr sz="1200" b="1" i="0" u="none" strike="noStrike" kern="1200" baseline="0">
                        <a:solidFill>
                          <a:schemeClr val="tx1"/>
                        </a:solidFill>
                        <a:latin typeface="+mn-ea"/>
                        <a:ea typeface="+mn-ea"/>
                        <a:cs typeface="+mn-cs"/>
                      </a:defRPr>
                    </a:pPr>
                    <a:fld id="{0BBE9EF4-CADE-4337-8D99-34BEC28C322A}" type="VALUE">
                      <a:rPr lang="en-US" altLang="zh-CN">
                        <a:solidFill>
                          <a:schemeClr val="tx1"/>
                        </a:solidFill>
                      </a:rPr>
                      <a:pPr>
                        <a:defRPr sz="1200" b="1">
                          <a:solidFill>
                            <a:schemeClr val="tx1"/>
                          </a:solidFill>
                        </a:defRPr>
                      </a:pPr>
                      <a:t>[值]</a:t>
                    </a:fld>
                    <a:endParaRPr lang="zh-CN" altLang="en-US"/>
                  </a:p>
                </c:rich>
              </c:tx>
              <c:numFmt formatCode="0%" sourceLinked="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ea"/>
                      <a:ea typeface="+mn-ea"/>
                      <a:cs typeface="+mn-cs"/>
                    </a:defRPr>
                  </a:pPr>
                  <a:endParaRPr lang="zh-CN"/>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AF2-034F-A0F0-B9EA098A2FBB}"/>
                </c:ext>
              </c:extLst>
            </c:dLbl>
            <c:dLbl>
              <c:idx val="6"/>
              <c:layout>
                <c:manualLayout>
                  <c:x val="-5.4203904394098439E-2"/>
                  <c:y val="-6.8439248263272259E-2"/>
                </c:manualLayout>
              </c:layout>
              <c:tx>
                <c:rich>
                  <a:bodyPr/>
                  <a:lstStyle/>
                  <a:p>
                    <a:fld id="{C83BB24F-0072-4628-8ADA-250624C69C6C}" type="VALUE">
                      <a:rPr lang="en-US" altLang="zh-CN" b="1">
                        <a:solidFill>
                          <a:schemeClr val="tx1"/>
                        </a:solidFill>
                      </a:rPr>
                      <a:pPr/>
                      <a:t>[值]</a:t>
                    </a:fld>
                    <a:endParaRPr lang="zh-CN" alt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FE0-4F9F-85D0-61A5B4CE4EC6}"/>
                </c:ext>
              </c:extLst>
            </c:dLbl>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ea"/>
                    <a:ea typeface="+mn-ea"/>
                    <a:cs typeface="+mn-cs"/>
                  </a:defRPr>
                </a:pPr>
                <a:endParaRPr lang="zh-CN"/>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Sheet2!$P$3:$P$9</c:f>
              <c:numCache>
                <c:formatCode>0%</c:formatCode>
                <c:ptCount val="7"/>
                <c:pt idx="0" formatCode="0.00%">
                  <c:v>-0.495</c:v>
                </c:pt>
                <c:pt idx="1">
                  <c:v>-0.48</c:v>
                </c:pt>
                <c:pt idx="2" formatCode="0.00%">
                  <c:v>-0.48499999999999999</c:v>
                </c:pt>
                <c:pt idx="3" formatCode="0.00%">
                  <c:v>-0.40400000000000003</c:v>
                </c:pt>
                <c:pt idx="4" formatCode="0.00%">
                  <c:v>-0.23100000000000001</c:v>
                </c:pt>
                <c:pt idx="5" formatCode="0.00">
                  <c:v>-0.10199999999999999</c:v>
                </c:pt>
                <c:pt idx="6" formatCode="0.00">
                  <c:v>-0.192</c:v>
                </c:pt>
              </c:numCache>
            </c:numRef>
          </c:val>
          <c:smooth val="0"/>
          <c:extLst>
            <c:ext xmlns:c16="http://schemas.microsoft.com/office/drawing/2014/chart" uri="{C3380CC4-5D6E-409C-BE32-E72D297353CC}">
              <c16:uniqueId val="{00000002-5EB1-FC44-BB89-7E9E9BE60B64}"/>
            </c:ext>
          </c:extLst>
        </c:ser>
        <c:dLbls>
          <c:showLegendKey val="0"/>
          <c:showVal val="1"/>
          <c:showCatName val="0"/>
          <c:showSerName val="0"/>
          <c:showPercent val="0"/>
          <c:showBubbleSize val="0"/>
        </c:dLbls>
        <c:marker val="1"/>
        <c:smooth val="0"/>
        <c:axId val="1238783919"/>
        <c:axId val="1463044335"/>
      </c:lineChart>
      <c:catAx>
        <c:axId val="28785304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7854768"/>
        <c:crosses val="autoZero"/>
        <c:auto val="1"/>
        <c:lblAlgn val="ctr"/>
        <c:lblOffset val="100"/>
        <c:noMultiLvlLbl val="1"/>
      </c:catAx>
      <c:valAx>
        <c:axId val="287854768"/>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287853040"/>
        <c:crosses val="autoZero"/>
        <c:crossBetween val="between"/>
      </c:valAx>
      <c:valAx>
        <c:axId val="1463044335"/>
        <c:scaling>
          <c:orientation val="minMax"/>
        </c:scaling>
        <c:delete val="0"/>
        <c:axPos val="r"/>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ea"/>
                <a:ea typeface="+mn-ea"/>
                <a:cs typeface="+mn-cs"/>
              </a:defRPr>
            </a:pPr>
            <a:endParaRPr lang="zh-CN"/>
          </a:p>
        </c:txPr>
        <c:crossAx val="1238783919"/>
        <c:crosses val="max"/>
        <c:crossBetween val="between"/>
      </c:valAx>
      <c:catAx>
        <c:axId val="1238783919"/>
        <c:scaling>
          <c:orientation val="minMax"/>
        </c:scaling>
        <c:delete val="1"/>
        <c:axPos val="b"/>
        <c:majorTickMark val="out"/>
        <c:minorTickMark val="none"/>
        <c:tickLblPos val="nextTo"/>
        <c:crossAx val="1463044335"/>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sz="1600">
          <a:latin typeface="+mn-ea"/>
          <a:ea typeface="+mn-ea"/>
        </a:defRPr>
      </a:pPr>
      <a:endParaRPr lang="zh-CN"/>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6180270215864823E-2"/>
          <c:y val="5.2464890380422964E-2"/>
          <c:w val="0.8740249375377438"/>
          <c:h val="0.58556315698735961"/>
        </c:manualLayout>
      </c:layout>
      <c:barChart>
        <c:barDir val="col"/>
        <c:grouping val="clustered"/>
        <c:varyColors val="0"/>
        <c:ser>
          <c:idx val="2"/>
          <c:order val="0"/>
          <c:spPr>
            <a:solidFill>
              <a:srgbClr val="005ADC"/>
            </a:solidFill>
            <a:ln>
              <a:noFill/>
            </a:ln>
            <a:effectLst/>
          </c:spPr>
          <c:invertIfNegative val="1"/>
          <c:dPt>
            <c:idx val="8"/>
            <c:invertIfNegative val="1"/>
            <c:bubble3D val="0"/>
            <c:spPr>
              <a:solidFill>
                <a:srgbClr val="005ADC"/>
              </a:solidFill>
              <a:ln>
                <a:noFill/>
              </a:ln>
              <a:effectLst/>
            </c:spPr>
            <c:extLst>
              <c:ext xmlns:c16="http://schemas.microsoft.com/office/drawing/2014/chart" uri="{C3380CC4-5D6E-409C-BE32-E72D297353CC}">
                <c16:uniqueId val="{00000011-7AE0-0B4A-80B2-3ACD5B2E7014}"/>
              </c:ext>
            </c:extLst>
          </c:dPt>
          <c:dPt>
            <c:idx val="9"/>
            <c:invertIfNegative val="1"/>
            <c:bubble3D val="0"/>
            <c:spPr>
              <a:solidFill>
                <a:srgbClr val="005ADC"/>
              </a:solidFill>
              <a:ln>
                <a:noFill/>
              </a:ln>
              <a:effectLst/>
            </c:spPr>
            <c:extLst>
              <c:ext xmlns:c16="http://schemas.microsoft.com/office/drawing/2014/chart" uri="{C3380CC4-5D6E-409C-BE32-E72D297353CC}">
                <c16:uniqueId val="{00000013-7AE0-0B4A-80B2-3ACD5B2E7014}"/>
              </c:ext>
            </c:extLst>
          </c:dPt>
          <c:dPt>
            <c:idx val="10"/>
            <c:invertIfNegative val="1"/>
            <c:bubble3D val="0"/>
            <c:spPr>
              <a:solidFill>
                <a:srgbClr val="005ADC"/>
              </a:solidFill>
              <a:ln>
                <a:noFill/>
              </a:ln>
              <a:effectLst/>
            </c:spPr>
            <c:extLst>
              <c:ext xmlns:c16="http://schemas.microsoft.com/office/drawing/2014/chart" uri="{C3380CC4-5D6E-409C-BE32-E72D297353CC}">
                <c16:uniqueId val="{00000015-7AE0-0B4A-80B2-3ACD5B2E7014}"/>
              </c:ext>
            </c:extLst>
          </c:dPt>
          <c:dPt>
            <c:idx val="11"/>
            <c:invertIfNegative val="1"/>
            <c:bubble3D val="0"/>
            <c:spPr>
              <a:solidFill>
                <a:srgbClr val="005ADC"/>
              </a:solidFill>
              <a:ln>
                <a:noFill/>
              </a:ln>
              <a:effectLst/>
            </c:spPr>
            <c:extLst>
              <c:ext xmlns:c16="http://schemas.microsoft.com/office/drawing/2014/chart" uri="{C3380CC4-5D6E-409C-BE32-E72D297353CC}">
                <c16:uniqueId val="{00000017-7AE0-0B4A-80B2-3ACD5B2E7014}"/>
              </c:ext>
            </c:extLst>
          </c:dPt>
          <c:dPt>
            <c:idx val="12"/>
            <c:invertIfNegative val="1"/>
            <c:bubble3D val="0"/>
            <c:spPr>
              <a:solidFill>
                <a:srgbClr val="005ADC"/>
              </a:solidFill>
              <a:ln>
                <a:noFill/>
              </a:ln>
              <a:effectLst/>
            </c:spPr>
            <c:extLst>
              <c:ext xmlns:c16="http://schemas.microsoft.com/office/drawing/2014/chart" uri="{C3380CC4-5D6E-409C-BE32-E72D297353CC}">
                <c16:uniqueId val="{00000019-7AE0-0B4A-80B2-3ACD5B2E7014}"/>
              </c:ext>
            </c:extLst>
          </c:dPt>
          <c:dPt>
            <c:idx val="13"/>
            <c:invertIfNegative val="1"/>
            <c:bubble3D val="0"/>
            <c:spPr>
              <a:solidFill>
                <a:srgbClr val="005ADC"/>
              </a:solidFill>
              <a:ln>
                <a:noFill/>
              </a:ln>
              <a:effectLst/>
            </c:spPr>
            <c:extLst>
              <c:ext xmlns:c16="http://schemas.microsoft.com/office/drawing/2014/chart" uri="{C3380CC4-5D6E-409C-BE32-E72D297353CC}">
                <c16:uniqueId val="{0000001B-7AE0-0B4A-80B2-3ACD5B2E7014}"/>
              </c:ext>
            </c:extLst>
          </c:dPt>
          <c:dPt>
            <c:idx val="14"/>
            <c:invertIfNegative val="1"/>
            <c:bubble3D val="0"/>
            <c:spPr>
              <a:solidFill>
                <a:srgbClr val="005ADC"/>
              </a:solidFill>
              <a:ln>
                <a:noFill/>
              </a:ln>
              <a:effectLst/>
            </c:spPr>
            <c:extLst>
              <c:ext xmlns:c16="http://schemas.microsoft.com/office/drawing/2014/chart" uri="{C3380CC4-5D6E-409C-BE32-E72D297353CC}">
                <c16:uniqueId val="{0000001D-7AE0-0B4A-80B2-3ACD5B2E7014}"/>
              </c:ext>
            </c:extLst>
          </c:dPt>
          <c:dPt>
            <c:idx val="15"/>
            <c:invertIfNegative val="1"/>
            <c:bubble3D val="0"/>
            <c:spPr>
              <a:solidFill>
                <a:srgbClr val="005ADC"/>
              </a:solidFill>
              <a:ln>
                <a:noFill/>
              </a:ln>
              <a:effectLst/>
            </c:spPr>
            <c:extLst>
              <c:ext xmlns:c16="http://schemas.microsoft.com/office/drawing/2014/chart" uri="{C3380CC4-5D6E-409C-BE32-E72D297353CC}">
                <c16:uniqueId val="{0000001F-7AE0-0B4A-80B2-3ACD5B2E7014}"/>
              </c:ext>
            </c:extLst>
          </c:dPt>
          <c:dPt>
            <c:idx val="16"/>
            <c:invertIfNegative val="1"/>
            <c:bubble3D val="0"/>
            <c:spPr>
              <a:solidFill>
                <a:srgbClr val="005ADC"/>
              </a:solidFill>
              <a:ln>
                <a:noFill/>
              </a:ln>
              <a:effectLst/>
            </c:spPr>
            <c:extLst>
              <c:ext xmlns:c16="http://schemas.microsoft.com/office/drawing/2014/chart" uri="{C3380CC4-5D6E-409C-BE32-E72D297353CC}">
                <c16:uniqueId val="{00000021-7AE0-0B4A-80B2-3ACD5B2E7014}"/>
              </c:ext>
            </c:extLst>
          </c:dPt>
          <c:dPt>
            <c:idx val="17"/>
            <c:invertIfNegative val="1"/>
            <c:bubble3D val="0"/>
            <c:spPr>
              <a:solidFill>
                <a:srgbClr val="005ADC"/>
              </a:solidFill>
              <a:ln>
                <a:noFill/>
              </a:ln>
              <a:effectLst/>
            </c:spPr>
            <c:extLst>
              <c:ext xmlns:c16="http://schemas.microsoft.com/office/drawing/2014/chart" uri="{C3380CC4-5D6E-409C-BE32-E72D297353CC}">
                <c16:uniqueId val="{00000023-7AE0-0B4A-80B2-3ACD5B2E7014}"/>
              </c:ext>
            </c:extLst>
          </c:dPt>
          <c:dPt>
            <c:idx val="18"/>
            <c:invertIfNegative val="1"/>
            <c:bubble3D val="0"/>
            <c:spPr>
              <a:solidFill>
                <a:srgbClr val="005ADC"/>
              </a:solidFill>
              <a:ln>
                <a:noFill/>
              </a:ln>
              <a:effectLst/>
            </c:spPr>
            <c:extLst>
              <c:ext xmlns:c16="http://schemas.microsoft.com/office/drawing/2014/chart" uri="{C3380CC4-5D6E-409C-BE32-E72D297353CC}">
                <c16:uniqueId val="{00000025-7AE0-0B4A-80B2-3ACD5B2E7014}"/>
              </c:ext>
            </c:extLst>
          </c:dPt>
          <c:dPt>
            <c:idx val="19"/>
            <c:invertIfNegative val="1"/>
            <c:bubble3D val="0"/>
            <c:spPr>
              <a:solidFill>
                <a:srgbClr val="005ADC"/>
              </a:solidFill>
              <a:ln>
                <a:noFill/>
              </a:ln>
              <a:effectLst/>
            </c:spPr>
            <c:extLst>
              <c:ext xmlns:c16="http://schemas.microsoft.com/office/drawing/2014/chart" uri="{C3380CC4-5D6E-409C-BE32-E72D297353CC}">
                <c16:uniqueId val="{00000027-7AE0-0B4A-80B2-3ACD5B2E7014}"/>
              </c:ext>
            </c:extLst>
          </c:dPt>
          <c:dPt>
            <c:idx val="20"/>
            <c:invertIfNegative val="1"/>
            <c:bubble3D val="0"/>
            <c:spPr>
              <a:solidFill>
                <a:srgbClr val="005ADC"/>
              </a:solidFill>
              <a:ln>
                <a:noFill/>
              </a:ln>
              <a:effectLst/>
            </c:spPr>
            <c:extLst>
              <c:ext xmlns:c16="http://schemas.microsoft.com/office/drawing/2014/chart" uri="{C3380CC4-5D6E-409C-BE32-E72D297353CC}">
                <c16:uniqueId val="{00000029-7AE0-0B4A-80B2-3ACD5B2E7014}"/>
              </c:ext>
            </c:extLst>
          </c:dPt>
          <c:dPt>
            <c:idx val="21"/>
            <c:invertIfNegative val="1"/>
            <c:bubble3D val="0"/>
            <c:spPr>
              <a:solidFill>
                <a:srgbClr val="005ADC"/>
              </a:solidFill>
              <a:ln>
                <a:noFill/>
              </a:ln>
              <a:effectLst/>
            </c:spPr>
            <c:extLst>
              <c:ext xmlns:c16="http://schemas.microsoft.com/office/drawing/2014/chart" uri="{C3380CC4-5D6E-409C-BE32-E72D297353CC}">
                <c16:uniqueId val="{0000002B-7AE0-0B4A-80B2-3ACD5B2E7014}"/>
              </c:ext>
            </c:extLst>
          </c:dPt>
          <c:dPt>
            <c:idx val="22"/>
            <c:invertIfNegative val="1"/>
            <c:bubble3D val="0"/>
            <c:spPr>
              <a:solidFill>
                <a:srgbClr val="005ADC"/>
              </a:solidFill>
              <a:ln>
                <a:noFill/>
              </a:ln>
              <a:effectLst/>
            </c:spPr>
            <c:extLst>
              <c:ext xmlns:c16="http://schemas.microsoft.com/office/drawing/2014/chart" uri="{C3380CC4-5D6E-409C-BE32-E72D297353CC}">
                <c16:uniqueId val="{0000002D-7AE0-0B4A-80B2-3ACD5B2E7014}"/>
              </c:ext>
            </c:extLst>
          </c:dPt>
          <c:dPt>
            <c:idx val="23"/>
            <c:invertIfNegative val="1"/>
            <c:bubble3D val="0"/>
            <c:spPr>
              <a:solidFill>
                <a:srgbClr val="005ADC"/>
              </a:solidFill>
              <a:ln>
                <a:noFill/>
              </a:ln>
              <a:effectLst/>
            </c:spPr>
            <c:extLst>
              <c:ext xmlns:c16="http://schemas.microsoft.com/office/drawing/2014/chart" uri="{C3380CC4-5D6E-409C-BE32-E72D297353CC}">
                <c16:uniqueId val="{0000002F-7AE0-0B4A-80B2-3ACD5B2E7014}"/>
              </c:ext>
            </c:extLst>
          </c:dPt>
          <c:dPt>
            <c:idx val="28"/>
            <c:invertIfNegative val="1"/>
            <c:bubble3D val="0"/>
            <c:spPr>
              <a:solidFill>
                <a:srgbClr val="005ADC"/>
              </a:solidFill>
              <a:ln>
                <a:noFill/>
              </a:ln>
              <a:effectLst/>
            </c:spPr>
            <c:extLst>
              <c:ext xmlns:c16="http://schemas.microsoft.com/office/drawing/2014/chart" uri="{C3380CC4-5D6E-409C-BE32-E72D297353CC}">
                <c16:uniqueId val="{00000031-7AE0-0B4A-80B2-3ACD5B2E7014}"/>
              </c:ext>
            </c:extLst>
          </c:dPt>
          <c:dPt>
            <c:idx val="29"/>
            <c:invertIfNegative val="1"/>
            <c:bubble3D val="0"/>
            <c:spPr>
              <a:solidFill>
                <a:srgbClr val="005ADC"/>
              </a:solidFill>
              <a:ln>
                <a:noFill/>
              </a:ln>
              <a:effectLst/>
            </c:spPr>
            <c:extLst>
              <c:ext xmlns:c16="http://schemas.microsoft.com/office/drawing/2014/chart" uri="{C3380CC4-5D6E-409C-BE32-E72D297353CC}">
                <c16:uniqueId val="{00000033-7AE0-0B4A-80B2-3ACD5B2E7014}"/>
              </c:ext>
            </c:extLst>
          </c:dPt>
          <c:dPt>
            <c:idx val="32"/>
            <c:invertIfNegative val="1"/>
            <c:bubble3D val="0"/>
            <c:spPr>
              <a:solidFill>
                <a:srgbClr val="005ADC"/>
              </a:solidFill>
              <a:ln>
                <a:noFill/>
              </a:ln>
              <a:effectLst/>
            </c:spPr>
            <c:extLst>
              <c:ext xmlns:c16="http://schemas.microsoft.com/office/drawing/2014/chart" uri="{C3380CC4-5D6E-409C-BE32-E72D297353CC}">
                <c16:uniqueId val="{00000035-7AE0-0B4A-80B2-3ACD5B2E7014}"/>
              </c:ext>
            </c:extLst>
          </c:dPt>
          <c:dPt>
            <c:idx val="33"/>
            <c:invertIfNegative val="1"/>
            <c:bubble3D val="0"/>
            <c:spPr>
              <a:solidFill>
                <a:srgbClr val="005ADC"/>
              </a:solidFill>
              <a:ln>
                <a:noFill/>
              </a:ln>
              <a:effectLst/>
            </c:spPr>
            <c:extLst>
              <c:ext xmlns:c16="http://schemas.microsoft.com/office/drawing/2014/chart" uri="{C3380CC4-5D6E-409C-BE32-E72D297353CC}">
                <c16:uniqueId val="{00000037-7AE0-0B4A-80B2-3ACD5B2E7014}"/>
              </c:ext>
            </c:extLst>
          </c:dPt>
          <c:dLbls>
            <c:dLbl>
              <c:idx val="3"/>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dengxian" panose="02010600030101010101" pitchFamily="2" charset="-122"/>
                      <a:ea typeface="dengxian" panose="02010600030101010101" pitchFamily="2" charset="-122"/>
                      <a:cs typeface="+mn-cs"/>
                    </a:defRPr>
                  </a:pPr>
                  <a:endParaRPr lang="zh-CN"/>
                </a:p>
              </c:txPr>
              <c:showLegendKey val="0"/>
              <c:showVal val="1"/>
              <c:showCatName val="0"/>
              <c:showSerName val="0"/>
              <c:showPercent val="0"/>
              <c:showBubbleSize val="0"/>
              <c:extLst>
                <c:ext xmlns:c16="http://schemas.microsoft.com/office/drawing/2014/chart" uri="{C3380CC4-5D6E-409C-BE32-E72D297353CC}">
                  <c16:uniqueId val="{00000028-C848-4A7D-9EE8-1706977270E8}"/>
                </c:ext>
              </c:extLst>
            </c:dLbl>
            <c:dLbl>
              <c:idx val="4"/>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dengxian" panose="02010600030101010101" pitchFamily="2" charset="-122"/>
                      <a:ea typeface="dengxian" panose="02010600030101010101" pitchFamily="2" charset="-122"/>
                      <a:cs typeface="+mn-cs"/>
                    </a:defRPr>
                  </a:pPr>
                  <a:endParaRPr lang="zh-CN"/>
                </a:p>
              </c:txPr>
              <c:showLegendKey val="0"/>
              <c:showVal val="1"/>
              <c:showCatName val="0"/>
              <c:showSerName val="0"/>
              <c:showPercent val="0"/>
              <c:showBubbleSize val="0"/>
              <c:extLst>
                <c:ext xmlns:c16="http://schemas.microsoft.com/office/drawing/2014/chart" uri="{C3380CC4-5D6E-409C-BE32-E72D297353CC}">
                  <c16:uniqueId val="{00000029-C848-4A7D-9EE8-1706977270E8}"/>
                </c:ext>
              </c:extLst>
            </c:dLbl>
            <c:dLbl>
              <c:idx val="5"/>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dengxian" panose="02010600030101010101" pitchFamily="2" charset="-122"/>
                      <a:ea typeface="dengxian" panose="02010600030101010101" pitchFamily="2" charset="-122"/>
                      <a:cs typeface="+mn-cs"/>
                    </a:defRPr>
                  </a:pPr>
                  <a:endParaRPr lang="zh-CN"/>
                </a:p>
              </c:txPr>
              <c:showLegendKey val="0"/>
              <c:showVal val="1"/>
              <c:showCatName val="0"/>
              <c:showSerName val="0"/>
              <c:showPercent val="0"/>
              <c:showBubbleSize val="0"/>
              <c:extLst>
                <c:ext xmlns:c16="http://schemas.microsoft.com/office/drawing/2014/chart" uri="{C3380CC4-5D6E-409C-BE32-E72D297353CC}">
                  <c16:uniqueId val="{0000002A-C848-4A7D-9EE8-1706977270E8}"/>
                </c:ext>
              </c:extLst>
            </c:dLbl>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dengxian" panose="02010600030101010101" pitchFamily="2" charset="-122"/>
                    <a:ea typeface="dengxian" panose="02010600030101010101" pitchFamily="2" charset="-122"/>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m/d;@</c:formatCode>
              <c:ptCount val="8"/>
              <c:pt idx="0">
                <c:v>45198</c:v>
              </c:pt>
              <c:pt idx="1">
                <c:v>45199</c:v>
              </c:pt>
              <c:pt idx="2">
                <c:v>45200</c:v>
              </c:pt>
              <c:pt idx="3">
                <c:v>45201</c:v>
              </c:pt>
              <c:pt idx="4">
                <c:v>45202</c:v>
              </c:pt>
              <c:pt idx="5">
                <c:v>45203</c:v>
              </c:pt>
              <c:pt idx="6">
                <c:v>45204</c:v>
              </c:pt>
              <c:pt idx="7">
                <c:v>45205</c:v>
              </c:pt>
            </c:numLit>
          </c:cat>
          <c:val>
            <c:numRef>
              <c:f>Sheet1!$G$20:$G$27</c:f>
              <c:numCache>
                <c:formatCode>0.0%</c:formatCode>
                <c:ptCount val="8"/>
                <c:pt idx="0">
                  <c:v>0.19784946236559131</c:v>
                </c:pt>
                <c:pt idx="1">
                  <c:v>0.20666666666666678</c:v>
                </c:pt>
                <c:pt idx="2">
                  <c:v>0.13343799058084782</c:v>
                </c:pt>
                <c:pt idx="3">
                  <c:v>-1.5576323987538387E-3</c:v>
                </c:pt>
                <c:pt idx="4">
                  <c:v>-0.10478654592496761</c:v>
                </c:pt>
                <c:pt idx="5">
                  <c:v>-9.2339979013641105E-2</c:v>
                </c:pt>
                <c:pt idx="6">
                  <c:v>6.4386317907444646E-2</c:v>
                </c:pt>
                <c:pt idx="7">
                  <c:v>9.9597585513078402E-2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38-7AE0-0B4A-80B2-3ACD5B2E7014}"/>
            </c:ext>
          </c:extLst>
        </c:ser>
        <c:dLbls>
          <c:showLegendKey val="0"/>
          <c:showVal val="0"/>
          <c:showCatName val="0"/>
          <c:showSerName val="0"/>
          <c:showPercent val="0"/>
          <c:showBubbleSize val="0"/>
        </c:dLbls>
        <c:gapWidth val="400"/>
        <c:axId val="268795904"/>
        <c:axId val="1825611920"/>
      </c:barChart>
      <c:dateAx>
        <c:axId val="268795904"/>
        <c:scaling>
          <c:orientation val="minMax"/>
        </c:scaling>
        <c:delete val="0"/>
        <c:axPos val="b"/>
        <c:numFmt formatCode="mm\-dd" sourceLinked="0"/>
        <c:majorTickMark val="out"/>
        <c:minorTickMark val="none"/>
        <c:tickLblPos val="low"/>
        <c:spPr>
          <a:noFill/>
          <a:ln w="9525" cap="flat" cmpd="sng" algn="ctr">
            <a:solidFill>
              <a:srgbClr val="000000"/>
            </a:solidFill>
            <a:round/>
          </a:ln>
          <a:effectLst/>
        </c:spPr>
        <c:txPr>
          <a:bodyPr rot="0" spcFirstLastPara="1" vertOverflow="ellipsis" wrap="square" anchor="ctr" anchorCtr="1"/>
          <a:lstStyle/>
          <a:p>
            <a:pPr>
              <a:defRPr sz="1600" b="0" i="0" u="none" strike="noStrike" kern="1200" baseline="0">
                <a:solidFill>
                  <a:sysClr val="windowText" lastClr="000000"/>
                </a:solidFill>
                <a:latin typeface="dengxian" panose="02010600030101010101" pitchFamily="2" charset="-122"/>
                <a:ea typeface="dengxian" panose="02010600030101010101" pitchFamily="2" charset="-122"/>
                <a:cs typeface="+mn-cs"/>
              </a:defRPr>
            </a:pPr>
            <a:endParaRPr lang="zh-CN"/>
          </a:p>
        </c:txPr>
        <c:crossAx val="1825611920"/>
        <c:crosses val="autoZero"/>
        <c:auto val="1"/>
        <c:lblOffset val="100"/>
        <c:baseTimeUnit val="days"/>
      </c:dateAx>
      <c:valAx>
        <c:axId val="1825611920"/>
        <c:scaling>
          <c:orientation val="minMax"/>
        </c:scaling>
        <c:delete val="0"/>
        <c:axPos val="l"/>
        <c:numFmt formatCode="0%" sourceLinked="0"/>
        <c:majorTickMark val="out"/>
        <c:minorTickMark val="none"/>
        <c:tickLblPos val="nextTo"/>
        <c:spPr>
          <a:noFill/>
          <a:ln>
            <a:solidFill>
              <a:srgbClr val="000000"/>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dengxian" panose="02010600030101010101" pitchFamily="2" charset="-122"/>
                <a:ea typeface="dengxian" panose="02010600030101010101" pitchFamily="2" charset="-122"/>
                <a:cs typeface="+mn-cs"/>
              </a:defRPr>
            </a:pPr>
            <a:endParaRPr lang="zh-CN"/>
          </a:p>
        </c:txPr>
        <c:crossAx val="268795904"/>
        <c:crosses val="autoZero"/>
        <c:crossBetween val="between"/>
      </c:valAx>
      <c:spPr>
        <a:noFill/>
        <a:ln>
          <a:noFill/>
        </a:ln>
        <a:effectLst/>
      </c:spPr>
    </c:plotArea>
    <c:plotVisOnly val="1"/>
    <c:dispBlanksAs val="zero"/>
    <c:showDLblsOverMax val="0"/>
    <c:extLst/>
  </c:chart>
  <c:spPr>
    <a:noFill/>
    <a:ln w="9525" cap="flat" cmpd="sng" algn="ctr">
      <a:noFill/>
      <a:round/>
    </a:ln>
    <a:effectLst/>
  </c:spPr>
  <c:txPr>
    <a:bodyPr/>
    <a:lstStyle/>
    <a:p>
      <a:pPr>
        <a:defRPr sz="1600">
          <a:solidFill>
            <a:sysClr val="windowText" lastClr="000000"/>
          </a:solidFill>
          <a:latin typeface="dengxian" panose="02010600030101010101" pitchFamily="2" charset="-122"/>
          <a:ea typeface="dengxian" panose="02010600030101010101" pitchFamily="2" charset="-122"/>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6078270668422645E-2"/>
          <c:y val="0.20329786825141566"/>
          <c:w val="0.92549922931914252"/>
          <c:h val="0.73218014988657043"/>
        </c:manualLayout>
      </c:layout>
      <c:lineChart>
        <c:grouping val="standard"/>
        <c:varyColors val="0"/>
        <c:ser>
          <c:idx val="0"/>
          <c:order val="0"/>
          <c:spPr>
            <a:ln w="22225" cap="rnd">
              <a:solidFill>
                <a:srgbClr val="005ADC"/>
              </a:solidFill>
              <a:round/>
            </a:ln>
            <a:effectLst/>
          </c:spPr>
          <c:marker>
            <c:symbol val="square"/>
            <c:size val="10"/>
            <c:spPr>
              <a:solidFill>
                <a:sysClr val="windowText" lastClr="000000"/>
              </a:solidFill>
              <a:ln w="9525">
                <a:solidFill>
                  <a:schemeClr val="accent1"/>
                </a:solidFill>
              </a:ln>
              <a:effectLst/>
            </c:spPr>
          </c:marker>
          <c:dPt>
            <c:idx val="0"/>
            <c:marker>
              <c:symbol val="square"/>
              <c:size val="10"/>
              <c:spPr>
                <a:solidFill>
                  <a:srgbClr val="FF0000"/>
                </a:solidFill>
                <a:ln w="9525">
                  <a:solidFill>
                    <a:schemeClr val="accent1"/>
                  </a:solidFill>
                </a:ln>
                <a:effectLst/>
              </c:spPr>
            </c:marker>
            <c:bubble3D val="0"/>
            <c:extLst>
              <c:ext xmlns:c16="http://schemas.microsoft.com/office/drawing/2014/chart" uri="{C3380CC4-5D6E-409C-BE32-E72D297353CC}">
                <c16:uniqueId val="{00000000-9147-4948-BB46-6A12F4BF6DC9}"/>
              </c:ext>
            </c:extLst>
          </c:dPt>
          <c:dPt>
            <c:idx val="1"/>
            <c:marker>
              <c:symbol val="square"/>
              <c:size val="10"/>
              <c:spPr>
                <a:solidFill>
                  <a:srgbClr val="FF0000"/>
                </a:solidFill>
                <a:ln w="9525">
                  <a:solidFill>
                    <a:schemeClr val="accent1"/>
                  </a:solidFill>
                </a:ln>
                <a:effectLst/>
              </c:spPr>
            </c:marker>
            <c:bubble3D val="0"/>
            <c:extLst>
              <c:ext xmlns:c16="http://schemas.microsoft.com/office/drawing/2014/chart" uri="{C3380CC4-5D6E-409C-BE32-E72D297353CC}">
                <c16:uniqueId val="{00000001-9147-4948-BB46-6A12F4BF6DC9}"/>
              </c:ext>
            </c:extLst>
          </c:dPt>
          <c:dPt>
            <c:idx val="2"/>
            <c:marker>
              <c:symbol val="square"/>
              <c:size val="10"/>
              <c:spPr>
                <a:solidFill>
                  <a:srgbClr val="FF0000"/>
                </a:solidFill>
                <a:ln w="9525">
                  <a:solidFill>
                    <a:schemeClr val="accent1"/>
                  </a:solidFill>
                </a:ln>
                <a:effectLst/>
              </c:spPr>
            </c:marker>
            <c:bubble3D val="0"/>
            <c:extLst>
              <c:ext xmlns:c16="http://schemas.microsoft.com/office/drawing/2014/chart" uri="{C3380CC4-5D6E-409C-BE32-E72D297353CC}">
                <c16:uniqueId val="{00000002-9147-4948-BB46-6A12F4BF6DC9}"/>
              </c:ext>
            </c:extLst>
          </c:dPt>
          <c:dPt>
            <c:idx val="3"/>
            <c:marker>
              <c:symbol val="square"/>
              <c:size val="10"/>
              <c:spPr>
                <a:solidFill>
                  <a:srgbClr val="FF0000"/>
                </a:solidFill>
                <a:ln w="9525">
                  <a:solidFill>
                    <a:schemeClr val="accent1"/>
                  </a:solidFill>
                </a:ln>
                <a:effectLst/>
              </c:spPr>
            </c:marker>
            <c:bubble3D val="0"/>
            <c:extLst>
              <c:ext xmlns:c16="http://schemas.microsoft.com/office/drawing/2014/chart" uri="{C3380CC4-5D6E-409C-BE32-E72D297353CC}">
                <c16:uniqueId val="{00000003-9147-4948-BB46-6A12F4BF6DC9}"/>
              </c:ext>
            </c:extLst>
          </c:dPt>
          <c:dPt>
            <c:idx val="4"/>
            <c:marker>
              <c:symbol val="square"/>
              <c:size val="10"/>
              <c:spPr>
                <a:solidFill>
                  <a:srgbClr val="FF0000"/>
                </a:solidFill>
                <a:ln w="9525">
                  <a:solidFill>
                    <a:schemeClr val="accent1"/>
                  </a:solidFill>
                </a:ln>
                <a:effectLst/>
              </c:spPr>
            </c:marker>
            <c:bubble3D val="0"/>
            <c:extLst>
              <c:ext xmlns:c16="http://schemas.microsoft.com/office/drawing/2014/chart" uri="{C3380CC4-5D6E-409C-BE32-E72D297353CC}">
                <c16:uniqueId val="{00000004-9147-4948-BB46-6A12F4BF6DC9}"/>
              </c:ext>
            </c:extLst>
          </c:dPt>
          <c:dPt>
            <c:idx val="5"/>
            <c:marker>
              <c:symbol val="square"/>
              <c:size val="10"/>
              <c:spPr>
                <a:solidFill>
                  <a:srgbClr val="FF0000"/>
                </a:solidFill>
                <a:ln w="9525">
                  <a:solidFill>
                    <a:schemeClr val="accent1"/>
                  </a:solidFill>
                </a:ln>
                <a:effectLst/>
              </c:spPr>
            </c:marker>
            <c:bubble3D val="0"/>
            <c:extLst>
              <c:ext xmlns:c16="http://schemas.microsoft.com/office/drawing/2014/chart" uri="{C3380CC4-5D6E-409C-BE32-E72D297353CC}">
                <c16:uniqueId val="{00000005-9147-4948-BB46-6A12F4BF6DC9}"/>
              </c:ext>
            </c:extLst>
          </c:dPt>
          <c:dPt>
            <c:idx val="6"/>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6-9147-4948-BB46-6A12F4BF6DC9}"/>
              </c:ext>
            </c:extLst>
          </c:dPt>
          <c:dPt>
            <c:idx val="7"/>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7-9147-4948-BB46-6A12F4BF6DC9}"/>
              </c:ext>
            </c:extLst>
          </c:dPt>
          <c:dPt>
            <c:idx val="8"/>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8-9147-4948-BB46-6A12F4BF6DC9}"/>
              </c:ext>
            </c:extLst>
          </c:dPt>
          <c:dPt>
            <c:idx val="9"/>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9-9147-4948-BB46-6A12F4BF6DC9}"/>
              </c:ext>
            </c:extLst>
          </c:dPt>
          <c:dPt>
            <c:idx val="10"/>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A-9147-4948-BB46-6A12F4BF6DC9}"/>
              </c:ext>
            </c:extLst>
          </c:dPt>
          <c:dPt>
            <c:idx val="11"/>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B-9147-4948-BB46-6A12F4BF6DC9}"/>
              </c:ext>
            </c:extLst>
          </c:dPt>
          <c:dPt>
            <c:idx val="12"/>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C-9147-4948-BB46-6A12F4BF6DC9}"/>
              </c:ext>
            </c:extLst>
          </c:dPt>
          <c:dPt>
            <c:idx val="13"/>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D-9147-4948-BB46-6A12F4BF6DC9}"/>
              </c:ext>
            </c:extLst>
          </c:dPt>
          <c:dPt>
            <c:idx val="14"/>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E-9147-4948-BB46-6A12F4BF6DC9}"/>
              </c:ext>
            </c:extLst>
          </c:dPt>
          <c:dPt>
            <c:idx val="15"/>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0F-9147-4948-BB46-6A12F4BF6DC9}"/>
              </c:ext>
            </c:extLst>
          </c:dPt>
          <c:dPt>
            <c:idx val="16"/>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0-9147-4948-BB46-6A12F4BF6DC9}"/>
              </c:ext>
            </c:extLst>
          </c:dPt>
          <c:dPt>
            <c:idx val="17"/>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1-9147-4948-BB46-6A12F4BF6DC9}"/>
              </c:ext>
            </c:extLst>
          </c:dPt>
          <c:dPt>
            <c:idx val="18"/>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2-9147-4948-BB46-6A12F4BF6DC9}"/>
              </c:ext>
            </c:extLst>
          </c:dPt>
          <c:dPt>
            <c:idx val="19"/>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3-9147-4948-BB46-6A12F4BF6DC9}"/>
              </c:ext>
            </c:extLst>
          </c:dPt>
          <c:dPt>
            <c:idx val="20"/>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4-9147-4948-BB46-6A12F4BF6DC9}"/>
              </c:ext>
            </c:extLst>
          </c:dPt>
          <c:dPt>
            <c:idx val="21"/>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5-9147-4948-BB46-6A12F4BF6DC9}"/>
              </c:ext>
            </c:extLst>
          </c:dPt>
          <c:dPt>
            <c:idx val="22"/>
            <c:marker>
              <c:symbol val="square"/>
              <c:size val="10"/>
              <c:spPr>
                <a:solidFill>
                  <a:sysClr val="windowText" lastClr="000000"/>
                </a:solidFill>
                <a:ln w="9525">
                  <a:solidFill>
                    <a:schemeClr val="accent1"/>
                  </a:solidFill>
                </a:ln>
                <a:effectLst/>
              </c:spPr>
            </c:marker>
            <c:bubble3D val="0"/>
            <c:spPr>
              <a:ln w="22225" cap="rnd">
                <a:solidFill>
                  <a:srgbClr val="005ADC"/>
                </a:solidFill>
                <a:round/>
              </a:ln>
              <a:effectLst/>
            </c:spPr>
            <c:extLst>
              <c:ext xmlns:c16="http://schemas.microsoft.com/office/drawing/2014/chart" uri="{C3380CC4-5D6E-409C-BE32-E72D297353CC}">
                <c16:uniqueId val="{00000017-9147-4948-BB46-6A12F4BF6DC9}"/>
              </c:ext>
            </c:extLst>
          </c:dPt>
          <c:dPt>
            <c:idx val="23"/>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8-9147-4948-BB46-6A12F4BF6DC9}"/>
              </c:ext>
            </c:extLst>
          </c:dPt>
          <c:dPt>
            <c:idx val="24"/>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9-9147-4948-BB46-6A12F4BF6DC9}"/>
              </c:ext>
            </c:extLst>
          </c:dPt>
          <c:dPt>
            <c:idx val="25"/>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A-9147-4948-BB46-6A12F4BF6DC9}"/>
              </c:ext>
            </c:extLst>
          </c:dPt>
          <c:dPt>
            <c:idx val="26"/>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B-9147-4948-BB46-6A12F4BF6DC9}"/>
              </c:ext>
            </c:extLst>
          </c:dPt>
          <c:dPt>
            <c:idx val="27"/>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C-9147-4948-BB46-6A12F4BF6DC9}"/>
              </c:ext>
            </c:extLst>
          </c:dPt>
          <c:dPt>
            <c:idx val="28"/>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D-9147-4948-BB46-6A12F4BF6DC9}"/>
              </c:ext>
            </c:extLst>
          </c:dPt>
          <c:dPt>
            <c:idx val="29"/>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E-9147-4948-BB46-6A12F4BF6DC9}"/>
              </c:ext>
            </c:extLst>
          </c:dPt>
          <c:dPt>
            <c:idx val="30"/>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1F-9147-4948-BB46-6A12F4BF6DC9}"/>
              </c:ext>
            </c:extLst>
          </c:dPt>
          <c:dPt>
            <c:idx val="31"/>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0-9147-4948-BB46-6A12F4BF6DC9}"/>
              </c:ext>
            </c:extLst>
          </c:dPt>
          <c:dPt>
            <c:idx val="32"/>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1-9147-4948-BB46-6A12F4BF6DC9}"/>
              </c:ext>
            </c:extLst>
          </c:dPt>
          <c:dPt>
            <c:idx val="33"/>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2-9147-4948-BB46-6A12F4BF6DC9}"/>
              </c:ext>
            </c:extLst>
          </c:dPt>
          <c:dPt>
            <c:idx val="34"/>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3-9147-4948-BB46-6A12F4BF6DC9}"/>
              </c:ext>
            </c:extLst>
          </c:dPt>
          <c:dPt>
            <c:idx val="35"/>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4-9147-4948-BB46-6A12F4BF6DC9}"/>
              </c:ext>
            </c:extLst>
          </c:dPt>
          <c:dPt>
            <c:idx val="36"/>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5-9147-4948-BB46-6A12F4BF6DC9}"/>
              </c:ext>
            </c:extLst>
          </c:dPt>
          <c:dPt>
            <c:idx val="37"/>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6-9147-4948-BB46-6A12F4BF6DC9}"/>
              </c:ext>
            </c:extLst>
          </c:dPt>
          <c:dPt>
            <c:idx val="38"/>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7-9147-4948-BB46-6A12F4BF6DC9}"/>
              </c:ext>
            </c:extLst>
          </c:dPt>
          <c:dPt>
            <c:idx val="39"/>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8-9147-4948-BB46-6A12F4BF6DC9}"/>
              </c:ext>
            </c:extLst>
          </c:dPt>
          <c:dPt>
            <c:idx val="40"/>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9-9147-4948-BB46-6A12F4BF6DC9}"/>
              </c:ext>
            </c:extLst>
          </c:dPt>
          <c:dPt>
            <c:idx val="41"/>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A-9147-4948-BB46-6A12F4BF6DC9}"/>
              </c:ext>
            </c:extLst>
          </c:dPt>
          <c:dPt>
            <c:idx val="42"/>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B-9147-4948-BB46-6A12F4BF6DC9}"/>
              </c:ext>
            </c:extLst>
          </c:dPt>
          <c:dPt>
            <c:idx val="43"/>
            <c:marker>
              <c:symbol val="square"/>
              <c:size val="10"/>
              <c:spPr>
                <a:solidFill>
                  <a:sysClr val="windowText" lastClr="000000"/>
                </a:solidFill>
                <a:ln w="9525">
                  <a:solidFill>
                    <a:schemeClr val="accent1"/>
                  </a:solidFill>
                </a:ln>
                <a:effectLst/>
              </c:spPr>
            </c:marker>
            <c:bubble3D val="0"/>
            <c:extLst>
              <c:ext xmlns:c16="http://schemas.microsoft.com/office/drawing/2014/chart" uri="{C3380CC4-5D6E-409C-BE32-E72D297353CC}">
                <c16:uniqueId val="{0000002C-9147-4948-BB46-6A12F4BF6DC9}"/>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dengxian" panose="02010600030101010101" pitchFamily="2" charset="-122"/>
                    <a:ea typeface="dengxian" panose="02010600030101010101" pitchFamily="2" charset="-122"/>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m/d;@</c:formatCode>
              <c:ptCount val="8"/>
              <c:pt idx="0">
                <c:v>45198</c:v>
              </c:pt>
              <c:pt idx="1">
                <c:v>45199</c:v>
              </c:pt>
              <c:pt idx="2">
                <c:v>45200</c:v>
              </c:pt>
              <c:pt idx="3">
                <c:v>45201</c:v>
              </c:pt>
              <c:pt idx="4">
                <c:v>45202</c:v>
              </c:pt>
              <c:pt idx="5">
                <c:v>45203</c:v>
              </c:pt>
              <c:pt idx="6">
                <c:v>45204</c:v>
              </c:pt>
              <c:pt idx="7">
                <c:v>45205</c:v>
              </c:pt>
            </c:numLit>
          </c:cat>
          <c:val>
            <c:numRef>
              <c:f>Sheet1!$C$20:$C$27</c:f>
              <c:numCache>
                <c:formatCode>General</c:formatCode>
                <c:ptCount val="8"/>
                <c:pt idx="0">
                  <c:v>1114</c:v>
                </c:pt>
                <c:pt idx="1">
                  <c:v>905</c:v>
                </c:pt>
                <c:pt idx="2">
                  <c:v>722</c:v>
                </c:pt>
                <c:pt idx="3">
                  <c:v>641</c:v>
                </c:pt>
                <c:pt idx="4">
                  <c:v>692</c:v>
                </c:pt>
                <c:pt idx="5">
                  <c:v>865</c:v>
                </c:pt>
                <c:pt idx="6">
                  <c:v>1058</c:v>
                </c:pt>
                <c:pt idx="7">
                  <c:v>1093</c:v>
                </c:pt>
              </c:numCache>
            </c:numRef>
          </c:val>
          <c:smooth val="1"/>
          <c:extLst>
            <c:ext xmlns:c16="http://schemas.microsoft.com/office/drawing/2014/chart" uri="{C3380CC4-5D6E-409C-BE32-E72D297353CC}">
              <c16:uniqueId val="{0000002D-9147-4948-BB46-6A12F4BF6DC9}"/>
            </c:ext>
          </c:extLst>
        </c:ser>
        <c:dLbls>
          <c:dLblPos val="t"/>
          <c:showLegendKey val="0"/>
          <c:showVal val="1"/>
          <c:showCatName val="0"/>
          <c:showSerName val="0"/>
          <c:showPercent val="0"/>
          <c:showBubbleSize val="0"/>
        </c:dLbls>
        <c:marker val="1"/>
        <c:smooth val="0"/>
        <c:axId val="268795904"/>
        <c:axId val="1825611920"/>
      </c:lineChart>
      <c:dateAx>
        <c:axId val="268795904"/>
        <c:scaling>
          <c:orientation val="minMax"/>
        </c:scaling>
        <c:delete val="1"/>
        <c:axPos val="b"/>
        <c:numFmt formatCode="yyyy" sourceLinked="0"/>
        <c:majorTickMark val="out"/>
        <c:minorTickMark val="none"/>
        <c:tickLblPos val="low"/>
        <c:crossAx val="1825611920"/>
        <c:crosses val="autoZero"/>
        <c:auto val="1"/>
        <c:lblOffset val="100"/>
        <c:baseTimeUnit val="days"/>
      </c:dateAx>
      <c:valAx>
        <c:axId val="1825611920"/>
        <c:scaling>
          <c:orientation val="minMax"/>
          <c:max val="1600"/>
          <c:min val="600"/>
        </c:scaling>
        <c:delete val="0"/>
        <c:axPos val="l"/>
        <c:numFmt formatCode="General" sourceLinked="0"/>
        <c:majorTickMark val="out"/>
        <c:minorTickMark val="none"/>
        <c:tickLblPos val="nextTo"/>
        <c:spPr>
          <a:noFill/>
          <a:ln>
            <a:solidFill>
              <a:srgbClr val="000000"/>
            </a:solidFill>
          </a:ln>
          <a:effectLst/>
        </c:spPr>
        <c:txPr>
          <a:bodyPr rot="-60000000" spcFirstLastPara="1" vertOverflow="ellipsis" vert="horz" wrap="square" anchor="ctr" anchorCtr="1"/>
          <a:lstStyle/>
          <a:p>
            <a:pPr>
              <a:defRPr sz="1600" b="0" i="0" u="none" strike="noStrike" kern="1200" baseline="0">
                <a:solidFill>
                  <a:schemeClr val="tx1"/>
                </a:solidFill>
                <a:latin typeface="dengxian" panose="02010600030101010101" pitchFamily="2" charset="-122"/>
                <a:ea typeface="dengxian" panose="02010600030101010101" pitchFamily="2" charset="-122"/>
                <a:cs typeface="+mn-cs"/>
              </a:defRPr>
            </a:pPr>
            <a:endParaRPr lang="zh-CN"/>
          </a:p>
        </c:txPr>
        <c:crossAx val="268795904"/>
        <c:crosses val="autoZero"/>
        <c:crossBetween val="between"/>
      </c:valAx>
      <c:spPr>
        <a:noFill/>
        <a:ln>
          <a:noFill/>
        </a:ln>
        <a:effectLst/>
      </c:spPr>
    </c:plotArea>
    <c:plotVisOnly val="1"/>
    <c:dispBlanksAs val="zero"/>
    <c:showDLblsOverMax val="0"/>
    <c:extLst/>
  </c:chart>
  <c:spPr>
    <a:noFill/>
    <a:ln w="9525" cap="flat" cmpd="sng" algn="ctr">
      <a:noFill/>
      <a:round/>
    </a:ln>
    <a:effectLst/>
  </c:spPr>
  <c:txPr>
    <a:bodyPr/>
    <a:lstStyle/>
    <a:p>
      <a:pPr>
        <a:defRPr sz="1600">
          <a:solidFill>
            <a:schemeClr val="tx1"/>
          </a:solidFill>
          <a:latin typeface="dengxian" panose="02010600030101010101" pitchFamily="2" charset="-122"/>
          <a:ea typeface="dengxian" panose="02010600030101010101" pitchFamily="2" charset="-122"/>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392535992172576E-2"/>
          <c:y val="0.10190134321445113"/>
          <c:w val="0.89361729487956021"/>
          <c:h val="0.73623205187586849"/>
        </c:manualLayout>
      </c:layout>
      <c:barChart>
        <c:barDir val="col"/>
        <c:grouping val="clustered"/>
        <c:varyColors val="0"/>
        <c:ser>
          <c:idx val="0"/>
          <c:order val="0"/>
          <c:tx>
            <c:strRef>
              <c:f>Sheet2!$B$1</c:f>
              <c:strCache>
                <c:ptCount val="1"/>
                <c:pt idx="0">
                  <c:v>2023</c:v>
                </c:pt>
              </c:strCache>
            </c:strRef>
          </c:tx>
          <c:spPr>
            <a:solidFill>
              <a:schemeClr val="bg1">
                <a:lumMod val="65000"/>
              </a:schemeClr>
            </a:solidFill>
            <a:ln>
              <a:noFill/>
            </a:ln>
            <a:effectLst/>
          </c:spPr>
          <c:invertIfNegative val="0"/>
          <c:dLbls>
            <c:dLbl>
              <c:idx val="0"/>
              <c:layout>
                <c:manualLayout>
                  <c:x val="-1.2185833383388004E-2"/>
                  <c:y val="8.55843880598322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D6-46E8-9217-3510708F05A4}"/>
                </c:ext>
              </c:extLst>
            </c:dLbl>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Sheet1!$I$3:$I$9</c:f>
              <c:numCache>
                <c:formatCode>0.0</c:formatCode>
                <c:ptCount val="7"/>
                <c:pt idx="0" formatCode="General">
                  <c:v>6600</c:v>
                </c:pt>
                <c:pt idx="1">
                  <c:v>5858.2834331337326</c:v>
                </c:pt>
                <c:pt idx="2" formatCode="General">
                  <c:v>5870</c:v>
                </c:pt>
                <c:pt idx="3" formatCode="General">
                  <c:v>5930</c:v>
                </c:pt>
                <c:pt idx="4" formatCode="General">
                  <c:v>5962</c:v>
                </c:pt>
                <c:pt idx="5" formatCode="General">
                  <c:v>6202</c:v>
                </c:pt>
                <c:pt idx="6" formatCode="General">
                  <c:v>6002</c:v>
                </c:pt>
              </c:numCache>
            </c:numRef>
          </c:val>
          <c:extLst>
            <c:ext xmlns:c16="http://schemas.microsoft.com/office/drawing/2014/chart" uri="{C3380CC4-5D6E-409C-BE32-E72D297353CC}">
              <c16:uniqueId val="{00000004-4ED6-46E8-9217-3510708F05A4}"/>
            </c:ext>
          </c:extLst>
        </c:ser>
        <c:ser>
          <c:idx val="1"/>
          <c:order val="1"/>
          <c:tx>
            <c:strRef>
              <c:f>Sheet2!$G$1</c:f>
              <c:strCache>
                <c:ptCount val="1"/>
                <c:pt idx="0">
                  <c:v>2019</c:v>
                </c:pt>
              </c:strCache>
            </c:strRef>
          </c:tx>
          <c:spPr>
            <a:solidFill>
              <a:srgbClr val="005ADC"/>
            </a:solidFill>
            <a:ln>
              <a:noFill/>
            </a:ln>
            <a:effectLst/>
          </c:spPr>
          <c:invertIfNegative val="0"/>
          <c:dLbls>
            <c:dLbl>
              <c:idx val="0"/>
              <c:layout>
                <c:manualLayout>
                  <c:x val="1.8278750075081982E-2"/>
                  <c:y val="8.55843880598322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ED6-46E8-9217-3510708F05A4}"/>
                </c:ext>
              </c:extLst>
            </c:dLbl>
            <c:numFmt formatCode="#,##0_);[Red]\(#,##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Sheet2!$A$3:$A$9</c:f>
              <c:numCache>
                <c:formatCode>General</c:formatCode>
                <c:ptCount val="7"/>
                <c:pt idx="0">
                  <c:v>1</c:v>
                </c:pt>
                <c:pt idx="1">
                  <c:v>2</c:v>
                </c:pt>
                <c:pt idx="2">
                  <c:v>3</c:v>
                </c:pt>
                <c:pt idx="3">
                  <c:v>4</c:v>
                </c:pt>
                <c:pt idx="4">
                  <c:v>5</c:v>
                </c:pt>
                <c:pt idx="5">
                  <c:v>6</c:v>
                </c:pt>
                <c:pt idx="6">
                  <c:v>7</c:v>
                </c:pt>
              </c:numCache>
            </c:numRef>
          </c:cat>
          <c:val>
            <c:numRef>
              <c:f>Sheet1!$O$5:$O$11</c:f>
              <c:numCache>
                <c:formatCode>0.00</c:formatCode>
                <c:ptCount val="7"/>
                <c:pt idx="0">
                  <c:v>6600</c:v>
                </c:pt>
                <c:pt idx="2">
                  <c:v>5190.0972590627762</c:v>
                </c:pt>
                <c:pt idx="3">
                  <c:v>4995.7877000842454</c:v>
                </c:pt>
                <c:pt idx="4">
                  <c:v>4960.0665557404327</c:v>
                </c:pt>
                <c:pt idx="5">
                  <c:v>4823.0811105062603</c:v>
                </c:pt>
                <c:pt idx="6">
                  <c:v>4645.5108359133128</c:v>
                </c:pt>
              </c:numCache>
            </c:numRef>
          </c:val>
          <c:extLst>
            <c:ext xmlns:c16="http://schemas.microsoft.com/office/drawing/2014/chart" uri="{C3380CC4-5D6E-409C-BE32-E72D297353CC}">
              <c16:uniqueId val="{00000006-4ED6-46E8-9217-3510708F05A4}"/>
            </c:ext>
          </c:extLst>
        </c:ser>
        <c:dLbls>
          <c:dLblPos val="outEnd"/>
          <c:showLegendKey val="0"/>
          <c:showVal val="1"/>
          <c:showCatName val="0"/>
          <c:showSerName val="0"/>
          <c:showPercent val="0"/>
          <c:showBubbleSize val="0"/>
        </c:dLbls>
        <c:gapWidth val="400"/>
        <c:axId val="289670656"/>
        <c:axId val="289673360"/>
      </c:barChart>
      <c:lineChart>
        <c:grouping val="standard"/>
        <c:varyColors val="0"/>
        <c:ser>
          <c:idx val="2"/>
          <c:order val="2"/>
          <c:tx>
            <c:strRef>
              <c:f>Sheet2!$L$1</c:f>
              <c:strCache>
                <c:ptCount val="1"/>
                <c:pt idx="0">
                  <c:v>较 2019 年同期：23国庆假期首日对 19 年国庆假期首日</c:v>
                </c:pt>
              </c:strCache>
            </c:strRef>
          </c:tx>
          <c:spPr>
            <a:ln w="28575" cap="rnd">
              <a:solidFill>
                <a:schemeClr val="accent2">
                  <a:lumMod val="60000"/>
                  <a:lumOff val="40000"/>
                  <a:alpha val="98000"/>
                </a:schemeClr>
              </a:solidFill>
              <a:round/>
            </a:ln>
            <a:effectLst>
              <a:outerShdw blurRad="50800" dir="5400000" algn="ctr" rotWithShape="0">
                <a:srgbClr val="000000">
                  <a:alpha val="43137"/>
                </a:srgbClr>
              </a:outerShdw>
            </a:effectLst>
          </c:spPr>
          <c:marker>
            <c:symbol val="triangle"/>
            <c:size val="10"/>
            <c:spPr>
              <a:solidFill>
                <a:schemeClr val="bg1"/>
              </a:solidFill>
              <a:ln w="9525">
                <a:solidFill>
                  <a:schemeClr val="accent2">
                    <a:lumMod val="60000"/>
                    <a:lumOff val="40000"/>
                  </a:schemeClr>
                </a:solidFill>
              </a:ln>
              <a:effectLst>
                <a:outerShdw blurRad="50800" dir="5400000" algn="ctr" rotWithShape="0">
                  <a:srgbClr val="000000">
                    <a:alpha val="43137"/>
                  </a:srgbClr>
                </a:outerShdw>
              </a:effectLst>
            </c:spPr>
          </c:marker>
          <c:dLbls>
            <c:dLbl>
              <c:idx val="2"/>
              <c:layout>
                <c:manualLayout>
                  <c:x val="1.653617590125752E-2"/>
                  <c:y val="5.8475701615085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ED6-46E8-9217-3510708F05A4}"/>
                </c:ext>
              </c:extLst>
            </c:dLbl>
            <c:dLbl>
              <c:idx val="3"/>
              <c:layout>
                <c:manualLayout>
                  <c:x val="1.775475923959632E-2"/>
                  <c:y val="8.8430237436026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D6-46E8-9217-3510708F05A4}"/>
                </c:ext>
              </c:extLst>
            </c:dLbl>
            <c:dLbl>
              <c:idx val="4"/>
              <c:layout>
                <c:manualLayout>
                  <c:x val="1.8973342577935121E-2"/>
                  <c:y val="7.1313359824059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D6-46E8-9217-3510708F05A4}"/>
                </c:ext>
              </c:extLst>
            </c:dLbl>
            <c:dLbl>
              <c:idx val="5"/>
              <c:layout>
                <c:manualLayout>
                  <c:x val="1.653617590125752E-2"/>
                  <c:y val="0.1183847732569677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D6-46E8-9217-3510708F05A4}"/>
                </c:ext>
              </c:extLst>
            </c:dLbl>
            <c:dLbl>
              <c:idx val="6"/>
              <c:layout>
                <c:manualLayout>
                  <c:x val="1.7871664948177664E-2"/>
                  <c:y val="0.142346889514075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8C-40AC-8808-66F46FDDFD52}"/>
                </c:ext>
              </c:extLst>
            </c:dLbl>
            <c:numFmt formatCode="0%" sourceLinked="0"/>
            <c:spPr>
              <a:noFill/>
              <a:ln>
                <a:noFill/>
              </a:ln>
              <a:effectLst/>
            </c:spPr>
            <c:txPr>
              <a:bodyPr rot="0" spcFirstLastPara="1" vertOverflow="ellipsis" vert="horz" wrap="square" anchor="ctr" anchorCtr="1"/>
              <a:lstStyle/>
              <a:p>
                <a:pPr>
                  <a:defRPr sz="1600" b="1" i="0" u="none" strike="noStrike" kern="1200" baseline="0">
                    <a:solidFill>
                      <a:srgbClr val="FF0000"/>
                    </a:solidFill>
                    <a:latin typeface="+mn-ea"/>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Sheet1!$U$3:$U$9</c:f>
              <c:numCache>
                <c:formatCode>General</c:formatCode>
                <c:ptCount val="7"/>
                <c:pt idx="2" formatCode="0.00%">
                  <c:v>0.13100000000000001</c:v>
                </c:pt>
                <c:pt idx="3" formatCode="0.00%">
                  <c:v>0.187</c:v>
                </c:pt>
                <c:pt idx="4" formatCode="0.00%">
                  <c:v>0.20200000000000001</c:v>
                </c:pt>
                <c:pt idx="5" formatCode="0.00%">
                  <c:v>0.28589999999999999</c:v>
                </c:pt>
                <c:pt idx="6" formatCode="0.00%">
                  <c:v>0.29199999999999998</c:v>
                </c:pt>
              </c:numCache>
            </c:numRef>
          </c:val>
          <c:smooth val="0"/>
          <c:extLst>
            <c:ext xmlns:c16="http://schemas.microsoft.com/office/drawing/2014/chart" uri="{C3380CC4-5D6E-409C-BE32-E72D297353CC}">
              <c16:uniqueId val="{00000008-4ED6-46E8-9217-3510708F05A4}"/>
            </c:ext>
          </c:extLst>
        </c:ser>
        <c:dLbls>
          <c:showLegendKey val="0"/>
          <c:showVal val="0"/>
          <c:showCatName val="0"/>
          <c:showSerName val="0"/>
          <c:showPercent val="0"/>
          <c:showBubbleSize val="0"/>
        </c:dLbls>
        <c:marker val="1"/>
        <c:smooth val="0"/>
        <c:axId val="681896032"/>
        <c:axId val="681861984"/>
      </c:lineChart>
      <c:catAx>
        <c:axId val="2896706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crossAx val="289673360"/>
        <c:crosses val="autoZero"/>
        <c:auto val="1"/>
        <c:lblAlgn val="ctr"/>
        <c:lblOffset val="100"/>
        <c:noMultiLvlLbl val="1"/>
      </c:catAx>
      <c:valAx>
        <c:axId val="289673360"/>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crossAx val="289670656"/>
        <c:crosses val="autoZero"/>
        <c:crossBetween val="between"/>
      </c:valAx>
      <c:valAx>
        <c:axId val="681861984"/>
        <c:scaling>
          <c:orientation val="minMax"/>
        </c:scaling>
        <c:delete val="0"/>
        <c:axPos val="r"/>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crossAx val="681896032"/>
        <c:crosses val="max"/>
        <c:crossBetween val="between"/>
      </c:valAx>
      <c:catAx>
        <c:axId val="681896032"/>
        <c:scaling>
          <c:orientation val="minMax"/>
        </c:scaling>
        <c:delete val="1"/>
        <c:axPos val="b"/>
        <c:majorTickMark val="out"/>
        <c:minorTickMark val="none"/>
        <c:tickLblPos val="nextTo"/>
        <c:crossAx val="681861984"/>
        <c:crosses val="autoZero"/>
        <c:auto val="1"/>
        <c:lblAlgn val="ctr"/>
        <c:lblOffset val="100"/>
        <c:noMultiLvlLbl val="0"/>
      </c:catAx>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zh-CN"/>
        </a:p>
      </c:txPr>
    </c:legend>
    <c:plotVisOnly val="1"/>
    <c:dispBlanksAs val="gap"/>
    <c:showDLblsOverMax val="0"/>
  </c:chart>
  <c:spPr>
    <a:noFill/>
    <a:ln w="9525" cap="flat" cmpd="sng" algn="ctr">
      <a:noFill/>
      <a:round/>
    </a:ln>
    <a:effectLst/>
  </c:spPr>
  <c:txPr>
    <a:bodyPr/>
    <a:lstStyle/>
    <a:p>
      <a:pPr>
        <a:defRPr sz="1600">
          <a:solidFill>
            <a:schemeClr val="tx1"/>
          </a:solidFill>
          <a:latin typeface="+mn-ea"/>
          <a:ea typeface="+mn-ea"/>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20595</xdr:colOff>
      <xdr:row>21</xdr:row>
      <xdr:rowOff>26282</xdr:rowOff>
    </xdr:from>
    <xdr:to>
      <xdr:col>3</xdr:col>
      <xdr:colOff>741456</xdr:colOff>
      <xdr:row>22</xdr:row>
      <xdr:rowOff>59765</xdr:rowOff>
    </xdr:to>
    <xdr:sp macro="" textlink="">
      <xdr:nvSpPr>
        <xdr:cNvPr id="3" name="文本框 4">
          <a:extLst>
            <a:ext uri="{FF2B5EF4-FFF2-40B4-BE49-F238E27FC236}">
              <a16:creationId xmlns:a16="http://schemas.microsoft.com/office/drawing/2014/main" id="{E8464BB4-3FF2-294E-B82A-87157D1CB8B0}"/>
            </a:ext>
          </a:extLst>
        </xdr:cNvPr>
        <xdr:cNvSpPr txBox="1"/>
      </xdr:nvSpPr>
      <xdr:spPr>
        <a:xfrm>
          <a:off x="807995" y="6871582"/>
          <a:ext cx="720861" cy="31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latin typeface="微软雅黑" panose="020B0503020204020204" pitchFamily="34" charset="-122"/>
              <a:ea typeface="微软雅黑" panose="020B0503020204020204" pitchFamily="34" charset="-122"/>
            </a:rPr>
            <a:t>万人次</a:t>
          </a:r>
        </a:p>
      </xdr:txBody>
    </xdr:sp>
    <xdr:clientData/>
  </xdr:twoCellAnchor>
  <xdr:twoCellAnchor>
    <xdr:from>
      <xdr:col>7</xdr:col>
      <xdr:colOff>1287707</xdr:colOff>
      <xdr:row>50</xdr:row>
      <xdr:rowOff>266171</xdr:rowOff>
    </xdr:from>
    <xdr:to>
      <xdr:col>9</xdr:col>
      <xdr:colOff>31819</xdr:colOff>
      <xdr:row>51</xdr:row>
      <xdr:rowOff>0</xdr:rowOff>
    </xdr:to>
    <xdr:sp macro="" textlink="">
      <xdr:nvSpPr>
        <xdr:cNvPr id="10" name="文本框 12">
          <a:extLst>
            <a:ext uri="{FF2B5EF4-FFF2-40B4-BE49-F238E27FC236}">
              <a16:creationId xmlns:a16="http://schemas.microsoft.com/office/drawing/2014/main" id="{995C3BF7-2015-2349-A38E-1642AB09BA8F}"/>
            </a:ext>
          </a:extLst>
        </xdr:cNvPr>
        <xdr:cNvSpPr txBox="1"/>
      </xdr:nvSpPr>
      <xdr:spPr>
        <a:xfrm>
          <a:off x="10380907" y="14071071"/>
          <a:ext cx="750712" cy="284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solidFill>
                <a:srgbClr val="005ADC"/>
              </a:solidFill>
              <a:latin typeface="+mn-ea"/>
              <a:ea typeface="+mn-ea"/>
            </a:rPr>
            <a:t>80%</a:t>
          </a:r>
          <a:endParaRPr lang="zh-CN" altLang="en-US" sz="1400">
            <a:solidFill>
              <a:srgbClr val="005ADC"/>
            </a:solidFill>
            <a:latin typeface="+mn-ea"/>
            <a:ea typeface="+mn-ea"/>
          </a:endParaRPr>
        </a:p>
      </xdr:txBody>
    </xdr:sp>
    <xdr:clientData/>
  </xdr:twoCellAnchor>
  <xdr:twoCellAnchor>
    <xdr:from>
      <xdr:col>3</xdr:col>
      <xdr:colOff>76200</xdr:colOff>
      <xdr:row>21</xdr:row>
      <xdr:rowOff>114300</xdr:rowOff>
    </xdr:from>
    <xdr:to>
      <xdr:col>7</xdr:col>
      <xdr:colOff>1663700</xdr:colOff>
      <xdr:row>31</xdr:row>
      <xdr:rowOff>165100</xdr:rowOff>
    </xdr:to>
    <xdr:graphicFrame macro="">
      <xdr:nvGraphicFramePr>
        <xdr:cNvPr id="8" name="图表 25">
          <a:extLst>
            <a:ext uri="{FF2B5EF4-FFF2-40B4-BE49-F238E27FC236}">
              <a16:creationId xmlns:a16="http://schemas.microsoft.com/office/drawing/2014/main" id="{5C0D31F2-A32A-C244-A49A-6294CAD91437}"/>
            </a:ext>
            <a:ext uri="{147F2762-F138-4A5C-976F-8EAC2B608ADB}">
              <a16:predDERef xmlns:a16="http://schemas.microsoft.com/office/drawing/2014/main" pred="{53F06EE8-B8D1-9D4B-8A07-77932E8F7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35</xdr:row>
      <xdr:rowOff>38100</xdr:rowOff>
    </xdr:from>
    <xdr:to>
      <xdr:col>7</xdr:col>
      <xdr:colOff>1765300</xdr:colOff>
      <xdr:row>48</xdr:row>
      <xdr:rowOff>101600</xdr:rowOff>
    </xdr:to>
    <xdr:graphicFrame macro="">
      <xdr:nvGraphicFramePr>
        <xdr:cNvPr id="57" name="图表 26">
          <a:extLst>
            <a:ext uri="{FF2B5EF4-FFF2-40B4-BE49-F238E27FC236}">
              <a16:creationId xmlns:a16="http://schemas.microsoft.com/office/drawing/2014/main" id="{A96D402B-99AF-9D42-B9F4-E695FB862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101600</xdr:colOff>
      <xdr:row>74</xdr:row>
      <xdr:rowOff>63500</xdr:rowOff>
    </xdr:from>
    <xdr:to>
      <xdr:col>7</xdr:col>
      <xdr:colOff>1765300</xdr:colOff>
      <xdr:row>89</xdr:row>
      <xdr:rowOff>127000</xdr:rowOff>
    </xdr:to>
    <xdr:graphicFrame macro="">
      <xdr:nvGraphicFramePr>
        <xdr:cNvPr id="55" name="图表 27">
          <a:extLst>
            <a:ext uri="{FF2B5EF4-FFF2-40B4-BE49-F238E27FC236}">
              <a16:creationId xmlns:a16="http://schemas.microsoft.com/office/drawing/2014/main" id="{E2F6130C-0E89-2E4A-92B5-F2FCCD92E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60960</xdr:colOff>
      <xdr:row>93</xdr:row>
      <xdr:rowOff>40641</xdr:rowOff>
    </xdr:from>
    <xdr:to>
      <xdr:col>7</xdr:col>
      <xdr:colOff>1917700</xdr:colOff>
      <xdr:row>109</xdr:row>
      <xdr:rowOff>0</xdr:rowOff>
    </xdr:to>
    <xdr:graphicFrame macro="">
      <xdr:nvGraphicFramePr>
        <xdr:cNvPr id="51" name="图表 31">
          <a:extLst>
            <a:ext uri="{FF2B5EF4-FFF2-40B4-BE49-F238E27FC236}">
              <a16:creationId xmlns:a16="http://schemas.microsoft.com/office/drawing/2014/main" id="{DA0EEBDB-B720-6E4F-8A9A-0381522DD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1117600</xdr:colOff>
      <xdr:row>92</xdr:row>
      <xdr:rowOff>190501</xdr:rowOff>
    </xdr:from>
    <xdr:to>
      <xdr:col>7</xdr:col>
      <xdr:colOff>1898649</xdr:colOff>
      <xdr:row>108</xdr:row>
      <xdr:rowOff>202406</xdr:rowOff>
    </xdr:to>
    <xdr:graphicFrame macro="">
      <xdr:nvGraphicFramePr>
        <xdr:cNvPr id="54" name="图表 32">
          <a:extLst>
            <a:ext uri="{FF2B5EF4-FFF2-40B4-BE49-F238E27FC236}">
              <a16:creationId xmlns:a16="http://schemas.microsoft.com/office/drawing/2014/main" id="{719952A9-1915-294D-9A2E-57423BC02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45995</xdr:colOff>
      <xdr:row>33</xdr:row>
      <xdr:rowOff>242182</xdr:rowOff>
    </xdr:from>
    <xdr:to>
      <xdr:col>3</xdr:col>
      <xdr:colOff>766856</xdr:colOff>
      <xdr:row>35</xdr:row>
      <xdr:rowOff>72465</xdr:rowOff>
    </xdr:to>
    <xdr:sp macro="" textlink="">
      <xdr:nvSpPr>
        <xdr:cNvPr id="208" name="文本框 4">
          <a:extLst>
            <a:ext uri="{FF2B5EF4-FFF2-40B4-BE49-F238E27FC236}">
              <a16:creationId xmlns:a16="http://schemas.microsoft.com/office/drawing/2014/main" id="{E7198736-6012-714E-A883-B62CF9D76E6A}"/>
            </a:ext>
          </a:extLst>
        </xdr:cNvPr>
        <xdr:cNvSpPr txBox="1"/>
      </xdr:nvSpPr>
      <xdr:spPr>
        <a:xfrm>
          <a:off x="1150895" y="9386182"/>
          <a:ext cx="720861" cy="325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latin typeface="微软雅黑" panose="020B0503020204020204" pitchFamily="34" charset="-122"/>
              <a:ea typeface="微软雅黑" panose="020B0503020204020204" pitchFamily="34" charset="-122"/>
            </a:rPr>
            <a:t>万人次</a:t>
          </a:r>
        </a:p>
      </xdr:txBody>
    </xdr:sp>
    <xdr:clientData/>
  </xdr:twoCellAnchor>
  <xdr:twoCellAnchor>
    <xdr:from>
      <xdr:col>3</xdr:col>
      <xdr:colOff>152400</xdr:colOff>
      <xdr:row>74</xdr:row>
      <xdr:rowOff>76200</xdr:rowOff>
    </xdr:from>
    <xdr:to>
      <xdr:col>3</xdr:col>
      <xdr:colOff>873261</xdr:colOff>
      <xdr:row>75</xdr:row>
      <xdr:rowOff>198583</xdr:rowOff>
    </xdr:to>
    <xdr:sp macro="" textlink="">
      <xdr:nvSpPr>
        <xdr:cNvPr id="268" name="文本框 4">
          <a:extLst>
            <a:ext uri="{FF2B5EF4-FFF2-40B4-BE49-F238E27FC236}">
              <a16:creationId xmlns:a16="http://schemas.microsoft.com/office/drawing/2014/main" id="{BBCDB493-BD53-CD46-94BE-6F906CD1DAF5}"/>
            </a:ext>
          </a:extLst>
        </xdr:cNvPr>
        <xdr:cNvSpPr txBox="1"/>
      </xdr:nvSpPr>
      <xdr:spPr>
        <a:xfrm>
          <a:off x="1257300" y="18935700"/>
          <a:ext cx="720861" cy="325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latin typeface="微软雅黑" panose="020B0503020204020204" pitchFamily="34" charset="-122"/>
              <a:ea typeface="微软雅黑" panose="020B0503020204020204" pitchFamily="34" charset="-122"/>
            </a:rPr>
            <a:t>万人次</a:t>
          </a:r>
        </a:p>
      </xdr:txBody>
    </xdr:sp>
    <xdr:clientData/>
  </xdr:twoCellAnchor>
  <xdr:twoCellAnchor>
    <xdr:from>
      <xdr:col>3</xdr:col>
      <xdr:colOff>101600</xdr:colOff>
      <xdr:row>94</xdr:row>
      <xdr:rowOff>88900</xdr:rowOff>
    </xdr:from>
    <xdr:to>
      <xdr:col>4</xdr:col>
      <xdr:colOff>609600</xdr:colOff>
      <xdr:row>96</xdr:row>
      <xdr:rowOff>8083</xdr:rowOff>
    </xdr:to>
    <xdr:sp macro="" textlink="">
      <xdr:nvSpPr>
        <xdr:cNvPr id="41" name="文本框 4">
          <a:extLst>
            <a:ext uri="{FF2B5EF4-FFF2-40B4-BE49-F238E27FC236}">
              <a16:creationId xmlns:a16="http://schemas.microsoft.com/office/drawing/2014/main" id="{24C8B66A-8661-2C4A-8549-601917A172C6}"/>
            </a:ext>
          </a:extLst>
        </xdr:cNvPr>
        <xdr:cNvSpPr txBox="1"/>
      </xdr:nvSpPr>
      <xdr:spPr>
        <a:xfrm>
          <a:off x="622300" y="22072600"/>
          <a:ext cx="2336800" cy="325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latin typeface="微软雅黑" panose="020B0503020204020204" pitchFamily="34" charset="-122"/>
              <a:ea typeface="微软雅黑" panose="020B0503020204020204" pitchFamily="34" charset="-122"/>
            </a:rPr>
            <a:t>公路旅客发送量：万人次</a:t>
          </a:r>
        </a:p>
      </xdr:txBody>
    </xdr:sp>
    <xdr:clientData/>
  </xdr:twoCellAnchor>
  <xdr:twoCellAnchor>
    <xdr:from>
      <xdr:col>3</xdr:col>
      <xdr:colOff>63500</xdr:colOff>
      <xdr:row>51</xdr:row>
      <xdr:rowOff>63500</xdr:rowOff>
    </xdr:from>
    <xdr:to>
      <xdr:col>7</xdr:col>
      <xdr:colOff>1828800</xdr:colOff>
      <xdr:row>71</xdr:row>
      <xdr:rowOff>165100</xdr:rowOff>
    </xdr:to>
    <xdr:grpSp>
      <xdr:nvGrpSpPr>
        <xdr:cNvPr id="16" name="组合 271">
          <a:extLst>
            <a:ext uri="{FF2B5EF4-FFF2-40B4-BE49-F238E27FC236}">
              <a16:creationId xmlns:a16="http://schemas.microsoft.com/office/drawing/2014/main" id="{32D19AB8-7405-3542-9C31-64B14A4C004D}"/>
            </a:ext>
          </a:extLst>
        </xdr:cNvPr>
        <xdr:cNvGrpSpPr/>
      </xdr:nvGrpSpPr>
      <xdr:grpSpPr>
        <a:xfrm>
          <a:off x="651329" y="12484100"/>
          <a:ext cx="10898414" cy="4303486"/>
          <a:chOff x="900432" y="3663315"/>
          <a:chExt cx="10741181" cy="5068685"/>
        </a:xfrm>
      </xdr:grpSpPr>
      <xdr:graphicFrame macro="">
        <xdr:nvGraphicFramePr>
          <xdr:cNvPr id="17" name="图表 22">
            <a:extLst>
              <a:ext uri="{FF2B5EF4-FFF2-40B4-BE49-F238E27FC236}">
                <a16:creationId xmlns:a16="http://schemas.microsoft.com/office/drawing/2014/main" id="{A9C7AECA-36D2-6536-5636-3CB23AC37E32}"/>
              </a:ext>
            </a:extLst>
          </xdr:cNvPr>
          <xdr:cNvGraphicFramePr>
            <a:graphicFrameLocks/>
          </xdr:cNvGraphicFramePr>
        </xdr:nvGraphicFramePr>
        <xdr:xfrm>
          <a:off x="910947" y="6310535"/>
          <a:ext cx="10730666" cy="242146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 name="图表 287">
            <a:extLst>
              <a:ext uri="{FF2B5EF4-FFF2-40B4-BE49-F238E27FC236}">
                <a16:creationId xmlns:a16="http://schemas.microsoft.com/office/drawing/2014/main" id="{917432B6-3BD5-91FD-EBAF-3010763BA39E}"/>
              </a:ext>
            </a:extLst>
          </xdr:cNvPr>
          <xdr:cNvGraphicFramePr>
            <a:graphicFrameLocks/>
          </xdr:cNvGraphicFramePr>
        </xdr:nvGraphicFramePr>
        <xdr:xfrm>
          <a:off x="900432" y="3663315"/>
          <a:ext cx="10049989" cy="241206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absoluteAnchor>
    <xdr:pos x="635000" y="3340100"/>
    <xdr:ext cx="1794693" cy="681902"/>
    <xdr:pic>
      <xdr:nvPicPr>
        <xdr:cNvPr id="275" name="图片 11" descr="图片包含 徽标&#10;&#10;描述已自动生成">
          <a:extLst>
            <a:ext uri="{FF2B5EF4-FFF2-40B4-BE49-F238E27FC236}">
              <a16:creationId xmlns:a16="http://schemas.microsoft.com/office/drawing/2014/main" id="{77B930F6-B6EC-D541-AD3F-00361E15858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35000" y="3340100"/>
          <a:ext cx="1794693" cy="681902"/>
        </a:xfrm>
        <a:prstGeom prst="rect">
          <a:avLst/>
        </a:prstGeom>
      </xdr:spPr>
    </xdr:pic>
    <xdr:clientData/>
  </xdr:absoluteAnchor>
  <xdr:twoCellAnchor editAs="oneCell">
    <xdr:from>
      <xdr:col>12</xdr:col>
      <xdr:colOff>101600</xdr:colOff>
      <xdr:row>12</xdr:row>
      <xdr:rowOff>12700</xdr:rowOff>
    </xdr:from>
    <xdr:to>
      <xdr:col>17</xdr:col>
      <xdr:colOff>705169</xdr:colOff>
      <xdr:row>52</xdr:row>
      <xdr:rowOff>187722</xdr:rowOff>
    </xdr:to>
    <xdr:pic>
      <xdr:nvPicPr>
        <xdr:cNvPr id="277" name="图片 276">
          <a:extLst>
            <a:ext uri="{FF2B5EF4-FFF2-40B4-BE49-F238E27FC236}">
              <a16:creationId xmlns:a16="http://schemas.microsoft.com/office/drawing/2014/main" id="{139D4064-A84F-D65B-AF3B-90EFF222734E}"/>
            </a:ext>
          </a:extLst>
        </xdr:cNvPr>
        <xdr:cNvPicPr>
          <a:picLocks noChangeAspect="1"/>
        </xdr:cNvPicPr>
      </xdr:nvPicPr>
      <xdr:blipFill>
        <a:blip xmlns:r="http://schemas.openxmlformats.org/officeDocument/2006/relationships" r:embed="rId9"/>
        <a:stretch>
          <a:fillRect/>
        </a:stretch>
      </xdr:blipFill>
      <xdr:spPr>
        <a:xfrm>
          <a:off x="12192000" y="2933700"/>
          <a:ext cx="4731069" cy="10058400"/>
        </a:xfrm>
        <a:prstGeom prst="rect">
          <a:avLst/>
        </a:prstGeom>
      </xdr:spPr>
    </xdr:pic>
    <xdr:clientData/>
  </xdr:twoCellAnchor>
  <xdr:twoCellAnchor>
    <xdr:from>
      <xdr:col>3</xdr:col>
      <xdr:colOff>244079</xdr:colOff>
      <xdr:row>50</xdr:row>
      <xdr:rowOff>178595</xdr:rowOff>
    </xdr:from>
    <xdr:to>
      <xdr:col>3</xdr:col>
      <xdr:colOff>964940</xdr:colOff>
      <xdr:row>52</xdr:row>
      <xdr:rowOff>65234</xdr:rowOff>
    </xdr:to>
    <xdr:sp macro="" textlink="">
      <xdr:nvSpPr>
        <xdr:cNvPr id="2" name="文本框 4">
          <a:extLst>
            <a:ext uri="{FF2B5EF4-FFF2-40B4-BE49-F238E27FC236}">
              <a16:creationId xmlns:a16="http://schemas.microsoft.com/office/drawing/2014/main" id="{A8D95DF2-3C11-4468-BA17-E48F41953472}"/>
            </a:ext>
          </a:extLst>
        </xdr:cNvPr>
        <xdr:cNvSpPr txBox="1"/>
      </xdr:nvSpPr>
      <xdr:spPr>
        <a:xfrm>
          <a:off x="797720" y="12186049"/>
          <a:ext cx="720861" cy="303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latin typeface="微软雅黑" panose="020B0503020204020204" pitchFamily="34" charset="-122"/>
              <a:ea typeface="微软雅黑" panose="020B0503020204020204" pitchFamily="34" charset="-122"/>
            </a:rPr>
            <a:t>元</a:t>
          </a:r>
        </a:p>
      </xdr:txBody>
    </xdr:sp>
    <xdr:clientData/>
  </xdr:twoCellAnchor>
  <xdr:twoCellAnchor>
    <xdr:from>
      <xdr:col>3</xdr:col>
      <xdr:colOff>20595</xdr:colOff>
      <xdr:row>112</xdr:row>
      <xdr:rowOff>26282</xdr:rowOff>
    </xdr:from>
    <xdr:to>
      <xdr:col>3</xdr:col>
      <xdr:colOff>741456</xdr:colOff>
      <xdr:row>113</xdr:row>
      <xdr:rowOff>59765</xdr:rowOff>
    </xdr:to>
    <xdr:sp macro="" textlink="">
      <xdr:nvSpPr>
        <xdr:cNvPr id="9" name="文本框 4">
          <a:extLst>
            <a:ext uri="{FF2B5EF4-FFF2-40B4-BE49-F238E27FC236}">
              <a16:creationId xmlns:a16="http://schemas.microsoft.com/office/drawing/2014/main" id="{B9DC9F94-85A4-432E-B669-54FDDF1290E3}"/>
            </a:ext>
          </a:extLst>
        </xdr:cNvPr>
        <xdr:cNvSpPr txBox="1"/>
      </xdr:nvSpPr>
      <xdr:spPr>
        <a:xfrm>
          <a:off x="574236" y="5068580"/>
          <a:ext cx="720861" cy="325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latin typeface="微软雅黑" panose="020B0503020204020204" pitchFamily="34" charset="-122"/>
              <a:ea typeface="微软雅黑" panose="020B0503020204020204" pitchFamily="34" charset="-122"/>
            </a:rPr>
            <a:t>万辆</a:t>
          </a:r>
        </a:p>
      </xdr:txBody>
    </xdr:sp>
    <xdr:clientData/>
  </xdr:twoCellAnchor>
  <xdr:twoCellAnchor>
    <xdr:from>
      <xdr:col>3</xdr:col>
      <xdr:colOff>76200</xdr:colOff>
      <xdr:row>112</xdr:row>
      <xdr:rowOff>114300</xdr:rowOff>
    </xdr:from>
    <xdr:to>
      <xdr:col>7</xdr:col>
      <xdr:colOff>1663700</xdr:colOff>
      <xdr:row>122</xdr:row>
      <xdr:rowOff>165100</xdr:rowOff>
    </xdr:to>
    <xdr:graphicFrame macro="">
      <xdr:nvGraphicFramePr>
        <xdr:cNvPr id="11" name="图表 25">
          <a:extLst>
            <a:ext uri="{FF2B5EF4-FFF2-40B4-BE49-F238E27FC236}">
              <a16:creationId xmlns:a16="http://schemas.microsoft.com/office/drawing/2014/main" id="{4E997786-6ACF-4001-ABDE-192861DD90F1}"/>
            </a:ext>
            <a:ext uri="{147F2762-F138-4A5C-976F-8EAC2B608ADB}">
              <a16:predDERef xmlns:a16="http://schemas.microsoft.com/office/drawing/2014/main" pred="{53F06EE8-B8D1-9D4B-8A07-77932E8F7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0.06209</cdr:x>
      <cdr:y>0.09844</cdr:y>
    </cdr:from>
    <cdr:to>
      <cdr:x>0.55542</cdr:x>
      <cdr:y>0.19503</cdr:y>
    </cdr:to>
    <cdr:sp macro="" textlink="">
      <cdr:nvSpPr>
        <cdr:cNvPr id="2" name="文本框 4">
          <a:extLst xmlns:a="http://schemas.openxmlformats.org/drawingml/2006/main">
            <a:ext uri="{FF2B5EF4-FFF2-40B4-BE49-F238E27FC236}">
              <a16:creationId xmlns:a16="http://schemas.microsoft.com/office/drawing/2014/main" id="{24C8B66A-8661-2C4A-8549-601917A172C6}"/>
            </a:ext>
          </a:extLst>
        </cdr:cNvPr>
        <cdr:cNvSpPr txBox="1"/>
      </cdr:nvSpPr>
      <cdr:spPr>
        <a:xfrm xmlns:a="http://schemas.openxmlformats.org/drawingml/2006/main">
          <a:off x="316606" y="323719"/>
          <a:ext cx="2515494" cy="31763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zh-CN" altLang="en-US" sz="1400">
              <a:latin typeface="微软雅黑" panose="020B0503020204020204" pitchFamily="34" charset="-122"/>
              <a:ea typeface="微软雅黑" panose="020B0503020204020204" pitchFamily="34" charset="-122"/>
            </a:rPr>
            <a:t>水路旅客发送量：万人次</a:t>
          </a:r>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0DEF0-0A7E-0540-9698-C264399F4CBC}">
  <dimension ref="A2:K283"/>
  <sheetViews>
    <sheetView topLeftCell="A66" zoomScale="70" zoomScaleNormal="70" workbookViewId="0">
      <selection activeCell="D51" sqref="D51"/>
    </sheetView>
  </sheetViews>
  <sheetFormatPr defaultColWidth="10.81640625" defaultRowHeight="15.6" x14ac:dyDescent="0.25"/>
  <cols>
    <col min="1" max="1" width="3.1796875" style="54" customWidth="1"/>
    <col min="2" max="2" width="2.36328125" style="12" customWidth="1"/>
    <col min="3" max="3" width="1.36328125" style="12" customWidth="1"/>
    <col min="4" max="4" width="24" style="12" customWidth="1"/>
    <col min="5" max="7" width="28.36328125" style="12" customWidth="1"/>
    <col min="8" max="8" width="25.81640625" style="12" customWidth="1"/>
    <col min="9" max="9" width="1.36328125" style="12" customWidth="1"/>
    <col min="10" max="10" width="2.36328125" style="12" customWidth="1"/>
    <col min="11" max="11" width="3.36328125" style="54" customWidth="1"/>
  </cols>
  <sheetData>
    <row r="2" spans="2:10" x14ac:dyDescent="0.25">
      <c r="G2" s="13"/>
    </row>
    <row r="3" spans="2:10" ht="30" customHeight="1" x14ac:dyDescent="0.25">
      <c r="G3" s="13"/>
    </row>
    <row r="4" spans="2:10" ht="30" customHeight="1" x14ac:dyDescent="0.25">
      <c r="G4" s="13"/>
    </row>
    <row r="5" spans="2:10" x14ac:dyDescent="0.25">
      <c r="D5" s="69"/>
      <c r="E5" s="69"/>
      <c r="F5" s="69"/>
      <c r="G5" s="69"/>
      <c r="H5" s="69"/>
    </row>
    <row r="6" spans="2:10" x14ac:dyDescent="0.25">
      <c r="G6" s="13"/>
    </row>
    <row r="7" spans="2:10" x14ac:dyDescent="0.25">
      <c r="G7" s="13"/>
    </row>
    <row r="8" spans="2:10" ht="22.95" customHeight="1" x14ac:dyDescent="0.25">
      <c r="G8" s="13"/>
    </row>
    <row r="9" spans="2:10" x14ac:dyDescent="0.25">
      <c r="G9" s="13"/>
    </row>
    <row r="10" spans="2:10" x14ac:dyDescent="0.25">
      <c r="G10" s="13"/>
    </row>
    <row r="11" spans="2:10" x14ac:dyDescent="0.25">
      <c r="G11" s="13"/>
    </row>
    <row r="12" spans="2:10" ht="20.399999999999999" x14ac:dyDescent="0.3">
      <c r="D12" s="48"/>
      <c r="G12" s="13"/>
    </row>
    <row r="14" spans="2:10" x14ac:dyDescent="0.25">
      <c r="B14" s="10"/>
      <c r="C14" s="10"/>
      <c r="D14" s="10"/>
      <c r="E14" s="10"/>
      <c r="F14" s="10"/>
      <c r="G14" s="11"/>
      <c r="H14" s="10"/>
      <c r="I14" s="10"/>
      <c r="J14" s="10"/>
    </row>
    <row r="15" spans="2:10" x14ac:dyDescent="0.25">
      <c r="B15" s="10"/>
      <c r="G15" s="13"/>
      <c r="J15" s="10"/>
    </row>
    <row r="16" spans="2:10" ht="22.95" customHeight="1" x14ac:dyDescent="0.25">
      <c r="B16" s="10"/>
      <c r="D16" s="65" t="s">
        <v>0</v>
      </c>
      <c r="E16" s="65"/>
      <c r="F16" s="65"/>
      <c r="G16" s="65"/>
      <c r="H16" s="65"/>
      <c r="J16" s="10"/>
    </row>
    <row r="17" spans="2:10" ht="22.95" customHeight="1" x14ac:dyDescent="0.3">
      <c r="B17" s="15"/>
      <c r="C17" s="16"/>
      <c r="D17" s="65"/>
      <c r="E17" s="65"/>
      <c r="F17" s="65"/>
      <c r="G17" s="65"/>
      <c r="H17" s="65"/>
      <c r="I17" s="16"/>
      <c r="J17" s="15"/>
    </row>
    <row r="18" spans="2:10" ht="21" customHeight="1" x14ac:dyDescent="0.3">
      <c r="B18" s="15"/>
      <c r="C18" s="16"/>
      <c r="D18" s="14"/>
      <c r="E18" s="17"/>
      <c r="F18" s="18" t="str">
        <f ca="1">TEXT(TODAY()-1,"yyyy年m月d日")</f>
        <v>2023年10月5日</v>
      </c>
      <c r="G18" s="17"/>
      <c r="H18" s="14"/>
      <c r="I18" s="16"/>
      <c r="J18" s="15"/>
    </row>
    <row r="19" spans="2:10" ht="18" customHeight="1" x14ac:dyDescent="0.3">
      <c r="B19" s="15"/>
      <c r="C19" s="16"/>
      <c r="D19" s="19"/>
      <c r="E19" s="70" t="s">
        <v>1</v>
      </c>
      <c r="F19" s="70"/>
      <c r="G19" s="70"/>
      <c r="H19" s="20"/>
      <c r="I19" s="16"/>
      <c r="J19" s="15"/>
    </row>
    <row r="20" spans="2:10" ht="18" customHeight="1" x14ac:dyDescent="0.3">
      <c r="B20" s="10"/>
      <c r="D20" s="21"/>
      <c r="E20" s="71"/>
      <c r="F20" s="71"/>
      <c r="G20" s="71"/>
      <c r="H20" s="22"/>
      <c r="J20" s="10"/>
    </row>
    <row r="21" spans="2:10" ht="25.8" x14ac:dyDescent="0.25">
      <c r="B21" s="10"/>
      <c r="D21" s="66" t="s">
        <v>30</v>
      </c>
      <c r="E21" s="67"/>
      <c r="F21" s="67"/>
      <c r="G21" s="67"/>
      <c r="H21" s="68"/>
      <c r="J21" s="10"/>
    </row>
    <row r="22" spans="2:10" ht="23.4" x14ac:dyDescent="0.25">
      <c r="B22" s="10"/>
      <c r="D22" s="23"/>
      <c r="E22" s="24"/>
      <c r="F22" s="24"/>
      <c r="G22" s="24"/>
      <c r="H22" s="25"/>
      <c r="J22" s="10"/>
    </row>
    <row r="23" spans="2:10" ht="23.4" x14ac:dyDescent="0.25">
      <c r="B23" s="10"/>
      <c r="D23" s="26"/>
      <c r="E23" s="27"/>
      <c r="F23" s="27"/>
      <c r="G23" s="27"/>
      <c r="H23" s="28"/>
      <c r="I23" s="29"/>
      <c r="J23" s="30"/>
    </row>
    <row r="24" spans="2:10" ht="23.4" x14ac:dyDescent="0.25">
      <c r="B24" s="10"/>
      <c r="D24" s="26"/>
      <c r="E24" s="27"/>
      <c r="F24" s="27"/>
      <c r="G24" s="27"/>
      <c r="H24" s="28"/>
      <c r="I24" s="29"/>
      <c r="J24" s="30"/>
    </row>
    <row r="25" spans="2:10" ht="23.4" x14ac:dyDescent="0.25">
      <c r="B25" s="10"/>
      <c r="D25" s="26"/>
      <c r="E25" s="27"/>
      <c r="F25" s="27"/>
      <c r="G25" s="27"/>
      <c r="H25" s="28"/>
      <c r="I25" s="29"/>
      <c r="J25" s="30"/>
    </row>
    <row r="26" spans="2:10" ht="23.4" x14ac:dyDescent="0.25">
      <c r="B26" s="10"/>
      <c r="D26" s="26"/>
      <c r="E26" s="27"/>
      <c r="F26" s="27"/>
      <c r="G26" s="27"/>
      <c r="H26" s="28"/>
      <c r="I26" s="29"/>
      <c r="J26" s="30"/>
    </row>
    <row r="27" spans="2:10" ht="23.4" x14ac:dyDescent="0.25">
      <c r="B27" s="10"/>
      <c r="D27" s="26"/>
      <c r="E27" s="27"/>
      <c r="F27" s="27"/>
      <c r="G27" s="27"/>
      <c r="H27" s="28"/>
      <c r="I27" s="29"/>
      <c r="J27" s="30"/>
    </row>
    <row r="28" spans="2:10" ht="23.4" x14ac:dyDescent="0.25">
      <c r="B28" s="10"/>
      <c r="D28" s="26"/>
      <c r="E28" s="27"/>
      <c r="F28" s="27"/>
      <c r="G28" s="27"/>
      <c r="H28" s="28"/>
      <c r="I28" s="29"/>
      <c r="J28" s="30"/>
    </row>
    <row r="29" spans="2:10" ht="23.4" x14ac:dyDescent="0.25">
      <c r="B29" s="10"/>
      <c r="D29" s="26"/>
      <c r="E29" s="27"/>
      <c r="F29" s="27"/>
      <c r="G29" s="27"/>
      <c r="H29" s="28"/>
      <c r="J29" s="10"/>
    </row>
    <row r="30" spans="2:10" ht="23.4" x14ac:dyDescent="0.25">
      <c r="B30" s="10"/>
      <c r="D30" s="26"/>
      <c r="E30" s="27"/>
      <c r="F30" s="27"/>
      <c r="G30" s="27"/>
      <c r="H30" s="28"/>
      <c r="J30" s="10"/>
    </row>
    <row r="31" spans="2:10" ht="23.4" x14ac:dyDescent="0.25">
      <c r="B31" s="10"/>
      <c r="D31" s="26"/>
      <c r="E31" s="27"/>
      <c r="F31" s="27"/>
      <c r="G31" s="27"/>
      <c r="H31" s="28"/>
      <c r="J31" s="10"/>
    </row>
    <row r="32" spans="2:10" ht="23.4" x14ac:dyDescent="0.25">
      <c r="B32" s="10"/>
      <c r="D32" s="31"/>
      <c r="E32" s="32"/>
      <c r="F32" s="32"/>
      <c r="G32" s="32"/>
      <c r="H32" s="33"/>
      <c r="J32" s="10"/>
    </row>
    <row r="33" spans="2:10" x14ac:dyDescent="0.25">
      <c r="B33" s="34"/>
      <c r="C33" s="35"/>
      <c r="D33" s="36"/>
      <c r="E33" s="36"/>
      <c r="F33" s="36"/>
      <c r="G33" s="36"/>
      <c r="H33" s="36"/>
      <c r="J33" s="10"/>
    </row>
    <row r="34" spans="2:10" ht="25.8" x14ac:dyDescent="0.25">
      <c r="B34" s="34"/>
      <c r="C34" s="35"/>
      <c r="D34" s="66" t="s">
        <v>31</v>
      </c>
      <c r="E34" s="67"/>
      <c r="F34" s="67"/>
      <c r="G34" s="67"/>
      <c r="H34" s="68"/>
      <c r="J34" s="10"/>
    </row>
    <row r="35" spans="2:10" x14ac:dyDescent="0.25">
      <c r="B35" s="34"/>
      <c r="C35" s="35"/>
      <c r="D35" s="37"/>
      <c r="E35" s="29"/>
      <c r="F35" s="29"/>
      <c r="G35" s="29"/>
      <c r="H35" s="38"/>
      <c r="J35" s="10"/>
    </row>
    <row r="36" spans="2:10" x14ac:dyDescent="0.25">
      <c r="B36" s="10"/>
      <c r="D36" s="37"/>
      <c r="E36" s="29"/>
      <c r="F36" s="29"/>
      <c r="G36" s="29"/>
      <c r="H36" s="38"/>
      <c r="J36" s="10"/>
    </row>
    <row r="37" spans="2:10" ht="17.399999999999999" x14ac:dyDescent="0.3">
      <c r="B37" s="10"/>
      <c r="D37" s="37"/>
      <c r="E37" s="39"/>
      <c r="F37" s="29"/>
      <c r="G37" s="29"/>
      <c r="H37" s="38"/>
      <c r="J37" s="10"/>
    </row>
    <row r="38" spans="2:10" ht="17.399999999999999" x14ac:dyDescent="0.3">
      <c r="B38" s="10"/>
      <c r="D38" s="37"/>
      <c r="E38" s="39"/>
      <c r="F38" s="29"/>
      <c r="G38" s="29"/>
      <c r="H38" s="38"/>
      <c r="J38" s="10"/>
    </row>
    <row r="39" spans="2:10" ht="17.399999999999999" x14ac:dyDescent="0.3">
      <c r="B39" s="10"/>
      <c r="D39" s="37"/>
      <c r="E39" s="39"/>
      <c r="F39" s="29"/>
      <c r="G39" s="29"/>
      <c r="H39" s="38"/>
      <c r="J39" s="10"/>
    </row>
    <row r="40" spans="2:10" ht="17.399999999999999" x14ac:dyDescent="0.3">
      <c r="B40" s="10"/>
      <c r="D40" s="37"/>
      <c r="E40" s="39"/>
      <c r="F40" s="29"/>
      <c r="G40" s="29"/>
      <c r="H40" s="38"/>
      <c r="J40" s="10"/>
    </row>
    <row r="41" spans="2:10" x14ac:dyDescent="0.25">
      <c r="B41" s="10"/>
      <c r="D41" s="37"/>
      <c r="E41" s="29"/>
      <c r="F41" s="29"/>
      <c r="G41" s="29"/>
      <c r="H41" s="38"/>
      <c r="J41" s="10"/>
    </row>
    <row r="42" spans="2:10" x14ac:dyDescent="0.25">
      <c r="B42" s="10"/>
      <c r="D42" s="37"/>
      <c r="E42" s="29"/>
      <c r="F42" s="29"/>
      <c r="G42" s="29"/>
      <c r="H42" s="38"/>
      <c r="J42" s="10"/>
    </row>
    <row r="43" spans="2:10" x14ac:dyDescent="0.25">
      <c r="B43" s="10"/>
      <c r="D43" s="37"/>
      <c r="E43" s="29"/>
      <c r="F43" s="29"/>
      <c r="G43" s="29"/>
      <c r="H43" s="38"/>
      <c r="J43" s="10"/>
    </row>
    <row r="44" spans="2:10" x14ac:dyDescent="0.25">
      <c r="B44" s="10"/>
      <c r="D44" s="37"/>
      <c r="E44" s="29"/>
      <c r="F44" s="29"/>
      <c r="G44" s="29"/>
      <c r="H44" s="38"/>
      <c r="J44" s="10"/>
    </row>
    <row r="45" spans="2:10" x14ac:dyDescent="0.25">
      <c r="B45" s="10"/>
      <c r="D45" s="37"/>
      <c r="E45" s="29"/>
      <c r="F45" s="29"/>
      <c r="G45" s="29"/>
      <c r="H45" s="38"/>
      <c r="J45" s="10"/>
    </row>
    <row r="46" spans="2:10" x14ac:dyDescent="0.25">
      <c r="B46" s="10"/>
      <c r="D46" s="37"/>
      <c r="E46" s="29"/>
      <c r="F46" s="29"/>
      <c r="G46" s="29"/>
      <c r="H46" s="38"/>
      <c r="J46" s="10"/>
    </row>
    <row r="47" spans="2:10" x14ac:dyDescent="0.25">
      <c r="B47" s="10"/>
      <c r="D47" s="37"/>
      <c r="E47" s="29"/>
      <c r="F47" s="29"/>
      <c r="G47" s="29"/>
      <c r="H47" s="38"/>
      <c r="J47" s="10"/>
    </row>
    <row r="48" spans="2:10" x14ac:dyDescent="0.25">
      <c r="B48" s="10"/>
      <c r="D48" s="40"/>
      <c r="E48" s="41"/>
      <c r="F48" s="41"/>
      <c r="G48" s="41"/>
      <c r="H48" s="42"/>
      <c r="J48" s="10"/>
    </row>
    <row r="49" spans="2:10" x14ac:dyDescent="0.25">
      <c r="B49" s="10"/>
      <c r="D49" s="29"/>
      <c r="E49" s="29"/>
      <c r="F49" s="29"/>
      <c r="G49" s="29"/>
      <c r="H49" s="29"/>
      <c r="J49" s="10"/>
    </row>
    <row r="50" spans="2:10" ht="25.8" x14ac:dyDescent="0.25">
      <c r="B50" s="10"/>
      <c r="D50" s="66" t="s">
        <v>39</v>
      </c>
      <c r="E50" s="67"/>
      <c r="F50" s="67"/>
      <c r="G50" s="67"/>
      <c r="H50" s="68"/>
      <c r="J50" s="10"/>
    </row>
    <row r="51" spans="2:10" x14ac:dyDescent="0.25">
      <c r="B51" s="10"/>
      <c r="D51" s="37"/>
      <c r="E51" s="29"/>
      <c r="F51" s="29"/>
      <c r="G51" s="29"/>
      <c r="H51" s="38"/>
      <c r="J51" s="10"/>
    </row>
    <row r="52" spans="2:10" ht="17.399999999999999" x14ac:dyDescent="0.3">
      <c r="B52" s="10"/>
      <c r="D52" s="37"/>
      <c r="E52" s="39"/>
      <c r="F52" s="29"/>
      <c r="G52" s="29"/>
      <c r="H52" s="38"/>
      <c r="J52" s="10"/>
    </row>
    <row r="53" spans="2:10" ht="17.399999999999999" x14ac:dyDescent="0.3">
      <c r="B53" s="10"/>
      <c r="D53" s="37"/>
      <c r="E53" s="39"/>
      <c r="F53" s="29"/>
      <c r="G53" s="29"/>
      <c r="H53" s="38"/>
      <c r="J53" s="10"/>
    </row>
    <row r="54" spans="2:10" ht="17.399999999999999" x14ac:dyDescent="0.3">
      <c r="B54" s="10"/>
      <c r="D54" s="37"/>
      <c r="E54" s="39"/>
      <c r="F54" s="29"/>
      <c r="G54" s="29"/>
      <c r="H54" s="38"/>
      <c r="J54" s="10"/>
    </row>
    <row r="55" spans="2:10" ht="17.399999999999999" x14ac:dyDescent="0.3">
      <c r="B55" s="10"/>
      <c r="D55" s="37"/>
      <c r="E55" s="39"/>
      <c r="F55" s="29"/>
      <c r="G55" s="29"/>
      <c r="H55" s="38"/>
      <c r="J55" s="10"/>
    </row>
    <row r="56" spans="2:10" ht="17.399999999999999" x14ac:dyDescent="0.3">
      <c r="B56" s="10"/>
      <c r="D56" s="37"/>
      <c r="E56" s="39"/>
      <c r="F56" s="29"/>
      <c r="G56" s="29"/>
      <c r="H56" s="38"/>
      <c r="J56" s="10"/>
    </row>
    <row r="57" spans="2:10" ht="17.399999999999999" x14ac:dyDescent="0.3">
      <c r="B57" s="10"/>
      <c r="D57" s="37"/>
      <c r="E57" s="39"/>
      <c r="F57" s="29"/>
      <c r="G57" s="29"/>
      <c r="H57" s="38"/>
      <c r="J57" s="10"/>
    </row>
    <row r="58" spans="2:10" ht="17.399999999999999" x14ac:dyDescent="0.3">
      <c r="B58" s="10"/>
      <c r="D58" s="37"/>
      <c r="E58" s="39"/>
      <c r="F58" s="29"/>
      <c r="G58" s="29"/>
      <c r="H58" s="38"/>
      <c r="J58" s="10"/>
    </row>
    <row r="59" spans="2:10" ht="17.399999999999999" x14ac:dyDescent="0.3">
      <c r="B59" s="10"/>
      <c r="D59" s="37"/>
      <c r="E59" s="39"/>
      <c r="F59" s="29"/>
      <c r="G59" s="29"/>
      <c r="H59" s="38"/>
      <c r="J59" s="10"/>
    </row>
    <row r="60" spans="2:10" ht="17.399999999999999" x14ac:dyDescent="0.3">
      <c r="B60" s="10"/>
      <c r="D60" s="37"/>
      <c r="E60" s="39"/>
      <c r="F60" s="29"/>
      <c r="G60" s="29"/>
      <c r="H60" s="38"/>
      <c r="J60" s="10"/>
    </row>
    <row r="61" spans="2:10" ht="17.399999999999999" x14ac:dyDescent="0.3">
      <c r="B61" s="10"/>
      <c r="D61" s="37"/>
      <c r="E61" s="39"/>
      <c r="F61" s="29"/>
      <c r="G61" s="29"/>
      <c r="H61" s="38"/>
      <c r="J61" s="10"/>
    </row>
    <row r="62" spans="2:10" ht="17.399999999999999" x14ac:dyDescent="0.3">
      <c r="B62" s="10"/>
      <c r="D62" s="37"/>
      <c r="E62" s="39"/>
      <c r="F62" s="29"/>
      <c r="G62" s="29"/>
      <c r="H62" s="38"/>
      <c r="J62" s="10"/>
    </row>
    <row r="63" spans="2:10" ht="17.399999999999999" x14ac:dyDescent="0.3">
      <c r="B63" s="10"/>
      <c r="D63" s="37"/>
      <c r="E63" s="39"/>
      <c r="F63" s="29"/>
      <c r="G63" s="29"/>
      <c r="H63" s="38"/>
      <c r="J63" s="10"/>
    </row>
    <row r="64" spans="2:10" ht="17.399999999999999" x14ac:dyDescent="0.3">
      <c r="B64" s="10"/>
      <c r="D64" s="37"/>
      <c r="E64" s="39"/>
      <c r="F64" s="29"/>
      <c r="G64" s="29"/>
      <c r="H64" s="38"/>
      <c r="J64" s="10"/>
    </row>
    <row r="65" spans="2:10" x14ac:dyDescent="0.25">
      <c r="B65" s="10"/>
      <c r="D65" s="37"/>
      <c r="E65" s="29"/>
      <c r="F65" s="29"/>
      <c r="G65" s="29"/>
      <c r="H65" s="38"/>
      <c r="J65" s="10"/>
    </row>
    <row r="66" spans="2:10" x14ac:dyDescent="0.25">
      <c r="B66" s="10"/>
      <c r="D66" s="37"/>
      <c r="E66" s="29"/>
      <c r="F66" s="29"/>
      <c r="G66" s="29"/>
      <c r="H66" s="38"/>
      <c r="J66" s="10"/>
    </row>
    <row r="67" spans="2:10" x14ac:dyDescent="0.25">
      <c r="B67" s="10"/>
      <c r="D67" s="37"/>
      <c r="E67" s="29"/>
      <c r="F67" s="29"/>
      <c r="G67" s="29"/>
      <c r="H67" s="38"/>
      <c r="J67" s="10"/>
    </row>
    <row r="68" spans="2:10" x14ac:dyDescent="0.25">
      <c r="B68" s="10"/>
      <c r="D68" s="37"/>
      <c r="E68" s="29"/>
      <c r="F68" s="29"/>
      <c r="G68" s="29"/>
      <c r="H68" s="38"/>
      <c r="J68" s="10"/>
    </row>
    <row r="69" spans="2:10" x14ac:dyDescent="0.25">
      <c r="B69" s="10"/>
      <c r="D69" s="37"/>
      <c r="E69" s="29"/>
      <c r="F69" s="29"/>
      <c r="G69" s="29"/>
      <c r="H69" s="38"/>
      <c r="J69" s="10"/>
    </row>
    <row r="70" spans="2:10" x14ac:dyDescent="0.25">
      <c r="B70" s="10"/>
      <c r="D70" s="37"/>
      <c r="E70" s="29"/>
      <c r="F70" s="29"/>
      <c r="G70" s="29"/>
      <c r="H70" s="38"/>
      <c r="J70" s="10"/>
    </row>
    <row r="71" spans="2:10" x14ac:dyDescent="0.25">
      <c r="B71" s="10"/>
      <c r="D71" s="37"/>
      <c r="E71" s="29"/>
      <c r="F71" s="29"/>
      <c r="G71" s="29"/>
      <c r="H71" s="38"/>
      <c r="J71" s="10"/>
    </row>
    <row r="72" spans="2:10" ht="17.399999999999999" x14ac:dyDescent="0.25">
      <c r="B72" s="10"/>
      <c r="D72" s="60" t="s">
        <v>2</v>
      </c>
      <c r="E72" s="41"/>
      <c r="F72" s="41"/>
      <c r="G72" s="41"/>
      <c r="H72" s="42"/>
      <c r="J72" s="10"/>
    </row>
    <row r="73" spans="2:10" x14ac:dyDescent="0.25">
      <c r="B73" s="10"/>
      <c r="D73" s="29"/>
      <c r="E73" s="29"/>
      <c r="F73" s="29"/>
      <c r="G73" s="29"/>
      <c r="H73" s="29"/>
      <c r="J73" s="10"/>
    </row>
    <row r="74" spans="2:10" ht="25.8" x14ac:dyDescent="0.25">
      <c r="B74" s="10"/>
      <c r="D74" s="66" t="s">
        <v>32</v>
      </c>
      <c r="E74" s="67"/>
      <c r="F74" s="67"/>
      <c r="G74" s="67"/>
      <c r="H74" s="68"/>
      <c r="J74" s="10"/>
    </row>
    <row r="75" spans="2:10" x14ac:dyDescent="0.25">
      <c r="B75" s="10"/>
      <c r="D75" s="37"/>
      <c r="E75" s="29"/>
      <c r="F75" s="29"/>
      <c r="G75" s="29"/>
      <c r="H75" s="38"/>
      <c r="J75" s="10"/>
    </row>
    <row r="76" spans="2:10" x14ac:dyDescent="0.25">
      <c r="B76" s="10"/>
      <c r="D76" s="37"/>
      <c r="E76" s="29"/>
      <c r="F76" s="29"/>
      <c r="G76" s="29"/>
      <c r="H76" s="38"/>
      <c r="J76" s="10"/>
    </row>
    <row r="77" spans="2:10" ht="17.399999999999999" x14ac:dyDescent="0.25">
      <c r="B77" s="10"/>
      <c r="D77" s="37"/>
      <c r="E77" s="29"/>
      <c r="F77" s="29"/>
      <c r="G77" s="29"/>
      <c r="H77" s="43"/>
      <c r="J77" s="10"/>
    </row>
    <row r="78" spans="2:10" ht="17.399999999999999" x14ac:dyDescent="0.25">
      <c r="B78" s="10"/>
      <c r="D78" s="37"/>
      <c r="E78" s="29"/>
      <c r="F78" s="29"/>
      <c r="G78" s="29"/>
      <c r="H78" s="43"/>
      <c r="J78" s="10"/>
    </row>
    <row r="79" spans="2:10" ht="17.399999999999999" x14ac:dyDescent="0.25">
      <c r="B79" s="10"/>
      <c r="D79" s="37"/>
      <c r="E79" s="29"/>
      <c r="F79" s="29"/>
      <c r="G79" s="29"/>
      <c r="H79" s="43"/>
      <c r="J79" s="10"/>
    </row>
    <row r="80" spans="2:10" ht="17.399999999999999" x14ac:dyDescent="0.25">
      <c r="B80" s="10"/>
      <c r="D80" s="37"/>
      <c r="E80" s="29"/>
      <c r="F80" s="29"/>
      <c r="G80" s="29"/>
      <c r="H80" s="43"/>
      <c r="J80" s="10"/>
    </row>
    <row r="81" spans="2:10" ht="17.399999999999999" x14ac:dyDescent="0.25">
      <c r="B81" s="10"/>
      <c r="D81" s="37"/>
      <c r="E81" s="29"/>
      <c r="F81" s="29"/>
      <c r="G81" s="29"/>
      <c r="H81" s="43"/>
      <c r="J81" s="10"/>
    </row>
    <row r="82" spans="2:10" ht="17.399999999999999" x14ac:dyDescent="0.25">
      <c r="B82" s="10"/>
      <c r="D82" s="37"/>
      <c r="E82" s="29"/>
      <c r="F82" s="29"/>
      <c r="G82" s="29"/>
      <c r="H82" s="43"/>
      <c r="J82" s="10"/>
    </row>
    <row r="83" spans="2:10" x14ac:dyDescent="0.25">
      <c r="B83" s="10"/>
      <c r="D83" s="37"/>
      <c r="E83" s="29"/>
      <c r="F83" s="29"/>
      <c r="G83" s="29"/>
      <c r="H83" s="44"/>
      <c r="J83" s="10"/>
    </row>
    <row r="84" spans="2:10" ht="17.399999999999999" x14ac:dyDescent="0.25">
      <c r="B84" s="10"/>
      <c r="D84" s="37"/>
      <c r="E84" s="29"/>
      <c r="F84" s="29"/>
      <c r="G84" s="29"/>
      <c r="H84" s="43"/>
      <c r="J84" s="10"/>
    </row>
    <row r="85" spans="2:10" x14ac:dyDescent="0.25">
      <c r="B85" s="10"/>
      <c r="D85" s="37"/>
      <c r="E85" s="29"/>
      <c r="F85" s="29"/>
      <c r="G85" s="29"/>
      <c r="H85" s="44"/>
      <c r="J85" s="10"/>
    </row>
    <row r="86" spans="2:10" ht="17.399999999999999" x14ac:dyDescent="0.3">
      <c r="B86" s="10"/>
      <c r="D86" s="37"/>
      <c r="E86" s="29"/>
      <c r="F86" s="29"/>
      <c r="G86" s="29"/>
      <c r="H86" s="45"/>
      <c r="J86" s="10"/>
    </row>
    <row r="87" spans="2:10" x14ac:dyDescent="0.25">
      <c r="B87" s="10"/>
      <c r="D87" s="37"/>
      <c r="E87" s="29"/>
      <c r="F87" s="29"/>
      <c r="G87" s="29"/>
      <c r="H87" s="38"/>
      <c r="J87" s="10"/>
    </row>
    <row r="88" spans="2:10" x14ac:dyDescent="0.25">
      <c r="B88" s="10"/>
      <c r="D88" s="37"/>
      <c r="E88" s="29"/>
      <c r="F88" s="29"/>
      <c r="H88" s="38"/>
      <c r="J88" s="10"/>
    </row>
    <row r="89" spans="2:10" x14ac:dyDescent="0.25">
      <c r="B89" s="10"/>
      <c r="D89" s="37"/>
      <c r="E89" s="29"/>
      <c r="F89" s="29"/>
      <c r="G89" s="29"/>
      <c r="H89" s="38"/>
      <c r="J89" s="10"/>
    </row>
    <row r="90" spans="2:10" x14ac:dyDescent="0.25">
      <c r="B90" s="10"/>
      <c r="D90" s="40"/>
      <c r="E90" s="41"/>
      <c r="F90" s="41"/>
      <c r="G90" s="41"/>
      <c r="H90" s="42"/>
      <c r="J90" s="10"/>
    </row>
    <row r="91" spans="2:10" x14ac:dyDescent="0.25">
      <c r="B91" s="10"/>
      <c r="J91" s="10"/>
    </row>
    <row r="92" spans="2:10" ht="25.8" x14ac:dyDescent="0.25">
      <c r="B92" s="10"/>
      <c r="D92" s="66" t="s">
        <v>33</v>
      </c>
      <c r="E92" s="67"/>
      <c r="F92" s="67"/>
      <c r="G92" s="67"/>
      <c r="H92" s="68"/>
      <c r="J92" s="10"/>
    </row>
    <row r="93" spans="2:10" x14ac:dyDescent="0.25">
      <c r="B93" s="10"/>
      <c r="D93" s="37"/>
      <c r="E93" s="29"/>
      <c r="F93" s="29"/>
      <c r="G93" s="29"/>
      <c r="H93" s="38"/>
      <c r="J93" s="10"/>
    </row>
    <row r="94" spans="2:10" x14ac:dyDescent="0.25">
      <c r="B94" s="10"/>
      <c r="D94" s="37"/>
      <c r="E94" s="29"/>
      <c r="F94" s="29"/>
      <c r="G94" s="29"/>
      <c r="H94" s="38"/>
      <c r="J94" s="10"/>
    </row>
    <row r="95" spans="2:10" x14ac:dyDescent="0.25">
      <c r="B95" s="10"/>
      <c r="D95" s="37"/>
      <c r="E95" s="29"/>
      <c r="F95" s="29"/>
      <c r="G95" s="29"/>
      <c r="H95" s="38"/>
      <c r="J95" s="10"/>
    </row>
    <row r="96" spans="2:10" x14ac:dyDescent="0.25">
      <c r="B96" s="10"/>
      <c r="D96" s="37"/>
      <c r="E96" s="29"/>
      <c r="F96" s="29"/>
      <c r="G96" s="29"/>
      <c r="H96" s="38"/>
      <c r="J96" s="10"/>
    </row>
    <row r="97" spans="2:10" x14ac:dyDescent="0.25">
      <c r="B97" s="10"/>
      <c r="D97" s="37"/>
      <c r="E97" s="29"/>
      <c r="F97" s="29"/>
      <c r="G97" s="29"/>
      <c r="H97" s="38"/>
      <c r="J97" s="10"/>
    </row>
    <row r="98" spans="2:10" x14ac:dyDescent="0.25">
      <c r="B98" s="10"/>
      <c r="D98" s="37"/>
      <c r="E98" s="29"/>
      <c r="F98" s="29"/>
      <c r="G98" s="29"/>
      <c r="H98" s="38"/>
      <c r="J98" s="10"/>
    </row>
    <row r="99" spans="2:10" x14ac:dyDescent="0.25">
      <c r="B99" s="10"/>
      <c r="D99" s="37"/>
      <c r="E99" s="29"/>
      <c r="F99" s="29"/>
      <c r="G99" s="29"/>
      <c r="H99" s="38"/>
      <c r="J99" s="10"/>
    </row>
    <row r="100" spans="2:10" x14ac:dyDescent="0.25">
      <c r="B100" s="10"/>
      <c r="D100" s="37"/>
      <c r="E100" s="29"/>
      <c r="F100" s="29"/>
      <c r="G100" s="29"/>
      <c r="H100" s="38"/>
      <c r="J100" s="10"/>
    </row>
    <row r="101" spans="2:10" x14ac:dyDescent="0.25">
      <c r="B101" s="10"/>
      <c r="D101" s="37"/>
      <c r="E101" s="29"/>
      <c r="F101" s="29"/>
      <c r="G101" s="29"/>
      <c r="H101" s="38"/>
      <c r="J101" s="10"/>
    </row>
    <row r="102" spans="2:10" x14ac:dyDescent="0.25">
      <c r="B102" s="10"/>
      <c r="D102" s="37"/>
      <c r="E102" s="29"/>
      <c r="F102" s="29"/>
      <c r="G102" s="29"/>
      <c r="H102" s="38"/>
      <c r="J102" s="10"/>
    </row>
    <row r="103" spans="2:10" x14ac:dyDescent="0.25">
      <c r="B103" s="10"/>
      <c r="D103" s="37"/>
      <c r="E103" s="29"/>
      <c r="F103" s="29"/>
      <c r="G103" s="29"/>
      <c r="H103" s="38"/>
      <c r="J103" s="10"/>
    </row>
    <row r="104" spans="2:10" x14ac:dyDescent="0.25">
      <c r="B104" s="10"/>
      <c r="D104" s="37"/>
      <c r="E104" s="29"/>
      <c r="F104" s="29"/>
      <c r="G104" s="29"/>
      <c r="H104" s="38"/>
      <c r="J104" s="10"/>
    </row>
    <row r="105" spans="2:10" x14ac:dyDescent="0.25">
      <c r="B105" s="10"/>
      <c r="D105" s="37"/>
      <c r="E105" s="29"/>
      <c r="F105" s="29"/>
      <c r="G105" s="29"/>
      <c r="H105" s="38"/>
      <c r="J105" s="10"/>
    </row>
    <row r="106" spans="2:10" ht="17.399999999999999" x14ac:dyDescent="0.3">
      <c r="B106" s="10"/>
      <c r="D106" s="37"/>
      <c r="E106" s="39"/>
      <c r="F106" s="29"/>
      <c r="G106" s="29"/>
      <c r="H106" s="38"/>
      <c r="J106" s="10"/>
    </row>
    <row r="107" spans="2:10" x14ac:dyDescent="0.25">
      <c r="B107" s="10"/>
      <c r="D107" s="37"/>
      <c r="E107" s="29"/>
      <c r="F107" s="29"/>
      <c r="G107" s="29"/>
      <c r="H107" s="38"/>
      <c r="J107" s="10"/>
    </row>
    <row r="108" spans="2:10" x14ac:dyDescent="0.25">
      <c r="B108" s="10"/>
      <c r="D108" s="46"/>
      <c r="E108" s="29"/>
      <c r="F108" s="29"/>
      <c r="G108" s="29"/>
      <c r="H108" s="38"/>
      <c r="J108" s="10"/>
    </row>
    <row r="109" spans="2:10" x14ac:dyDescent="0.25">
      <c r="B109" s="10"/>
      <c r="D109" s="37"/>
      <c r="E109" s="29"/>
      <c r="F109" s="29"/>
      <c r="G109" s="29"/>
      <c r="H109" s="38"/>
      <c r="J109" s="10"/>
    </row>
    <row r="110" spans="2:10" ht="17.399999999999999" x14ac:dyDescent="0.25">
      <c r="B110" s="10"/>
      <c r="D110" s="60" t="s">
        <v>28</v>
      </c>
      <c r="E110" s="41"/>
      <c r="F110" s="41"/>
      <c r="G110" s="41"/>
      <c r="H110" s="42"/>
      <c r="J110" s="10"/>
    </row>
    <row r="111" spans="2:10" ht="25.5" customHeight="1" x14ac:dyDescent="0.25">
      <c r="B111" s="10"/>
      <c r="J111" s="10"/>
    </row>
    <row r="112" spans="2:10" ht="25.8" x14ac:dyDescent="0.25">
      <c r="B112" s="10"/>
      <c r="D112" s="66" t="s">
        <v>34</v>
      </c>
      <c r="E112" s="67"/>
      <c r="F112" s="67"/>
      <c r="G112" s="67"/>
      <c r="H112" s="68"/>
      <c r="J112" s="10"/>
    </row>
    <row r="113" spans="2:10" ht="23.4" x14ac:dyDescent="0.25">
      <c r="B113" s="10"/>
      <c r="D113" s="23"/>
      <c r="E113" s="24"/>
      <c r="F113" s="24"/>
      <c r="G113" s="24"/>
      <c r="H113" s="25"/>
      <c r="J113" s="10"/>
    </row>
    <row r="114" spans="2:10" ht="23.4" x14ac:dyDescent="0.25">
      <c r="B114" s="10"/>
      <c r="D114" s="26"/>
      <c r="E114" s="27"/>
      <c r="F114" s="27"/>
      <c r="G114" s="27"/>
      <c r="H114" s="28"/>
      <c r="J114" s="10"/>
    </row>
    <row r="115" spans="2:10" ht="23.4" x14ac:dyDescent="0.25">
      <c r="B115" s="10"/>
      <c r="D115" s="26"/>
      <c r="E115" s="27"/>
      <c r="F115" s="27"/>
      <c r="G115" s="27"/>
      <c r="H115" s="28"/>
      <c r="J115" s="10"/>
    </row>
    <row r="116" spans="2:10" ht="23.4" x14ac:dyDescent="0.25">
      <c r="B116" s="10"/>
      <c r="D116" s="26"/>
      <c r="E116" s="27"/>
      <c r="F116" s="27"/>
      <c r="G116" s="27"/>
      <c r="H116" s="28"/>
      <c r="J116" s="10"/>
    </row>
    <row r="117" spans="2:10" ht="23.4" x14ac:dyDescent="0.25">
      <c r="B117" s="10"/>
      <c r="D117" s="26"/>
      <c r="E117" s="27"/>
      <c r="F117" s="27"/>
      <c r="G117" s="27"/>
      <c r="H117" s="28"/>
      <c r="J117" s="10"/>
    </row>
    <row r="118" spans="2:10" ht="23.4" x14ac:dyDescent="0.25">
      <c r="B118" s="10"/>
      <c r="D118" s="26"/>
      <c r="E118" s="27"/>
      <c r="F118" s="27"/>
      <c r="G118" s="27"/>
      <c r="H118" s="28"/>
      <c r="J118" s="10"/>
    </row>
    <row r="119" spans="2:10" ht="23.4" x14ac:dyDescent="0.25">
      <c r="B119" s="10"/>
      <c r="D119" s="26"/>
      <c r="E119" s="27"/>
      <c r="F119" s="27"/>
      <c r="G119" s="27"/>
      <c r="H119" s="28"/>
      <c r="J119" s="10"/>
    </row>
    <row r="120" spans="2:10" ht="23.4" x14ac:dyDescent="0.25">
      <c r="B120" s="10"/>
      <c r="D120" s="26"/>
      <c r="E120" s="27"/>
      <c r="F120" s="27"/>
      <c r="G120" s="27"/>
      <c r="H120" s="28"/>
      <c r="J120" s="10"/>
    </row>
    <row r="121" spans="2:10" ht="23.4" x14ac:dyDescent="0.25">
      <c r="B121" s="10"/>
      <c r="D121" s="26"/>
      <c r="E121" s="27"/>
      <c r="F121" s="27"/>
      <c r="G121" s="27"/>
      <c r="H121" s="28"/>
      <c r="J121" s="10"/>
    </row>
    <row r="122" spans="2:10" ht="23.4" x14ac:dyDescent="0.25">
      <c r="B122" s="10"/>
      <c r="D122" s="26"/>
      <c r="E122" s="27"/>
      <c r="F122" s="27"/>
      <c r="G122" s="27"/>
      <c r="H122" s="28"/>
      <c r="J122" s="10"/>
    </row>
    <row r="123" spans="2:10" ht="23.4" x14ac:dyDescent="0.25">
      <c r="B123" s="10"/>
      <c r="D123" s="31"/>
      <c r="E123" s="32"/>
      <c r="F123" s="32"/>
      <c r="G123" s="32"/>
      <c r="H123" s="33"/>
      <c r="J123" s="10"/>
    </row>
    <row r="124" spans="2:10" x14ac:dyDescent="0.25">
      <c r="B124" s="10"/>
      <c r="J124" s="10"/>
    </row>
    <row r="125" spans="2:10" ht="17.399999999999999" x14ac:dyDescent="0.25">
      <c r="B125" s="10"/>
      <c r="D125" s="62" t="s">
        <v>26</v>
      </c>
      <c r="E125" s="62"/>
      <c r="F125" s="62"/>
      <c r="G125" s="62"/>
      <c r="H125" s="62"/>
      <c r="J125" s="10"/>
    </row>
    <row r="126" spans="2:10" ht="17.399999999999999" x14ac:dyDescent="0.25">
      <c r="B126" s="10"/>
      <c r="D126" s="59" t="s">
        <v>27</v>
      </c>
      <c r="E126" s="58"/>
      <c r="F126" s="58"/>
      <c r="G126" s="58"/>
      <c r="H126" s="58"/>
      <c r="J126" s="10"/>
    </row>
    <row r="127" spans="2:10" x14ac:dyDescent="0.25">
      <c r="B127" s="10"/>
      <c r="D127" s="63" t="s">
        <v>3</v>
      </c>
      <c r="E127" s="63"/>
      <c r="F127" s="63"/>
      <c r="G127" s="63"/>
      <c r="H127" s="63"/>
      <c r="J127" s="10"/>
    </row>
    <row r="128" spans="2:10" x14ac:dyDescent="0.25">
      <c r="B128" s="10"/>
      <c r="D128" s="63"/>
      <c r="E128" s="63"/>
      <c r="F128" s="63"/>
      <c r="G128" s="63"/>
      <c r="H128" s="63"/>
      <c r="J128" s="10"/>
    </row>
    <row r="129" spans="2:10" x14ac:dyDescent="0.25">
      <c r="B129" s="10"/>
      <c r="C129" s="10"/>
      <c r="D129" s="10"/>
      <c r="E129" s="10"/>
      <c r="F129" s="10"/>
      <c r="G129" s="10"/>
      <c r="H129" s="10"/>
      <c r="I129" s="10"/>
      <c r="J129" s="10"/>
    </row>
    <row r="154" spans="4:4" x14ac:dyDescent="0.25">
      <c r="D154" s="49"/>
    </row>
    <row r="164" spans="4:8" x14ac:dyDescent="0.25">
      <c r="E164" s="52"/>
      <c r="F164" s="52"/>
      <c r="G164" s="52"/>
      <c r="H164" s="52"/>
    </row>
    <row r="165" spans="4:8" x14ac:dyDescent="0.25">
      <c r="D165" s="49"/>
      <c r="E165" s="52"/>
      <c r="F165" s="52"/>
      <c r="G165" s="52"/>
      <c r="H165" s="52"/>
    </row>
    <row r="166" spans="4:8" x14ac:dyDescent="0.25">
      <c r="E166" s="52"/>
      <c r="F166" s="52"/>
      <c r="G166" s="52"/>
      <c r="H166" s="52"/>
    </row>
    <row r="167" spans="4:8" x14ac:dyDescent="0.25">
      <c r="D167" s="64"/>
      <c r="E167" s="64"/>
      <c r="F167" s="64"/>
      <c r="G167" s="64"/>
      <c r="H167" s="64"/>
    </row>
    <row r="169" spans="4:8" x14ac:dyDescent="0.25">
      <c r="E169" s="29"/>
      <c r="F169" s="29"/>
      <c r="G169" s="29"/>
      <c r="H169" s="29"/>
    </row>
    <row r="171" spans="4:8" x14ac:dyDescent="0.25">
      <c r="E171" s="29"/>
      <c r="F171" s="29"/>
      <c r="G171" s="29"/>
      <c r="H171" s="29"/>
    </row>
    <row r="172" spans="4:8" x14ac:dyDescent="0.25">
      <c r="E172" s="29"/>
      <c r="F172" s="29"/>
      <c r="G172" s="29"/>
      <c r="H172" s="29"/>
    </row>
    <row r="173" spans="4:8" x14ac:dyDescent="0.25">
      <c r="E173" s="29"/>
      <c r="F173" s="29"/>
      <c r="G173" s="29"/>
      <c r="H173" s="29"/>
    </row>
    <row r="274" spans="2:10" x14ac:dyDescent="0.25">
      <c r="I274" s="47"/>
      <c r="J274" s="47"/>
    </row>
    <row r="275" spans="2:10" x14ac:dyDescent="0.25">
      <c r="I275" s="47"/>
      <c r="J275" s="47"/>
    </row>
    <row r="276" spans="2:10" x14ac:dyDescent="0.25">
      <c r="I276" s="47"/>
      <c r="J276" s="47"/>
    </row>
    <row r="277" spans="2:10" x14ac:dyDescent="0.25">
      <c r="I277" s="47"/>
      <c r="J277" s="47"/>
    </row>
    <row r="278" spans="2:10" x14ac:dyDescent="0.25">
      <c r="I278" s="47"/>
      <c r="J278" s="47"/>
    </row>
    <row r="279" spans="2:10" x14ac:dyDescent="0.25">
      <c r="I279" s="47"/>
      <c r="J279" s="47"/>
    </row>
    <row r="280" spans="2:10" x14ac:dyDescent="0.25">
      <c r="I280" s="47"/>
      <c r="J280" s="47"/>
    </row>
    <row r="281" spans="2:10" x14ac:dyDescent="0.25">
      <c r="I281" s="47"/>
      <c r="J281" s="47"/>
    </row>
    <row r="282" spans="2:10" x14ac:dyDescent="0.25">
      <c r="B282" s="47"/>
      <c r="E282" s="47"/>
      <c r="F282" s="47"/>
      <c r="G282" s="47"/>
      <c r="H282" s="47"/>
      <c r="I282" s="47"/>
      <c r="J282" s="47"/>
    </row>
    <row r="283" spans="2:10" x14ac:dyDescent="0.25">
      <c r="C283" s="47"/>
    </row>
  </sheetData>
  <mergeCells count="12">
    <mergeCell ref="D5:H5"/>
    <mergeCell ref="E19:G20"/>
    <mergeCell ref="D21:H21"/>
    <mergeCell ref="D34:H34"/>
    <mergeCell ref="D50:H50"/>
    <mergeCell ref="D125:H125"/>
    <mergeCell ref="D127:H128"/>
    <mergeCell ref="D167:H167"/>
    <mergeCell ref="D16:H17"/>
    <mergeCell ref="D74:H74"/>
    <mergeCell ref="D92:H92"/>
    <mergeCell ref="D112:H112"/>
  </mergeCells>
  <phoneticPr fontId="1" type="noConversion"/>
  <conditionalFormatting sqref="D18:D19 D21:D32 D34">
    <cfRule type="cellIs" dxfId="5" priority="14" operator="lessThan">
      <formula>0</formula>
    </cfRule>
  </conditionalFormatting>
  <conditionalFormatting sqref="D50">
    <cfRule type="cellIs" dxfId="4" priority="4" operator="lessThan">
      <formula>0</formula>
    </cfRule>
  </conditionalFormatting>
  <conditionalFormatting sqref="D74">
    <cfRule type="cellIs" dxfId="3" priority="3" operator="lessThan">
      <formula>0</formula>
    </cfRule>
  </conditionalFormatting>
  <conditionalFormatting sqref="D92">
    <cfRule type="cellIs" dxfId="2" priority="2" operator="lessThan">
      <formula>0</formula>
    </cfRule>
  </conditionalFormatting>
  <conditionalFormatting sqref="D112:D123">
    <cfRule type="cellIs" dxfId="1" priority="1" operator="lessThan">
      <formula>0</formula>
    </cfRule>
  </conditionalFormatting>
  <conditionalFormatting sqref="D127">
    <cfRule type="cellIs" dxfId="0" priority="13"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A8D1-AF6D-E247-A20D-2D5706A34436}">
  <dimension ref="A1:U28"/>
  <sheetViews>
    <sheetView tabSelected="1" zoomScale="86" zoomScaleNormal="130" workbookViewId="0">
      <selection activeCell="I14" sqref="I14"/>
    </sheetView>
  </sheetViews>
  <sheetFormatPr defaultColWidth="10.81640625" defaultRowHeight="15.6" x14ac:dyDescent="0.3"/>
  <cols>
    <col min="1" max="1" width="28" customWidth="1"/>
    <col min="2" max="2" width="23.81640625" customWidth="1"/>
    <col min="9" max="9" width="22" customWidth="1"/>
    <col min="10" max="10" width="12.453125" bestFit="1" customWidth="1"/>
    <col min="11" max="11" width="11.453125" bestFit="1" customWidth="1"/>
    <col min="12" max="13" width="12.453125" bestFit="1" customWidth="1"/>
    <col min="14" max="14" width="11.453125" bestFit="1" customWidth="1"/>
    <col min="15" max="15" width="21.81640625" customWidth="1"/>
    <col min="16" max="16" width="18.6328125" bestFit="1" customWidth="1"/>
  </cols>
  <sheetData>
    <row r="1" spans="1:21" s="2" customFormat="1" x14ac:dyDescent="0.3">
      <c r="A1" s="3" t="s">
        <v>35</v>
      </c>
      <c r="B1" s="3" t="s">
        <v>36</v>
      </c>
      <c r="C1" s="3" t="s">
        <v>4</v>
      </c>
      <c r="D1" s="72">
        <v>2023</v>
      </c>
      <c r="E1" s="72"/>
      <c r="F1" s="72"/>
      <c r="G1" s="72"/>
      <c r="H1" s="72"/>
      <c r="I1" s="53"/>
      <c r="J1" s="72">
        <v>2019</v>
      </c>
      <c r="K1" s="72"/>
      <c r="L1" s="72"/>
      <c r="M1" s="72"/>
      <c r="N1" s="72"/>
      <c r="O1" s="53"/>
      <c r="P1" s="72" t="s">
        <v>5</v>
      </c>
      <c r="Q1" s="72"/>
      <c r="R1" s="72"/>
      <c r="S1" s="72"/>
      <c r="T1" s="72"/>
    </row>
    <row r="2" spans="1:21" x14ac:dyDescent="0.3">
      <c r="A2" s="8"/>
      <c r="B2" s="8"/>
      <c r="C2" s="4"/>
      <c r="D2" s="4" t="s">
        <v>6</v>
      </c>
      <c r="E2" s="4" t="s">
        <v>7</v>
      </c>
      <c r="F2" s="4" t="s">
        <v>8</v>
      </c>
      <c r="G2" s="4" t="s">
        <v>9</v>
      </c>
      <c r="H2" s="4" t="s">
        <v>10</v>
      </c>
      <c r="I2" s="4" t="s">
        <v>11</v>
      </c>
      <c r="J2" s="4" t="s">
        <v>6</v>
      </c>
      <c r="K2" s="4" t="s">
        <v>7</v>
      </c>
      <c r="L2" s="4" t="s">
        <v>8</v>
      </c>
      <c r="M2" s="4" t="s">
        <v>9</v>
      </c>
      <c r="N2" s="4" t="s">
        <v>10</v>
      </c>
      <c r="O2" s="4" t="s">
        <v>11</v>
      </c>
      <c r="P2" s="4" t="s">
        <v>6</v>
      </c>
      <c r="Q2" s="4" t="s">
        <v>7</v>
      </c>
      <c r="R2" s="4" t="s">
        <v>8</v>
      </c>
      <c r="S2" s="4" t="s">
        <v>9</v>
      </c>
      <c r="T2" s="4" t="s">
        <v>10</v>
      </c>
      <c r="U2" s="51" t="s">
        <v>12</v>
      </c>
    </row>
    <row r="3" spans="1:21" x14ac:dyDescent="0.3">
      <c r="A3" s="8">
        <v>1</v>
      </c>
      <c r="B3" s="8"/>
      <c r="C3" s="4" t="s">
        <v>13</v>
      </c>
      <c r="D3" s="4">
        <v>6320.5</v>
      </c>
      <c r="E3" s="4">
        <v>217</v>
      </c>
      <c r="F3" s="4">
        <v>2020</v>
      </c>
      <c r="G3" s="4">
        <v>4002.5</v>
      </c>
      <c r="H3" s="4">
        <v>81</v>
      </c>
      <c r="I3" s="4">
        <v>6600</v>
      </c>
      <c r="J3" s="4"/>
      <c r="K3" s="4"/>
      <c r="L3" s="4"/>
      <c r="M3" s="4"/>
      <c r="N3" s="4"/>
      <c r="O3" s="4"/>
      <c r="P3" s="9">
        <v>-0.29299999999999998</v>
      </c>
      <c r="Q3" s="9">
        <v>0.24</v>
      </c>
      <c r="R3" s="9">
        <v>0.33800000000000002</v>
      </c>
      <c r="S3" s="6">
        <v>-0.436</v>
      </c>
      <c r="T3" s="6">
        <v>-0.495</v>
      </c>
      <c r="U3" s="1"/>
    </row>
    <row r="4" spans="1:21" x14ac:dyDescent="0.3">
      <c r="A4" s="8">
        <v>2</v>
      </c>
      <c r="B4" s="8"/>
      <c r="C4" s="4" t="s">
        <v>14</v>
      </c>
      <c r="D4" s="4">
        <v>5713.4</v>
      </c>
      <c r="E4" s="4">
        <v>213</v>
      </c>
      <c r="F4" s="4">
        <v>1760</v>
      </c>
      <c r="G4" s="4">
        <v>3645.4</v>
      </c>
      <c r="H4" s="4">
        <v>95</v>
      </c>
      <c r="I4" s="50">
        <f>I5/(1+0.2%)</f>
        <v>5858.2834331337326</v>
      </c>
      <c r="J4" s="4"/>
      <c r="K4" s="4"/>
      <c r="L4" s="4"/>
      <c r="M4" s="4"/>
      <c r="N4" s="4"/>
      <c r="O4" s="4"/>
      <c r="P4" s="9">
        <v>-0.35599999999999998</v>
      </c>
      <c r="Q4" s="9">
        <v>0.104</v>
      </c>
      <c r="R4" s="9">
        <v>0.214</v>
      </c>
      <c r="S4" s="7">
        <v>-0.48</v>
      </c>
      <c r="T4" s="7">
        <v>-0.48</v>
      </c>
    </row>
    <row r="5" spans="1:21" x14ac:dyDescent="0.3">
      <c r="A5" s="8">
        <v>3</v>
      </c>
      <c r="B5" s="8">
        <v>1</v>
      </c>
      <c r="C5" s="4" t="s">
        <v>15</v>
      </c>
      <c r="D5" s="4">
        <v>5225.2</v>
      </c>
      <c r="E5" s="4">
        <v>204</v>
      </c>
      <c r="F5" s="4">
        <v>1720</v>
      </c>
      <c r="G5" s="4">
        <v>3177.7</v>
      </c>
      <c r="H5" s="4">
        <v>123.5</v>
      </c>
      <c r="I5" s="4">
        <v>5870</v>
      </c>
      <c r="J5" s="5">
        <f>D3/(1-29.3%)</f>
        <v>8939.8868458274392</v>
      </c>
      <c r="K5" s="5">
        <f>E3/(1+24%)</f>
        <v>175</v>
      </c>
      <c r="L5" s="5">
        <f>F3/(1+33.8%)</f>
        <v>1509.7159940209267</v>
      </c>
      <c r="M5" s="5">
        <f>G3/(1-43.6%)</f>
        <v>7096.6312056737579</v>
      </c>
      <c r="N5" s="5">
        <f>H3/(1-49.5%)</f>
        <v>160.39603960396039</v>
      </c>
      <c r="O5" s="5">
        <f>I3/(1+U3)</f>
        <v>6600</v>
      </c>
      <c r="P5" s="9">
        <v>-0.39300000000000002</v>
      </c>
      <c r="Q5" s="9">
        <v>7.8E-2</v>
      </c>
      <c r="R5" s="9">
        <v>0.247</v>
      </c>
      <c r="S5" s="6">
        <v>-0.53300000000000003</v>
      </c>
      <c r="T5" s="6">
        <v>-0.48499999999999999</v>
      </c>
      <c r="U5" s="1">
        <v>0.13100000000000001</v>
      </c>
    </row>
    <row r="6" spans="1:21" x14ac:dyDescent="0.3">
      <c r="A6" s="8">
        <v>4</v>
      </c>
      <c r="B6" s="8">
        <v>2</v>
      </c>
      <c r="C6" s="4" t="s">
        <v>16</v>
      </c>
      <c r="D6" s="4">
        <v>5344.2</v>
      </c>
      <c r="E6" s="4">
        <v>198</v>
      </c>
      <c r="F6" s="4">
        <v>1640</v>
      </c>
      <c r="G6" s="4">
        <v>3356.2</v>
      </c>
      <c r="H6" s="4">
        <v>150</v>
      </c>
      <c r="I6" s="4">
        <v>5930</v>
      </c>
      <c r="J6" s="5">
        <f>D4/(1-35.6%)</f>
        <v>8871.7391304347839</v>
      </c>
      <c r="K6" s="5">
        <f t="shared" ref="K6:N9" si="0">E4/(1+Q4)</f>
        <v>192.93478260869563</v>
      </c>
      <c r="L6" s="5">
        <f t="shared" si="0"/>
        <v>1449.7528830313015</v>
      </c>
      <c r="M6" s="5">
        <f t="shared" si="0"/>
        <v>7010.3846153846152</v>
      </c>
      <c r="N6" s="5">
        <f t="shared" si="0"/>
        <v>182.69230769230768</v>
      </c>
      <c r="O6" s="5"/>
      <c r="P6" s="9">
        <v>-0.37</v>
      </c>
      <c r="Q6" s="9">
        <v>4.2999999999999997E-2</v>
      </c>
      <c r="R6" s="9">
        <v>0.224</v>
      </c>
      <c r="S6" s="6">
        <v>-0.499</v>
      </c>
      <c r="T6" s="6">
        <v>-0.40400000000000003</v>
      </c>
      <c r="U6" s="1">
        <v>0.187</v>
      </c>
    </row>
    <row r="7" spans="1:21" x14ac:dyDescent="0.3">
      <c r="A7" s="8">
        <v>5</v>
      </c>
      <c r="B7" s="8">
        <v>3</v>
      </c>
      <c r="C7" s="4" t="s">
        <v>17</v>
      </c>
      <c r="D7" s="4">
        <v>5353.9</v>
      </c>
      <c r="E7" s="4">
        <v>211</v>
      </c>
      <c r="F7" s="4">
        <v>1635</v>
      </c>
      <c r="G7" s="4">
        <v>3362.9</v>
      </c>
      <c r="H7" s="4">
        <v>145</v>
      </c>
      <c r="I7" s="4">
        <v>5962</v>
      </c>
      <c r="J7" s="5">
        <f>D5/(1+P5)</f>
        <v>8608.23723228995</v>
      </c>
      <c r="K7" s="5">
        <f t="shared" si="0"/>
        <v>189.23933209647495</v>
      </c>
      <c r="L7" s="5">
        <f t="shared" si="0"/>
        <v>1379.3103448275863</v>
      </c>
      <c r="M7" s="5">
        <f t="shared" si="0"/>
        <v>6804.4967880085651</v>
      </c>
      <c r="N7" s="5">
        <f t="shared" si="0"/>
        <v>239.80582524271844</v>
      </c>
      <c r="O7" s="5">
        <f>I5/(1+U5)</f>
        <v>5190.0972590627762</v>
      </c>
      <c r="P7" s="9">
        <v>-0.35</v>
      </c>
      <c r="Q7" s="9">
        <v>9.0999999999999998E-2</v>
      </c>
      <c r="R7" s="9">
        <v>0.20300000000000001</v>
      </c>
      <c r="S7" s="6">
        <v>-0.48199999999999998</v>
      </c>
      <c r="T7" s="6">
        <v>-0.23100000000000001</v>
      </c>
      <c r="U7" s="1">
        <v>0.20200000000000001</v>
      </c>
    </row>
    <row r="8" spans="1:21" x14ac:dyDescent="0.3">
      <c r="A8" s="8">
        <v>6</v>
      </c>
      <c r="B8" s="8">
        <v>4</v>
      </c>
      <c r="C8" s="4" t="s">
        <v>18</v>
      </c>
      <c r="D8" s="4">
        <v>5669.7</v>
      </c>
      <c r="E8" s="4">
        <v>221</v>
      </c>
      <c r="F8" s="4">
        <v>1730</v>
      </c>
      <c r="G8" s="4">
        <v>3578.7</v>
      </c>
      <c r="H8" s="4">
        <v>140</v>
      </c>
      <c r="I8" s="4">
        <v>6202</v>
      </c>
      <c r="J8" s="5">
        <f>D6/(1+P6)</f>
        <v>8482.8571428571431</v>
      </c>
      <c r="K8" s="5">
        <f t="shared" si="0"/>
        <v>189.83700862895495</v>
      </c>
      <c r="L8" s="5">
        <f t="shared" si="0"/>
        <v>1339.8692810457517</v>
      </c>
      <c r="M8" s="5">
        <f t="shared" si="0"/>
        <v>6699.0019960079835</v>
      </c>
      <c r="N8" s="5">
        <f t="shared" si="0"/>
        <v>251.6778523489933</v>
      </c>
      <c r="O8" s="5">
        <f t="shared" ref="O8" si="1">I6/(1+U6)</f>
        <v>4995.7877000842454</v>
      </c>
      <c r="P8" s="9">
        <v>-0.33800000000000002</v>
      </c>
      <c r="Q8" s="9">
        <v>0.129</v>
      </c>
      <c r="R8" s="9">
        <v>0.182</v>
      </c>
      <c r="S8" s="6">
        <v>-0.47</v>
      </c>
      <c r="T8" s="6">
        <v>-0.10199999999999999</v>
      </c>
      <c r="U8" s="1">
        <v>0.28589999999999999</v>
      </c>
    </row>
    <row r="9" spans="1:21" x14ac:dyDescent="0.3">
      <c r="A9" s="8">
        <v>7</v>
      </c>
      <c r="B9" s="8">
        <v>5</v>
      </c>
      <c r="C9" s="4" t="s">
        <v>29</v>
      </c>
      <c r="D9" s="4">
        <v>5835</v>
      </c>
      <c r="E9" s="4">
        <v>226</v>
      </c>
      <c r="F9" s="4">
        <v>1795</v>
      </c>
      <c r="G9" s="4">
        <v>3699</v>
      </c>
      <c r="H9" s="4">
        <v>115</v>
      </c>
      <c r="I9">
        <v>6002</v>
      </c>
      <c r="J9" s="5">
        <f>D7/(1+P7)</f>
        <v>8236.7692307692305</v>
      </c>
      <c r="K9" s="5">
        <f t="shared" si="0"/>
        <v>193.40054995417049</v>
      </c>
      <c r="L9" s="5">
        <f t="shared" si="0"/>
        <v>1359.1022443890274</v>
      </c>
      <c r="M9" s="5">
        <f t="shared" si="0"/>
        <v>6492.0849420849418</v>
      </c>
      <c r="N9" s="5">
        <f>H7/(1+T7)</f>
        <v>188.55656697009101</v>
      </c>
      <c r="O9" s="5">
        <f>I7/(1+U7)</f>
        <v>4960.0665557404327</v>
      </c>
      <c r="P9" s="9">
        <v>-0.35699999999999998</v>
      </c>
      <c r="Q9" s="9">
        <v>0.17899999999999999</v>
      </c>
      <c r="R9" s="9">
        <v>0.129</v>
      </c>
      <c r="S9" s="6">
        <v>-0.48299999999999998</v>
      </c>
      <c r="T9" s="6">
        <v>-0.192</v>
      </c>
      <c r="U9" s="1">
        <v>0.29199999999999998</v>
      </c>
    </row>
    <row r="10" spans="1:21" x14ac:dyDescent="0.3">
      <c r="J10" s="5">
        <f>D8/(1+P8)</f>
        <v>8564.5015105740185</v>
      </c>
      <c r="K10" s="5">
        <f t="shared" ref="K10" si="2">E8/(1+Q8)</f>
        <v>195.74844995571303</v>
      </c>
      <c r="L10" s="5">
        <f>F8/(1+R8)</f>
        <v>1463.6209813874789</v>
      </c>
      <c r="M10" s="5">
        <f t="shared" ref="M10" si="3">G8/(1+S8)</f>
        <v>6752.2641509433952</v>
      </c>
      <c r="N10" s="5">
        <f t="shared" ref="N10" si="4">H8/(1+T8)</f>
        <v>155.90200445434297</v>
      </c>
      <c r="O10" s="5">
        <f>I8/(1+U8)</f>
        <v>4823.0811105062603</v>
      </c>
      <c r="P10" s="61"/>
    </row>
    <row r="11" spans="1:21" x14ac:dyDescent="0.3">
      <c r="A11" t="s">
        <v>19</v>
      </c>
      <c r="J11" s="5">
        <f>D9/(1+P9)</f>
        <v>9074.6500777604979</v>
      </c>
      <c r="K11" s="5">
        <f t="shared" ref="K11" si="5">E9/(1+Q9)</f>
        <v>191.68787107718404</v>
      </c>
      <c r="L11" s="5">
        <f>F9/(1+R9)</f>
        <v>1589.9025686448185</v>
      </c>
      <c r="M11" s="5">
        <f t="shared" ref="M11" si="6">G9/(1+S9)</f>
        <v>7154.7388781431337</v>
      </c>
      <c r="N11" s="5">
        <f t="shared" ref="N11" si="7">H9/(1+T9)</f>
        <v>142.32673267326732</v>
      </c>
      <c r="O11" s="5">
        <f>I9/(1+U9)</f>
        <v>4645.5108359133128</v>
      </c>
    </row>
    <row r="14" spans="1:21" x14ac:dyDescent="0.3">
      <c r="H14" t="s">
        <v>6</v>
      </c>
      <c r="I14">
        <f>AVERAGE(D3:D9)</f>
        <v>5637.4142857142851</v>
      </c>
      <c r="J14" s="55">
        <f>AVERAGE(J5:J11)</f>
        <v>8682.663024359008</v>
      </c>
      <c r="K14" s="56">
        <f>I14/J14</f>
        <v>0.64927249507422446</v>
      </c>
    </row>
    <row r="15" spans="1:21" x14ac:dyDescent="0.3">
      <c r="H15" t="s">
        <v>7</v>
      </c>
      <c r="I15">
        <f>AVERAGE(E3:E9)</f>
        <v>212.85714285714286</v>
      </c>
      <c r="J15" s="55">
        <f>AVERAGE(K5:K11)</f>
        <v>189.69257061731332</v>
      </c>
      <c r="K15" s="56">
        <f>I15/J15</f>
        <v>1.1221163916143129</v>
      </c>
    </row>
    <row r="16" spans="1:21" x14ac:dyDescent="0.3">
      <c r="H16" t="s">
        <v>8</v>
      </c>
      <c r="I16">
        <f>AVERAGE(F3:F9)</f>
        <v>1757.1428571428571</v>
      </c>
      <c r="J16" s="55">
        <f>AVERAGE(L5:L11)</f>
        <v>1441.6106139066985</v>
      </c>
      <c r="K16" s="56">
        <f>I16/J16</f>
        <v>1.2188748058541832</v>
      </c>
    </row>
    <row r="17" spans="1:11" x14ac:dyDescent="0.3">
      <c r="H17" t="s">
        <v>9</v>
      </c>
      <c r="I17">
        <f>AVERAGE(G3:G9)</f>
        <v>3546.0571428571429</v>
      </c>
      <c r="J17" s="55">
        <f>AVERAGE(M5:M11)</f>
        <v>6858.5146537494857</v>
      </c>
      <c r="K17" s="56">
        <f>I17/J17</f>
        <v>0.51702989960348733</v>
      </c>
    </row>
    <row r="18" spans="1:11" x14ac:dyDescent="0.3">
      <c r="H18" t="s">
        <v>10</v>
      </c>
      <c r="I18">
        <f>AVERAGE(H3:H9)</f>
        <v>121.35714285714286</v>
      </c>
      <c r="J18" s="55">
        <f>AVERAGE(N5:N11)</f>
        <v>188.76533271224017</v>
      </c>
      <c r="K18" s="56">
        <f>I18/J18</f>
        <v>0.6428995256355865</v>
      </c>
    </row>
    <row r="19" spans="1:11" x14ac:dyDescent="0.3">
      <c r="A19" s="3" t="s">
        <v>37</v>
      </c>
      <c r="B19" s="3" t="s">
        <v>4</v>
      </c>
      <c r="C19" s="3" t="s">
        <v>20</v>
      </c>
      <c r="D19" s="3" t="s">
        <v>36</v>
      </c>
      <c r="G19" s="2" t="s">
        <v>25</v>
      </c>
      <c r="H19" s="2" t="s">
        <v>38</v>
      </c>
      <c r="I19" s="2" t="s">
        <v>21</v>
      </c>
    </row>
    <row r="20" spans="1:11" x14ac:dyDescent="0.3">
      <c r="A20" s="8">
        <v>1</v>
      </c>
      <c r="B20" s="4" t="s">
        <v>13</v>
      </c>
      <c r="C20">
        <v>1114</v>
      </c>
      <c r="D20" s="8"/>
      <c r="G20" s="56">
        <f>C20/F22-1</f>
        <v>0.19784946236559131</v>
      </c>
      <c r="H20">
        <f>AVERAGE(C20:C27)</f>
        <v>886.25</v>
      </c>
      <c r="I20">
        <f>AVERAGE(F22:F28)</f>
        <v>811.28571428571433</v>
      </c>
      <c r="J20" s="57">
        <f>H20/I20</f>
        <v>1.0924018313083288</v>
      </c>
    </row>
    <row r="21" spans="1:11" x14ac:dyDescent="0.3">
      <c r="A21" s="8">
        <v>2</v>
      </c>
      <c r="B21" s="4" t="s">
        <v>14</v>
      </c>
      <c r="C21">
        <v>905</v>
      </c>
      <c r="D21" s="8"/>
      <c r="G21" s="56">
        <f t="shared" ref="G21:G25" si="8">C21/F23-1</f>
        <v>0.20666666666666678</v>
      </c>
    </row>
    <row r="22" spans="1:11" x14ac:dyDescent="0.3">
      <c r="A22" s="8">
        <v>3</v>
      </c>
      <c r="B22" s="4" t="s">
        <v>15</v>
      </c>
      <c r="C22">
        <v>722</v>
      </c>
      <c r="D22" s="8">
        <v>1</v>
      </c>
      <c r="E22" s="4" t="s">
        <v>15</v>
      </c>
      <c r="F22">
        <v>930</v>
      </c>
      <c r="G22" s="56">
        <f t="shared" si="8"/>
        <v>0.13343799058084782</v>
      </c>
    </row>
    <row r="23" spans="1:11" x14ac:dyDescent="0.3">
      <c r="A23" s="8">
        <v>4</v>
      </c>
      <c r="B23" s="4" t="s">
        <v>16</v>
      </c>
      <c r="C23">
        <v>641</v>
      </c>
      <c r="D23" s="8">
        <v>2</v>
      </c>
      <c r="E23" s="4" t="s">
        <v>16</v>
      </c>
      <c r="F23">
        <v>750</v>
      </c>
      <c r="G23" s="56">
        <f t="shared" si="8"/>
        <v>-1.5576323987538387E-3</v>
      </c>
    </row>
    <row r="24" spans="1:11" x14ac:dyDescent="0.3">
      <c r="A24" s="8">
        <v>5</v>
      </c>
      <c r="B24" s="4" t="s">
        <v>17</v>
      </c>
      <c r="C24">
        <v>692</v>
      </c>
      <c r="D24" s="8">
        <v>3</v>
      </c>
      <c r="E24" s="4" t="s">
        <v>17</v>
      </c>
      <c r="F24">
        <v>637</v>
      </c>
      <c r="G24" s="56">
        <f t="shared" si="8"/>
        <v>-0.10478654592496761</v>
      </c>
    </row>
    <row r="25" spans="1:11" x14ac:dyDescent="0.3">
      <c r="A25" s="8">
        <v>6</v>
      </c>
      <c r="B25" s="4" t="s">
        <v>18</v>
      </c>
      <c r="C25">
        <v>865</v>
      </c>
      <c r="D25" s="8">
        <v>4</v>
      </c>
      <c r="E25" s="4" t="s">
        <v>18</v>
      </c>
      <c r="F25">
        <v>642</v>
      </c>
      <c r="G25" s="56">
        <f t="shared" si="8"/>
        <v>-9.2339979013641105E-2</v>
      </c>
    </row>
    <row r="26" spans="1:11" x14ac:dyDescent="0.3">
      <c r="A26" s="8">
        <v>7</v>
      </c>
      <c r="B26" s="4" t="s">
        <v>22</v>
      </c>
      <c r="C26">
        <v>1058</v>
      </c>
      <c r="D26" s="8">
        <v>5</v>
      </c>
      <c r="E26" s="4" t="s">
        <v>22</v>
      </c>
      <c r="F26">
        <v>773</v>
      </c>
      <c r="G26" s="56">
        <f>C26/F28-1</f>
        <v>6.4386317907444646E-2</v>
      </c>
    </row>
    <row r="27" spans="1:11" x14ac:dyDescent="0.3">
      <c r="A27" s="8">
        <v>8</v>
      </c>
      <c r="B27" s="4" t="s">
        <v>23</v>
      </c>
      <c r="C27">
        <v>1093</v>
      </c>
      <c r="D27" s="8">
        <v>6</v>
      </c>
      <c r="E27" s="4" t="s">
        <v>23</v>
      </c>
      <c r="F27">
        <v>953</v>
      </c>
      <c r="G27" s="56">
        <f>C27/F28-1</f>
        <v>9.9597585513078402E-2</v>
      </c>
    </row>
    <row r="28" spans="1:11" x14ac:dyDescent="0.3">
      <c r="D28" s="8">
        <v>7</v>
      </c>
      <c r="E28" s="51" t="s">
        <v>24</v>
      </c>
      <c r="F28">
        <v>994</v>
      </c>
    </row>
  </sheetData>
  <mergeCells count="3">
    <mergeCell ref="P1:T1"/>
    <mergeCell ref="D1:H1"/>
    <mergeCell ref="J1:N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43AA-735C-4442-A7BC-9FF99228CB2A}">
  <dimension ref="A1:P11"/>
  <sheetViews>
    <sheetView topLeftCell="E1" workbookViewId="0">
      <selection activeCell="G16" sqref="G16"/>
    </sheetView>
  </sheetViews>
  <sheetFormatPr defaultColWidth="10.81640625" defaultRowHeight="15.6" x14ac:dyDescent="0.3"/>
  <cols>
    <col min="1" max="1" width="28" customWidth="1"/>
    <col min="7" max="7" width="12.453125" bestFit="1" customWidth="1"/>
    <col min="8" max="8" width="11.453125" bestFit="1" customWidth="1"/>
    <col min="9" max="10" width="12.453125" bestFit="1" customWidth="1"/>
    <col min="11" max="11" width="11.453125" bestFit="1" customWidth="1"/>
  </cols>
  <sheetData>
    <row r="1" spans="1:16" s="2" customFormat="1" x14ac:dyDescent="0.3">
      <c r="A1" s="3" t="s">
        <v>4</v>
      </c>
      <c r="B1" s="73">
        <v>2023</v>
      </c>
      <c r="C1" s="74"/>
      <c r="D1" s="74"/>
      <c r="E1" s="74"/>
      <c r="F1" s="75"/>
      <c r="G1" s="73">
        <v>2019</v>
      </c>
      <c r="H1" s="74"/>
      <c r="I1" s="74"/>
      <c r="J1" s="74"/>
      <c r="K1" s="75"/>
      <c r="L1" s="72" t="s">
        <v>5</v>
      </c>
      <c r="M1" s="72"/>
      <c r="N1" s="72"/>
      <c r="O1" s="72"/>
      <c r="P1" s="72"/>
    </row>
    <row r="2" spans="1:16" x14ac:dyDescent="0.3">
      <c r="A2" s="8"/>
      <c r="B2" s="4" t="s">
        <v>6</v>
      </c>
      <c r="C2" s="4" t="s">
        <v>7</v>
      </c>
      <c r="D2" s="4" t="s">
        <v>8</v>
      </c>
      <c r="E2" s="4" t="s">
        <v>9</v>
      </c>
      <c r="F2" s="4" t="s">
        <v>10</v>
      </c>
      <c r="G2" s="4" t="s">
        <v>6</v>
      </c>
      <c r="H2" s="4" t="s">
        <v>7</v>
      </c>
      <c r="I2" s="4" t="s">
        <v>8</v>
      </c>
      <c r="J2" s="4" t="s">
        <v>9</v>
      </c>
      <c r="K2" s="4" t="s">
        <v>10</v>
      </c>
      <c r="L2" s="4" t="s">
        <v>6</v>
      </c>
      <c r="M2" s="4" t="s">
        <v>7</v>
      </c>
      <c r="N2" s="4" t="s">
        <v>8</v>
      </c>
      <c r="O2" s="4" t="s">
        <v>9</v>
      </c>
      <c r="P2" s="4" t="s">
        <v>10</v>
      </c>
    </row>
    <row r="3" spans="1:16" x14ac:dyDescent="0.3">
      <c r="A3" s="8">
        <v>1</v>
      </c>
      <c r="B3" s="4">
        <v>6320.5</v>
      </c>
      <c r="C3" s="4">
        <v>217</v>
      </c>
      <c r="D3" s="4">
        <v>2020</v>
      </c>
      <c r="E3" s="4">
        <v>4002.5</v>
      </c>
      <c r="F3" s="4">
        <v>81</v>
      </c>
      <c r="G3" s="5">
        <f>B3/(1-29.3%)</f>
        <v>8939.8868458274392</v>
      </c>
      <c r="H3" s="5">
        <f>C3/(1+24%)</f>
        <v>175</v>
      </c>
      <c r="I3" s="5">
        <f>D3/(1+33.8%)</f>
        <v>1509.7159940209267</v>
      </c>
      <c r="J3" s="5">
        <f>E3/(1-43.6%)</f>
        <v>7096.6312056737579</v>
      </c>
      <c r="K3" s="5">
        <f>F3/(1-49.5%)</f>
        <v>160.39603960396039</v>
      </c>
      <c r="L3" s="6">
        <v>-0.29299999999999998</v>
      </c>
      <c r="M3" s="7">
        <v>0.24</v>
      </c>
      <c r="N3" s="6">
        <v>0.33800000000000002</v>
      </c>
      <c r="O3" s="6">
        <v>-0.436</v>
      </c>
      <c r="P3" s="6">
        <v>-0.495</v>
      </c>
    </row>
    <row r="4" spans="1:16" x14ac:dyDescent="0.3">
      <c r="A4" s="8">
        <v>2</v>
      </c>
      <c r="B4" s="4">
        <v>5713.4</v>
      </c>
      <c r="C4" s="4">
        <v>213</v>
      </c>
      <c r="D4" s="4">
        <v>1760</v>
      </c>
      <c r="E4" s="4">
        <v>3645.4</v>
      </c>
      <c r="F4" s="4">
        <v>95</v>
      </c>
      <c r="G4" s="5">
        <f>B4/(1-35.6%)</f>
        <v>8871.7391304347839</v>
      </c>
      <c r="H4" s="5">
        <f t="shared" ref="H4:K7" si="0">C4/(1+M4)</f>
        <v>192.93478260869563</v>
      </c>
      <c r="I4" s="5">
        <f t="shared" si="0"/>
        <v>1449.7528830313015</v>
      </c>
      <c r="J4" s="5">
        <f t="shared" si="0"/>
        <v>7010.3846153846152</v>
      </c>
      <c r="K4" s="5">
        <f t="shared" si="0"/>
        <v>182.69230769230768</v>
      </c>
      <c r="L4" s="6">
        <v>-0.35599999999999998</v>
      </c>
      <c r="M4" s="6">
        <v>0.104</v>
      </c>
      <c r="N4" s="6">
        <v>0.214</v>
      </c>
      <c r="O4" s="7">
        <v>-0.48</v>
      </c>
      <c r="P4" s="7">
        <v>-0.48</v>
      </c>
    </row>
    <row r="5" spans="1:16" x14ac:dyDescent="0.3">
      <c r="A5" s="8">
        <v>3</v>
      </c>
      <c r="B5" s="4">
        <v>5225.2</v>
      </c>
      <c r="C5" s="4">
        <v>204</v>
      </c>
      <c r="D5" s="4">
        <v>1720</v>
      </c>
      <c r="E5" s="4">
        <v>3177.7</v>
      </c>
      <c r="F5" s="4">
        <v>123.5</v>
      </c>
      <c r="G5" s="5">
        <f>B5/(1+L5)</f>
        <v>8608.23723228995</v>
      </c>
      <c r="H5" s="5">
        <f t="shared" si="0"/>
        <v>189.23933209647495</v>
      </c>
      <c r="I5" s="5">
        <f t="shared" si="0"/>
        <v>1379.3103448275863</v>
      </c>
      <c r="J5" s="5">
        <f t="shared" si="0"/>
        <v>6804.4967880085651</v>
      </c>
      <c r="K5" s="5">
        <f t="shared" si="0"/>
        <v>239.80582524271844</v>
      </c>
      <c r="L5" s="6">
        <v>-0.39300000000000002</v>
      </c>
      <c r="M5" s="6">
        <v>7.8E-2</v>
      </c>
      <c r="N5" s="6">
        <v>0.247</v>
      </c>
      <c r="O5" s="6">
        <v>-0.53300000000000003</v>
      </c>
      <c r="P5" s="6">
        <v>-0.48499999999999999</v>
      </c>
    </row>
    <row r="6" spans="1:16" x14ac:dyDescent="0.3">
      <c r="A6" s="8">
        <v>4</v>
      </c>
      <c r="B6" s="4">
        <v>5344.2</v>
      </c>
      <c r="C6" s="4">
        <v>198</v>
      </c>
      <c r="D6" s="4">
        <v>1640</v>
      </c>
      <c r="E6" s="4">
        <v>3356.2</v>
      </c>
      <c r="F6" s="4">
        <v>150</v>
      </c>
      <c r="G6" s="5">
        <f>B6/(1+L6)</f>
        <v>8482.8571428571431</v>
      </c>
      <c r="H6" s="5">
        <f t="shared" si="0"/>
        <v>189.83700862895495</v>
      </c>
      <c r="I6" s="5">
        <f t="shared" si="0"/>
        <v>1339.8692810457517</v>
      </c>
      <c r="J6" s="5">
        <f t="shared" si="0"/>
        <v>6699.0019960079835</v>
      </c>
      <c r="K6" s="5">
        <f t="shared" si="0"/>
        <v>251.6778523489933</v>
      </c>
      <c r="L6" s="7">
        <v>-0.37</v>
      </c>
      <c r="M6" s="6">
        <v>4.2999999999999997E-2</v>
      </c>
      <c r="N6" s="6">
        <v>0.224</v>
      </c>
      <c r="O6" s="6">
        <v>-0.499</v>
      </c>
      <c r="P6" s="6">
        <v>-0.40400000000000003</v>
      </c>
    </row>
    <row r="7" spans="1:16" x14ac:dyDescent="0.3">
      <c r="A7" s="8">
        <v>5</v>
      </c>
      <c r="B7" s="4">
        <v>5353.9</v>
      </c>
      <c r="C7" s="4">
        <v>211</v>
      </c>
      <c r="D7" s="4">
        <v>1635</v>
      </c>
      <c r="E7" s="4">
        <v>3362.9</v>
      </c>
      <c r="F7" s="4">
        <v>145</v>
      </c>
      <c r="G7" s="5">
        <f>B7/(1+L7)</f>
        <v>8236.7692307692305</v>
      </c>
      <c r="H7" s="5">
        <f t="shared" si="0"/>
        <v>193.40054995417049</v>
      </c>
      <c r="I7" s="5">
        <f t="shared" si="0"/>
        <v>1359.1022443890274</v>
      </c>
      <c r="J7" s="5">
        <f t="shared" si="0"/>
        <v>6492.0849420849418</v>
      </c>
      <c r="K7" s="5">
        <f t="shared" si="0"/>
        <v>188.55656697009101</v>
      </c>
      <c r="L7" s="7">
        <v>-0.35</v>
      </c>
      <c r="M7" s="6">
        <v>9.0999999999999998E-2</v>
      </c>
      <c r="N7" s="6">
        <v>0.20300000000000001</v>
      </c>
      <c r="O7" s="6">
        <v>-0.48199999999999998</v>
      </c>
      <c r="P7" s="6">
        <v>-0.23100000000000001</v>
      </c>
    </row>
    <row r="8" spans="1:16" x14ac:dyDescent="0.3">
      <c r="A8" s="8">
        <v>6</v>
      </c>
      <c r="B8" s="4">
        <f>Sheet1!D8</f>
        <v>5669.7</v>
      </c>
      <c r="C8" s="4">
        <f>Sheet1!E8</f>
        <v>221</v>
      </c>
      <c r="D8" s="4">
        <f>Sheet1!F8</f>
        <v>1730</v>
      </c>
      <c r="E8" s="4">
        <f>Sheet1!G8</f>
        <v>3578.7</v>
      </c>
      <c r="F8" s="4">
        <f>Sheet1!H8</f>
        <v>140</v>
      </c>
      <c r="G8" s="5">
        <f>Sheet1!J10</f>
        <v>8564.5015105740185</v>
      </c>
      <c r="H8" s="5">
        <f>Sheet1!K10</f>
        <v>195.74844995571303</v>
      </c>
      <c r="I8" s="5">
        <f>Sheet1!L10</f>
        <v>1463.6209813874789</v>
      </c>
      <c r="J8" s="5">
        <f>Sheet1!M10</f>
        <v>6752.2641509433952</v>
      </c>
      <c r="K8" s="4">
        <f>Sheet1!N10</f>
        <v>155.90200445434297</v>
      </c>
      <c r="L8" s="4">
        <f>Sheet1!P8</f>
        <v>-0.33800000000000002</v>
      </c>
      <c r="M8" s="4">
        <f>Sheet1!Q8</f>
        <v>0.129</v>
      </c>
      <c r="N8" s="4">
        <f>Sheet1!R8</f>
        <v>0.182</v>
      </c>
      <c r="O8" s="4">
        <f>Sheet1!S8</f>
        <v>-0.47</v>
      </c>
      <c r="P8" s="5">
        <f>Sheet1!T8</f>
        <v>-0.10199999999999999</v>
      </c>
    </row>
    <row r="9" spans="1:16" x14ac:dyDescent="0.3">
      <c r="A9" s="8">
        <v>7</v>
      </c>
      <c r="B9" s="4">
        <f>Sheet1!D9</f>
        <v>5835</v>
      </c>
      <c r="C9" s="4">
        <f>Sheet1!E9</f>
        <v>226</v>
      </c>
      <c r="D9" s="4">
        <f>Sheet1!F9</f>
        <v>1795</v>
      </c>
      <c r="E9" s="4">
        <f>Sheet1!G9</f>
        <v>3699</v>
      </c>
      <c r="F9" s="4">
        <f>Sheet1!H9</f>
        <v>115</v>
      </c>
      <c r="G9" s="5">
        <f>Sheet1!J11</f>
        <v>9074.6500777604979</v>
      </c>
      <c r="H9" s="5">
        <f>Sheet1!K11</f>
        <v>191.68787107718404</v>
      </c>
      <c r="I9" s="5">
        <f>Sheet1!L11</f>
        <v>1589.9025686448185</v>
      </c>
      <c r="J9" s="5">
        <f>Sheet1!M11</f>
        <v>7154.7388781431337</v>
      </c>
      <c r="K9" s="4">
        <f>Sheet1!N11</f>
        <v>142.32673267326732</v>
      </c>
      <c r="L9" s="4">
        <f>Sheet1!P9</f>
        <v>-0.35699999999999998</v>
      </c>
      <c r="M9" s="4">
        <f>Sheet1!Q9</f>
        <v>0.17899999999999999</v>
      </c>
      <c r="N9" s="4">
        <f>Sheet1!R9</f>
        <v>0.129</v>
      </c>
      <c r="O9" s="4">
        <f>Sheet1!S9</f>
        <v>-0.48299999999999998</v>
      </c>
      <c r="P9" s="5">
        <f>Sheet1!T9</f>
        <v>-0.192</v>
      </c>
    </row>
    <row r="10" spans="1:16" x14ac:dyDescent="0.3">
      <c r="A10" s="8">
        <v>8</v>
      </c>
    </row>
    <row r="11" spans="1:16" x14ac:dyDescent="0.3">
      <c r="A11" t="s">
        <v>19</v>
      </c>
    </row>
  </sheetData>
  <mergeCells count="3">
    <mergeCell ref="B1:F1"/>
    <mergeCell ref="G1:K1"/>
    <mergeCell ref="L1:P1"/>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DA917E6D3F3BAF4A93FC25237B007EA8" ma:contentTypeVersion="2" ma:contentTypeDescription="新建文档。" ma:contentTypeScope="" ma:versionID="5360e19976147c3acb5e6bc3612b048c">
  <xsd:schema xmlns:xsd="http://www.w3.org/2001/XMLSchema" xmlns:xs="http://www.w3.org/2001/XMLSchema" xmlns:p="http://schemas.microsoft.com/office/2006/metadata/properties" xmlns:ns2="801e3f79-456c-467c-bc96-c037bd74b189" targetNamespace="http://schemas.microsoft.com/office/2006/metadata/properties" ma:root="true" ma:fieldsID="4ff7d7027bca2be4acafa8897916c350" ns2:_="">
    <xsd:import namespace="801e3f79-456c-467c-bc96-c037bd74b189"/>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1e3f79-456c-467c-bc96-c037bd74b189" elementFormDefault="qualified">
    <xsd:import namespace="http://schemas.microsoft.com/office/2006/documentManagement/types"/>
    <xsd:import namespace="http://schemas.microsoft.com/office/infopath/2007/PartnerControls"/>
    <xsd:element name="SharedWithUsers" ma:index="8"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941287-FB46-450B-BBD5-020C3A531052}">
  <ds:schemaRefs>
    <ds:schemaRef ds:uri="http://schemas.microsoft.com/office/2006/documentManagement/types"/>
    <ds:schemaRef ds:uri="http://www.w3.org/XML/1998/namespace"/>
    <ds:schemaRef ds:uri="http://purl.org/dc/elements/1.1/"/>
    <ds:schemaRef ds:uri="http://schemas.microsoft.com/office/infopath/2007/PartnerControls"/>
    <ds:schemaRef ds:uri="801e3f79-456c-467c-bc96-c037bd74b189"/>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4D7EE770-37DB-47CB-A4A0-D152BFF810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1e3f79-456c-467c-bc96-c037bd74b1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F28D84-1C02-4FC2-9403-721276B320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外发图表</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HANG</dc:creator>
  <cp:keywords/>
  <dc:description/>
  <cp:lastModifiedBy>闫 灵</cp:lastModifiedBy>
  <cp:revision/>
  <dcterms:created xsi:type="dcterms:W3CDTF">2023-10-03T14:26:32Z</dcterms:created>
  <dcterms:modified xsi:type="dcterms:W3CDTF">2023-10-06T02:39:59Z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0x010100DA917E6D3F3BAF4A93FC25237B007EA8</vt:lpwstr>
  </property>
</Properties>
</file>