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Result\2024\20240123 (Cu)20240119 CSL9430C_Single wfr BI TEST plan\"/>
    </mc:Choice>
  </mc:AlternateContent>
  <bookViews>
    <workbookView xWindow="0" yWindow="0" windowWidth="28800" windowHeight="12390" tabRatio="783" activeTab="1"/>
  </bookViews>
  <sheets>
    <sheet name="instruction" sheetId="15" r:id="rId1"/>
    <sheet name="RR-raw data" sheetId="25" r:id="rId2"/>
    <sheet name="그래프" sheetId="26" r:id="rId3"/>
    <sheet name="과수비율 OneSlurry(SP6730)" sheetId="24" r:id="rId4"/>
    <sheet name="Recipe" sheetId="20" r:id="rId5"/>
    <sheet name="screening test" sheetId="27" r:id="rId6"/>
  </sheets>
  <definedNames>
    <definedName name="_xlnm.Print_Area" localSheetId="1">'RR-raw data'!$A$4:$M$40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5" l="1"/>
  <c r="I9" i="15"/>
  <c r="I8" i="15"/>
  <c r="N20" i="27" l="1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5" i="27"/>
  <c r="N4" i="27"/>
  <c r="G7" i="24" l="1"/>
  <c r="G6" i="24"/>
  <c r="F8" i="24"/>
  <c r="G8" i="24" l="1"/>
  <c r="I8" i="24"/>
  <c r="H8" i="24" s="1"/>
  <c r="J8" i="24" s="1"/>
  <c r="B14" i="20" l="1"/>
  <c r="B19" i="20" l="1"/>
  <c r="B22" i="20" s="1"/>
  <c r="CD95" i="25" l="1"/>
  <c r="CA95" i="25"/>
  <c r="BX95" i="25"/>
  <c r="BU95" i="25"/>
  <c r="BR95" i="25"/>
  <c r="CD94" i="25"/>
  <c r="CA94" i="25"/>
  <c r="BX94" i="25"/>
  <c r="BU94" i="25"/>
  <c r="BR94" i="25"/>
  <c r="CD93" i="25"/>
  <c r="CA93" i="25"/>
  <c r="BX93" i="25"/>
  <c r="BU93" i="25"/>
  <c r="BR93" i="25"/>
  <c r="CD92" i="25"/>
  <c r="CA92" i="25"/>
  <c r="BX92" i="25"/>
  <c r="BU92" i="25"/>
  <c r="BR92" i="25"/>
  <c r="CD91" i="25"/>
  <c r="CA91" i="25"/>
  <c r="BX91" i="25"/>
  <c r="BU91" i="25"/>
  <c r="BR91" i="25"/>
  <c r="CD90" i="25"/>
  <c r="CA90" i="25"/>
  <c r="BX90" i="25"/>
  <c r="BU90" i="25"/>
  <c r="BR90" i="25"/>
  <c r="CD89" i="25"/>
  <c r="CA89" i="25"/>
  <c r="BX89" i="25"/>
  <c r="BU89" i="25"/>
  <c r="BR89" i="25"/>
  <c r="CD88" i="25"/>
  <c r="CA88" i="25"/>
  <c r="BX88" i="25"/>
  <c r="BU88" i="25"/>
  <c r="BR88" i="25"/>
  <c r="CD87" i="25"/>
  <c r="CA87" i="25"/>
  <c r="BX87" i="25"/>
  <c r="BU87" i="25"/>
  <c r="BR87" i="25"/>
  <c r="CD86" i="25"/>
  <c r="CA86" i="25"/>
  <c r="BX86" i="25"/>
  <c r="BU86" i="25"/>
  <c r="BR86" i="25"/>
  <c r="CD85" i="25"/>
  <c r="CA85" i="25"/>
  <c r="BX85" i="25"/>
  <c r="BU85" i="25"/>
  <c r="BR85" i="25"/>
  <c r="CD84" i="25"/>
  <c r="CA84" i="25"/>
  <c r="BX84" i="25"/>
  <c r="BU84" i="25"/>
  <c r="BR84" i="25"/>
  <c r="CD83" i="25"/>
  <c r="CA83" i="25"/>
  <c r="BX83" i="25"/>
  <c r="BU83" i="25"/>
  <c r="BR83" i="25"/>
  <c r="CD82" i="25"/>
  <c r="CA82" i="25"/>
  <c r="BX82" i="25"/>
  <c r="BU82" i="25"/>
  <c r="BR82" i="25"/>
  <c r="CD81" i="25"/>
  <c r="CA81" i="25"/>
  <c r="BX81" i="25"/>
  <c r="BU81" i="25"/>
  <c r="BR81" i="25"/>
  <c r="CD80" i="25"/>
  <c r="CA80" i="25"/>
  <c r="BX80" i="25"/>
  <c r="BU80" i="25"/>
  <c r="BR80" i="25"/>
  <c r="CD79" i="25"/>
  <c r="CA79" i="25"/>
  <c r="BX79" i="25"/>
  <c r="BU79" i="25"/>
  <c r="BR79" i="25"/>
  <c r="CD78" i="25"/>
  <c r="CA78" i="25"/>
  <c r="BX78" i="25"/>
  <c r="BU78" i="25"/>
  <c r="BR78" i="25"/>
  <c r="CD77" i="25"/>
  <c r="CA77" i="25"/>
  <c r="BX77" i="25"/>
  <c r="BU77" i="25"/>
  <c r="BR77" i="25"/>
  <c r="CD76" i="25"/>
  <c r="CA76" i="25"/>
  <c r="BX76" i="25"/>
  <c r="BU76" i="25"/>
  <c r="BR76" i="25"/>
  <c r="CD75" i="25"/>
  <c r="CA75" i="25"/>
  <c r="BX75" i="25"/>
  <c r="BU75" i="25"/>
  <c r="BR75" i="25"/>
  <c r="CD74" i="25"/>
  <c r="CA74" i="25"/>
  <c r="BX74" i="25"/>
  <c r="BU74" i="25"/>
  <c r="BR74" i="25"/>
  <c r="CD73" i="25"/>
  <c r="CA73" i="25"/>
  <c r="BX73" i="25"/>
  <c r="BU73" i="25"/>
  <c r="BR73" i="25"/>
  <c r="CD72" i="25"/>
  <c r="CA72" i="25"/>
  <c r="BX72" i="25"/>
  <c r="BU72" i="25"/>
  <c r="BR72" i="25"/>
  <c r="CD71" i="25"/>
  <c r="CA71" i="25"/>
  <c r="BX71" i="25"/>
  <c r="BU71" i="25"/>
  <c r="BR71" i="25"/>
  <c r="CD70" i="25"/>
  <c r="CA70" i="25"/>
  <c r="BX70" i="25"/>
  <c r="BU70" i="25"/>
  <c r="BR70" i="25"/>
  <c r="CD69" i="25"/>
  <c r="CA69" i="25"/>
  <c r="BX69" i="25"/>
  <c r="BU69" i="25"/>
  <c r="BR69" i="25"/>
  <c r="CD68" i="25"/>
  <c r="CA68" i="25"/>
  <c r="BX68" i="25"/>
  <c r="BU68" i="25"/>
  <c r="BR68" i="25"/>
  <c r="CD67" i="25"/>
  <c r="CA67" i="25"/>
  <c r="BX67" i="25"/>
  <c r="BU67" i="25"/>
  <c r="BR67" i="25"/>
  <c r="CD66" i="25"/>
  <c r="CA66" i="25"/>
  <c r="BX66" i="25"/>
  <c r="BU66" i="25"/>
  <c r="BR66" i="25"/>
  <c r="CD65" i="25"/>
  <c r="CA65" i="25"/>
  <c r="BX65" i="25"/>
  <c r="BU65" i="25"/>
  <c r="BR65" i="25"/>
  <c r="CD64" i="25"/>
  <c r="CA64" i="25"/>
  <c r="BX64" i="25"/>
  <c r="BU64" i="25"/>
  <c r="BR64" i="25"/>
  <c r="CD63" i="25"/>
  <c r="CA63" i="25"/>
  <c r="BX63" i="25"/>
  <c r="BU63" i="25"/>
  <c r="BR63" i="25"/>
  <c r="CD62" i="25"/>
  <c r="CA62" i="25"/>
  <c r="BX62" i="25"/>
  <c r="BU62" i="25"/>
  <c r="BR62" i="25"/>
  <c r="CD61" i="25"/>
  <c r="CA61" i="25"/>
  <c r="BX61" i="25"/>
  <c r="BU61" i="25"/>
  <c r="BR61" i="25"/>
  <c r="CD60" i="25"/>
  <c r="CA60" i="25"/>
  <c r="BX60" i="25"/>
  <c r="BU60" i="25"/>
  <c r="BR60" i="25"/>
  <c r="CD59" i="25"/>
  <c r="CA59" i="25"/>
  <c r="BX59" i="25"/>
  <c r="BU59" i="25"/>
  <c r="BR59" i="25"/>
  <c r="CD58" i="25"/>
  <c r="CA58" i="25"/>
  <c r="BX58" i="25"/>
  <c r="BU58" i="25"/>
  <c r="BR58" i="25"/>
  <c r="CD57" i="25"/>
  <c r="CA57" i="25"/>
  <c r="BX57" i="25"/>
  <c r="BU57" i="25"/>
  <c r="BR57" i="25"/>
  <c r="CD56" i="25"/>
  <c r="CA56" i="25"/>
  <c r="BX56" i="25"/>
  <c r="BU56" i="25"/>
  <c r="BR56" i="25"/>
  <c r="CD55" i="25"/>
  <c r="CA55" i="25"/>
  <c r="BX55" i="25"/>
  <c r="BU55" i="25"/>
  <c r="BR55" i="25"/>
  <c r="CD54" i="25"/>
  <c r="CA54" i="25"/>
  <c r="BX54" i="25"/>
  <c r="BU54" i="25"/>
  <c r="BR54" i="25"/>
  <c r="CD53" i="25"/>
  <c r="CA53" i="25"/>
  <c r="BX53" i="25"/>
  <c r="BU53" i="25"/>
  <c r="BR53" i="25"/>
  <c r="CD52" i="25"/>
  <c r="CA52" i="25"/>
  <c r="BX52" i="25"/>
  <c r="BU52" i="25"/>
  <c r="BR52" i="25"/>
  <c r="CD51" i="25"/>
  <c r="CA51" i="25"/>
  <c r="BX51" i="25"/>
  <c r="BU51" i="25"/>
  <c r="BR51" i="25"/>
  <c r="CD50" i="25"/>
  <c r="CA50" i="25"/>
  <c r="BX50" i="25"/>
  <c r="BU50" i="25"/>
  <c r="BR50" i="25"/>
  <c r="CD49" i="25"/>
  <c r="CA49" i="25"/>
  <c r="BX49" i="25"/>
  <c r="BU49" i="25"/>
  <c r="BR49" i="25"/>
  <c r="CD48" i="25"/>
  <c r="CA48" i="25"/>
  <c r="BX48" i="25"/>
  <c r="BU48" i="25"/>
  <c r="BR48" i="25"/>
  <c r="CD47" i="25"/>
  <c r="CA47" i="25"/>
  <c r="BX47" i="25"/>
  <c r="BU47" i="25"/>
  <c r="BR47" i="25"/>
  <c r="CD46" i="25"/>
  <c r="CA46" i="25"/>
  <c r="BX46" i="25"/>
  <c r="BU46" i="25"/>
  <c r="BR46" i="25"/>
  <c r="J46" i="25" l="1"/>
  <c r="M46" i="25"/>
  <c r="P46" i="25"/>
  <c r="S46" i="25"/>
  <c r="J47" i="25"/>
  <c r="M47" i="25"/>
  <c r="P47" i="25"/>
  <c r="S47" i="25"/>
  <c r="J48" i="25"/>
  <c r="M48" i="25"/>
  <c r="P48" i="25"/>
  <c r="S48" i="25"/>
  <c r="J49" i="25"/>
  <c r="M49" i="25"/>
  <c r="P49" i="25"/>
  <c r="S49" i="25"/>
  <c r="J50" i="25"/>
  <c r="M50" i="25"/>
  <c r="P50" i="25"/>
  <c r="S50" i="25"/>
  <c r="J51" i="25"/>
  <c r="M51" i="25"/>
  <c r="P51" i="25"/>
  <c r="S51" i="25"/>
  <c r="J52" i="25"/>
  <c r="M52" i="25"/>
  <c r="P52" i="25"/>
  <c r="S52" i="25"/>
  <c r="J53" i="25"/>
  <c r="M53" i="25"/>
  <c r="P53" i="25"/>
  <c r="S53" i="25"/>
  <c r="J54" i="25"/>
  <c r="M54" i="25"/>
  <c r="P54" i="25"/>
  <c r="S54" i="25"/>
  <c r="J55" i="25"/>
  <c r="M55" i="25"/>
  <c r="P55" i="25"/>
  <c r="S55" i="25"/>
  <c r="J56" i="25"/>
  <c r="M56" i="25"/>
  <c r="P56" i="25"/>
  <c r="S56" i="25"/>
  <c r="J57" i="25"/>
  <c r="M57" i="25"/>
  <c r="P57" i="25"/>
  <c r="S57" i="25"/>
  <c r="J58" i="25"/>
  <c r="M58" i="25"/>
  <c r="P58" i="25"/>
  <c r="S58" i="25"/>
  <c r="J59" i="25"/>
  <c r="M59" i="25"/>
  <c r="P59" i="25"/>
  <c r="S59" i="25"/>
  <c r="J60" i="25"/>
  <c r="M60" i="25"/>
  <c r="P60" i="25"/>
  <c r="S60" i="25"/>
  <c r="J61" i="25"/>
  <c r="M61" i="25"/>
  <c r="P61" i="25"/>
  <c r="S61" i="25"/>
  <c r="J62" i="25"/>
  <c r="M62" i="25"/>
  <c r="P62" i="25"/>
  <c r="S62" i="25"/>
  <c r="J63" i="25"/>
  <c r="M63" i="25"/>
  <c r="P63" i="25"/>
  <c r="S63" i="25"/>
  <c r="J64" i="25"/>
  <c r="M64" i="25"/>
  <c r="P64" i="25"/>
  <c r="S64" i="25"/>
  <c r="J65" i="25"/>
  <c r="M65" i="25"/>
  <c r="P65" i="25"/>
  <c r="S65" i="25"/>
  <c r="J66" i="25"/>
  <c r="M66" i="25"/>
  <c r="P66" i="25"/>
  <c r="S66" i="25"/>
  <c r="J67" i="25"/>
  <c r="M67" i="25"/>
  <c r="P67" i="25"/>
  <c r="S67" i="25"/>
  <c r="J68" i="25"/>
  <c r="M68" i="25"/>
  <c r="P68" i="25"/>
  <c r="S68" i="25"/>
  <c r="J69" i="25"/>
  <c r="M69" i="25"/>
  <c r="P69" i="25"/>
  <c r="S69" i="25"/>
  <c r="J70" i="25"/>
  <c r="M70" i="25"/>
  <c r="P70" i="25"/>
  <c r="S70" i="25"/>
  <c r="J71" i="25"/>
  <c r="M71" i="25"/>
  <c r="P71" i="25"/>
  <c r="S71" i="25"/>
  <c r="J72" i="25"/>
  <c r="M72" i="25"/>
  <c r="P72" i="25"/>
  <c r="S72" i="25"/>
  <c r="J73" i="25"/>
  <c r="M73" i="25"/>
  <c r="P73" i="25"/>
  <c r="S73" i="25"/>
  <c r="J74" i="25"/>
  <c r="M74" i="25"/>
  <c r="P74" i="25"/>
  <c r="S74" i="25"/>
  <c r="J75" i="25"/>
  <c r="M75" i="25"/>
  <c r="P75" i="25"/>
  <c r="S75" i="25"/>
  <c r="J76" i="25"/>
  <c r="M76" i="25"/>
  <c r="P76" i="25"/>
  <c r="S76" i="25"/>
  <c r="J77" i="25"/>
  <c r="M77" i="25"/>
  <c r="P77" i="25"/>
  <c r="S77" i="25"/>
  <c r="J78" i="25"/>
  <c r="M78" i="25"/>
  <c r="P78" i="25"/>
  <c r="S78" i="25"/>
  <c r="J79" i="25"/>
  <c r="M79" i="25"/>
  <c r="P79" i="25"/>
  <c r="S79" i="25"/>
  <c r="J80" i="25"/>
  <c r="M80" i="25"/>
  <c r="P80" i="25"/>
  <c r="S80" i="25"/>
  <c r="J81" i="25"/>
  <c r="M81" i="25"/>
  <c r="P81" i="25"/>
  <c r="S81" i="25"/>
  <c r="J82" i="25"/>
  <c r="M82" i="25"/>
  <c r="P82" i="25"/>
  <c r="S82" i="25"/>
  <c r="J83" i="25"/>
  <c r="M83" i="25"/>
  <c r="P83" i="25"/>
  <c r="S83" i="25"/>
  <c r="J84" i="25"/>
  <c r="M84" i="25"/>
  <c r="P84" i="25"/>
  <c r="S84" i="25"/>
  <c r="J85" i="25"/>
  <c r="M85" i="25"/>
  <c r="P85" i="25"/>
  <c r="S85" i="25"/>
  <c r="J86" i="25"/>
  <c r="M86" i="25"/>
  <c r="P86" i="25"/>
  <c r="S86" i="25"/>
  <c r="J87" i="25"/>
  <c r="M87" i="25"/>
  <c r="P87" i="25"/>
  <c r="S87" i="25"/>
  <c r="J88" i="25"/>
  <c r="M88" i="25"/>
  <c r="P88" i="25"/>
  <c r="S88" i="25"/>
  <c r="J89" i="25"/>
  <c r="M89" i="25"/>
  <c r="P89" i="25"/>
  <c r="S89" i="25"/>
  <c r="J90" i="25"/>
  <c r="M90" i="25"/>
  <c r="P90" i="25"/>
  <c r="S90" i="25"/>
  <c r="J91" i="25"/>
  <c r="M91" i="25"/>
  <c r="P91" i="25"/>
  <c r="S91" i="25"/>
  <c r="J92" i="25"/>
  <c r="M92" i="25"/>
  <c r="P92" i="25"/>
  <c r="S92" i="25"/>
  <c r="J93" i="25"/>
  <c r="M93" i="25"/>
  <c r="P93" i="25"/>
  <c r="S93" i="25"/>
  <c r="J94" i="25"/>
  <c r="M94" i="25"/>
  <c r="P94" i="25"/>
  <c r="S94" i="25"/>
  <c r="J95" i="25"/>
  <c r="M95" i="25"/>
  <c r="P95" i="25"/>
  <c r="S95" i="25"/>
  <c r="G12" i="24" l="1"/>
  <c r="G15" i="24" s="1"/>
  <c r="G46" i="25"/>
  <c r="V46" i="25"/>
  <c r="G47" i="25"/>
  <c r="V47" i="25"/>
  <c r="G48" i="25"/>
  <c r="P11" i="25"/>
  <c r="V48" i="25"/>
  <c r="G49" i="25"/>
  <c r="V49" i="25"/>
  <c r="G50" i="25"/>
  <c r="V50" i="25"/>
  <c r="G51" i="25"/>
  <c r="V51" i="25"/>
  <c r="G52" i="25"/>
  <c r="V52" i="25"/>
  <c r="G53" i="25"/>
  <c r="V53" i="25"/>
  <c r="G54" i="25"/>
  <c r="V54" i="25"/>
  <c r="G55" i="25"/>
  <c r="V55" i="25"/>
  <c r="G56" i="25"/>
  <c r="V56" i="25"/>
  <c r="G57" i="25"/>
  <c r="V57" i="25"/>
  <c r="G58" i="25"/>
  <c r="V58" i="25"/>
  <c r="G59" i="25"/>
  <c r="V59" i="25"/>
  <c r="G60" i="25"/>
  <c r="V60" i="25"/>
  <c r="G61" i="25"/>
  <c r="V61" i="25"/>
  <c r="G62" i="25"/>
  <c r="V62" i="25"/>
  <c r="G63" i="25"/>
  <c r="V63" i="25"/>
  <c r="G64" i="25"/>
  <c r="V64" i="25"/>
  <c r="G65" i="25"/>
  <c r="V65" i="25"/>
  <c r="G66" i="25"/>
  <c r="V66" i="25"/>
  <c r="G67" i="25"/>
  <c r="V67" i="25"/>
  <c r="G68" i="25"/>
  <c r="V68" i="25"/>
  <c r="G69" i="25"/>
  <c r="V69" i="25"/>
  <c r="G70" i="25"/>
  <c r="V70" i="25"/>
  <c r="G71" i="25"/>
  <c r="V71" i="25"/>
  <c r="G72" i="25"/>
  <c r="V72" i="25"/>
  <c r="G73" i="25"/>
  <c r="V73" i="25"/>
  <c r="G74" i="25"/>
  <c r="V74" i="25"/>
  <c r="G75" i="25"/>
  <c r="V75" i="25"/>
  <c r="G76" i="25"/>
  <c r="V76" i="25"/>
  <c r="G77" i="25"/>
  <c r="V77" i="25"/>
  <c r="G78" i="25"/>
  <c r="V78" i="25"/>
  <c r="G79" i="25"/>
  <c r="V79" i="25"/>
  <c r="G80" i="25"/>
  <c r="V80" i="25"/>
  <c r="G81" i="25"/>
  <c r="V81" i="25"/>
  <c r="G82" i="25"/>
  <c r="V82" i="25"/>
  <c r="G83" i="25"/>
  <c r="V83" i="25"/>
  <c r="G84" i="25"/>
  <c r="V84" i="25"/>
  <c r="G85" i="25"/>
  <c r="V85" i="25"/>
  <c r="G86" i="25"/>
  <c r="V86" i="25"/>
  <c r="G87" i="25"/>
  <c r="V87" i="25"/>
  <c r="G88" i="25"/>
  <c r="V88" i="25"/>
  <c r="G89" i="25"/>
  <c r="V89" i="25"/>
  <c r="G90" i="25"/>
  <c r="V90" i="25"/>
  <c r="G91" i="25"/>
  <c r="V91" i="25"/>
  <c r="G92" i="25"/>
  <c r="V92" i="25"/>
  <c r="G93" i="25"/>
  <c r="V93" i="25"/>
  <c r="G94" i="25"/>
  <c r="V94" i="25"/>
  <c r="G95" i="25"/>
  <c r="V95" i="25"/>
  <c r="R11" i="25"/>
  <c r="G11" i="25" l="1"/>
  <c r="V11" i="25"/>
  <c r="J12" i="24"/>
  <c r="S11" i="25"/>
  <c r="M11" i="25"/>
  <c r="M45" i="25" s="1"/>
  <c r="J11" i="25"/>
  <c r="J45" i="25" s="1"/>
  <c r="DT95" i="25"/>
  <c r="DQ95" i="25"/>
  <c r="DN95" i="25"/>
  <c r="DK95" i="25"/>
  <c r="DH95" i="25"/>
  <c r="DE95" i="25"/>
  <c r="DB95" i="25"/>
  <c r="CY95" i="25"/>
  <c r="CV95" i="25"/>
  <c r="CS95" i="25"/>
  <c r="CP95" i="25"/>
  <c r="CM95" i="25"/>
  <c r="CJ95" i="25"/>
  <c r="CG95" i="25"/>
  <c r="BO95" i="25"/>
  <c r="BL95" i="25"/>
  <c r="BI95" i="25"/>
  <c r="BF95" i="25"/>
  <c r="BC95" i="25"/>
  <c r="AZ95" i="25"/>
  <c r="AW95" i="25"/>
  <c r="AT95" i="25"/>
  <c r="AQ95" i="25"/>
  <c r="AN95" i="25"/>
  <c r="AK95" i="25"/>
  <c r="AH95" i="25"/>
  <c r="AE95" i="25"/>
  <c r="AB95" i="25"/>
  <c r="Y95" i="25"/>
  <c r="D95" i="25"/>
  <c r="DT94" i="25"/>
  <c r="DQ94" i="25"/>
  <c r="DN94" i="25"/>
  <c r="DK94" i="25"/>
  <c r="DH94" i="25"/>
  <c r="DE94" i="25"/>
  <c r="DB94" i="25"/>
  <c r="CY94" i="25"/>
  <c r="CV94" i="25"/>
  <c r="CS94" i="25"/>
  <c r="CP94" i="25"/>
  <c r="CM94" i="25"/>
  <c r="CJ94" i="25"/>
  <c r="CG94" i="25"/>
  <c r="BO94" i="25"/>
  <c r="BL94" i="25"/>
  <c r="BI94" i="25"/>
  <c r="BF94" i="25"/>
  <c r="BC94" i="25"/>
  <c r="AZ94" i="25"/>
  <c r="AW94" i="25"/>
  <c r="AT94" i="25"/>
  <c r="AQ94" i="25"/>
  <c r="AN94" i="25"/>
  <c r="AK94" i="25"/>
  <c r="AH94" i="25"/>
  <c r="AE94" i="25"/>
  <c r="AB94" i="25"/>
  <c r="Y94" i="25"/>
  <c r="D94" i="25"/>
  <c r="DT93" i="25"/>
  <c r="DQ93" i="25"/>
  <c r="DN93" i="25"/>
  <c r="DK93" i="25"/>
  <c r="DH93" i="25"/>
  <c r="DE93" i="25"/>
  <c r="DB93" i="25"/>
  <c r="CY93" i="25"/>
  <c r="CV93" i="25"/>
  <c r="CS93" i="25"/>
  <c r="CP93" i="25"/>
  <c r="CM93" i="25"/>
  <c r="CJ93" i="25"/>
  <c r="CG93" i="25"/>
  <c r="BO93" i="25"/>
  <c r="BL93" i="25"/>
  <c r="BI93" i="25"/>
  <c r="BF93" i="25"/>
  <c r="BC93" i="25"/>
  <c r="AZ93" i="25"/>
  <c r="AW93" i="25"/>
  <c r="AT93" i="25"/>
  <c r="AQ93" i="25"/>
  <c r="AN93" i="25"/>
  <c r="AK93" i="25"/>
  <c r="AH93" i="25"/>
  <c r="AE93" i="25"/>
  <c r="AB93" i="25"/>
  <c r="Y93" i="25"/>
  <c r="D93" i="25"/>
  <c r="DT92" i="25"/>
  <c r="DQ92" i="25"/>
  <c r="DN92" i="25"/>
  <c r="DK92" i="25"/>
  <c r="DH92" i="25"/>
  <c r="DE92" i="25"/>
  <c r="DB92" i="25"/>
  <c r="CY92" i="25"/>
  <c r="CV92" i="25"/>
  <c r="CS92" i="25"/>
  <c r="CP92" i="25"/>
  <c r="CM92" i="25"/>
  <c r="CJ92" i="25"/>
  <c r="CG92" i="25"/>
  <c r="BO92" i="25"/>
  <c r="BL92" i="25"/>
  <c r="BI92" i="25"/>
  <c r="BF92" i="25"/>
  <c r="BC92" i="25"/>
  <c r="AZ92" i="25"/>
  <c r="AW92" i="25"/>
  <c r="AT92" i="25"/>
  <c r="AQ92" i="25"/>
  <c r="AN92" i="25"/>
  <c r="AK92" i="25"/>
  <c r="AH92" i="25"/>
  <c r="AE92" i="25"/>
  <c r="AB92" i="25"/>
  <c r="Y92" i="25"/>
  <c r="D92" i="25"/>
  <c r="DT91" i="25"/>
  <c r="DQ91" i="25"/>
  <c r="DN91" i="25"/>
  <c r="DK91" i="25"/>
  <c r="DH91" i="25"/>
  <c r="DE91" i="25"/>
  <c r="DB91" i="25"/>
  <c r="CY91" i="25"/>
  <c r="CV91" i="25"/>
  <c r="CS91" i="25"/>
  <c r="CP91" i="25"/>
  <c r="CM91" i="25"/>
  <c r="CJ91" i="25"/>
  <c r="CG91" i="25"/>
  <c r="BO91" i="25"/>
  <c r="BL91" i="25"/>
  <c r="BI91" i="25"/>
  <c r="BF91" i="25"/>
  <c r="BC91" i="25"/>
  <c r="AZ91" i="25"/>
  <c r="AW91" i="25"/>
  <c r="AT91" i="25"/>
  <c r="AQ91" i="25"/>
  <c r="AN91" i="25"/>
  <c r="AK91" i="25"/>
  <c r="AH91" i="25"/>
  <c r="AE91" i="25"/>
  <c r="AB91" i="25"/>
  <c r="Y91" i="25"/>
  <c r="D91" i="25"/>
  <c r="DT90" i="25"/>
  <c r="DQ90" i="25"/>
  <c r="DN90" i="25"/>
  <c r="DK90" i="25"/>
  <c r="DH90" i="25"/>
  <c r="DE90" i="25"/>
  <c r="DB90" i="25"/>
  <c r="CY90" i="25"/>
  <c r="CV90" i="25"/>
  <c r="CS90" i="25"/>
  <c r="CP90" i="25"/>
  <c r="CM90" i="25"/>
  <c r="CJ90" i="25"/>
  <c r="CG90" i="25"/>
  <c r="BO90" i="25"/>
  <c r="BL90" i="25"/>
  <c r="BI90" i="25"/>
  <c r="BF90" i="25"/>
  <c r="BC90" i="25"/>
  <c r="AZ90" i="25"/>
  <c r="AW90" i="25"/>
  <c r="AT90" i="25"/>
  <c r="AQ90" i="25"/>
  <c r="AN90" i="25"/>
  <c r="AK90" i="25"/>
  <c r="AH90" i="25"/>
  <c r="AE90" i="25"/>
  <c r="AB90" i="25"/>
  <c r="Y90" i="25"/>
  <c r="D90" i="25"/>
  <c r="DT89" i="25"/>
  <c r="DQ89" i="25"/>
  <c r="DN89" i="25"/>
  <c r="DK89" i="25"/>
  <c r="DH89" i="25"/>
  <c r="DE89" i="25"/>
  <c r="DB89" i="25"/>
  <c r="CY89" i="25"/>
  <c r="CV89" i="25"/>
  <c r="CS89" i="25"/>
  <c r="CP89" i="25"/>
  <c r="CM89" i="25"/>
  <c r="CJ89" i="25"/>
  <c r="CG89" i="25"/>
  <c r="BO89" i="25"/>
  <c r="BL89" i="25"/>
  <c r="BI89" i="25"/>
  <c r="BF89" i="25"/>
  <c r="BC89" i="25"/>
  <c r="AZ89" i="25"/>
  <c r="AW89" i="25"/>
  <c r="AT89" i="25"/>
  <c r="AQ89" i="25"/>
  <c r="AN89" i="25"/>
  <c r="AK89" i="25"/>
  <c r="AH89" i="25"/>
  <c r="AE89" i="25"/>
  <c r="AB89" i="25"/>
  <c r="Y89" i="25"/>
  <c r="D89" i="25"/>
  <c r="DT88" i="25"/>
  <c r="DQ88" i="25"/>
  <c r="DN88" i="25"/>
  <c r="DK88" i="25"/>
  <c r="DH88" i="25"/>
  <c r="DE88" i="25"/>
  <c r="DB88" i="25"/>
  <c r="CY88" i="25"/>
  <c r="CV88" i="25"/>
  <c r="CS88" i="25"/>
  <c r="CP88" i="25"/>
  <c r="CM88" i="25"/>
  <c r="CJ88" i="25"/>
  <c r="CG88" i="25"/>
  <c r="BO88" i="25"/>
  <c r="BL88" i="25"/>
  <c r="BI88" i="25"/>
  <c r="BF88" i="25"/>
  <c r="BC88" i="25"/>
  <c r="AZ88" i="25"/>
  <c r="AW88" i="25"/>
  <c r="AT88" i="25"/>
  <c r="AQ88" i="25"/>
  <c r="AN88" i="25"/>
  <c r="AK88" i="25"/>
  <c r="AH88" i="25"/>
  <c r="AE88" i="25"/>
  <c r="AB88" i="25"/>
  <c r="Y88" i="25"/>
  <c r="D88" i="25"/>
  <c r="DT87" i="25"/>
  <c r="DQ87" i="25"/>
  <c r="DN87" i="25"/>
  <c r="DK87" i="25"/>
  <c r="DH87" i="25"/>
  <c r="DE87" i="25"/>
  <c r="DB87" i="25"/>
  <c r="CY87" i="25"/>
  <c r="CV87" i="25"/>
  <c r="CS87" i="25"/>
  <c r="CP87" i="25"/>
  <c r="CM87" i="25"/>
  <c r="CJ87" i="25"/>
  <c r="CG87" i="25"/>
  <c r="BO87" i="25"/>
  <c r="BL87" i="25"/>
  <c r="BI87" i="25"/>
  <c r="BF87" i="25"/>
  <c r="BC87" i="25"/>
  <c r="AZ87" i="25"/>
  <c r="AW87" i="25"/>
  <c r="AT87" i="25"/>
  <c r="AQ87" i="25"/>
  <c r="AN87" i="25"/>
  <c r="AK87" i="25"/>
  <c r="AH87" i="25"/>
  <c r="AE87" i="25"/>
  <c r="AB87" i="25"/>
  <c r="Y87" i="25"/>
  <c r="D87" i="25"/>
  <c r="DT86" i="25"/>
  <c r="DQ86" i="25"/>
  <c r="DN86" i="25"/>
  <c r="DK86" i="25"/>
  <c r="DH86" i="25"/>
  <c r="DE86" i="25"/>
  <c r="DB86" i="25"/>
  <c r="CY86" i="25"/>
  <c r="CV86" i="25"/>
  <c r="CS86" i="25"/>
  <c r="CP86" i="25"/>
  <c r="CM86" i="25"/>
  <c r="CJ86" i="25"/>
  <c r="CG86" i="25"/>
  <c r="BO86" i="25"/>
  <c r="BL86" i="25"/>
  <c r="BI86" i="25"/>
  <c r="BF86" i="25"/>
  <c r="BC86" i="25"/>
  <c r="AZ86" i="25"/>
  <c r="AW86" i="25"/>
  <c r="AT86" i="25"/>
  <c r="AQ86" i="25"/>
  <c r="AN86" i="25"/>
  <c r="AK86" i="25"/>
  <c r="AH86" i="25"/>
  <c r="AE86" i="25"/>
  <c r="AB86" i="25"/>
  <c r="Y86" i="25"/>
  <c r="D86" i="25"/>
  <c r="DT85" i="25"/>
  <c r="DQ85" i="25"/>
  <c r="DN85" i="25"/>
  <c r="DK85" i="25"/>
  <c r="DH85" i="25"/>
  <c r="DE85" i="25"/>
  <c r="DB85" i="25"/>
  <c r="CY85" i="25"/>
  <c r="CV85" i="25"/>
  <c r="CS85" i="25"/>
  <c r="CP85" i="25"/>
  <c r="CM85" i="25"/>
  <c r="CJ85" i="25"/>
  <c r="CG85" i="25"/>
  <c r="BO85" i="25"/>
  <c r="BL85" i="25"/>
  <c r="BI85" i="25"/>
  <c r="BF85" i="25"/>
  <c r="BC85" i="25"/>
  <c r="AZ85" i="25"/>
  <c r="AW85" i="25"/>
  <c r="AT85" i="25"/>
  <c r="AQ85" i="25"/>
  <c r="AN85" i="25"/>
  <c r="AK85" i="25"/>
  <c r="AH85" i="25"/>
  <c r="AE85" i="25"/>
  <c r="AB85" i="25"/>
  <c r="Y85" i="25"/>
  <c r="D85" i="25"/>
  <c r="DT84" i="25"/>
  <c r="DQ84" i="25"/>
  <c r="DN84" i="25"/>
  <c r="DK84" i="25"/>
  <c r="DH84" i="25"/>
  <c r="DE84" i="25"/>
  <c r="DB84" i="25"/>
  <c r="CY84" i="25"/>
  <c r="CV84" i="25"/>
  <c r="CS84" i="25"/>
  <c r="CP84" i="25"/>
  <c r="CM84" i="25"/>
  <c r="CJ84" i="25"/>
  <c r="CG84" i="25"/>
  <c r="BO84" i="25"/>
  <c r="BL84" i="25"/>
  <c r="BI84" i="25"/>
  <c r="BF84" i="25"/>
  <c r="BC84" i="25"/>
  <c r="AZ84" i="25"/>
  <c r="AW84" i="25"/>
  <c r="AT84" i="25"/>
  <c r="AQ84" i="25"/>
  <c r="AN84" i="25"/>
  <c r="AK84" i="25"/>
  <c r="AH84" i="25"/>
  <c r="AE84" i="25"/>
  <c r="AB84" i="25"/>
  <c r="Y84" i="25"/>
  <c r="D84" i="25"/>
  <c r="DT83" i="25"/>
  <c r="DQ83" i="25"/>
  <c r="DN83" i="25"/>
  <c r="DK83" i="25"/>
  <c r="DH83" i="25"/>
  <c r="DE83" i="25"/>
  <c r="DB83" i="25"/>
  <c r="CY83" i="25"/>
  <c r="CV83" i="25"/>
  <c r="CS83" i="25"/>
  <c r="CP83" i="25"/>
  <c r="CM83" i="25"/>
  <c r="CJ83" i="25"/>
  <c r="CG83" i="25"/>
  <c r="BO83" i="25"/>
  <c r="BL83" i="25"/>
  <c r="BI83" i="25"/>
  <c r="BF83" i="25"/>
  <c r="BC83" i="25"/>
  <c r="AZ83" i="25"/>
  <c r="AW83" i="25"/>
  <c r="AT83" i="25"/>
  <c r="AQ83" i="25"/>
  <c r="AN83" i="25"/>
  <c r="AK83" i="25"/>
  <c r="AH83" i="25"/>
  <c r="AE83" i="25"/>
  <c r="AB83" i="25"/>
  <c r="Y83" i="25"/>
  <c r="D83" i="25"/>
  <c r="DT82" i="25"/>
  <c r="DQ82" i="25"/>
  <c r="DN82" i="25"/>
  <c r="DK82" i="25"/>
  <c r="DH82" i="25"/>
  <c r="DE82" i="25"/>
  <c r="DB82" i="25"/>
  <c r="CY82" i="25"/>
  <c r="CV82" i="25"/>
  <c r="CS82" i="25"/>
  <c r="CP82" i="25"/>
  <c r="CM82" i="25"/>
  <c r="CJ82" i="25"/>
  <c r="CG82" i="25"/>
  <c r="BO82" i="25"/>
  <c r="BL82" i="25"/>
  <c r="BI82" i="25"/>
  <c r="BF82" i="25"/>
  <c r="BC82" i="25"/>
  <c r="AZ82" i="25"/>
  <c r="AW82" i="25"/>
  <c r="AT82" i="25"/>
  <c r="AQ82" i="25"/>
  <c r="AN82" i="25"/>
  <c r="AK82" i="25"/>
  <c r="AH82" i="25"/>
  <c r="AE82" i="25"/>
  <c r="AB82" i="25"/>
  <c r="Y82" i="25"/>
  <c r="D82" i="25"/>
  <c r="DT81" i="25"/>
  <c r="DQ81" i="25"/>
  <c r="DN81" i="25"/>
  <c r="DK81" i="25"/>
  <c r="DH81" i="25"/>
  <c r="DE81" i="25"/>
  <c r="DB81" i="25"/>
  <c r="CY81" i="25"/>
  <c r="CV81" i="25"/>
  <c r="CS81" i="25"/>
  <c r="CP81" i="25"/>
  <c r="CM81" i="25"/>
  <c r="CJ81" i="25"/>
  <c r="CG81" i="25"/>
  <c r="BO81" i="25"/>
  <c r="BL81" i="25"/>
  <c r="BI81" i="25"/>
  <c r="BF81" i="25"/>
  <c r="BC81" i="25"/>
  <c r="AZ81" i="25"/>
  <c r="AW81" i="25"/>
  <c r="AT81" i="25"/>
  <c r="AQ81" i="25"/>
  <c r="AN81" i="25"/>
  <c r="AK81" i="25"/>
  <c r="AH81" i="25"/>
  <c r="AE81" i="25"/>
  <c r="AB81" i="25"/>
  <c r="Y81" i="25"/>
  <c r="D81" i="25"/>
  <c r="DT80" i="25"/>
  <c r="DQ80" i="25"/>
  <c r="DN80" i="25"/>
  <c r="DK80" i="25"/>
  <c r="DH80" i="25"/>
  <c r="DE80" i="25"/>
  <c r="DB80" i="25"/>
  <c r="CY80" i="25"/>
  <c r="CV80" i="25"/>
  <c r="CS80" i="25"/>
  <c r="CP80" i="25"/>
  <c r="CM80" i="25"/>
  <c r="CJ80" i="25"/>
  <c r="CG80" i="25"/>
  <c r="BO80" i="25"/>
  <c r="BL80" i="25"/>
  <c r="BI80" i="25"/>
  <c r="BF80" i="25"/>
  <c r="BC80" i="25"/>
  <c r="AZ80" i="25"/>
  <c r="AW80" i="25"/>
  <c r="AT80" i="25"/>
  <c r="AQ80" i="25"/>
  <c r="AN80" i="25"/>
  <c r="AK80" i="25"/>
  <c r="AH80" i="25"/>
  <c r="AE80" i="25"/>
  <c r="AB80" i="25"/>
  <c r="Y80" i="25"/>
  <c r="D80" i="25"/>
  <c r="DT79" i="25"/>
  <c r="DQ79" i="25"/>
  <c r="DN79" i="25"/>
  <c r="DK79" i="25"/>
  <c r="DH79" i="25"/>
  <c r="DE79" i="25"/>
  <c r="DB79" i="25"/>
  <c r="CY79" i="25"/>
  <c r="CV79" i="25"/>
  <c r="CS79" i="25"/>
  <c r="CP79" i="25"/>
  <c r="CM79" i="25"/>
  <c r="CJ79" i="25"/>
  <c r="CG79" i="25"/>
  <c r="BO79" i="25"/>
  <c r="BL79" i="25"/>
  <c r="BI79" i="25"/>
  <c r="BF79" i="25"/>
  <c r="BC79" i="25"/>
  <c r="AZ79" i="25"/>
  <c r="AW79" i="25"/>
  <c r="AT79" i="25"/>
  <c r="AQ79" i="25"/>
  <c r="AN79" i="25"/>
  <c r="AK79" i="25"/>
  <c r="AH79" i="25"/>
  <c r="AE79" i="25"/>
  <c r="AB79" i="25"/>
  <c r="Y79" i="25"/>
  <c r="D79" i="25"/>
  <c r="DT78" i="25"/>
  <c r="DQ78" i="25"/>
  <c r="DN78" i="25"/>
  <c r="DK78" i="25"/>
  <c r="DH78" i="25"/>
  <c r="DE78" i="25"/>
  <c r="DB78" i="25"/>
  <c r="CY78" i="25"/>
  <c r="CV78" i="25"/>
  <c r="CS78" i="25"/>
  <c r="CP78" i="25"/>
  <c r="CM78" i="25"/>
  <c r="CJ78" i="25"/>
  <c r="CG78" i="25"/>
  <c r="BO78" i="25"/>
  <c r="BL78" i="25"/>
  <c r="BI78" i="25"/>
  <c r="BF78" i="25"/>
  <c r="BC78" i="25"/>
  <c r="AZ78" i="25"/>
  <c r="AW78" i="25"/>
  <c r="AT78" i="25"/>
  <c r="AQ78" i="25"/>
  <c r="AN78" i="25"/>
  <c r="AK78" i="25"/>
  <c r="AH78" i="25"/>
  <c r="AE78" i="25"/>
  <c r="AB78" i="25"/>
  <c r="Y78" i="25"/>
  <c r="D78" i="25"/>
  <c r="DT77" i="25"/>
  <c r="DQ77" i="25"/>
  <c r="DN77" i="25"/>
  <c r="DK77" i="25"/>
  <c r="DH77" i="25"/>
  <c r="DE77" i="25"/>
  <c r="DB77" i="25"/>
  <c r="CY77" i="25"/>
  <c r="CV77" i="25"/>
  <c r="CS77" i="25"/>
  <c r="CP77" i="25"/>
  <c r="CM77" i="25"/>
  <c r="CJ77" i="25"/>
  <c r="CG77" i="25"/>
  <c r="BO77" i="25"/>
  <c r="BL77" i="25"/>
  <c r="BI77" i="25"/>
  <c r="BF77" i="25"/>
  <c r="BC77" i="25"/>
  <c r="AZ77" i="25"/>
  <c r="AW77" i="25"/>
  <c r="AT77" i="25"/>
  <c r="AQ77" i="25"/>
  <c r="AN77" i="25"/>
  <c r="AK77" i="25"/>
  <c r="AH77" i="25"/>
  <c r="AE77" i="25"/>
  <c r="AB77" i="25"/>
  <c r="Y77" i="25"/>
  <c r="D77" i="25"/>
  <c r="DT76" i="25"/>
  <c r="DQ76" i="25"/>
  <c r="DN76" i="25"/>
  <c r="DK76" i="25"/>
  <c r="DH76" i="25"/>
  <c r="DE76" i="25"/>
  <c r="DB76" i="25"/>
  <c r="CY76" i="25"/>
  <c r="CV76" i="25"/>
  <c r="CS76" i="25"/>
  <c r="CP76" i="25"/>
  <c r="CM76" i="25"/>
  <c r="CJ76" i="25"/>
  <c r="CG76" i="25"/>
  <c r="BO76" i="25"/>
  <c r="BL76" i="25"/>
  <c r="BI76" i="25"/>
  <c r="BF76" i="25"/>
  <c r="BC76" i="25"/>
  <c r="AZ76" i="25"/>
  <c r="AW76" i="25"/>
  <c r="AT76" i="25"/>
  <c r="AQ76" i="25"/>
  <c r="AN76" i="25"/>
  <c r="AK76" i="25"/>
  <c r="AH76" i="25"/>
  <c r="AE76" i="25"/>
  <c r="AB76" i="25"/>
  <c r="Y76" i="25"/>
  <c r="D76" i="25"/>
  <c r="DT75" i="25"/>
  <c r="DQ75" i="25"/>
  <c r="DN75" i="25"/>
  <c r="DK75" i="25"/>
  <c r="DH75" i="25"/>
  <c r="DE75" i="25"/>
  <c r="DB75" i="25"/>
  <c r="CY75" i="25"/>
  <c r="CV75" i="25"/>
  <c r="CS75" i="25"/>
  <c r="CP75" i="25"/>
  <c r="CM75" i="25"/>
  <c r="CJ75" i="25"/>
  <c r="CG75" i="25"/>
  <c r="BO75" i="25"/>
  <c r="BL75" i="25"/>
  <c r="BI75" i="25"/>
  <c r="BF75" i="25"/>
  <c r="BC75" i="25"/>
  <c r="AZ75" i="25"/>
  <c r="AW75" i="25"/>
  <c r="AT75" i="25"/>
  <c r="AQ75" i="25"/>
  <c r="AN75" i="25"/>
  <c r="AK75" i="25"/>
  <c r="AH75" i="25"/>
  <c r="AE75" i="25"/>
  <c r="AB75" i="25"/>
  <c r="Y75" i="25"/>
  <c r="D75" i="25"/>
  <c r="DT74" i="25"/>
  <c r="DQ74" i="25"/>
  <c r="DN74" i="25"/>
  <c r="DK74" i="25"/>
  <c r="DH74" i="25"/>
  <c r="DE74" i="25"/>
  <c r="DB74" i="25"/>
  <c r="CY74" i="25"/>
  <c r="CV74" i="25"/>
  <c r="CS74" i="25"/>
  <c r="CP74" i="25"/>
  <c r="CM74" i="25"/>
  <c r="CJ74" i="25"/>
  <c r="CG74" i="25"/>
  <c r="BO74" i="25"/>
  <c r="BL74" i="25"/>
  <c r="BI74" i="25"/>
  <c r="BF74" i="25"/>
  <c r="BC74" i="25"/>
  <c r="AZ74" i="25"/>
  <c r="AW74" i="25"/>
  <c r="AT74" i="25"/>
  <c r="AQ74" i="25"/>
  <c r="AN74" i="25"/>
  <c r="AK74" i="25"/>
  <c r="AH74" i="25"/>
  <c r="AE74" i="25"/>
  <c r="AB74" i="25"/>
  <c r="Y74" i="25"/>
  <c r="D74" i="25"/>
  <c r="DT73" i="25"/>
  <c r="DQ73" i="25"/>
  <c r="DN73" i="25"/>
  <c r="DK73" i="25"/>
  <c r="DH73" i="25"/>
  <c r="DE73" i="25"/>
  <c r="DB73" i="25"/>
  <c r="CY73" i="25"/>
  <c r="CV73" i="25"/>
  <c r="CS73" i="25"/>
  <c r="CP73" i="25"/>
  <c r="CM73" i="25"/>
  <c r="CJ73" i="25"/>
  <c r="CG73" i="25"/>
  <c r="BO73" i="25"/>
  <c r="BL73" i="25"/>
  <c r="BI73" i="25"/>
  <c r="BF73" i="25"/>
  <c r="BC73" i="25"/>
  <c r="AZ73" i="25"/>
  <c r="AW73" i="25"/>
  <c r="AT73" i="25"/>
  <c r="AQ73" i="25"/>
  <c r="AN73" i="25"/>
  <c r="AK73" i="25"/>
  <c r="AH73" i="25"/>
  <c r="AE73" i="25"/>
  <c r="AB73" i="25"/>
  <c r="Y73" i="25"/>
  <c r="D73" i="25"/>
  <c r="DT72" i="25"/>
  <c r="DQ72" i="25"/>
  <c r="DN72" i="25"/>
  <c r="DK72" i="25"/>
  <c r="DH72" i="25"/>
  <c r="DE72" i="25"/>
  <c r="DB72" i="25"/>
  <c r="CY72" i="25"/>
  <c r="CV72" i="25"/>
  <c r="CS72" i="25"/>
  <c r="CP72" i="25"/>
  <c r="CM72" i="25"/>
  <c r="CJ72" i="25"/>
  <c r="CG72" i="25"/>
  <c r="BO72" i="25"/>
  <c r="BL72" i="25"/>
  <c r="BI72" i="25"/>
  <c r="BF72" i="25"/>
  <c r="BC72" i="25"/>
  <c r="AZ72" i="25"/>
  <c r="AW72" i="25"/>
  <c r="AT72" i="25"/>
  <c r="AQ72" i="25"/>
  <c r="AN72" i="25"/>
  <c r="AK72" i="25"/>
  <c r="AH72" i="25"/>
  <c r="AE72" i="25"/>
  <c r="AB72" i="25"/>
  <c r="Y72" i="25"/>
  <c r="D72" i="25"/>
  <c r="DT71" i="25"/>
  <c r="DQ71" i="25"/>
  <c r="DN71" i="25"/>
  <c r="DK71" i="25"/>
  <c r="DH71" i="25"/>
  <c r="DE71" i="25"/>
  <c r="DB71" i="25"/>
  <c r="CY71" i="25"/>
  <c r="CV71" i="25"/>
  <c r="CS71" i="25"/>
  <c r="CP71" i="25"/>
  <c r="CM71" i="25"/>
  <c r="CJ71" i="25"/>
  <c r="CG71" i="25"/>
  <c r="BO71" i="25"/>
  <c r="BL71" i="25"/>
  <c r="BI71" i="25"/>
  <c r="BF71" i="25"/>
  <c r="BC71" i="25"/>
  <c r="AZ71" i="25"/>
  <c r="AW71" i="25"/>
  <c r="AT71" i="25"/>
  <c r="AQ71" i="25"/>
  <c r="AN71" i="25"/>
  <c r="AK71" i="25"/>
  <c r="AH71" i="25"/>
  <c r="AE71" i="25"/>
  <c r="AB71" i="25"/>
  <c r="Y71" i="25"/>
  <c r="D71" i="25"/>
  <c r="DT70" i="25"/>
  <c r="DQ70" i="25"/>
  <c r="DN70" i="25"/>
  <c r="DK70" i="25"/>
  <c r="DH70" i="25"/>
  <c r="DE70" i="25"/>
  <c r="DB70" i="25"/>
  <c r="CY70" i="25"/>
  <c r="CV70" i="25"/>
  <c r="CS70" i="25"/>
  <c r="CP70" i="25"/>
  <c r="CM70" i="25"/>
  <c r="CJ70" i="25"/>
  <c r="CG70" i="25"/>
  <c r="BO70" i="25"/>
  <c r="BL70" i="25"/>
  <c r="BI70" i="25"/>
  <c r="BF70" i="25"/>
  <c r="BC70" i="25"/>
  <c r="AZ70" i="25"/>
  <c r="AW70" i="25"/>
  <c r="AT70" i="25"/>
  <c r="AQ70" i="25"/>
  <c r="AN70" i="25"/>
  <c r="AK70" i="25"/>
  <c r="AH70" i="25"/>
  <c r="AE70" i="25"/>
  <c r="AB70" i="25"/>
  <c r="Y70" i="25"/>
  <c r="D70" i="25"/>
  <c r="DT69" i="25"/>
  <c r="DQ69" i="25"/>
  <c r="DN69" i="25"/>
  <c r="DK69" i="25"/>
  <c r="DH69" i="25"/>
  <c r="DE69" i="25"/>
  <c r="DB69" i="25"/>
  <c r="CY69" i="25"/>
  <c r="CV69" i="25"/>
  <c r="CS69" i="25"/>
  <c r="CP69" i="25"/>
  <c r="CM69" i="25"/>
  <c r="CJ69" i="25"/>
  <c r="CG69" i="25"/>
  <c r="BO69" i="25"/>
  <c r="BL69" i="25"/>
  <c r="BI69" i="25"/>
  <c r="BF69" i="25"/>
  <c r="BC69" i="25"/>
  <c r="AZ69" i="25"/>
  <c r="AW69" i="25"/>
  <c r="AT69" i="25"/>
  <c r="AQ69" i="25"/>
  <c r="AN69" i="25"/>
  <c r="AK69" i="25"/>
  <c r="AH69" i="25"/>
  <c r="AE69" i="25"/>
  <c r="AB69" i="25"/>
  <c r="Y69" i="25"/>
  <c r="D69" i="25"/>
  <c r="DT68" i="25"/>
  <c r="DQ68" i="25"/>
  <c r="DN68" i="25"/>
  <c r="DK68" i="25"/>
  <c r="DH68" i="25"/>
  <c r="DE68" i="25"/>
  <c r="DB68" i="25"/>
  <c r="CY68" i="25"/>
  <c r="CV68" i="25"/>
  <c r="CS68" i="25"/>
  <c r="CP68" i="25"/>
  <c r="CM68" i="25"/>
  <c r="CJ68" i="25"/>
  <c r="CG68" i="25"/>
  <c r="BO68" i="25"/>
  <c r="BL68" i="25"/>
  <c r="BI68" i="25"/>
  <c r="BF68" i="25"/>
  <c r="BC68" i="25"/>
  <c r="AZ68" i="25"/>
  <c r="AW68" i="25"/>
  <c r="AT68" i="25"/>
  <c r="AQ68" i="25"/>
  <c r="AN68" i="25"/>
  <c r="AK68" i="25"/>
  <c r="AH68" i="25"/>
  <c r="AE68" i="25"/>
  <c r="AB68" i="25"/>
  <c r="Y68" i="25"/>
  <c r="D68" i="25"/>
  <c r="DT67" i="25"/>
  <c r="DQ67" i="25"/>
  <c r="DN67" i="25"/>
  <c r="DK67" i="25"/>
  <c r="DH67" i="25"/>
  <c r="DE67" i="25"/>
  <c r="DB67" i="25"/>
  <c r="CY67" i="25"/>
  <c r="CV67" i="25"/>
  <c r="CS67" i="25"/>
  <c r="CP67" i="25"/>
  <c r="CM67" i="25"/>
  <c r="CJ67" i="25"/>
  <c r="CG67" i="25"/>
  <c r="BO67" i="25"/>
  <c r="BL67" i="25"/>
  <c r="BI67" i="25"/>
  <c r="BF67" i="25"/>
  <c r="BC67" i="25"/>
  <c r="AZ67" i="25"/>
  <c r="AW67" i="25"/>
  <c r="AT67" i="25"/>
  <c r="AQ67" i="25"/>
  <c r="AN67" i="25"/>
  <c r="AK67" i="25"/>
  <c r="AH67" i="25"/>
  <c r="AE67" i="25"/>
  <c r="AB67" i="25"/>
  <c r="Y67" i="25"/>
  <c r="D67" i="25"/>
  <c r="DT66" i="25"/>
  <c r="DQ66" i="25"/>
  <c r="DN66" i="25"/>
  <c r="DK66" i="25"/>
  <c r="DH66" i="25"/>
  <c r="DE66" i="25"/>
  <c r="DB66" i="25"/>
  <c r="CY66" i="25"/>
  <c r="CV66" i="25"/>
  <c r="CS66" i="25"/>
  <c r="CP66" i="25"/>
  <c r="CM66" i="25"/>
  <c r="CJ66" i="25"/>
  <c r="CG66" i="25"/>
  <c r="BO66" i="25"/>
  <c r="BL66" i="25"/>
  <c r="BI66" i="25"/>
  <c r="BF66" i="25"/>
  <c r="BC66" i="25"/>
  <c r="AZ66" i="25"/>
  <c r="AW66" i="25"/>
  <c r="AT66" i="25"/>
  <c r="AQ66" i="25"/>
  <c r="AN66" i="25"/>
  <c r="AK66" i="25"/>
  <c r="AH66" i="25"/>
  <c r="AE66" i="25"/>
  <c r="AB66" i="25"/>
  <c r="Y66" i="25"/>
  <c r="D66" i="25"/>
  <c r="DT65" i="25"/>
  <c r="DQ65" i="25"/>
  <c r="DN65" i="25"/>
  <c r="DK65" i="25"/>
  <c r="DH65" i="25"/>
  <c r="DE65" i="25"/>
  <c r="DB65" i="25"/>
  <c r="CY65" i="25"/>
  <c r="CV65" i="25"/>
  <c r="CS65" i="25"/>
  <c r="CP65" i="25"/>
  <c r="CM65" i="25"/>
  <c r="CJ65" i="25"/>
  <c r="CG65" i="25"/>
  <c r="BO65" i="25"/>
  <c r="BL65" i="25"/>
  <c r="BI65" i="25"/>
  <c r="BF65" i="25"/>
  <c r="BC65" i="25"/>
  <c r="AZ65" i="25"/>
  <c r="AW65" i="25"/>
  <c r="AT65" i="25"/>
  <c r="AQ65" i="25"/>
  <c r="AN65" i="25"/>
  <c r="AK65" i="25"/>
  <c r="AH65" i="25"/>
  <c r="AE65" i="25"/>
  <c r="AB65" i="25"/>
  <c r="Y65" i="25"/>
  <c r="D65" i="25"/>
  <c r="DT64" i="25"/>
  <c r="DQ64" i="25"/>
  <c r="DN64" i="25"/>
  <c r="DK64" i="25"/>
  <c r="DH64" i="25"/>
  <c r="DE64" i="25"/>
  <c r="DB64" i="25"/>
  <c r="CY64" i="25"/>
  <c r="CV64" i="25"/>
  <c r="CS64" i="25"/>
  <c r="CP64" i="25"/>
  <c r="CM64" i="25"/>
  <c r="CJ64" i="25"/>
  <c r="CG64" i="25"/>
  <c r="BO64" i="25"/>
  <c r="BL64" i="25"/>
  <c r="BI64" i="25"/>
  <c r="BF64" i="25"/>
  <c r="BC64" i="25"/>
  <c r="AZ64" i="25"/>
  <c r="AW64" i="25"/>
  <c r="AT64" i="25"/>
  <c r="AQ64" i="25"/>
  <c r="AN64" i="25"/>
  <c r="AK64" i="25"/>
  <c r="AH64" i="25"/>
  <c r="AE64" i="25"/>
  <c r="AB64" i="25"/>
  <c r="Y64" i="25"/>
  <c r="D64" i="25"/>
  <c r="DT63" i="25"/>
  <c r="DQ63" i="25"/>
  <c r="DN63" i="25"/>
  <c r="DK63" i="25"/>
  <c r="DH63" i="25"/>
  <c r="DE63" i="25"/>
  <c r="DB63" i="25"/>
  <c r="CY63" i="25"/>
  <c r="CV63" i="25"/>
  <c r="CS63" i="25"/>
  <c r="CP63" i="25"/>
  <c r="CM63" i="25"/>
  <c r="CJ63" i="25"/>
  <c r="CG63" i="25"/>
  <c r="BO63" i="25"/>
  <c r="BL63" i="25"/>
  <c r="BI63" i="25"/>
  <c r="BF63" i="25"/>
  <c r="BC63" i="25"/>
  <c r="AZ63" i="25"/>
  <c r="AW63" i="25"/>
  <c r="AT63" i="25"/>
  <c r="AQ63" i="25"/>
  <c r="AN63" i="25"/>
  <c r="AK63" i="25"/>
  <c r="AH63" i="25"/>
  <c r="AE63" i="25"/>
  <c r="AB63" i="25"/>
  <c r="Y63" i="25"/>
  <c r="D63" i="25"/>
  <c r="DT62" i="25"/>
  <c r="DQ62" i="25"/>
  <c r="DN62" i="25"/>
  <c r="DK62" i="25"/>
  <c r="DH62" i="25"/>
  <c r="DE62" i="25"/>
  <c r="DB62" i="25"/>
  <c r="CY62" i="25"/>
  <c r="CV62" i="25"/>
  <c r="CS62" i="25"/>
  <c r="CP62" i="25"/>
  <c r="CM62" i="25"/>
  <c r="CJ62" i="25"/>
  <c r="CG62" i="25"/>
  <c r="BO62" i="25"/>
  <c r="BL62" i="25"/>
  <c r="BI62" i="25"/>
  <c r="BF62" i="25"/>
  <c r="BC62" i="25"/>
  <c r="AZ62" i="25"/>
  <c r="AW62" i="25"/>
  <c r="AT62" i="25"/>
  <c r="AQ62" i="25"/>
  <c r="AN62" i="25"/>
  <c r="AK62" i="25"/>
  <c r="AH62" i="25"/>
  <c r="AE62" i="25"/>
  <c r="AB62" i="25"/>
  <c r="Y62" i="25"/>
  <c r="D62" i="25"/>
  <c r="DT61" i="25"/>
  <c r="DQ61" i="25"/>
  <c r="DN61" i="25"/>
  <c r="DK61" i="25"/>
  <c r="DH61" i="25"/>
  <c r="DE61" i="25"/>
  <c r="DB61" i="25"/>
  <c r="CY61" i="25"/>
  <c r="CV61" i="25"/>
  <c r="CS61" i="25"/>
  <c r="CP61" i="25"/>
  <c r="CM61" i="25"/>
  <c r="CJ61" i="25"/>
  <c r="CG61" i="25"/>
  <c r="BO61" i="25"/>
  <c r="BL61" i="25"/>
  <c r="BI61" i="25"/>
  <c r="BF61" i="25"/>
  <c r="BC61" i="25"/>
  <c r="AZ61" i="25"/>
  <c r="AW61" i="25"/>
  <c r="AT61" i="25"/>
  <c r="AQ61" i="25"/>
  <c r="AN61" i="25"/>
  <c r="AK61" i="25"/>
  <c r="AH61" i="25"/>
  <c r="AE61" i="25"/>
  <c r="AB61" i="25"/>
  <c r="Y61" i="25"/>
  <c r="D61" i="25"/>
  <c r="DT60" i="25"/>
  <c r="DQ60" i="25"/>
  <c r="DN60" i="25"/>
  <c r="DK60" i="25"/>
  <c r="DH60" i="25"/>
  <c r="DE60" i="25"/>
  <c r="DB60" i="25"/>
  <c r="CY60" i="25"/>
  <c r="CV60" i="25"/>
  <c r="CS60" i="25"/>
  <c r="CP60" i="25"/>
  <c r="CM60" i="25"/>
  <c r="CJ60" i="25"/>
  <c r="CG60" i="25"/>
  <c r="BO60" i="25"/>
  <c r="BL60" i="25"/>
  <c r="BI60" i="25"/>
  <c r="BF60" i="25"/>
  <c r="BC60" i="25"/>
  <c r="AZ60" i="25"/>
  <c r="AW60" i="25"/>
  <c r="AT60" i="25"/>
  <c r="AQ60" i="25"/>
  <c r="AN60" i="25"/>
  <c r="AK60" i="25"/>
  <c r="AH60" i="25"/>
  <c r="AE60" i="25"/>
  <c r="AB60" i="25"/>
  <c r="Y60" i="25"/>
  <c r="D60" i="25"/>
  <c r="DT59" i="25"/>
  <c r="DQ59" i="25"/>
  <c r="DN59" i="25"/>
  <c r="DK59" i="25"/>
  <c r="DH59" i="25"/>
  <c r="DE59" i="25"/>
  <c r="DB59" i="25"/>
  <c r="CY59" i="25"/>
  <c r="CV59" i="25"/>
  <c r="CS59" i="25"/>
  <c r="CP59" i="25"/>
  <c r="CM59" i="25"/>
  <c r="CJ59" i="25"/>
  <c r="CG59" i="25"/>
  <c r="BO59" i="25"/>
  <c r="BL59" i="25"/>
  <c r="BI59" i="25"/>
  <c r="BF59" i="25"/>
  <c r="BC59" i="25"/>
  <c r="AZ59" i="25"/>
  <c r="AW59" i="25"/>
  <c r="AT59" i="25"/>
  <c r="AQ59" i="25"/>
  <c r="AN59" i="25"/>
  <c r="AK59" i="25"/>
  <c r="AH59" i="25"/>
  <c r="AE59" i="25"/>
  <c r="AB59" i="25"/>
  <c r="Y59" i="25"/>
  <c r="D59" i="25"/>
  <c r="DT58" i="25"/>
  <c r="DQ58" i="25"/>
  <c r="DN58" i="25"/>
  <c r="DK58" i="25"/>
  <c r="DH58" i="25"/>
  <c r="DE58" i="25"/>
  <c r="DB58" i="25"/>
  <c r="CY58" i="25"/>
  <c r="CV58" i="25"/>
  <c r="CS58" i="25"/>
  <c r="CP58" i="25"/>
  <c r="CM58" i="25"/>
  <c r="CJ58" i="25"/>
  <c r="CG58" i="25"/>
  <c r="BO58" i="25"/>
  <c r="BL58" i="25"/>
  <c r="BI58" i="25"/>
  <c r="BF58" i="25"/>
  <c r="BC58" i="25"/>
  <c r="AZ58" i="25"/>
  <c r="AW58" i="25"/>
  <c r="AT58" i="25"/>
  <c r="AQ58" i="25"/>
  <c r="AN58" i="25"/>
  <c r="AK58" i="25"/>
  <c r="AH58" i="25"/>
  <c r="AE58" i="25"/>
  <c r="AB58" i="25"/>
  <c r="Y58" i="25"/>
  <c r="D58" i="25"/>
  <c r="DT57" i="25"/>
  <c r="DQ57" i="25"/>
  <c r="DN57" i="25"/>
  <c r="DK57" i="25"/>
  <c r="DH57" i="25"/>
  <c r="DE57" i="25"/>
  <c r="DB57" i="25"/>
  <c r="CY57" i="25"/>
  <c r="CV57" i="25"/>
  <c r="CS57" i="25"/>
  <c r="CP57" i="25"/>
  <c r="CM57" i="25"/>
  <c r="CJ57" i="25"/>
  <c r="CG57" i="25"/>
  <c r="BO57" i="25"/>
  <c r="BL57" i="25"/>
  <c r="BI57" i="25"/>
  <c r="BF57" i="25"/>
  <c r="BC57" i="25"/>
  <c r="AZ57" i="25"/>
  <c r="AW57" i="25"/>
  <c r="AT57" i="25"/>
  <c r="AQ57" i="25"/>
  <c r="AN57" i="25"/>
  <c r="AK57" i="25"/>
  <c r="AH57" i="25"/>
  <c r="AE57" i="25"/>
  <c r="AB57" i="25"/>
  <c r="Y57" i="25"/>
  <c r="D57" i="25"/>
  <c r="DT56" i="25"/>
  <c r="DQ56" i="25"/>
  <c r="DN56" i="25"/>
  <c r="DK56" i="25"/>
  <c r="DH56" i="25"/>
  <c r="DE56" i="25"/>
  <c r="DB56" i="25"/>
  <c r="CY56" i="25"/>
  <c r="CV56" i="25"/>
  <c r="CS56" i="25"/>
  <c r="CP56" i="25"/>
  <c r="CM56" i="25"/>
  <c r="CJ56" i="25"/>
  <c r="CG56" i="25"/>
  <c r="BO56" i="25"/>
  <c r="BL56" i="25"/>
  <c r="BI56" i="25"/>
  <c r="BF56" i="25"/>
  <c r="BC56" i="25"/>
  <c r="AZ56" i="25"/>
  <c r="AW56" i="25"/>
  <c r="AT56" i="25"/>
  <c r="AQ56" i="25"/>
  <c r="AN56" i="25"/>
  <c r="AK56" i="25"/>
  <c r="AH56" i="25"/>
  <c r="AE56" i="25"/>
  <c r="AB56" i="25"/>
  <c r="Y56" i="25"/>
  <c r="D56" i="25"/>
  <c r="DT55" i="25"/>
  <c r="DQ55" i="25"/>
  <c r="DN55" i="25"/>
  <c r="DK55" i="25"/>
  <c r="DH55" i="25"/>
  <c r="DE55" i="25"/>
  <c r="DB55" i="25"/>
  <c r="CY55" i="25"/>
  <c r="CV55" i="25"/>
  <c r="CS55" i="25"/>
  <c r="CP55" i="25"/>
  <c r="CM55" i="25"/>
  <c r="CJ55" i="25"/>
  <c r="CG55" i="25"/>
  <c r="BO55" i="25"/>
  <c r="BL55" i="25"/>
  <c r="BI55" i="25"/>
  <c r="BF55" i="25"/>
  <c r="BC55" i="25"/>
  <c r="AZ55" i="25"/>
  <c r="AW55" i="25"/>
  <c r="AT55" i="25"/>
  <c r="AQ55" i="25"/>
  <c r="AN55" i="25"/>
  <c r="AK55" i="25"/>
  <c r="AH55" i="25"/>
  <c r="AE55" i="25"/>
  <c r="AB55" i="25"/>
  <c r="Y55" i="25"/>
  <c r="D55" i="25"/>
  <c r="DT54" i="25"/>
  <c r="DQ54" i="25"/>
  <c r="DN54" i="25"/>
  <c r="DK54" i="25"/>
  <c r="DH54" i="25"/>
  <c r="DE54" i="25"/>
  <c r="DB54" i="25"/>
  <c r="CY54" i="25"/>
  <c r="CV54" i="25"/>
  <c r="CS54" i="25"/>
  <c r="CP54" i="25"/>
  <c r="CM54" i="25"/>
  <c r="CJ54" i="25"/>
  <c r="CG54" i="25"/>
  <c r="BO54" i="25"/>
  <c r="BL54" i="25"/>
  <c r="BI54" i="25"/>
  <c r="BF54" i="25"/>
  <c r="BC54" i="25"/>
  <c r="AZ54" i="25"/>
  <c r="AW54" i="25"/>
  <c r="AT54" i="25"/>
  <c r="AQ54" i="25"/>
  <c r="AN54" i="25"/>
  <c r="AK54" i="25"/>
  <c r="AH54" i="25"/>
  <c r="AE54" i="25"/>
  <c r="AB54" i="25"/>
  <c r="Y54" i="25"/>
  <c r="D54" i="25"/>
  <c r="DT53" i="25"/>
  <c r="DQ53" i="25"/>
  <c r="DN53" i="25"/>
  <c r="DK53" i="25"/>
  <c r="DH53" i="25"/>
  <c r="DE53" i="25"/>
  <c r="DB53" i="25"/>
  <c r="CY53" i="25"/>
  <c r="CV53" i="25"/>
  <c r="CS53" i="25"/>
  <c r="CP53" i="25"/>
  <c r="CM53" i="25"/>
  <c r="CJ53" i="25"/>
  <c r="CG53" i="25"/>
  <c r="BO53" i="25"/>
  <c r="BL53" i="25"/>
  <c r="BI53" i="25"/>
  <c r="BF53" i="25"/>
  <c r="BC53" i="25"/>
  <c r="AZ53" i="25"/>
  <c r="AW53" i="25"/>
  <c r="AT53" i="25"/>
  <c r="AQ53" i="25"/>
  <c r="AN53" i="25"/>
  <c r="AK53" i="25"/>
  <c r="AH53" i="25"/>
  <c r="AE53" i="25"/>
  <c r="AB53" i="25"/>
  <c r="Y53" i="25"/>
  <c r="D53" i="25"/>
  <c r="DT52" i="25"/>
  <c r="DQ52" i="25"/>
  <c r="DN52" i="25"/>
  <c r="DK52" i="25"/>
  <c r="DH52" i="25"/>
  <c r="DE52" i="25"/>
  <c r="DB52" i="25"/>
  <c r="CY52" i="25"/>
  <c r="CV52" i="25"/>
  <c r="CS52" i="25"/>
  <c r="CP52" i="25"/>
  <c r="CM52" i="25"/>
  <c r="CJ52" i="25"/>
  <c r="CG52" i="25"/>
  <c r="BO52" i="25"/>
  <c r="BL52" i="25"/>
  <c r="BI52" i="25"/>
  <c r="BF52" i="25"/>
  <c r="BC52" i="25"/>
  <c r="AZ52" i="25"/>
  <c r="AW52" i="25"/>
  <c r="AT52" i="25"/>
  <c r="AQ52" i="25"/>
  <c r="AN52" i="25"/>
  <c r="AK52" i="25"/>
  <c r="AH52" i="25"/>
  <c r="AE52" i="25"/>
  <c r="AB52" i="25"/>
  <c r="Y52" i="25"/>
  <c r="D52" i="25"/>
  <c r="DT51" i="25"/>
  <c r="DQ51" i="25"/>
  <c r="DN51" i="25"/>
  <c r="DK51" i="25"/>
  <c r="DH51" i="25"/>
  <c r="DE51" i="25"/>
  <c r="DB51" i="25"/>
  <c r="DB11" i="25" s="1"/>
  <c r="DB45" i="25" s="1"/>
  <c r="CY51" i="25"/>
  <c r="CV51" i="25"/>
  <c r="CS51" i="25"/>
  <c r="CP51" i="25"/>
  <c r="CM51" i="25"/>
  <c r="CJ51" i="25"/>
  <c r="CG51" i="25"/>
  <c r="BO51" i="25"/>
  <c r="BL51" i="25"/>
  <c r="BI51" i="25"/>
  <c r="BF51" i="25"/>
  <c r="BC51" i="25"/>
  <c r="AZ51" i="25"/>
  <c r="AW51" i="25"/>
  <c r="AT51" i="25"/>
  <c r="AQ51" i="25"/>
  <c r="AN51" i="25"/>
  <c r="AK51" i="25"/>
  <c r="AH51" i="25"/>
  <c r="AE51" i="25"/>
  <c r="AB51" i="25"/>
  <c r="Y51" i="25"/>
  <c r="D51" i="25"/>
  <c r="DT50" i="25"/>
  <c r="DQ50" i="25"/>
  <c r="DN50" i="25"/>
  <c r="DN11" i="25" s="1"/>
  <c r="DN45" i="25" s="1"/>
  <c r="DK50" i="25"/>
  <c r="DH50" i="25"/>
  <c r="DE50" i="25"/>
  <c r="DB50" i="25"/>
  <c r="CY50" i="25"/>
  <c r="CV50" i="25"/>
  <c r="CS50" i="25"/>
  <c r="CP50" i="25"/>
  <c r="CM50" i="25"/>
  <c r="CJ50" i="25"/>
  <c r="CG50" i="25"/>
  <c r="BO50" i="25"/>
  <c r="BL50" i="25"/>
  <c r="BI50" i="25"/>
  <c r="BF50" i="25"/>
  <c r="BC50" i="25"/>
  <c r="AZ50" i="25"/>
  <c r="AW50" i="25"/>
  <c r="AT50" i="25"/>
  <c r="AQ50" i="25"/>
  <c r="AN50" i="25"/>
  <c r="AK50" i="25"/>
  <c r="AH50" i="25"/>
  <c r="AE50" i="25"/>
  <c r="AB50" i="25"/>
  <c r="Y50" i="25"/>
  <c r="D50" i="25"/>
  <c r="DT49" i="25"/>
  <c r="DQ49" i="25"/>
  <c r="DN49" i="25"/>
  <c r="DK49" i="25"/>
  <c r="DH49" i="25"/>
  <c r="DH15" i="25" s="1"/>
  <c r="DE49" i="25"/>
  <c r="DB49" i="25"/>
  <c r="CY49" i="25"/>
  <c r="CV49" i="25"/>
  <c r="CS49" i="25"/>
  <c r="CP49" i="25"/>
  <c r="CM49" i="25"/>
  <c r="CJ49" i="25"/>
  <c r="CJ15" i="25" s="1"/>
  <c r="CG49" i="25"/>
  <c r="BX15" i="25"/>
  <c r="BO49" i="25"/>
  <c r="BL49" i="25"/>
  <c r="BI49" i="25"/>
  <c r="BF49" i="25"/>
  <c r="BC49" i="25"/>
  <c r="AZ49" i="25"/>
  <c r="AW49" i="25"/>
  <c r="AT49" i="25"/>
  <c r="AQ49" i="25"/>
  <c r="AN49" i="25"/>
  <c r="AK49" i="25"/>
  <c r="AH49" i="25"/>
  <c r="AE49" i="25"/>
  <c r="AB49" i="25"/>
  <c r="Y49" i="25"/>
  <c r="D49" i="25"/>
  <c r="DT48" i="25"/>
  <c r="DQ48" i="25"/>
  <c r="DN48" i="25"/>
  <c r="DK48" i="25"/>
  <c r="DH48" i="25"/>
  <c r="DE48" i="25"/>
  <c r="DB48" i="25"/>
  <c r="CY48" i="25"/>
  <c r="CV48" i="25"/>
  <c r="CS48" i="25"/>
  <c r="CP48" i="25"/>
  <c r="CM48" i="25"/>
  <c r="CJ48" i="25"/>
  <c r="CG48" i="25"/>
  <c r="CA16" i="25"/>
  <c r="BO48" i="25"/>
  <c r="BL48" i="25"/>
  <c r="BI48" i="25"/>
  <c r="BF48" i="25"/>
  <c r="BC48" i="25"/>
  <c r="AZ48" i="25"/>
  <c r="AW48" i="25"/>
  <c r="AT48" i="25"/>
  <c r="AQ48" i="25"/>
  <c r="AN48" i="25"/>
  <c r="AK48" i="25"/>
  <c r="AH48" i="25"/>
  <c r="AE48" i="25"/>
  <c r="AB48" i="25"/>
  <c r="Y48" i="25"/>
  <c r="G16" i="25"/>
  <c r="D48" i="25"/>
  <c r="DT47" i="25"/>
  <c r="DQ47" i="25"/>
  <c r="DN47" i="25"/>
  <c r="DK47" i="25"/>
  <c r="DK15" i="25" s="1"/>
  <c r="DH47" i="25"/>
  <c r="DE47" i="25"/>
  <c r="DB47" i="25"/>
  <c r="CY47" i="25"/>
  <c r="CV47" i="25"/>
  <c r="CS47" i="25"/>
  <c r="CP47" i="25"/>
  <c r="CM47" i="25"/>
  <c r="CJ47" i="25"/>
  <c r="CG47" i="25"/>
  <c r="BO47" i="25"/>
  <c r="BL47" i="25"/>
  <c r="BI47" i="25"/>
  <c r="BF47" i="25"/>
  <c r="BC47" i="25"/>
  <c r="AZ47" i="25"/>
  <c r="AW47" i="25"/>
  <c r="AT47" i="25"/>
  <c r="AQ47" i="25"/>
  <c r="AN47" i="25"/>
  <c r="AK47" i="25"/>
  <c r="AH47" i="25"/>
  <c r="AE47" i="25"/>
  <c r="AB47" i="25"/>
  <c r="Y47" i="25"/>
  <c r="D47" i="25"/>
  <c r="DT46" i="25"/>
  <c r="DQ46" i="25"/>
  <c r="DN46" i="25"/>
  <c r="DK46" i="25"/>
  <c r="DH46" i="25"/>
  <c r="DE46" i="25"/>
  <c r="DB46" i="25"/>
  <c r="CY46" i="25"/>
  <c r="CY12" i="25" s="1"/>
  <c r="CV46" i="25"/>
  <c r="CS46" i="25"/>
  <c r="CP46" i="25"/>
  <c r="CM46" i="25"/>
  <c r="CJ46" i="25"/>
  <c r="CG46" i="25"/>
  <c r="BU11" i="25"/>
  <c r="BU45" i="25" s="1"/>
  <c r="BO46" i="25"/>
  <c r="BL46" i="25"/>
  <c r="BI46" i="25"/>
  <c r="BF46" i="25"/>
  <c r="BC46" i="25"/>
  <c r="AZ46" i="25"/>
  <c r="AW46" i="25"/>
  <c r="AT46" i="25"/>
  <c r="AQ46" i="25"/>
  <c r="AN46" i="25"/>
  <c r="AK46" i="25"/>
  <c r="AH46" i="25"/>
  <c r="AE46" i="25"/>
  <c r="AB46" i="25"/>
  <c r="Y46" i="25"/>
  <c r="D46" i="25"/>
  <c r="DS16" i="25"/>
  <c r="DR16" i="25"/>
  <c r="DP16" i="25"/>
  <c r="DO16" i="25"/>
  <c r="DM16" i="25"/>
  <c r="DL16" i="25"/>
  <c r="DJ16" i="25"/>
  <c r="DJ14" i="25" s="1"/>
  <c r="DI16" i="25"/>
  <c r="DI17" i="25" s="1"/>
  <c r="DG16" i="25"/>
  <c r="DF16" i="25"/>
  <c r="DD16" i="25"/>
  <c r="DC16" i="25"/>
  <c r="DA16" i="25"/>
  <c r="CZ16" i="25"/>
  <c r="CX16" i="25"/>
  <c r="CW16" i="25"/>
  <c r="CU16" i="25"/>
  <c r="CT16" i="25"/>
  <c r="CR16" i="25"/>
  <c r="CQ16" i="25"/>
  <c r="CO16" i="25"/>
  <c r="CN16" i="25"/>
  <c r="CL16" i="25"/>
  <c r="CL14" i="25" s="1"/>
  <c r="CK16" i="25"/>
  <c r="CK14" i="25" s="1"/>
  <c r="CI16" i="25"/>
  <c r="CH16" i="25"/>
  <c r="CF16" i="25"/>
  <c r="CE16" i="25"/>
  <c r="CC16" i="25"/>
  <c r="CB16" i="25"/>
  <c r="BZ16" i="25"/>
  <c r="BY16" i="25"/>
  <c r="BY14" i="25" s="1"/>
  <c r="BW16" i="25"/>
  <c r="BV16" i="25"/>
  <c r="BT16" i="25"/>
  <c r="BS16" i="25"/>
  <c r="BQ16" i="25"/>
  <c r="BP16" i="25"/>
  <c r="BN16" i="25"/>
  <c r="BM16" i="25"/>
  <c r="BK16" i="25"/>
  <c r="BJ16" i="25"/>
  <c r="BH16" i="25"/>
  <c r="BG16" i="25"/>
  <c r="BE16" i="25"/>
  <c r="BD16" i="25"/>
  <c r="BB16" i="25"/>
  <c r="BA16" i="25"/>
  <c r="AY16" i="25"/>
  <c r="AX16" i="25"/>
  <c r="AV16" i="25"/>
  <c r="AU16" i="25"/>
  <c r="AS16" i="25"/>
  <c r="AR16" i="25"/>
  <c r="AP16" i="25"/>
  <c r="AO16" i="25"/>
  <c r="AM16" i="25"/>
  <c r="AL16" i="25"/>
  <c r="AJ16" i="25"/>
  <c r="AI16" i="25"/>
  <c r="AG16" i="25"/>
  <c r="AF16" i="25"/>
  <c r="AD16" i="25"/>
  <c r="AC16" i="25"/>
  <c r="AA16" i="25"/>
  <c r="Z16" i="25"/>
  <c r="X16" i="25"/>
  <c r="W16" i="25"/>
  <c r="U16" i="25"/>
  <c r="T16" i="25"/>
  <c r="R16" i="25"/>
  <c r="Q16" i="25"/>
  <c r="O16" i="25"/>
  <c r="N16" i="25"/>
  <c r="L16" i="25"/>
  <c r="K16" i="25"/>
  <c r="I16" i="25"/>
  <c r="H16" i="25"/>
  <c r="F16" i="25"/>
  <c r="E16" i="25"/>
  <c r="C16" i="25"/>
  <c r="B16" i="25"/>
  <c r="DS15" i="25"/>
  <c r="DR15" i="25"/>
  <c r="DP15" i="25"/>
  <c r="DO15" i="25"/>
  <c r="DM15" i="25"/>
  <c r="DM14" i="25" s="1"/>
  <c r="DL15" i="25"/>
  <c r="DL17" i="25" s="1"/>
  <c r="DJ15" i="25"/>
  <c r="DI15" i="25"/>
  <c r="DG15" i="25"/>
  <c r="DF15" i="25"/>
  <c r="DD15" i="25"/>
  <c r="DD17" i="25" s="1"/>
  <c r="DC15" i="25"/>
  <c r="DA15" i="25"/>
  <c r="DA17" i="25" s="1"/>
  <c r="CZ15" i="25"/>
  <c r="CX15" i="25"/>
  <c r="CW15" i="25"/>
  <c r="CU15" i="25"/>
  <c r="CT15" i="25"/>
  <c r="CR15" i="25"/>
  <c r="CR17" i="25" s="1"/>
  <c r="CQ15" i="25"/>
  <c r="CO15" i="25"/>
  <c r="CO17" i="25" s="1"/>
  <c r="CN15" i="25"/>
  <c r="CN17" i="25" s="1"/>
  <c r="CL15" i="25"/>
  <c r="CK15" i="25"/>
  <c r="CK17" i="25" s="1"/>
  <c r="CI15" i="25"/>
  <c r="CH15" i="25"/>
  <c r="CH14" i="25" s="1"/>
  <c r="CF15" i="25"/>
  <c r="CF17" i="25" s="1"/>
  <c r="CE15" i="25"/>
  <c r="CC15" i="25"/>
  <c r="CC17" i="25" s="1"/>
  <c r="CB15" i="25"/>
  <c r="BZ15" i="25"/>
  <c r="BY15" i="25"/>
  <c r="BW15" i="25"/>
  <c r="BV15" i="25"/>
  <c r="BT15" i="25"/>
  <c r="BS15" i="25"/>
  <c r="BQ15" i="25"/>
  <c r="BP15" i="25"/>
  <c r="BN15" i="25"/>
  <c r="BM15" i="25"/>
  <c r="BK15" i="25"/>
  <c r="BJ15" i="25"/>
  <c r="BH15" i="25"/>
  <c r="BG15" i="25"/>
  <c r="BE15" i="25"/>
  <c r="BD15" i="25"/>
  <c r="BB15" i="25"/>
  <c r="BA15" i="25"/>
  <c r="AY15" i="25"/>
  <c r="AX15" i="25"/>
  <c r="AX14" i="25" s="1"/>
  <c r="AV15" i="25"/>
  <c r="AU15" i="25"/>
  <c r="AS15" i="25"/>
  <c r="AR15" i="25"/>
  <c r="AP15" i="25"/>
  <c r="AO15" i="25"/>
  <c r="AM15" i="25"/>
  <c r="AL15" i="25"/>
  <c r="AJ15" i="25"/>
  <c r="AI15" i="25"/>
  <c r="AG15" i="25"/>
  <c r="AF15" i="25"/>
  <c r="AD15" i="25"/>
  <c r="AC15" i="25"/>
  <c r="AA15" i="25"/>
  <c r="Z15" i="25"/>
  <c r="X15" i="25"/>
  <c r="W15" i="25"/>
  <c r="U15" i="25"/>
  <c r="T15" i="25"/>
  <c r="R15" i="25"/>
  <c r="Q15" i="25"/>
  <c r="O15" i="25"/>
  <c r="N15" i="25"/>
  <c r="L15" i="25"/>
  <c r="K15" i="25"/>
  <c r="I15" i="25"/>
  <c r="H15" i="25"/>
  <c r="F15" i="25"/>
  <c r="E15" i="25"/>
  <c r="C15" i="25"/>
  <c r="B15" i="25"/>
  <c r="CW14" i="25"/>
  <c r="DS12" i="25"/>
  <c r="DR12" i="25"/>
  <c r="DP12" i="25"/>
  <c r="DO12" i="25"/>
  <c r="DM12" i="25"/>
  <c r="DL12" i="25"/>
  <c r="DJ12" i="25"/>
  <c r="DI12" i="25"/>
  <c r="DG12" i="25"/>
  <c r="DF12" i="25"/>
  <c r="DD12" i="25"/>
  <c r="DC12" i="25"/>
  <c r="DC13" i="25" s="1"/>
  <c r="DA12" i="25"/>
  <c r="CZ12" i="25"/>
  <c r="CZ13" i="25" s="1"/>
  <c r="CX12" i="25"/>
  <c r="CW12" i="25"/>
  <c r="CU12" i="25"/>
  <c r="CT12" i="25"/>
  <c r="CR12" i="25"/>
  <c r="CQ12" i="25"/>
  <c r="CO12" i="25"/>
  <c r="CN12" i="25"/>
  <c r="CL12" i="25"/>
  <c r="CK12" i="25"/>
  <c r="CI12" i="25"/>
  <c r="CH12" i="25"/>
  <c r="CF12" i="25"/>
  <c r="CE12" i="25"/>
  <c r="CC12" i="25"/>
  <c r="CB12" i="25"/>
  <c r="CA12" i="25"/>
  <c r="CA45" i="25" s="1"/>
  <c r="BZ12" i="25"/>
  <c r="BY12" i="25"/>
  <c r="BW12" i="25"/>
  <c r="BV12" i="25"/>
  <c r="BT12" i="25"/>
  <c r="BS12" i="25"/>
  <c r="BQ12" i="25"/>
  <c r="BP12" i="25"/>
  <c r="BN12" i="25"/>
  <c r="BM12" i="25"/>
  <c r="BK12" i="25"/>
  <c r="BJ12" i="25"/>
  <c r="BH12" i="25"/>
  <c r="BG12" i="25"/>
  <c r="BE12" i="25"/>
  <c r="BD12" i="25"/>
  <c r="BB12" i="25"/>
  <c r="BA12" i="25"/>
  <c r="AY12" i="25"/>
  <c r="AX12" i="25"/>
  <c r="AV12" i="25"/>
  <c r="AU12" i="25"/>
  <c r="AS12" i="25"/>
  <c r="AR12" i="25"/>
  <c r="AP12" i="25"/>
  <c r="AO12" i="25"/>
  <c r="AM12" i="25"/>
  <c r="AL12" i="25"/>
  <c r="AJ12" i="25"/>
  <c r="AI12" i="25"/>
  <c r="AG12" i="25"/>
  <c r="AF12" i="25"/>
  <c r="AD12" i="25"/>
  <c r="AC12" i="25"/>
  <c r="AA12" i="25"/>
  <c r="Z12" i="25"/>
  <c r="X12" i="25"/>
  <c r="W12" i="25"/>
  <c r="U12" i="25"/>
  <c r="T12" i="25"/>
  <c r="R12" i="25"/>
  <c r="Q12" i="25"/>
  <c r="O12" i="25"/>
  <c r="N12" i="25"/>
  <c r="L12" i="25"/>
  <c r="K12" i="25"/>
  <c r="I12" i="25"/>
  <c r="H12" i="25"/>
  <c r="G12" i="25"/>
  <c r="F12" i="25"/>
  <c r="E12" i="25"/>
  <c r="C12" i="25"/>
  <c r="B12" i="25"/>
  <c r="DS11" i="25"/>
  <c r="DR11" i="25"/>
  <c r="DP11" i="25"/>
  <c r="DP13" i="25" s="1"/>
  <c r="DO11" i="25"/>
  <c r="DM11" i="25"/>
  <c r="DL11" i="25"/>
  <c r="DJ11" i="25"/>
  <c r="DI11" i="25"/>
  <c r="DI13" i="25" s="1"/>
  <c r="DG11" i="25"/>
  <c r="DF11" i="25"/>
  <c r="DD11" i="25"/>
  <c r="DC11" i="25"/>
  <c r="DA11" i="25"/>
  <c r="CZ11" i="25"/>
  <c r="CX11" i="25"/>
  <c r="CX13" i="25" s="1"/>
  <c r="CW11" i="25"/>
  <c r="CU11" i="25"/>
  <c r="CT11" i="25"/>
  <c r="CT13" i="25" s="1"/>
  <c r="CR11" i="25"/>
  <c r="CQ11" i="25"/>
  <c r="CO11" i="25"/>
  <c r="CN11" i="25"/>
  <c r="CL11" i="25"/>
  <c r="CK11" i="25"/>
  <c r="CK13" i="25" s="1"/>
  <c r="CI11" i="25"/>
  <c r="CH11" i="25"/>
  <c r="CF11" i="25"/>
  <c r="CE11" i="25"/>
  <c r="CD11" i="25"/>
  <c r="CC11" i="25"/>
  <c r="CB11" i="25"/>
  <c r="BZ11" i="25"/>
  <c r="BY11" i="25"/>
  <c r="BW11" i="25"/>
  <c r="BV11" i="25"/>
  <c r="BT11" i="25"/>
  <c r="BS11" i="25"/>
  <c r="BQ11" i="25"/>
  <c r="BP11" i="25"/>
  <c r="BN11" i="25"/>
  <c r="BM11" i="25"/>
  <c r="BK11" i="25"/>
  <c r="BJ11" i="25"/>
  <c r="BH11" i="25"/>
  <c r="BG11" i="25"/>
  <c r="BE11" i="25"/>
  <c r="BD11" i="25"/>
  <c r="BB11" i="25"/>
  <c r="BA11" i="25"/>
  <c r="AY11" i="25"/>
  <c r="AX11" i="25"/>
  <c r="AV11" i="25"/>
  <c r="AU11" i="25"/>
  <c r="AS11" i="25"/>
  <c r="AR11" i="25"/>
  <c r="AP11" i="25"/>
  <c r="AO11" i="25"/>
  <c r="AM11" i="25"/>
  <c r="AL11" i="25"/>
  <c r="AJ11" i="25"/>
  <c r="AI11" i="25"/>
  <c r="AG11" i="25"/>
  <c r="AF11" i="25"/>
  <c r="AD11" i="25"/>
  <c r="AC11" i="25"/>
  <c r="AA11" i="25"/>
  <c r="Z11" i="25"/>
  <c r="X11" i="25"/>
  <c r="W11" i="25"/>
  <c r="U11" i="25"/>
  <c r="T11" i="25"/>
  <c r="Q11" i="25"/>
  <c r="O11" i="25"/>
  <c r="N11" i="25"/>
  <c r="L11" i="25"/>
  <c r="K11" i="25"/>
  <c r="I11" i="25"/>
  <c r="H11" i="25"/>
  <c r="F11" i="25"/>
  <c r="E11" i="25"/>
  <c r="C11" i="25"/>
  <c r="B11" i="25"/>
  <c r="DR5" i="25"/>
  <c r="DO5" i="25"/>
  <c r="DL5" i="25"/>
  <c r="DI5" i="25"/>
  <c r="DF5" i="25"/>
  <c r="DC5" i="25"/>
  <c r="CZ5" i="25"/>
  <c r="CW5" i="25"/>
  <c r="CT5" i="25"/>
  <c r="CQ5" i="25"/>
  <c r="CN5" i="25"/>
  <c r="CK5" i="25"/>
  <c r="CH5" i="25"/>
  <c r="CE5" i="25"/>
  <c r="CB5" i="25"/>
  <c r="BY5" i="25"/>
  <c r="BV5" i="25"/>
  <c r="BS5" i="25"/>
  <c r="BP5" i="25"/>
  <c r="BM5" i="25"/>
  <c r="BJ5" i="25"/>
  <c r="BG5" i="25"/>
  <c r="BD5" i="25"/>
  <c r="BA5" i="25"/>
  <c r="AX5" i="25"/>
  <c r="AU5" i="25"/>
  <c r="AR5" i="25"/>
  <c r="AO5" i="25"/>
  <c r="AL5" i="25"/>
  <c r="AI5" i="25"/>
  <c r="AF5" i="25"/>
  <c r="AC5" i="25"/>
  <c r="Z5" i="25"/>
  <c r="W5" i="25"/>
  <c r="T5" i="25"/>
  <c r="Q5" i="25"/>
  <c r="N5" i="25"/>
  <c r="K5" i="25"/>
  <c r="H5" i="25"/>
  <c r="E5" i="25"/>
  <c r="B5" i="25"/>
  <c r="DM17" i="25" l="1"/>
  <c r="CC13" i="25"/>
  <c r="DJ13" i="25"/>
  <c r="CF13" i="25"/>
  <c r="CR13" i="25"/>
  <c r="DD13" i="25"/>
  <c r="CO13" i="25"/>
  <c r="DA13" i="25"/>
  <c r="BW13" i="25"/>
  <c r="DM13" i="25"/>
  <c r="DG13" i="25"/>
  <c r="CJ16" i="25"/>
  <c r="CM12" i="25"/>
  <c r="DK12" i="25"/>
  <c r="DI14" i="25"/>
  <c r="CW17" i="25"/>
  <c r="DP14" i="25"/>
  <c r="BZ17" i="25"/>
  <c r="CX14" i="25"/>
  <c r="CT14" i="25"/>
  <c r="DF14" i="25"/>
  <c r="DR14" i="25"/>
  <c r="DF13" i="25"/>
  <c r="CN13" i="25"/>
  <c r="DL13" i="25"/>
  <c r="BH17" i="25"/>
  <c r="CI13" i="25"/>
  <c r="DO13" i="25"/>
  <c r="CU13" i="25"/>
  <c r="CO14" i="25"/>
  <c r="DE11" i="25"/>
  <c r="DE45" i="25" s="1"/>
  <c r="CM16" i="25"/>
  <c r="DK16" i="25"/>
  <c r="DN12" i="25"/>
  <c r="DN13" i="25" s="1"/>
  <c r="CP12" i="25"/>
  <c r="CL13" i="25"/>
  <c r="CW13" i="25"/>
  <c r="DR13" i="25"/>
  <c r="DS13" i="25"/>
  <c r="CH17" i="25"/>
  <c r="CT17" i="25"/>
  <c r="DF17" i="25"/>
  <c r="DP17" i="25"/>
  <c r="CC14" i="25"/>
  <c r="CN14" i="25"/>
  <c r="CZ14" i="25"/>
  <c r="DL14" i="25"/>
  <c r="CV15" i="25"/>
  <c r="DT15" i="25"/>
  <c r="CB14" i="25"/>
  <c r="BZ14" i="25"/>
  <c r="DR17" i="25"/>
  <c r="W14" i="25"/>
  <c r="CJ14" i="25"/>
  <c r="BP14" i="25"/>
  <c r="X13" i="25"/>
  <c r="AV13" i="25"/>
  <c r="BT13" i="25"/>
  <c r="CE13" i="25"/>
  <c r="CF14" i="25"/>
  <c r="DA14" i="25"/>
  <c r="AJ14" i="25"/>
  <c r="DQ11" i="25"/>
  <c r="DQ45" i="25" s="1"/>
  <c r="CY16" i="25"/>
  <c r="CP11" i="25"/>
  <c r="CP45" i="25" s="1"/>
  <c r="CQ13" i="25"/>
  <c r="CL17" i="25"/>
  <c r="CX17" i="25"/>
  <c r="DJ17" i="25"/>
  <c r="CR14" i="25"/>
  <c r="DD14" i="25"/>
  <c r="DB12" i="25"/>
  <c r="DB13" i="25" s="1"/>
  <c r="CB13" i="25"/>
  <c r="BY17" i="25"/>
  <c r="BN17" i="25"/>
  <c r="BN14" i="25"/>
  <c r="BD13" i="25"/>
  <c r="AV14" i="25"/>
  <c r="AO14" i="25"/>
  <c r="AG14" i="25"/>
  <c r="AG13" i="25"/>
  <c r="AC17" i="25"/>
  <c r="BQ13" i="25"/>
  <c r="BV17" i="25"/>
  <c r="CB17" i="25"/>
  <c r="CG11" i="25"/>
  <c r="CG45" i="25" s="1"/>
  <c r="BY13" i="25"/>
  <c r="BV14" i="25"/>
  <c r="BQ17" i="25"/>
  <c r="BH13" i="25"/>
  <c r="BE14" i="25"/>
  <c r="BM13" i="25"/>
  <c r="BO15" i="25"/>
  <c r="BM17" i="25"/>
  <c r="BC11" i="25"/>
  <c r="BC45" i="25" s="1"/>
  <c r="AR13" i="25"/>
  <c r="AN11" i="25"/>
  <c r="AF13" i="25"/>
  <c r="AH11" i="25"/>
  <c r="AH45" i="25" s="1"/>
  <c r="I14" i="25"/>
  <c r="R14" i="25"/>
  <c r="U17" i="25"/>
  <c r="U13" i="25"/>
  <c r="B17" i="25"/>
  <c r="D11" i="25"/>
  <c r="D45" i="25" s="1"/>
  <c r="T13" i="25"/>
  <c r="U14" i="25"/>
  <c r="L14" i="25"/>
  <c r="L13" i="25"/>
  <c r="E17" i="25"/>
  <c r="Q17" i="25"/>
  <c r="F17" i="25"/>
  <c r="L17" i="25"/>
  <c r="R17" i="25"/>
  <c r="O13" i="25"/>
  <c r="E14" i="25"/>
  <c r="H17" i="25"/>
  <c r="N17" i="25"/>
  <c r="T17" i="25"/>
  <c r="H13" i="25"/>
  <c r="K13" i="25"/>
  <c r="I17" i="25"/>
  <c r="O17" i="25"/>
  <c r="K14" i="25"/>
  <c r="Q14" i="25"/>
  <c r="D15" i="25"/>
  <c r="C13" i="25"/>
  <c r="BF11" i="25"/>
  <c r="BF45" i="25" s="1"/>
  <c r="BA17" i="25"/>
  <c r="BC12" i="25"/>
  <c r="AX17" i="25"/>
  <c r="AZ11" i="25"/>
  <c r="AZ45" i="25" s="1"/>
  <c r="AW11" i="25"/>
  <c r="AW45" i="25" s="1"/>
  <c r="AT11" i="25"/>
  <c r="AT45" i="25" s="1"/>
  <c r="AR14" i="25"/>
  <c r="AQ11" i="25"/>
  <c r="AQ45" i="25" s="1"/>
  <c r="AK11" i="25"/>
  <c r="AK45" i="25" s="1"/>
  <c r="AE11" i="25"/>
  <c r="AE45" i="25" s="1"/>
  <c r="AB11" i="25"/>
  <c r="AB45" i="25" s="1"/>
  <c r="W17" i="25"/>
  <c r="X17" i="25"/>
  <c r="Y11" i="25"/>
  <c r="Y45" i="25" s="1"/>
  <c r="BE13" i="25"/>
  <c r="BB17" i="25"/>
  <c r="AS17" i="25"/>
  <c r="BA13" i="25"/>
  <c r="BA14" i="25"/>
  <c r="AL17" i="25"/>
  <c r="AN16" i="25"/>
  <c r="AG17" i="25"/>
  <c r="AD17" i="25"/>
  <c r="AD14" i="25"/>
  <c r="AF14" i="25"/>
  <c r="AC13" i="25"/>
  <c r="AE12" i="25"/>
  <c r="AC14" i="25"/>
  <c r="Z17" i="25"/>
  <c r="BC16" i="25"/>
  <c r="BD17" i="25"/>
  <c r="BE17" i="25"/>
  <c r="BJ17" i="25"/>
  <c r="BJ14" i="25"/>
  <c r="BP13" i="25"/>
  <c r="BQ14" i="25"/>
  <c r="BR11" i="25"/>
  <c r="BR45" i="25" s="1"/>
  <c r="BS13" i="25"/>
  <c r="BT14" i="25"/>
  <c r="AV17" i="25"/>
  <c r="AS13" i="25"/>
  <c r="AS14" i="25"/>
  <c r="AP17" i="25"/>
  <c r="AO13" i="25"/>
  <c r="AO17" i="25"/>
  <c r="AM13" i="25"/>
  <c r="AJ13" i="25"/>
  <c r="AJ17" i="25"/>
  <c r="AF17" i="25"/>
  <c r="Z14" i="25"/>
  <c r="AA17" i="25"/>
  <c r="AA14" i="25"/>
  <c r="BT17" i="25"/>
  <c r="BO12" i="25"/>
  <c r="BK13" i="25"/>
  <c r="BH14" i="25"/>
  <c r="BB14" i="25"/>
  <c r="AY13" i="25"/>
  <c r="BR12" i="25"/>
  <c r="BP17" i="25"/>
  <c r="BO16" i="25"/>
  <c r="BO17" i="25" s="1"/>
  <c r="BM14" i="25"/>
  <c r="BL15" i="25"/>
  <c r="BG13" i="25"/>
  <c r="BD14" i="25"/>
  <c r="BF12" i="25"/>
  <c r="AZ15" i="25"/>
  <c r="AP14" i="25"/>
  <c r="AQ16" i="25"/>
  <c r="AE16" i="25"/>
  <c r="AA13" i="25"/>
  <c r="AU13" i="25"/>
  <c r="AR17" i="25"/>
  <c r="AQ12" i="25"/>
  <c r="AN15" i="25"/>
  <c r="AL14" i="25"/>
  <c r="AI13" i="25"/>
  <c r="AH12" i="25"/>
  <c r="AB15" i="25"/>
  <c r="X14" i="25"/>
  <c r="V45" i="25"/>
  <c r="S16" i="25"/>
  <c r="P15" i="25"/>
  <c r="I13" i="25"/>
  <c r="F14" i="25"/>
  <c r="W13" i="25"/>
  <c r="T14" i="25"/>
  <c r="V12" i="25"/>
  <c r="V13" i="25" s="1"/>
  <c r="S12" i="25"/>
  <c r="S15" i="25"/>
  <c r="Q13" i="25"/>
  <c r="N14" i="25"/>
  <c r="K17" i="25"/>
  <c r="H14" i="25"/>
  <c r="E13" i="25"/>
  <c r="B14" i="25"/>
  <c r="AD13" i="25"/>
  <c r="BZ13" i="25"/>
  <c r="B13" i="25"/>
  <c r="R13" i="25"/>
  <c r="AX13" i="25"/>
  <c r="BN13" i="25"/>
  <c r="AY17" i="25"/>
  <c r="AY14" i="25"/>
  <c r="CZ17" i="25"/>
  <c r="DK17" i="25"/>
  <c r="DK14" i="25"/>
  <c r="N13" i="25"/>
  <c r="AI17" i="25"/>
  <c r="AI14" i="25"/>
  <c r="CU17" i="25"/>
  <c r="CU14" i="25"/>
  <c r="Z13" i="25"/>
  <c r="AP13" i="25"/>
  <c r="BV13" i="25"/>
  <c r="CE17" i="25"/>
  <c r="CE14" i="25"/>
  <c r="BJ13" i="25"/>
  <c r="CP13" i="25"/>
  <c r="F13" i="25"/>
  <c r="AL13" i="25"/>
  <c r="BB13" i="25"/>
  <c r="CH13" i="25"/>
  <c r="C17" i="25"/>
  <c r="C14" i="25"/>
  <c r="Y15" i="25"/>
  <c r="Y16" i="25"/>
  <c r="BI15" i="25"/>
  <c r="BI16" i="25"/>
  <c r="CS15" i="25"/>
  <c r="CS16" i="25"/>
  <c r="J16" i="25"/>
  <c r="J15" i="25"/>
  <c r="AT16" i="25"/>
  <c r="AT15" i="25"/>
  <c r="CD16" i="25"/>
  <c r="CD15" i="25"/>
  <c r="G45" i="25"/>
  <c r="CA11" i="25"/>
  <c r="CA13" i="25" s="1"/>
  <c r="BI11" i="25"/>
  <c r="BI45" i="25" s="1"/>
  <c r="CS11" i="25"/>
  <c r="CS45" i="25" s="1"/>
  <c r="J12" i="25"/>
  <c r="J13" i="25" s="1"/>
  <c r="AT12" i="25"/>
  <c r="CD12" i="25"/>
  <c r="G15" i="25"/>
  <c r="AM17" i="25"/>
  <c r="AM14" i="25"/>
  <c r="BC15" i="25"/>
  <c r="BS17" i="25"/>
  <c r="BS14" i="25"/>
  <c r="CI17" i="25"/>
  <c r="CI14" i="25"/>
  <c r="CY15" i="25"/>
  <c r="DO17" i="25"/>
  <c r="DO14" i="25"/>
  <c r="AB16" i="25"/>
  <c r="BX16" i="25"/>
  <c r="BX14" i="25" s="1"/>
  <c r="DT16" i="25"/>
  <c r="AW15" i="25"/>
  <c r="AW16" i="25"/>
  <c r="CG15" i="25"/>
  <c r="CG16" i="25"/>
  <c r="DQ15" i="25"/>
  <c r="DQ16" i="25"/>
  <c r="AH16" i="25"/>
  <c r="AH15" i="25"/>
  <c r="BR16" i="25"/>
  <c r="BR15" i="25"/>
  <c r="DB16" i="25"/>
  <c r="DB15" i="25"/>
  <c r="DN16" i="25"/>
  <c r="DN15" i="25"/>
  <c r="BO11" i="25"/>
  <c r="BO45" i="25" s="1"/>
  <c r="CM11" i="25"/>
  <c r="CM45" i="25" s="1"/>
  <c r="DK11" i="25"/>
  <c r="DK45" i="25" s="1"/>
  <c r="D12" i="25"/>
  <c r="P12" i="25"/>
  <c r="AB12" i="25"/>
  <c r="AN12" i="25"/>
  <c r="AZ12" i="25"/>
  <c r="BL12" i="25"/>
  <c r="BX12" i="25"/>
  <c r="BX45" i="25" s="1"/>
  <c r="CJ12" i="25"/>
  <c r="CV12" i="25"/>
  <c r="DH12" i="25"/>
  <c r="DT12" i="25"/>
  <c r="AE15" i="25"/>
  <c r="AU17" i="25"/>
  <c r="AU14" i="25"/>
  <c r="BK17" i="25"/>
  <c r="BK14" i="25"/>
  <c r="CA15" i="25"/>
  <c r="CQ17" i="25"/>
  <c r="CQ14" i="25"/>
  <c r="DG17" i="25"/>
  <c r="DG14" i="25"/>
  <c r="D16" i="25"/>
  <c r="AZ16" i="25"/>
  <c r="CV16" i="25"/>
  <c r="CV14" i="25" s="1"/>
  <c r="M15" i="25"/>
  <c r="M16" i="25"/>
  <c r="AK15" i="25"/>
  <c r="AK16" i="25"/>
  <c r="BU15" i="25"/>
  <c r="BU16" i="25"/>
  <c r="DE15" i="25"/>
  <c r="DE16" i="25"/>
  <c r="V16" i="25"/>
  <c r="V15" i="25"/>
  <c r="BF16" i="25"/>
  <c r="BF15" i="25"/>
  <c r="CP16" i="25"/>
  <c r="CP15" i="25"/>
  <c r="CJ17" i="25"/>
  <c r="DT14" i="25"/>
  <c r="DT17" i="25"/>
  <c r="S45" i="25"/>
  <c r="CY11" i="25"/>
  <c r="CY45" i="25" s="1"/>
  <c r="P45" i="25"/>
  <c r="AN45" i="25"/>
  <c r="BL11" i="25"/>
  <c r="BL45" i="25" s="1"/>
  <c r="BX11" i="25"/>
  <c r="CJ11" i="25"/>
  <c r="CJ45" i="25" s="1"/>
  <c r="CV11" i="25"/>
  <c r="CV45" i="25" s="1"/>
  <c r="DH11" i="25"/>
  <c r="DH45" i="25" s="1"/>
  <c r="DT11" i="25"/>
  <c r="DT45" i="25" s="1"/>
  <c r="M12" i="25"/>
  <c r="M13" i="25" s="1"/>
  <c r="Y12" i="25"/>
  <c r="AK12" i="25"/>
  <c r="AW12" i="25"/>
  <c r="BI12" i="25"/>
  <c r="BU12" i="25"/>
  <c r="CG12" i="25"/>
  <c r="CG13" i="25" s="1"/>
  <c r="CS12" i="25"/>
  <c r="CS13" i="25" s="1"/>
  <c r="DE12" i="25"/>
  <c r="DE13" i="25" s="1"/>
  <c r="DQ12" i="25"/>
  <c r="DQ13" i="25" s="1"/>
  <c r="O14" i="25"/>
  <c r="AQ15" i="25"/>
  <c r="BG17" i="25"/>
  <c r="BG14" i="25"/>
  <c r="BW17" i="25"/>
  <c r="BW14" i="25"/>
  <c r="CM15" i="25"/>
  <c r="DC17" i="25"/>
  <c r="DC14" i="25"/>
  <c r="DS17" i="25"/>
  <c r="DS14" i="25"/>
  <c r="P16" i="25"/>
  <c r="BL16" i="25"/>
  <c r="DH16" i="25"/>
  <c r="DH14" i="25" s="1"/>
  <c r="AB13" i="25" l="1"/>
  <c r="DH17" i="25"/>
  <c r="BI13" i="25"/>
  <c r="CV17" i="25"/>
  <c r="BO14" i="25"/>
  <c r="BL17" i="25"/>
  <c r="AN14" i="25"/>
  <c r="CD13" i="25"/>
  <c r="CD45" i="25"/>
  <c r="BR13" i="25"/>
  <c r="BU13" i="25"/>
  <c r="AH13" i="25"/>
  <c r="S14" i="25"/>
  <c r="P17" i="25"/>
  <c r="D14" i="25"/>
  <c r="AN17" i="25"/>
  <c r="AK13" i="25"/>
  <c r="AB14" i="25"/>
  <c r="BF13" i="25"/>
  <c r="AZ14" i="25"/>
  <c r="AZ17" i="25"/>
  <c r="AT13" i="25"/>
  <c r="AW13" i="25"/>
  <c r="AQ13" i="25"/>
  <c r="S17" i="25"/>
  <c r="P14" i="25"/>
  <c r="Y13" i="25"/>
  <c r="CP17" i="25"/>
  <c r="CP14" i="25"/>
  <c r="BR17" i="25"/>
  <c r="BR14" i="25"/>
  <c r="D17" i="25"/>
  <c r="Y17" i="25"/>
  <c r="Y14" i="25"/>
  <c r="AQ17" i="25"/>
  <c r="AQ14" i="25"/>
  <c r="DE17" i="25"/>
  <c r="DE14" i="25"/>
  <c r="AK14" i="25"/>
  <c r="AK17" i="25"/>
  <c r="CJ13" i="25"/>
  <c r="AN13" i="25"/>
  <c r="AB17" i="25"/>
  <c r="CG14" i="25"/>
  <c r="CG17" i="25"/>
  <c r="CY17" i="25"/>
  <c r="CY14" i="25"/>
  <c r="G17" i="25"/>
  <c r="G14" i="25"/>
  <c r="AT17" i="25"/>
  <c r="AT14" i="25"/>
  <c r="BL14" i="25"/>
  <c r="AE13" i="25"/>
  <c r="BC13" i="25"/>
  <c r="BX13" i="25"/>
  <c r="DN17" i="25"/>
  <c r="DN14" i="25"/>
  <c r="BC17" i="25"/>
  <c r="BC14" i="25"/>
  <c r="BU14" i="25"/>
  <c r="BU17" i="25"/>
  <c r="M17" i="25"/>
  <c r="M14" i="25"/>
  <c r="CA17" i="25"/>
  <c r="CA14" i="25"/>
  <c r="DH13" i="25"/>
  <c r="BL13" i="25"/>
  <c r="P13" i="25"/>
  <c r="DQ14" i="25"/>
  <c r="DQ17" i="25"/>
  <c r="AW17" i="25"/>
  <c r="AW14" i="25"/>
  <c r="CD17" i="25"/>
  <c r="CD14" i="25"/>
  <c r="J17" i="25"/>
  <c r="J14" i="25"/>
  <c r="CM13" i="25"/>
  <c r="CY13" i="25"/>
  <c r="V17" i="25"/>
  <c r="V14" i="25"/>
  <c r="DT13" i="25"/>
  <c r="CS14" i="25"/>
  <c r="CS17" i="25"/>
  <c r="CM17" i="25"/>
  <c r="CM14" i="25"/>
  <c r="BF17" i="25"/>
  <c r="BF14" i="25"/>
  <c r="AE17" i="25"/>
  <c r="AE14" i="25"/>
  <c r="CV13" i="25"/>
  <c r="AZ13" i="25"/>
  <c r="D13" i="25"/>
  <c r="DB17" i="25"/>
  <c r="DB14" i="25"/>
  <c r="AH17" i="25"/>
  <c r="AH14" i="25"/>
  <c r="BX17" i="25"/>
  <c r="BI17" i="25"/>
  <c r="BI14" i="25"/>
  <c r="DK13" i="25"/>
  <c r="BO13" i="25"/>
  <c r="G13" i="25"/>
  <c r="S13" i="25"/>
</calcChain>
</file>

<file path=xl/sharedStrings.xml><?xml version="1.0" encoding="utf-8"?>
<sst xmlns="http://schemas.openxmlformats.org/spreadsheetml/2006/main" count="538" uniqueCount="222">
  <si>
    <t xml:space="preserve">AR tracker </t>
    <phoneticPr fontId="0" type="noConversion"/>
  </si>
  <si>
    <t>Subject</t>
    <phoneticPr fontId="0" type="noConversion"/>
  </si>
  <si>
    <t>Customer</t>
  </si>
  <si>
    <t>Brush</t>
  </si>
  <si>
    <t>Pad (LOT)</t>
    <phoneticPr fontId="0" type="noConversion"/>
  </si>
  <si>
    <t>Cond./Brush (LOT)</t>
    <phoneticPr fontId="0" type="noConversion"/>
  </si>
  <si>
    <t>MR pad (Brush) / IC1010 (conditioner)</t>
    <phoneticPr fontId="3" type="noConversion"/>
  </si>
  <si>
    <t>Slurry</t>
  </si>
  <si>
    <t>(name)</t>
  </si>
  <si>
    <t>(dilition)</t>
  </si>
  <si>
    <t>(H2O2 ratio)</t>
  </si>
  <si>
    <t>Pad washing Recipe (time)</t>
    <phoneticPr fontId="0" type="noConversion"/>
  </si>
  <si>
    <t>5min</t>
    <phoneticPr fontId="3" type="noConversion"/>
  </si>
  <si>
    <t>BI Recipe</t>
    <phoneticPr fontId="0" type="noConversion"/>
  </si>
  <si>
    <t>Recipe</t>
    <phoneticPr fontId="0" type="noConversion"/>
  </si>
  <si>
    <t>in-situ / EX-situ (Before/After)</t>
    <phoneticPr fontId="0" type="noConversion"/>
  </si>
  <si>
    <t>in-situ (-)</t>
    <phoneticPr fontId="0" type="noConversion"/>
  </si>
  <si>
    <r>
      <t xml:space="preserve">Dummy </t>
    </r>
    <r>
      <rPr>
        <sz val="9"/>
        <color theme="1"/>
        <rFont val="맑은 고딕"/>
        <family val="2"/>
        <charset val="129"/>
      </rPr>
      <t>사용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</rPr>
      <t>횟수</t>
    </r>
    <r>
      <rPr>
        <sz val="9"/>
        <color theme="1"/>
        <rFont val="Arial"/>
        <family val="2"/>
      </rPr>
      <t>(auto cycle)</t>
    </r>
  </si>
  <si>
    <t>Monitor wafer</t>
    <phoneticPr fontId="0" type="noConversion"/>
  </si>
  <si>
    <t>W, TEOS</t>
    <phoneticPr fontId="3" type="noConversion"/>
  </si>
  <si>
    <t>Pad 당 동일한 sequence로 진행</t>
  </si>
  <si>
    <r>
      <rPr>
        <b/>
        <sz val="9"/>
        <color rgb="FFFF0000"/>
        <rFont val="돋움"/>
        <family val="3"/>
        <charset val="129"/>
      </rPr>
      <t>평가시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돋움"/>
        <family val="3"/>
        <charset val="129"/>
      </rPr>
      <t>주의사항</t>
    </r>
  </si>
  <si>
    <t>LOADPORT</t>
  </si>
  <si>
    <t>Polishing count</t>
  </si>
  <si>
    <t>RR</t>
  </si>
  <si>
    <t>Polishing recipe</t>
  </si>
  <si>
    <t>Pad</t>
    <phoneticPr fontId="3" type="noConversion"/>
  </si>
  <si>
    <t>특이사항</t>
    <phoneticPr fontId="3" type="noConversion"/>
  </si>
  <si>
    <t>Dummy</t>
    <phoneticPr fontId="3" type="noConversion"/>
  </si>
  <si>
    <t>CTS AP-300 장비 평가</t>
    <phoneticPr fontId="19" type="noConversion"/>
  </si>
  <si>
    <t>Item</t>
    <phoneticPr fontId="19" type="noConversion"/>
  </si>
  <si>
    <t>Polishing time:60SEC</t>
    <phoneticPr fontId="19" type="noConversion"/>
  </si>
  <si>
    <t>#</t>
    <phoneticPr fontId="3" type="noConversion"/>
  </si>
  <si>
    <t>Slurry mix</t>
    <phoneticPr fontId="3" type="noConversion"/>
  </si>
  <si>
    <t>Pad/Wafer</t>
    <phoneticPr fontId="19" type="noConversion"/>
  </si>
  <si>
    <t>조건</t>
    <phoneticPr fontId="19" type="noConversion"/>
  </si>
  <si>
    <t>Recipe</t>
    <phoneticPr fontId="19" type="noConversion"/>
  </si>
  <si>
    <t>과수</t>
    <phoneticPr fontId="19" type="noConversion"/>
  </si>
  <si>
    <t>Aver.</t>
    <phoneticPr fontId="19" type="noConversion"/>
  </si>
  <si>
    <t>STDEV</t>
  </si>
  <si>
    <t>NU(%)</t>
    <phoneticPr fontId="19" type="noConversion"/>
  </si>
  <si>
    <t>NU-2(%)</t>
    <phoneticPr fontId="19" type="noConversion"/>
  </si>
  <si>
    <t>MAX</t>
  </si>
  <si>
    <t>MIN</t>
  </si>
  <si>
    <t>RANGE</t>
  </si>
  <si>
    <t>Befor</t>
    <phoneticPr fontId="19" type="noConversion"/>
  </si>
  <si>
    <t>After</t>
    <phoneticPr fontId="19" type="noConversion"/>
  </si>
  <si>
    <t>무게(kg)</t>
    <phoneticPr fontId="10" type="noConversion"/>
  </si>
  <si>
    <t>H2O2 (kg)</t>
  </si>
  <si>
    <t>31% 희석된 H2O2 (kg)</t>
  </si>
  <si>
    <t>실제 H2O2투입 비율</t>
    <phoneticPr fontId="10" type="noConversion"/>
  </si>
  <si>
    <t>과수</t>
    <phoneticPr fontId="10" type="noConversion"/>
  </si>
  <si>
    <t>gram</t>
  </si>
  <si>
    <t>Total</t>
  </si>
  <si>
    <t>kg</t>
    <phoneticPr fontId="3" type="noConversion"/>
  </si>
  <si>
    <t>Pad</t>
  </si>
  <si>
    <t>Recipe</t>
  </si>
  <si>
    <t>Platen speed</t>
  </si>
  <si>
    <t>rpm</t>
  </si>
  <si>
    <t>Head speed</t>
  </si>
  <si>
    <t>Head pressure</t>
  </si>
  <si>
    <t>Z5</t>
  </si>
  <si>
    <t>Z4</t>
  </si>
  <si>
    <t>Z3</t>
  </si>
  <si>
    <t>Z2</t>
  </si>
  <si>
    <t>Z1</t>
  </si>
  <si>
    <t>Slurry flow</t>
  </si>
  <si>
    <t>ml/min</t>
  </si>
  <si>
    <t>Conditioner</t>
  </si>
  <si>
    <t>Saesol DK45</t>
  </si>
  <si>
    <t>Down force</t>
  </si>
  <si>
    <t>lbs</t>
  </si>
  <si>
    <t>Sweep</t>
  </si>
  <si>
    <t>sw/min</t>
  </si>
  <si>
    <t>sweep type</t>
  </si>
  <si>
    <t>linear</t>
  </si>
  <si>
    <t>in / ex</t>
  </si>
  <si>
    <t>in-situ</t>
  </si>
  <si>
    <t xml:space="preserve">Conventional Pad BI recipe : </t>
  </si>
  <si>
    <t>Time</t>
  </si>
  <si>
    <t>min</t>
  </si>
  <si>
    <t xml:space="preserve">Pad BI recipe : </t>
  </si>
  <si>
    <t>IC1010</t>
  </si>
  <si>
    <t>FPC (BI)</t>
  </si>
  <si>
    <t>POR</t>
  </si>
  <si>
    <t>Dilu'n</t>
  </si>
  <si>
    <t>H2O2</t>
  </si>
  <si>
    <t>3.5psi</t>
  </si>
  <si>
    <t>8.0psi</t>
  </si>
  <si>
    <t>R-ring</t>
  </si>
  <si>
    <t>10psi</t>
  </si>
  <si>
    <t>Platen</t>
  </si>
  <si>
    <t>100rpm</t>
  </si>
  <si>
    <t>Head</t>
  </si>
  <si>
    <t>101rpm</t>
  </si>
  <si>
    <t>FPC BI recipe</t>
  </si>
  <si>
    <t>DF</t>
  </si>
  <si>
    <t>sw type</t>
  </si>
  <si>
    <t>sweep</t>
  </si>
  <si>
    <t>Linear</t>
  </si>
  <si>
    <t>Slurry / DIW</t>
  </si>
  <si>
    <t>DIW</t>
  </si>
  <si>
    <t>Polish time</t>
  </si>
  <si>
    <t>sec</t>
  </si>
  <si>
    <t>SEC_screening_3psi_250ml__MRpad / SEC_screening_2psi_250ml__IC</t>
  </si>
  <si>
    <t>Screening test</t>
  </si>
  <si>
    <t>1 : 1</t>
  </si>
  <si>
    <t>slurry / wafer</t>
  </si>
  <si>
    <t>Prime</t>
  </si>
  <si>
    <t>300ml/min</t>
  </si>
  <si>
    <t>5sec</t>
  </si>
  <si>
    <t>Polish</t>
  </si>
  <si>
    <t>250m/min</t>
  </si>
  <si>
    <t>30sec</t>
  </si>
  <si>
    <t>ml</t>
  </si>
  <si>
    <t>Dilution</t>
  </si>
  <si>
    <t>slurry / pad</t>
  </si>
  <si>
    <t>wafer / pad</t>
  </si>
  <si>
    <t>pad count</t>
  </si>
  <si>
    <t>Slurry for screening test</t>
  </si>
  <si>
    <t>kg</t>
  </si>
  <si>
    <t>TEOS</t>
  </si>
  <si>
    <t>W</t>
  </si>
  <si>
    <t>Best MR pad</t>
  </si>
  <si>
    <t>4) Condition split test (Pressure (2psi &amp; 4psi) / RPM (63/57) / slurry flow (100 / 150 / 200))</t>
  </si>
  <si>
    <t>Best recipe</t>
  </si>
  <si>
    <t>IC1010 / MR pad</t>
  </si>
  <si>
    <t>CSL9430</t>
  </si>
  <si>
    <t>Ebara recipe</t>
  </si>
  <si>
    <t>Z6</t>
  </si>
  <si>
    <t>Z7</t>
  </si>
  <si>
    <t>Z8</t>
  </si>
  <si>
    <t>190hPa</t>
  </si>
  <si>
    <t>300hPa</t>
  </si>
  <si>
    <t>450hPa</t>
  </si>
  <si>
    <t>550hPa</t>
  </si>
  <si>
    <t>Cu</t>
  </si>
  <si>
    <t>Fujifilm CSL9430 희석비</t>
  </si>
  <si>
    <t>CSL9430C</t>
  </si>
  <si>
    <t>Sum (slurry + DIW)</t>
  </si>
  <si>
    <t>무게비율(kg)</t>
  </si>
  <si>
    <t>배율</t>
  </si>
  <si>
    <t>860LPHC-D</t>
  </si>
  <si>
    <t>1:9</t>
  </si>
  <si>
    <t>3) Screening test 방법 (Dummy &amp; Cu : 30s / TEOS : 30s)</t>
  </si>
  <si>
    <t>Cu (old)</t>
  </si>
  <si>
    <t>Cu (used)</t>
  </si>
  <si>
    <t>Cu (new)</t>
  </si>
  <si>
    <t>FPC 4lbs</t>
  </si>
  <si>
    <t>C40A-B424</t>
  </si>
  <si>
    <t>SEC_Screening_2psi_300ml_30s</t>
  </si>
  <si>
    <t>SEC_Screening_4psi_300ml_30s</t>
  </si>
  <si>
    <t>SEC_63-57rpm_2.75psi_300ml_30s</t>
  </si>
  <si>
    <t>SEC_Screening_2.75psi_250ml_30s</t>
  </si>
  <si>
    <t>SEC_Screening_2.75psi_200ml_30s</t>
  </si>
  <si>
    <t>SEC_Screening_2.75psi_150ml_30s</t>
  </si>
  <si>
    <t>Used IC1010 pad</t>
  </si>
  <si>
    <t>5) Mini-marathon (500wafer) - 10 / 20 / 30 / 40 / 50 / 100 / 150 / 200 / 250 / 300 / 350 / 400 / 450 / 500 ~ 1000</t>
  </si>
  <si>
    <t>Unit</t>
  </si>
  <si>
    <t>value</t>
  </si>
  <si>
    <t xml:space="preserve"> Platen rpm</t>
  </si>
  <si>
    <t>1085LPHC-D-Z4</t>
  </si>
  <si>
    <t>Old-new</t>
  </si>
  <si>
    <t>Used</t>
  </si>
  <si>
    <t>New</t>
  </si>
  <si>
    <t>MR820LPHC A</t>
  </si>
  <si>
    <t>MR1440HP T01a</t>
  </si>
  <si>
    <t>MR1440LPHC D</t>
  </si>
  <si>
    <t>MR860LPHC D</t>
  </si>
  <si>
    <t>MR860LPHC A</t>
  </si>
  <si>
    <t>MR888LP T01a Z4</t>
    <phoneticPr fontId="4" type="noConversion"/>
  </si>
  <si>
    <t>MR888LP A Z4</t>
    <phoneticPr fontId="4" type="noConversion"/>
  </si>
  <si>
    <t>?</t>
    <phoneticPr fontId="4" type="noConversion"/>
  </si>
  <si>
    <t xml:space="preserve">MR1085LP A </t>
    <phoneticPr fontId="4" type="noConversion"/>
  </si>
  <si>
    <t>MR1085LP A Z4.5</t>
    <phoneticPr fontId="4" type="noConversion"/>
  </si>
  <si>
    <t>MR1445LP A</t>
    <phoneticPr fontId="4" type="noConversion"/>
  </si>
  <si>
    <t>소음진동</t>
    <phoneticPr fontId="4" type="noConversion"/>
  </si>
  <si>
    <t>MR1445LP A Z4.5</t>
    <phoneticPr fontId="4" type="noConversion"/>
  </si>
  <si>
    <t>MR888HP A</t>
    <phoneticPr fontId="4" type="noConversion"/>
  </si>
  <si>
    <t>MR888HP A 60DZ4.1</t>
    <phoneticPr fontId="4" type="noConversion"/>
  </si>
  <si>
    <t>MR825LP A</t>
    <phoneticPr fontId="4" type="noConversion"/>
  </si>
  <si>
    <t>MR888HPHC A Z4.2</t>
    <phoneticPr fontId="4" type="noConversion"/>
  </si>
  <si>
    <t>MR1085LPHC D Z4.5</t>
    <phoneticPr fontId="4" type="noConversion"/>
  </si>
  <si>
    <t>1085LDPHC-D</t>
  </si>
  <si>
    <t>1085LDPHC-D-Z4</t>
  </si>
  <si>
    <t>2ea</t>
  </si>
  <si>
    <r>
      <t xml:space="preserve">1) MR Pad </t>
    </r>
    <r>
      <rPr>
        <b/>
        <sz val="12"/>
        <color theme="5"/>
        <rFont val="맑은 고딕"/>
        <family val="3"/>
        <charset val="129"/>
      </rPr>
      <t>부착</t>
    </r>
    <r>
      <rPr>
        <b/>
        <sz val="12"/>
        <color theme="5"/>
        <rFont val="Arial"/>
        <family val="2"/>
      </rPr>
      <t xml:space="preserve"> 후 Single wafer BI로 10분간 BI</t>
    </r>
  </si>
  <si>
    <t>2) 작업순서대로 30매 평가</t>
  </si>
  <si>
    <t>4) Single wafer BI로 Cu RR이 이전처럼 나오지 않을 경우, 작년에 평가했던 방법 (FPC BI 방법)으로 한 번 더 평가 with 같은 종류 새 MR pad</t>
  </si>
  <si>
    <t>5) FPC는 새겻으로 사용. BI 및 conditioning에 사용 후에 dry 상태로 보관요</t>
  </si>
  <si>
    <t>MR240118-01</t>
  </si>
  <si>
    <t>BI method effect on MR pad in CSL9430C</t>
  </si>
  <si>
    <t>P2D</t>
  </si>
  <si>
    <t>A-9</t>
  </si>
  <si>
    <t>MR1085LPHC-D-Z4.5 P3</t>
  </si>
  <si>
    <t>C-17</t>
  </si>
  <si>
    <t>MR1085LDPHC-D-92A</t>
  </si>
  <si>
    <t>재고 없음</t>
  </si>
  <si>
    <t>B-12</t>
  </si>
  <si>
    <t>MR860LPHC-D-70D</t>
  </si>
  <si>
    <t>PB36S-K3T MB-03(4.25in)</t>
  </si>
  <si>
    <t>new</t>
  </si>
  <si>
    <t>THICK</t>
  </si>
  <si>
    <t>MB-03</t>
  </si>
  <si>
    <t>1차</t>
  </si>
  <si>
    <t>2차</t>
  </si>
  <si>
    <t>20240123</t>
    <phoneticPr fontId="3" type="noConversion"/>
  </si>
  <si>
    <t>MR1085LPHC D Z4.5 P3
2333315.002</t>
    <phoneticPr fontId="3" type="noConversion"/>
  </si>
  <si>
    <t>MR1085LDPHC D 92A
231166.003</t>
    <phoneticPr fontId="3" type="noConversion"/>
  </si>
  <si>
    <t>MR860LPHC D 70D
213073.003</t>
    <phoneticPr fontId="3" type="noConversion"/>
  </si>
  <si>
    <t>Padwashing 10min</t>
    <phoneticPr fontId="3" type="noConversion"/>
  </si>
  <si>
    <t>Single wafer BI 10min - in situ</t>
    <phoneticPr fontId="3" type="noConversion"/>
  </si>
  <si>
    <t>SEC_Screening_2.75psi_300ml_30s
noBrush</t>
    <phoneticPr fontId="3" type="noConversion"/>
  </si>
  <si>
    <t>Cu1(Used)1-1
noBrush</t>
    <phoneticPr fontId="3" type="noConversion"/>
  </si>
  <si>
    <t>Cu1(New)1-18
noBrush</t>
    <phoneticPr fontId="3" type="noConversion"/>
  </si>
  <si>
    <t>Cu1(Used)1-2
noBrush</t>
    <phoneticPr fontId="3" type="noConversion"/>
  </si>
  <si>
    <t>Cu1(Used)1-3
noBrush</t>
    <phoneticPr fontId="3" type="noConversion"/>
  </si>
  <si>
    <t>Cu1(New)1-19
noBrush</t>
    <phoneticPr fontId="3" type="noConversion"/>
  </si>
  <si>
    <t>Cu1(Used)1-4
noBrush</t>
    <phoneticPr fontId="3" type="noConversion"/>
  </si>
  <si>
    <t>Cu1(Used)1-5
noBrush</t>
    <phoneticPr fontId="3" type="noConversion"/>
  </si>
  <si>
    <t>Cu1(New)1-20
noBrush</t>
    <phoneticPr fontId="3" type="noConversion"/>
  </si>
  <si>
    <r>
      <t xml:space="preserve">Cu1(Used)1-6
</t>
    </r>
    <r>
      <rPr>
        <sz val="11"/>
        <rFont val="맑은 고딕"/>
        <family val="3"/>
        <charset val="129"/>
        <scheme val="minor"/>
      </rPr>
      <t>noBrush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</si>
</sst>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176" formatCode="_(* #,##0.00_);_(* \(#,##0.00\);_(* &quot;-&quot;??_);_(@_)"/>
    <numFmt numFmtId="177" formatCode="0.000"/>
    <numFmt numFmtId="178" formatCode="0.00000"/>
    <numFmt numFmtId="179" formatCode="_(* #,##0_);_(* \(#,##0\);_(* &quot;-&quot;??_);_(@_)"/>
    <numFmt numFmtId="180" formatCode="0.0000%"/>
    <numFmt numFmtId="181" formatCode="0_);[Red]\(0\)"/>
    <numFmt numFmtId="182" formatCode="0.00_);[Red]\(0.00\)"/>
    <numFmt numFmtId="183" formatCode="0.000_);[Red]\(0.000\)"/>
    <numFmt numFmtId="184" formatCode="0_ "/>
    <numFmt numFmtId="185" formatCode="0.00_ "/>
    <numFmt numFmtId="186" formatCode="&quot;#&quot;@"/>
  </numFmts>
  <fonts count="4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9"/>
      <color theme="1"/>
      <name val="맑은 고딕"/>
      <family val="2"/>
      <charset val="129"/>
    </font>
    <font>
      <b/>
      <sz val="9"/>
      <color rgb="FFFF0000"/>
      <name val="Arial"/>
      <family val="2"/>
    </font>
    <font>
      <b/>
      <sz val="9"/>
      <color rgb="FFFF0000"/>
      <name val="돋움"/>
      <family val="3"/>
      <charset val="129"/>
    </font>
    <font>
      <b/>
      <sz val="9"/>
      <color theme="1"/>
      <name val="Arial"/>
      <family val="2"/>
    </font>
    <font>
      <b/>
      <sz val="12"/>
      <color theme="5"/>
      <name val="Arial"/>
      <family val="2"/>
    </font>
    <font>
      <sz val="10"/>
      <color indexed="81"/>
      <name val="Tahoma"/>
      <family val="2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2"/>
      <scheme val="minor"/>
    </font>
    <font>
      <b/>
      <sz val="9"/>
      <color theme="1"/>
      <name val="돋움"/>
      <family val="3"/>
      <charset val="129"/>
    </font>
    <font>
      <b/>
      <sz val="10"/>
      <color theme="1"/>
      <name val="Arial"/>
      <family val="2"/>
    </font>
    <font>
      <b/>
      <sz val="10"/>
      <color theme="1"/>
      <name val="돋움"/>
      <family val="3"/>
      <charset val="129"/>
    </font>
    <font>
      <b/>
      <sz val="12"/>
      <color theme="5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i/>
      <sz val="2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b/>
      <sz val="11"/>
      <color indexed="4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indexed="55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  <scheme val="minor"/>
    </font>
    <font>
      <sz val="9"/>
      <color indexed="55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color indexed="10"/>
      <name val="맑은 고딕"/>
      <family val="3"/>
      <charset val="129"/>
      <scheme val="minor"/>
    </font>
    <font>
      <sz val="9"/>
      <color indexed="53"/>
      <name val="맑은 고딕"/>
      <family val="3"/>
      <charset val="129"/>
      <scheme val="minor"/>
    </font>
    <font>
      <sz val="9"/>
      <color rgb="FF000000"/>
      <name val="맑은 고딕"/>
      <family val="2"/>
      <charset val="129"/>
      <scheme val="minor"/>
    </font>
    <font>
      <sz val="16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9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/>
    <xf numFmtId="0" fontId="2" fillId="0" borderId="0"/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4" fillId="4" borderId="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1" fillId="0" borderId="12" xfId="2" applyBorder="1" applyAlignment="1">
      <alignment horizontal="center" vertical="center"/>
    </xf>
    <xf numFmtId="0" fontId="1" fillId="0" borderId="3" xfId="2" applyBorder="1" applyAlignment="1">
      <alignment vertical="center"/>
    </xf>
    <xf numFmtId="0" fontId="1" fillId="0" borderId="4" xfId="2" applyBorder="1" applyAlignment="1">
      <alignment vertical="center"/>
    </xf>
    <xf numFmtId="0" fontId="1" fillId="0" borderId="0" xfId="2" applyAlignment="1">
      <alignment vertical="center"/>
    </xf>
    <xf numFmtId="0" fontId="1" fillId="0" borderId="13" xfId="2" applyBorder="1" applyAlignment="1">
      <alignment horizontal="center" vertical="center"/>
    </xf>
    <xf numFmtId="0" fontId="1" fillId="0" borderId="5" xfId="2" applyBorder="1" applyAlignment="1">
      <alignment vertical="center"/>
    </xf>
    <xf numFmtId="0" fontId="1" fillId="0" borderId="6" xfId="2" applyBorder="1" applyAlignment="1">
      <alignment vertical="center"/>
    </xf>
    <xf numFmtId="0" fontId="1" fillId="0" borderId="5" xfId="2" applyBorder="1" applyAlignment="1">
      <alignment horizontal="center" vertical="center"/>
    </xf>
    <xf numFmtId="0" fontId="1" fillId="0" borderId="9" xfId="2" applyBorder="1" applyAlignment="1">
      <alignment horizontal="center" vertical="center"/>
    </xf>
    <xf numFmtId="0" fontId="1" fillId="0" borderId="6" xfId="2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" fillId="0" borderId="14" xfId="2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" fillId="0" borderId="1" xfId="2" applyBorder="1" applyAlignment="1">
      <alignment vertical="center"/>
    </xf>
    <xf numFmtId="0" fontId="1" fillId="0" borderId="15" xfId="2" applyBorder="1" applyAlignment="1">
      <alignment vertical="center"/>
    </xf>
    <xf numFmtId="0" fontId="1" fillId="0" borderId="2" xfId="2" applyBorder="1" applyAlignment="1">
      <alignment horizontal="left" vertical="center"/>
    </xf>
    <xf numFmtId="0" fontId="1" fillId="0" borderId="13" xfId="2" applyBorder="1" applyAlignment="1">
      <alignment horizontal="right" vertical="center"/>
    </xf>
    <xf numFmtId="0" fontId="1" fillId="0" borderId="16" xfId="2" applyBorder="1" applyAlignment="1">
      <alignment horizontal="right" vertical="center"/>
    </xf>
    <xf numFmtId="0" fontId="1" fillId="0" borderId="7" xfId="2" applyBorder="1" applyAlignment="1">
      <alignment vertical="center"/>
    </xf>
    <xf numFmtId="0" fontId="1" fillId="0" borderId="17" xfId="2" applyBorder="1" applyAlignment="1">
      <alignment vertical="center"/>
    </xf>
    <xf numFmtId="0" fontId="1" fillId="0" borderId="14" xfId="2" applyBorder="1" applyAlignment="1">
      <alignment horizontal="right" vertical="center"/>
    </xf>
    <xf numFmtId="0" fontId="1" fillId="0" borderId="12" xfId="2" applyBorder="1" applyAlignment="1">
      <alignment horizontal="left" vertical="center"/>
    </xf>
    <xf numFmtId="0" fontId="1" fillId="0" borderId="3" xfId="2" applyBorder="1" applyAlignment="1">
      <alignment horizontal="center" vertical="center"/>
    </xf>
    <xf numFmtId="0" fontId="1" fillId="0" borderId="4" xfId="2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8" xfId="0" applyFont="1" applyBorder="1" applyAlignment="1">
      <alignment horizontal="right" vertical="center"/>
    </xf>
    <xf numFmtId="0" fontId="0" fillId="7" borderId="0" xfId="0" applyFill="1">
      <alignment vertical="center"/>
    </xf>
    <xf numFmtId="0" fontId="12" fillId="0" borderId="0" xfId="0" applyFont="1">
      <alignment vertical="center"/>
    </xf>
    <xf numFmtId="177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right" vertical="center"/>
    </xf>
    <xf numFmtId="178" fontId="0" fillId="4" borderId="0" xfId="0" applyNumberFormat="1" applyFill="1">
      <alignment vertical="center"/>
    </xf>
    <xf numFmtId="0" fontId="4" fillId="8" borderId="9" xfId="0" applyFont="1" applyFill="1" applyBorder="1" applyAlignment="1">
      <alignment horizontal="center" vertical="center"/>
    </xf>
    <xf numFmtId="179" fontId="4" fillId="0" borderId="0" xfId="4" applyNumberFormat="1" applyFont="1" applyAlignment="1">
      <alignment vertical="center"/>
    </xf>
    <xf numFmtId="176" fontId="4" fillId="0" borderId="0" xfId="0" applyNumberFormat="1" applyFont="1">
      <alignment vertical="center"/>
    </xf>
    <xf numFmtId="0" fontId="0" fillId="9" borderId="0" xfId="0" applyFill="1" applyAlignment="1">
      <alignment horizontal="right" vertical="center"/>
    </xf>
    <xf numFmtId="178" fontId="0" fillId="9" borderId="0" xfId="0" applyNumberFormat="1" applyFill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9" fontId="4" fillId="6" borderId="9" xfId="0" applyNumberFormat="1" applyFont="1" applyFill="1" applyBorder="1" applyAlignment="1">
      <alignment horizontal="center" vertical="center"/>
    </xf>
    <xf numFmtId="180" fontId="0" fillId="0" borderId="0" xfId="3" applyNumberFormat="1" applyFont="1">
      <alignment vertical="center"/>
    </xf>
    <xf numFmtId="0" fontId="17" fillId="0" borderId="0" xfId="5" applyFont="1"/>
    <xf numFmtId="0" fontId="20" fillId="10" borderId="0" xfId="5" applyFont="1" applyFill="1" applyAlignment="1">
      <alignment horizontal="center" vertical="center"/>
    </xf>
    <xf numFmtId="0" fontId="17" fillId="0" borderId="0" xfId="5" applyFont="1" applyAlignment="1">
      <alignment horizontal="left" vertical="center"/>
    </xf>
    <xf numFmtId="0" fontId="17" fillId="0" borderId="0" xfId="5" applyFont="1" applyAlignment="1">
      <alignment horizontal="center" vertical="center"/>
    </xf>
    <xf numFmtId="0" fontId="21" fillId="0" borderId="0" xfId="5" applyFont="1" applyAlignment="1">
      <alignment vertical="center"/>
    </xf>
    <xf numFmtId="0" fontId="17" fillId="0" borderId="0" xfId="5" applyFont="1" applyAlignment="1">
      <alignment vertical="center"/>
    </xf>
    <xf numFmtId="0" fontId="22" fillId="0" borderId="0" xfId="5" applyFont="1" applyAlignment="1">
      <alignment horizontal="center" vertical="center"/>
    </xf>
    <xf numFmtId="0" fontId="23" fillId="11" borderId="20" xfId="5" applyFont="1" applyFill="1" applyBorder="1" applyAlignment="1">
      <alignment horizontal="center" vertical="center"/>
    </xf>
    <xf numFmtId="0" fontId="23" fillId="0" borderId="0" xfId="5" applyFont="1" applyAlignment="1">
      <alignment horizontal="center" vertical="center"/>
    </xf>
    <xf numFmtId="0" fontId="25" fillId="11" borderId="21" xfId="5" applyFont="1" applyFill="1" applyBorder="1" applyAlignment="1">
      <alignment horizontal="center" vertical="center"/>
    </xf>
    <xf numFmtId="0" fontId="25" fillId="0" borderId="0" xfId="5" applyFont="1" applyAlignment="1">
      <alignment horizontal="center" vertical="center"/>
    </xf>
    <xf numFmtId="184" fontId="27" fillId="11" borderId="23" xfId="5" applyNumberFormat="1" applyFont="1" applyFill="1" applyBorder="1" applyAlignment="1">
      <alignment horizontal="center" vertical="center"/>
    </xf>
    <xf numFmtId="1" fontId="28" fillId="0" borderId="24" xfId="5" applyNumberFormat="1" applyFont="1" applyBorder="1" applyAlignment="1">
      <alignment horizontal="center" vertical="center"/>
    </xf>
    <xf numFmtId="1" fontId="29" fillId="14" borderId="25" xfId="5" applyNumberFormat="1" applyFont="1" applyFill="1" applyBorder="1" applyAlignment="1">
      <alignment horizontal="center" vertical="center"/>
    </xf>
    <xf numFmtId="184" fontId="23" fillId="11" borderId="26" xfId="5" applyNumberFormat="1" applyFont="1" applyFill="1" applyBorder="1" applyAlignment="1">
      <alignment horizontal="center" vertical="center"/>
    </xf>
    <xf numFmtId="1" fontId="30" fillId="0" borderId="27" xfId="5" applyNumberFormat="1" applyFont="1" applyBorder="1" applyAlignment="1">
      <alignment horizontal="center" vertical="center"/>
    </xf>
    <xf numFmtId="1" fontId="23" fillId="14" borderId="28" xfId="5" applyNumberFormat="1" applyFont="1" applyFill="1" applyBorder="1" applyAlignment="1">
      <alignment horizontal="center" vertical="center"/>
    </xf>
    <xf numFmtId="185" fontId="23" fillId="11" borderId="26" xfId="5" applyNumberFormat="1" applyFont="1" applyFill="1" applyBorder="1" applyAlignment="1">
      <alignment horizontal="center" vertical="center"/>
    </xf>
    <xf numFmtId="2" fontId="30" fillId="0" borderId="27" xfId="5" applyNumberFormat="1" applyFont="1" applyBorder="1" applyAlignment="1">
      <alignment horizontal="center" vertical="center"/>
    </xf>
    <xf numFmtId="2" fontId="26" fillId="14" borderId="28" xfId="5" applyNumberFormat="1" applyFont="1" applyFill="1" applyBorder="1" applyAlignment="1">
      <alignment horizontal="center" vertical="center"/>
    </xf>
    <xf numFmtId="2" fontId="23" fillId="14" borderId="28" xfId="5" applyNumberFormat="1" applyFont="1" applyFill="1" applyBorder="1" applyAlignment="1">
      <alignment horizontal="center" vertical="center"/>
    </xf>
    <xf numFmtId="184" fontId="30" fillId="0" borderId="27" xfId="5" applyNumberFormat="1" applyFont="1" applyBorder="1" applyAlignment="1">
      <alignment horizontal="center" vertical="center"/>
    </xf>
    <xf numFmtId="184" fontId="23" fillId="14" borderId="28" xfId="5" applyNumberFormat="1" applyFont="1" applyFill="1" applyBorder="1" applyAlignment="1">
      <alignment horizontal="center" vertical="center"/>
    </xf>
    <xf numFmtId="184" fontId="26" fillId="11" borderId="29" xfId="5" applyNumberFormat="1" applyFont="1" applyFill="1" applyBorder="1" applyAlignment="1">
      <alignment horizontal="center" vertical="center"/>
    </xf>
    <xf numFmtId="184" fontId="30" fillId="0" borderId="30" xfId="5" applyNumberFormat="1" applyFont="1" applyBorder="1" applyAlignment="1">
      <alignment horizontal="center" vertical="center"/>
    </xf>
    <xf numFmtId="184" fontId="23" fillId="14" borderId="31" xfId="5" applyNumberFormat="1" applyFont="1" applyFill="1" applyBorder="1" applyAlignment="1">
      <alignment horizontal="center" vertical="center"/>
    </xf>
    <xf numFmtId="1" fontId="17" fillId="0" borderId="0" xfId="5" applyNumberFormat="1" applyFont="1"/>
    <xf numFmtId="0" fontId="31" fillId="0" borderId="0" xfId="5" applyFont="1" applyAlignment="1">
      <alignment horizontal="center" vertical="center"/>
    </xf>
    <xf numFmtId="49" fontId="17" fillId="0" borderId="0" xfId="5" applyNumberFormat="1" applyFont="1"/>
    <xf numFmtId="181" fontId="35" fillId="0" borderId="8" xfId="5" applyNumberFormat="1" applyFont="1" applyBorder="1" applyAlignment="1">
      <alignment horizontal="center" vertical="center"/>
    </xf>
    <xf numFmtId="181" fontId="35" fillId="0" borderId="32" xfId="5" applyNumberFormat="1" applyFont="1" applyBorder="1" applyAlignment="1">
      <alignment horizontal="right" vertical="center"/>
    </xf>
    <xf numFmtId="181" fontId="35" fillId="0" borderId="33" xfId="5" applyNumberFormat="1" applyFont="1" applyBorder="1" applyAlignment="1">
      <alignment horizontal="right" vertical="center"/>
    </xf>
    <xf numFmtId="181" fontId="36" fillId="0" borderId="34" xfId="5" applyNumberFormat="1" applyFont="1" applyBorder="1" applyAlignment="1">
      <alignment horizontal="right" vertical="center"/>
    </xf>
    <xf numFmtId="181" fontId="36" fillId="0" borderId="35" xfId="5" applyNumberFormat="1" applyFont="1" applyBorder="1" applyAlignment="1">
      <alignment horizontal="right" vertical="center"/>
    </xf>
    <xf numFmtId="181" fontId="35" fillId="0" borderId="0" xfId="5" applyNumberFormat="1" applyFont="1"/>
    <xf numFmtId="181" fontId="23" fillId="0" borderId="36" xfId="1" applyNumberFormat="1" applyFont="1" applyBorder="1" applyAlignment="1">
      <alignment horizontal="right" vertical="center"/>
    </xf>
    <xf numFmtId="181" fontId="37" fillId="0" borderId="37" xfId="1" applyNumberFormat="1" applyFont="1" applyBorder="1" applyAlignment="1">
      <alignment horizontal="center" vertical="center"/>
    </xf>
    <xf numFmtId="181" fontId="23" fillId="0" borderId="0" xfId="5" applyNumberFormat="1" applyFont="1"/>
    <xf numFmtId="181" fontId="37" fillId="2" borderId="37" xfId="1" applyNumberFormat="1" applyFont="1" applyFill="1" applyBorder="1" applyAlignment="1">
      <alignment horizontal="center" vertical="center"/>
    </xf>
    <xf numFmtId="181" fontId="23" fillId="2" borderId="0" xfId="5" applyNumberFormat="1" applyFont="1" applyFill="1"/>
    <xf numFmtId="0" fontId="37" fillId="0" borderId="37" xfId="1" applyFont="1" applyBorder="1" applyAlignment="1">
      <alignment horizontal="center" vertical="center"/>
    </xf>
    <xf numFmtId="184" fontId="17" fillId="0" borderId="0" xfId="5" applyNumberFormat="1" applyFont="1"/>
    <xf numFmtId="181" fontId="23" fillId="0" borderId="0" xfId="1" applyNumberFormat="1" applyFont="1" applyAlignment="1">
      <alignment horizontal="right" vertical="center"/>
    </xf>
    <xf numFmtId="178" fontId="0" fillId="5" borderId="0" xfId="0" applyNumberFormat="1" applyFill="1">
      <alignment vertical="center"/>
    </xf>
    <xf numFmtId="0" fontId="0" fillId="5" borderId="0" xfId="0" applyFill="1">
      <alignment vertical="center"/>
    </xf>
    <xf numFmtId="181" fontId="17" fillId="0" borderId="0" xfId="5" applyNumberFormat="1" applyFont="1"/>
    <xf numFmtId="49" fontId="17" fillId="9" borderId="0" xfId="5" applyNumberFormat="1" applyFont="1" applyFill="1"/>
    <xf numFmtId="0" fontId="4" fillId="0" borderId="10" xfId="0" applyFon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1" fillId="0" borderId="9" xfId="2" applyBorder="1" applyAlignment="1">
      <alignment vertical="center"/>
    </xf>
    <xf numFmtId="0" fontId="1" fillId="0" borderId="12" xfId="2" applyBorder="1" applyAlignment="1">
      <alignment vertical="center"/>
    </xf>
    <xf numFmtId="0" fontId="1" fillId="0" borderId="39" xfId="2" applyBorder="1" applyAlignment="1">
      <alignment vertical="center"/>
    </xf>
    <xf numFmtId="0" fontId="1" fillId="0" borderId="39" xfId="2" applyBorder="1" applyAlignment="1">
      <alignment horizontal="center" vertical="center"/>
    </xf>
    <xf numFmtId="0" fontId="1" fillId="0" borderId="40" xfId="2" applyBorder="1" applyAlignment="1">
      <alignment horizontal="center" vertical="center"/>
    </xf>
    <xf numFmtId="0" fontId="1" fillId="0" borderId="41" xfId="2" applyBorder="1" applyAlignment="1">
      <alignment horizontal="center" vertical="center"/>
    </xf>
    <xf numFmtId="0" fontId="1" fillId="0" borderId="38" xfId="2" applyBorder="1" applyAlignment="1">
      <alignment vertical="center"/>
    </xf>
    <xf numFmtId="0" fontId="1" fillId="0" borderId="38" xfId="2" applyBorder="1" applyAlignment="1">
      <alignment horizontal="center" vertical="center"/>
    </xf>
    <xf numFmtId="0" fontId="1" fillId="0" borderId="42" xfId="2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43" xfId="0" applyBorder="1">
      <alignment vertical="center"/>
    </xf>
    <xf numFmtId="20" fontId="0" fillId="0" borderId="9" xfId="0" quotePrefix="1" applyNumberForma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6" borderId="9" xfId="2" applyFill="1" applyBorder="1" applyAlignment="1">
      <alignment horizontal="center" vertical="center"/>
    </xf>
    <xf numFmtId="16" fontId="1" fillId="6" borderId="9" xfId="2" quotePrefix="1" applyNumberFormat="1" applyFill="1" applyBorder="1" applyAlignment="1">
      <alignment horizontal="center" vertical="center"/>
    </xf>
    <xf numFmtId="0" fontId="1" fillId="6" borderId="6" xfId="2" quotePrefix="1" applyFill="1" applyBorder="1" applyAlignment="1">
      <alignment horizontal="center" vertical="center"/>
    </xf>
    <xf numFmtId="0" fontId="1" fillId="6" borderId="5" xfId="2" quotePrefix="1" applyFill="1" applyBorder="1" applyAlignment="1">
      <alignment horizontal="center" vertical="center"/>
    </xf>
    <xf numFmtId="0" fontId="1" fillId="0" borderId="45" xfId="2" applyBorder="1" applyAlignment="1">
      <alignment horizontal="center" vertical="center"/>
    </xf>
    <xf numFmtId="0" fontId="1" fillId="0" borderId="46" xfId="2" applyBorder="1" applyAlignment="1">
      <alignment horizontal="center" vertical="center"/>
    </xf>
    <xf numFmtId="0" fontId="0" fillId="0" borderId="47" xfId="0" applyBorder="1">
      <alignment vertical="center"/>
    </xf>
    <xf numFmtId="0" fontId="0" fillId="6" borderId="48" xfId="0" applyFill="1" applyBorder="1">
      <alignment vertical="center"/>
    </xf>
    <xf numFmtId="0" fontId="0" fillId="0" borderId="49" xfId="0" applyBorder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38" fillId="0" borderId="9" xfId="0" applyFont="1" applyBorder="1" applyAlignment="1">
      <alignment horizontal="center" vertical="center"/>
    </xf>
    <xf numFmtId="20" fontId="4" fillId="6" borderId="9" xfId="0" quotePrefix="1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4" fillId="0" borderId="51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51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4" fillId="5" borderId="38" xfId="0" applyFont="1" applyFill="1" applyBorder="1" applyAlignment="1">
      <alignment horizontal="center" vertical="center"/>
    </xf>
    <xf numFmtId="0" fontId="4" fillId="0" borderId="52" xfId="0" applyFont="1" applyBorder="1">
      <alignment vertical="center"/>
    </xf>
    <xf numFmtId="0" fontId="4" fillId="0" borderId="53" xfId="0" applyFont="1" applyBorder="1">
      <alignment vertical="center"/>
    </xf>
    <xf numFmtId="0" fontId="39" fillId="0" borderId="12" xfId="2" applyFont="1" applyBorder="1" applyAlignment="1">
      <alignment horizontal="center" vertical="center"/>
    </xf>
    <xf numFmtId="0" fontId="1" fillId="0" borderId="54" xfId="2" applyBorder="1" applyAlignment="1">
      <alignment vertical="center"/>
    </xf>
    <xf numFmtId="0" fontId="1" fillId="0" borderId="44" xfId="2" applyBorder="1" applyAlignment="1">
      <alignment vertical="center"/>
    </xf>
    <xf numFmtId="0" fontId="0" fillId="0" borderId="55" xfId="0" applyBorder="1">
      <alignment vertical="center"/>
    </xf>
    <xf numFmtId="0" fontId="1" fillId="0" borderId="43" xfId="2" applyBorder="1" applyAlignment="1">
      <alignment horizontal="center" vertical="center"/>
    </xf>
    <xf numFmtId="0" fontId="40" fillId="0" borderId="0" xfId="6" applyFont="1">
      <alignment vertical="center"/>
    </xf>
    <xf numFmtId="0" fontId="40" fillId="0" borderId="9" xfId="6" applyFont="1" applyBorder="1">
      <alignment vertical="center"/>
    </xf>
    <xf numFmtId="0" fontId="40" fillId="2" borderId="9" xfId="6" applyFont="1" applyFill="1" applyBorder="1">
      <alignment vertical="center"/>
    </xf>
    <xf numFmtId="0" fontId="40" fillId="3" borderId="9" xfId="6" applyFont="1" applyFill="1" applyBorder="1">
      <alignment vertical="center"/>
    </xf>
    <xf numFmtId="41" fontId="40" fillId="0" borderId="9" xfId="7" applyFont="1" applyBorder="1">
      <alignment vertical="center"/>
    </xf>
    <xf numFmtId="0" fontId="40" fillId="7" borderId="9" xfId="6" applyFont="1" applyFill="1" applyBorder="1">
      <alignment vertical="center"/>
    </xf>
    <xf numFmtId="41" fontId="40" fillId="7" borderId="9" xfId="7" applyFont="1" applyFill="1" applyBorder="1">
      <alignment vertical="center"/>
    </xf>
    <xf numFmtId="41" fontId="40" fillId="0" borderId="9" xfId="7" applyFont="1" applyFill="1" applyBorder="1">
      <alignment vertical="center"/>
    </xf>
    <xf numFmtId="0" fontId="40" fillId="15" borderId="9" xfId="6" applyFont="1" applyFill="1" applyBorder="1">
      <alignment vertical="center"/>
    </xf>
    <xf numFmtId="41" fontId="40" fillId="15" borderId="9" xfId="7" applyFont="1" applyFill="1" applyBorder="1">
      <alignment vertical="center"/>
    </xf>
    <xf numFmtId="41" fontId="40" fillId="0" borderId="9" xfId="7" quotePrefix="1" applyFont="1" applyFill="1" applyBorder="1">
      <alignment vertical="center"/>
    </xf>
    <xf numFmtId="0" fontId="40" fillId="16" borderId="9" xfId="6" applyFont="1" applyFill="1" applyBorder="1">
      <alignment vertical="center"/>
    </xf>
    <xf numFmtId="41" fontId="40" fillId="16" borderId="9" xfId="7" applyFont="1" applyFill="1" applyBorder="1">
      <alignment vertical="center"/>
    </xf>
    <xf numFmtId="0" fontId="40" fillId="0" borderId="0" xfId="6" applyFont="1" applyAlignment="1">
      <alignment vertical="center" wrapText="1"/>
    </xf>
    <xf numFmtId="0" fontId="40" fillId="17" borderId="9" xfId="6" applyFont="1" applyFill="1" applyBorder="1">
      <alignment vertical="center"/>
    </xf>
    <xf numFmtId="41" fontId="40" fillId="17" borderId="9" xfId="7" applyFont="1" applyFill="1" applyBorder="1">
      <alignment vertical="center"/>
    </xf>
    <xf numFmtId="0" fontId="4" fillId="18" borderId="0" xfId="0" applyFont="1" applyFill="1">
      <alignment vertical="center"/>
    </xf>
    <xf numFmtId="0" fontId="9" fillId="18" borderId="0" xfId="0" applyFont="1" applyFill="1" applyAlignment="1">
      <alignment horizontal="left" vertical="center"/>
    </xf>
    <xf numFmtId="0" fontId="4" fillId="18" borderId="0" xfId="0" applyFont="1" applyFill="1" applyAlignment="1">
      <alignment horizontal="right" vertical="center"/>
    </xf>
    <xf numFmtId="0" fontId="4" fillId="18" borderId="0" xfId="0" applyFont="1" applyFill="1" applyAlignment="1">
      <alignment horizontal="left" vertical="center"/>
    </xf>
    <xf numFmtId="0" fontId="8" fillId="18" borderId="9" xfId="0" applyFont="1" applyFill="1" applyBorder="1" applyAlignment="1">
      <alignment horizontal="center" vertical="center"/>
    </xf>
    <xf numFmtId="0" fontId="13" fillId="18" borderId="9" xfId="0" applyFont="1" applyFill="1" applyBorder="1" applyAlignment="1">
      <alignment horizontal="center" vertical="center"/>
    </xf>
    <xf numFmtId="0" fontId="4" fillId="18" borderId="8" xfId="0" applyFont="1" applyFill="1" applyBorder="1">
      <alignment vertical="center"/>
    </xf>
    <xf numFmtId="0" fontId="4" fillId="18" borderId="9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vertical="center" wrapText="1"/>
    </xf>
    <xf numFmtId="0" fontId="4" fillId="18" borderId="44" xfId="0" quotePrefix="1" applyFont="1" applyFill="1" applyBorder="1" applyAlignment="1">
      <alignment vertical="center" wrapText="1"/>
    </xf>
    <xf numFmtId="0" fontId="4" fillId="18" borderId="10" xfId="0" applyFont="1" applyFill="1" applyBorder="1">
      <alignment vertical="center"/>
    </xf>
    <xf numFmtId="0" fontId="4" fillId="18" borderId="44" xfId="0" applyFont="1" applyFill="1" applyBorder="1">
      <alignment vertical="center"/>
    </xf>
    <xf numFmtId="0" fontId="14" fillId="18" borderId="10" xfId="0" applyFont="1" applyFill="1" applyBorder="1" applyAlignment="1">
      <alignment horizontal="left" vertical="center"/>
    </xf>
    <xf numFmtId="0" fontId="8" fillId="18" borderId="10" xfId="0" applyFont="1" applyFill="1" applyBorder="1">
      <alignment vertical="center"/>
    </xf>
    <xf numFmtId="0" fontId="4" fillId="18" borderId="11" xfId="0" applyFont="1" applyFill="1" applyBorder="1">
      <alignment vertical="center"/>
    </xf>
    <xf numFmtId="0" fontId="4" fillId="18" borderId="10" xfId="0" applyFont="1" applyFill="1" applyBorder="1" applyAlignment="1">
      <alignment horizontal="right" vertical="center"/>
    </xf>
    <xf numFmtId="0" fontId="4" fillId="18" borderId="11" xfId="0" applyFont="1" applyFill="1" applyBorder="1" applyAlignment="1">
      <alignment horizontal="right" vertical="center"/>
    </xf>
    <xf numFmtId="0" fontId="4" fillId="18" borderId="38" xfId="0" applyFont="1" applyFill="1" applyBorder="1" applyAlignment="1">
      <alignment horizontal="center" vertical="center"/>
    </xf>
    <xf numFmtId="0" fontId="0" fillId="2" borderId="9" xfId="2" applyFont="1" applyFill="1" applyBorder="1" applyAlignment="1">
      <alignment vertical="center"/>
    </xf>
    <xf numFmtId="177" fontId="1" fillId="2" borderId="9" xfId="2" applyNumberFormat="1" applyFill="1" applyBorder="1" applyAlignment="1">
      <alignment horizontal="center" vertical="center"/>
    </xf>
    <xf numFmtId="177" fontId="1" fillId="5" borderId="9" xfId="2" applyNumberFormat="1" applyFill="1" applyBorder="1" applyAlignment="1">
      <alignment horizontal="center" vertical="center"/>
    </xf>
    <xf numFmtId="0" fontId="0" fillId="2" borderId="9" xfId="2" applyFont="1" applyFill="1" applyBorder="1" applyAlignment="1">
      <alignment horizontal="center" vertical="center"/>
    </xf>
    <xf numFmtId="0" fontId="41" fillId="0" borderId="9" xfId="2" applyFont="1" applyBorder="1" applyAlignment="1">
      <alignment horizontal="center" vertical="center"/>
    </xf>
    <xf numFmtId="0" fontId="0" fillId="0" borderId="9" xfId="2" applyFont="1" applyBorder="1" applyAlignment="1">
      <alignment vertical="center"/>
    </xf>
    <xf numFmtId="0" fontId="1" fillId="2" borderId="5" xfId="2" applyFill="1" applyBorder="1" applyAlignment="1">
      <alignment horizontal="center" vertical="center"/>
    </xf>
    <xf numFmtId="0" fontId="1" fillId="2" borderId="9" xfId="2" applyFill="1" applyBorder="1" applyAlignment="1">
      <alignment horizontal="center" vertical="center"/>
    </xf>
    <xf numFmtId="0" fontId="1" fillId="2" borderId="6" xfId="2" applyFill="1" applyBorder="1" applyAlignment="1">
      <alignment horizontal="center" vertical="center"/>
    </xf>
    <xf numFmtId="0" fontId="1" fillId="2" borderId="13" xfId="2" applyFill="1" applyBorder="1" applyAlignment="1">
      <alignment horizontal="center" vertical="center"/>
    </xf>
    <xf numFmtId="0" fontId="1" fillId="2" borderId="1" xfId="2" applyFill="1" applyBorder="1" applyAlignment="1">
      <alignment horizontal="center" vertical="center"/>
    </xf>
    <xf numFmtId="0" fontId="1" fillId="2" borderId="5" xfId="2" applyFill="1" applyBorder="1" applyAlignment="1">
      <alignment vertical="center"/>
    </xf>
    <xf numFmtId="0" fontId="4" fillId="18" borderId="8" xfId="0" applyFont="1" applyFill="1" applyBorder="1" applyAlignment="1">
      <alignment horizontal="center" vertical="center"/>
    </xf>
    <xf numFmtId="0" fontId="4" fillId="18" borderId="10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8" fillId="18" borderId="10" xfId="0" applyFont="1" applyFill="1" applyBorder="1" applyAlignment="1">
      <alignment horizontal="center" vertical="center"/>
    </xf>
    <xf numFmtId="0" fontId="8" fillId="18" borderId="11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/>
    </xf>
    <xf numFmtId="183" fontId="27" fillId="13" borderId="22" xfId="5" applyNumberFormat="1" applyFont="1" applyFill="1" applyBorder="1" applyAlignment="1">
      <alignment horizontal="center" vertical="center"/>
    </xf>
    <xf numFmtId="183" fontId="27" fillId="13" borderId="5" xfId="5" applyNumberFormat="1" applyFont="1" applyFill="1" applyBorder="1" applyAlignment="1">
      <alignment horizontal="center" vertical="center"/>
    </xf>
    <xf numFmtId="183" fontId="27" fillId="13" borderId="6" xfId="5" applyNumberFormat="1" applyFont="1" applyFill="1" applyBorder="1" applyAlignment="1">
      <alignment horizontal="center" vertical="center"/>
    </xf>
    <xf numFmtId="182" fontId="27" fillId="13" borderId="22" xfId="5" applyNumberFormat="1" applyFont="1" applyFill="1" applyBorder="1" applyAlignment="1">
      <alignment horizontal="center" vertical="center"/>
    </xf>
    <xf numFmtId="182" fontId="27" fillId="13" borderId="5" xfId="5" applyNumberFormat="1" applyFont="1" applyFill="1" applyBorder="1" applyAlignment="1">
      <alignment horizontal="center" vertical="center"/>
    </xf>
    <xf numFmtId="182" fontId="27" fillId="13" borderId="6" xfId="5" applyNumberFormat="1" applyFont="1" applyFill="1" applyBorder="1" applyAlignment="1">
      <alignment horizontal="center" vertical="center"/>
    </xf>
    <xf numFmtId="182" fontId="27" fillId="13" borderId="22" xfId="5" applyNumberFormat="1" applyFont="1" applyFill="1" applyBorder="1" applyAlignment="1">
      <alignment horizontal="center" vertical="center" wrapText="1"/>
    </xf>
    <xf numFmtId="182" fontId="27" fillId="13" borderId="5" xfId="5" applyNumberFormat="1" applyFont="1" applyFill="1" applyBorder="1" applyAlignment="1">
      <alignment horizontal="center" vertical="center" wrapText="1"/>
    </xf>
    <xf numFmtId="182" fontId="27" fillId="13" borderId="6" xfId="5" applyNumberFormat="1" applyFont="1" applyFill="1" applyBorder="1" applyAlignment="1">
      <alignment horizontal="center" vertical="center" wrapText="1"/>
    </xf>
    <xf numFmtId="181" fontId="26" fillId="13" borderId="22" xfId="5" applyNumberFormat="1" applyFont="1" applyFill="1" applyBorder="1" applyAlignment="1">
      <alignment horizontal="center" vertical="center"/>
    </xf>
    <xf numFmtId="181" fontId="26" fillId="13" borderId="5" xfId="5" applyNumberFormat="1" applyFont="1" applyFill="1" applyBorder="1" applyAlignment="1">
      <alignment horizontal="center" vertical="center"/>
    </xf>
    <xf numFmtId="181" fontId="26" fillId="13" borderId="6" xfId="5" applyNumberFormat="1" applyFont="1" applyFill="1" applyBorder="1" applyAlignment="1">
      <alignment horizontal="center" vertical="center"/>
    </xf>
    <xf numFmtId="49" fontId="24" fillId="12" borderId="2" xfId="5" applyNumberFormat="1" applyFont="1" applyFill="1" applyBorder="1" applyAlignment="1">
      <alignment horizontal="center" vertical="center"/>
    </xf>
    <xf numFmtId="49" fontId="24" fillId="12" borderId="3" xfId="5" applyNumberFormat="1" applyFont="1" applyFill="1" applyBorder="1" applyAlignment="1">
      <alignment horizontal="center" vertical="center"/>
    </xf>
    <xf numFmtId="49" fontId="24" fillId="12" borderId="4" xfId="5" applyNumberFormat="1" applyFont="1" applyFill="1" applyBorder="1" applyAlignment="1">
      <alignment horizontal="center" vertical="center"/>
    </xf>
    <xf numFmtId="0" fontId="22" fillId="0" borderId="1" xfId="5" applyFont="1" applyBorder="1" applyAlignment="1">
      <alignment horizontal="center" vertical="center"/>
    </xf>
    <xf numFmtId="0" fontId="18" fillId="0" borderId="0" xfId="5" applyFont="1" applyAlignment="1">
      <alignment horizontal="left" vertical="center"/>
    </xf>
    <xf numFmtId="0" fontId="18" fillId="0" borderId="19" xfId="5" applyFont="1" applyBorder="1" applyAlignment="1">
      <alignment horizontal="left" vertical="center"/>
    </xf>
    <xf numFmtId="0" fontId="21" fillId="10" borderId="0" xfId="5" applyFont="1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2" fillId="0" borderId="0" xfId="5" applyNumberFormat="1" applyFont="1" applyAlignment="1">
      <alignment vertical="center"/>
    </xf>
    <xf numFmtId="49" fontId="27" fillId="5" borderId="0" xfId="5" applyNumberFormat="1" applyFont="1" applyFill="1" applyAlignment="1">
      <alignment horizontal="right" vertical="center" wrapText="1"/>
    </xf>
    <xf numFmtId="186" fontId="22" fillId="2" borderId="7" xfId="5" applyNumberFormat="1" applyFont="1" applyFill="1" applyBorder="1" applyAlignment="1">
      <alignment horizontal="center" vertical="center" wrapText="1"/>
    </xf>
    <xf numFmtId="186" fontId="22" fillId="2" borderId="7" xfId="5" applyNumberFormat="1" applyFont="1" applyFill="1" applyBorder="1" applyAlignment="1">
      <alignment horizontal="center" vertical="center"/>
    </xf>
    <xf numFmtId="49" fontId="22" fillId="0" borderId="0" xfId="5" applyNumberFormat="1" applyFont="1" applyAlignment="1">
      <alignment vertical="center"/>
    </xf>
    <xf numFmtId="49" fontId="17" fillId="0" borderId="0" xfId="5" applyNumberFormat="1" applyFont="1" applyAlignment="1">
      <alignment horizontal="right" vertical="center"/>
    </xf>
    <xf numFmtId="49" fontId="34" fillId="0" borderId="0" xfId="5" applyNumberFormat="1" applyFont="1" applyAlignment="1">
      <alignment horizontal="right" vertical="center"/>
    </xf>
    <xf numFmtId="49" fontId="22" fillId="0" borderId="0" xfId="5" applyNumberFormat="1" applyFont="1" applyAlignment="1">
      <alignment horizontal="right" vertical="center"/>
    </xf>
    <xf numFmtId="186" fontId="33" fillId="2" borderId="7" xfId="5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7" xfId="0" quotePrefix="1" applyFont="1" applyBorder="1" applyAlignment="1">
      <alignment vertical="center" wrapText="1"/>
    </xf>
    <xf numFmtId="0" fontId="8" fillId="3" borderId="9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</cellXfs>
  <cellStyles count="8">
    <cellStyle name="백분율 2" xfId="3"/>
    <cellStyle name="쉼표" xfId="4" builtinId="3"/>
    <cellStyle name="쉼표 [0] 2" xfId="7"/>
    <cellStyle name="표준" xfId="0" builtinId="0"/>
    <cellStyle name="표준 2" xfId="2"/>
    <cellStyle name="표준 2 2" xfId="1"/>
    <cellStyle name="표준 4" xfId="6"/>
    <cellStyle name="표준_chemical양-050906" xf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584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data'!$B$5:$D$5</c:f>
              <c:strCache>
                <c:ptCount val="1"/>
                <c:pt idx="0">
                  <c:v>Cu1(Used)1-1
noBrush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data'!$D$46:$D$95</c:f>
              <c:numCache>
                <c:formatCode>0_);[Red]\(0\)</c:formatCode>
                <c:ptCount val="50"/>
                <c:pt idx="0">
                  <c:v>2689.0499999999993</c:v>
                </c:pt>
                <c:pt idx="1">
                  <c:v>3760.130000000001</c:v>
                </c:pt>
                <c:pt idx="2">
                  <c:v>4566.3999999999996</c:v>
                </c:pt>
                <c:pt idx="3">
                  <c:v>4990.079999999999</c:v>
                </c:pt>
                <c:pt idx="4">
                  <c:v>5195.4400000000005</c:v>
                </c:pt>
                <c:pt idx="5">
                  <c:v>5256.98</c:v>
                </c:pt>
                <c:pt idx="6">
                  <c:v>5265.83</c:v>
                </c:pt>
                <c:pt idx="7">
                  <c:v>5304.5399999999991</c:v>
                </c:pt>
                <c:pt idx="8">
                  <c:v>5399.3300000000008</c:v>
                </c:pt>
                <c:pt idx="9">
                  <c:v>5471.1600000000008</c:v>
                </c:pt>
                <c:pt idx="10">
                  <c:v>5515.5900000000011</c:v>
                </c:pt>
                <c:pt idx="11">
                  <c:v>5508.5800000000008</c:v>
                </c:pt>
                <c:pt idx="12">
                  <c:v>5548.8899999999994</c:v>
                </c:pt>
                <c:pt idx="13">
                  <c:v>5569.32</c:v>
                </c:pt>
                <c:pt idx="14">
                  <c:v>5618.14</c:v>
                </c:pt>
                <c:pt idx="15">
                  <c:v>5673.98</c:v>
                </c:pt>
                <c:pt idx="16">
                  <c:v>5699.69</c:v>
                </c:pt>
                <c:pt idx="17">
                  <c:v>5750.79</c:v>
                </c:pt>
                <c:pt idx="18">
                  <c:v>5749.35</c:v>
                </c:pt>
                <c:pt idx="19">
                  <c:v>5789.73</c:v>
                </c:pt>
                <c:pt idx="20">
                  <c:v>5833.63</c:v>
                </c:pt>
                <c:pt idx="21">
                  <c:v>5859.94</c:v>
                </c:pt>
                <c:pt idx="22">
                  <c:v>5846.14</c:v>
                </c:pt>
                <c:pt idx="23">
                  <c:v>5873.7400000000007</c:v>
                </c:pt>
                <c:pt idx="24">
                  <c:v>5945.6999999999989</c:v>
                </c:pt>
                <c:pt idx="25">
                  <c:v>5924.2300000000005</c:v>
                </c:pt>
                <c:pt idx="26">
                  <c:v>5913.6</c:v>
                </c:pt>
                <c:pt idx="27">
                  <c:v>5880.5599999999995</c:v>
                </c:pt>
                <c:pt idx="28">
                  <c:v>5894.4000000000005</c:v>
                </c:pt>
                <c:pt idx="29">
                  <c:v>5912.98</c:v>
                </c:pt>
                <c:pt idx="30">
                  <c:v>5852.2199999999993</c:v>
                </c:pt>
                <c:pt idx="31">
                  <c:v>5865.4700000000012</c:v>
                </c:pt>
                <c:pt idx="32">
                  <c:v>5925.16</c:v>
                </c:pt>
                <c:pt idx="33">
                  <c:v>5936.5999999999995</c:v>
                </c:pt>
                <c:pt idx="34">
                  <c:v>5921.6599999999989</c:v>
                </c:pt>
                <c:pt idx="35">
                  <c:v>5908.8399999999992</c:v>
                </c:pt>
                <c:pt idx="36">
                  <c:v>5905.05</c:v>
                </c:pt>
                <c:pt idx="37">
                  <c:v>5876.0700000000006</c:v>
                </c:pt>
                <c:pt idx="38">
                  <c:v>5772.1299999999992</c:v>
                </c:pt>
                <c:pt idx="39">
                  <c:v>5749.5199999999995</c:v>
                </c:pt>
                <c:pt idx="40" formatCode="General">
                  <c:v>5706.35</c:v>
                </c:pt>
                <c:pt idx="41">
                  <c:v>5598.9600000000009</c:v>
                </c:pt>
                <c:pt idx="42">
                  <c:v>5538.1600000000008</c:v>
                </c:pt>
                <c:pt idx="43">
                  <c:v>5453.84</c:v>
                </c:pt>
                <c:pt idx="44">
                  <c:v>5431.51</c:v>
                </c:pt>
                <c:pt idx="45">
                  <c:v>5375.3799999999992</c:v>
                </c:pt>
                <c:pt idx="46">
                  <c:v>5119.5099999999993</c:v>
                </c:pt>
                <c:pt idx="47">
                  <c:v>4505.49</c:v>
                </c:pt>
                <c:pt idx="48">
                  <c:v>3596.9699999999993</c:v>
                </c:pt>
                <c:pt idx="49">
                  <c:v>2269.42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F3F-4406-9450-02AA9025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548576"/>
        <c:axId val="326126448"/>
      </c:scatterChart>
      <c:valAx>
        <c:axId val="318548576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26126448"/>
        <c:crosses val="autoZero"/>
        <c:crossBetween val="midCat"/>
        <c:majorUnit val="49"/>
      </c:valAx>
      <c:valAx>
        <c:axId val="326126448"/>
        <c:scaling>
          <c:orientation val="minMax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18548576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54" r="0.75000000000001354" t="1" header="0.5" footer="0.5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data'!$Q$5:$S$5</c:f>
              <c:strCache>
                <c:ptCount val="1"/>
                <c:pt idx="0">
                  <c:v>Cu1(Used)1-4
noBrush</c:v>
                </c:pt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data'!$S$46:$S$95</c:f>
              <c:numCache>
                <c:formatCode>0_);[Red]\(0\)</c:formatCode>
                <c:ptCount val="50"/>
                <c:pt idx="0">
                  <c:v>134.29999999999927</c:v>
                </c:pt>
                <c:pt idx="1">
                  <c:v>282</c:v>
                </c:pt>
                <c:pt idx="2">
                  <c:v>329.39999999999964</c:v>
                </c:pt>
                <c:pt idx="3">
                  <c:v>357.89999999999964</c:v>
                </c:pt>
                <c:pt idx="4">
                  <c:v>333</c:v>
                </c:pt>
                <c:pt idx="5">
                  <c:v>371</c:v>
                </c:pt>
                <c:pt idx="6">
                  <c:v>337.79999999999927</c:v>
                </c:pt>
                <c:pt idx="7">
                  <c:v>294.90000000000146</c:v>
                </c:pt>
                <c:pt idx="8">
                  <c:v>207.29999999999927</c:v>
                </c:pt>
                <c:pt idx="9">
                  <c:v>318.89999999999964</c:v>
                </c:pt>
                <c:pt idx="10">
                  <c:v>317.89999999999964</c:v>
                </c:pt>
                <c:pt idx="11">
                  <c:v>343.90000000000146</c:v>
                </c:pt>
                <c:pt idx="12">
                  <c:v>292.10000000000036</c:v>
                </c:pt>
                <c:pt idx="13">
                  <c:v>317.60000000000036</c:v>
                </c:pt>
                <c:pt idx="14">
                  <c:v>343.70000000000073</c:v>
                </c:pt>
                <c:pt idx="15">
                  <c:v>280.29999999999927</c:v>
                </c:pt>
                <c:pt idx="16">
                  <c:v>240.39999999999964</c:v>
                </c:pt>
                <c:pt idx="17">
                  <c:v>271.89999999999964</c:v>
                </c:pt>
                <c:pt idx="18">
                  <c:v>277.70000000000073</c:v>
                </c:pt>
                <c:pt idx="19">
                  <c:v>316.29999999999927</c:v>
                </c:pt>
                <c:pt idx="20">
                  <c:v>328.20000000000073</c:v>
                </c:pt>
                <c:pt idx="21">
                  <c:v>300</c:v>
                </c:pt>
                <c:pt idx="22">
                  <c:v>283.5</c:v>
                </c:pt>
                <c:pt idx="23">
                  <c:v>298.19999999999891</c:v>
                </c:pt>
                <c:pt idx="24">
                  <c:v>300.10000000000036</c:v>
                </c:pt>
                <c:pt idx="25">
                  <c:v>349.10000000000036</c:v>
                </c:pt>
                <c:pt idx="26">
                  <c:v>290.60000000000036</c:v>
                </c:pt>
                <c:pt idx="27">
                  <c:v>305.59999999999854</c:v>
                </c:pt>
                <c:pt idx="28">
                  <c:v>301.70000000000073</c:v>
                </c:pt>
                <c:pt idx="29">
                  <c:v>324.29999999999927</c:v>
                </c:pt>
                <c:pt idx="30">
                  <c:v>314.39999999999964</c:v>
                </c:pt>
                <c:pt idx="31">
                  <c:v>246.89999999999964</c:v>
                </c:pt>
                <c:pt idx="32">
                  <c:v>289.89999999999964</c:v>
                </c:pt>
                <c:pt idx="33">
                  <c:v>192.80000000000109</c:v>
                </c:pt>
                <c:pt idx="34">
                  <c:v>240</c:v>
                </c:pt>
                <c:pt idx="35">
                  <c:v>271.10000000000036</c:v>
                </c:pt>
                <c:pt idx="36">
                  <c:v>256.29999999999927</c:v>
                </c:pt>
                <c:pt idx="37">
                  <c:v>258.30000000000109</c:v>
                </c:pt>
                <c:pt idx="38">
                  <c:v>241.69999999999891</c:v>
                </c:pt>
                <c:pt idx="39">
                  <c:v>260.19999999999891</c:v>
                </c:pt>
                <c:pt idx="40" formatCode="General">
                  <c:v>284.60000000000036</c:v>
                </c:pt>
                <c:pt idx="41">
                  <c:v>259.80000000000109</c:v>
                </c:pt>
                <c:pt idx="42">
                  <c:v>271.20000000000073</c:v>
                </c:pt>
                <c:pt idx="43">
                  <c:v>266.10000000000036</c:v>
                </c:pt>
                <c:pt idx="44">
                  <c:v>261.69999999999891</c:v>
                </c:pt>
                <c:pt idx="45">
                  <c:v>228.10000000000036</c:v>
                </c:pt>
                <c:pt idx="46">
                  <c:v>262.20000000000073</c:v>
                </c:pt>
                <c:pt idx="47">
                  <c:v>243</c:v>
                </c:pt>
                <c:pt idx="48">
                  <c:v>182.10000000000036</c:v>
                </c:pt>
                <c:pt idx="49">
                  <c:v>130.5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5C2-42AC-A1F1-7C4FA0AAA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79936"/>
        <c:axId val="385480328"/>
      </c:scatterChart>
      <c:valAx>
        <c:axId val="385479936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480328"/>
        <c:crosses val="autoZero"/>
        <c:crossBetween val="midCat"/>
        <c:majorUnit val="49"/>
      </c:valAx>
      <c:valAx>
        <c:axId val="385480328"/>
        <c:scaling>
          <c:orientation val="minMax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479936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46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data'!$AJ$44:$AK$44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data'!$AK$46:$AK$95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46B-4F71-B58A-4F055E83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34816"/>
        <c:axId val="385035208"/>
      </c:scatterChart>
      <c:valAx>
        <c:axId val="385034816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035208"/>
        <c:crosses val="autoZero"/>
        <c:crossBetween val="midCat"/>
        <c:majorUnit val="49"/>
      </c:valAx>
      <c:valAx>
        <c:axId val="385035208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034816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421" r="0.75000000000001421" t="1" header="0.5" footer="0.5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data'!$AG$44:$AH$44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data'!$AH$46:$AH$95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738-42D0-BE77-DC73BEBEF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35600"/>
        <c:axId val="385035992"/>
      </c:scatterChart>
      <c:valAx>
        <c:axId val="385035600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035992"/>
        <c:crosses val="autoZero"/>
        <c:crossBetween val="midCat"/>
        <c:majorUnit val="49"/>
      </c:valAx>
      <c:valAx>
        <c:axId val="385035992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035600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46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data'!$AP$44:$AQ$44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data'!$AQ$46:$AQ$95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23-4A1F-B32A-2E1D8142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36776"/>
        <c:axId val="385037168"/>
      </c:scatterChart>
      <c:valAx>
        <c:axId val="385036776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037168"/>
        <c:crosses val="autoZero"/>
        <c:crossBetween val="midCat"/>
        <c:majorUnit val="49"/>
      </c:valAx>
      <c:valAx>
        <c:axId val="385037168"/>
        <c:scaling>
          <c:orientation val="minMax"/>
          <c:max val="55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036776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421" r="0.75000000000001421" t="1" header="0.5" footer="0.5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data'!$AM$44:$AN$44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data'!$AN$46:$AN$95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D02-4A79-B374-B530A311F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37952"/>
        <c:axId val="385038344"/>
      </c:scatterChart>
      <c:valAx>
        <c:axId val="385037952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038344"/>
        <c:crosses val="autoZero"/>
        <c:crossBetween val="midCat"/>
        <c:majorUnit val="49"/>
      </c:valAx>
      <c:valAx>
        <c:axId val="385038344"/>
        <c:scaling>
          <c:orientation val="minMax"/>
          <c:max val="55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037952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46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data'!$AV$44:$AW$44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data'!$AW$46:$AW$95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B74-45DA-867E-04A4172C8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15680"/>
        <c:axId val="385516072"/>
      </c:scatterChart>
      <c:valAx>
        <c:axId val="385515680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516072"/>
        <c:crosses val="autoZero"/>
        <c:crossBetween val="midCat"/>
        <c:majorUnit val="49"/>
      </c:valAx>
      <c:valAx>
        <c:axId val="385516072"/>
        <c:scaling>
          <c:orientation val="minMax"/>
          <c:max val="55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515680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421" r="0.75000000000001421" t="1" header="0.5" footer="0.5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data'!$AS$44:$AT$44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data'!$AT$46:$AT$95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09F-42B8-BC97-48A2C2D6F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16856"/>
        <c:axId val="385517248"/>
      </c:scatterChart>
      <c:valAx>
        <c:axId val="385516856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517248"/>
        <c:crosses val="autoZero"/>
        <c:crossBetween val="midCat"/>
        <c:majorUnit val="49"/>
      </c:valAx>
      <c:valAx>
        <c:axId val="385517248"/>
        <c:scaling>
          <c:orientation val="minMax"/>
          <c:max val="55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516856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data'!$AY$44:$AZ$44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data'!$AZ$46:$AZ$95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02-48BF-85A8-4F0A2696A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18032"/>
        <c:axId val="385518424"/>
      </c:scatterChart>
      <c:valAx>
        <c:axId val="385518032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518424"/>
        <c:crosses val="autoZero"/>
        <c:crossBetween val="midCat"/>
        <c:majorUnit val="49"/>
      </c:valAx>
      <c:valAx>
        <c:axId val="385518424"/>
        <c:scaling>
          <c:orientation val="minMax"/>
          <c:max val="55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518032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data'!$BB$44:$BC$44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data'!$BC$46:$BC$95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A78-4BFB-981F-FE87103A7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45760"/>
        <c:axId val="385246152"/>
      </c:scatterChart>
      <c:valAx>
        <c:axId val="385245760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246152"/>
        <c:crosses val="autoZero"/>
        <c:crossBetween val="midCat"/>
        <c:majorUnit val="49"/>
      </c:valAx>
      <c:valAx>
        <c:axId val="385246152"/>
        <c:scaling>
          <c:orientation val="minMax"/>
          <c:max val="55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245760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data'!$BE$44:$BF$44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data'!$BF$46:$BF$95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FD8-4569-9546-0469C262F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47328"/>
        <c:axId val="385247720"/>
      </c:scatterChart>
      <c:valAx>
        <c:axId val="385247328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247720"/>
        <c:crosses val="autoZero"/>
        <c:crossBetween val="midCat"/>
        <c:majorUnit val="49"/>
      </c:valAx>
      <c:valAx>
        <c:axId val="385247720"/>
        <c:scaling>
          <c:orientation val="minMax"/>
          <c:max val="55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247328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data'!$E$5:$G$5</c:f>
              <c:strCache>
                <c:ptCount val="1"/>
                <c:pt idx="0">
                  <c:v>Cu1(New)1-18
noBrush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data'!$G$46:$G$95</c:f>
              <c:numCache>
                <c:formatCode>0_);[Red]\(0\)</c:formatCode>
                <c:ptCount val="50"/>
                <c:pt idx="0">
                  <c:v>2634.2999999999993</c:v>
                </c:pt>
                <c:pt idx="1">
                  <c:v>3804.6999999999989</c:v>
                </c:pt>
                <c:pt idx="2">
                  <c:v>4405.7000000000007</c:v>
                </c:pt>
                <c:pt idx="3">
                  <c:v>5079</c:v>
                </c:pt>
                <c:pt idx="4">
                  <c:v>5193.7999999999993</c:v>
                </c:pt>
                <c:pt idx="5">
                  <c:v>5190.4000000000015</c:v>
                </c:pt>
                <c:pt idx="6">
                  <c:v>5253.6999999999989</c:v>
                </c:pt>
                <c:pt idx="7">
                  <c:v>5218.6000000000004</c:v>
                </c:pt>
                <c:pt idx="8">
                  <c:v>5227.2000000000007</c:v>
                </c:pt>
                <c:pt idx="9">
                  <c:v>5383.1999999999989</c:v>
                </c:pt>
                <c:pt idx="10">
                  <c:v>5395.5</c:v>
                </c:pt>
                <c:pt idx="11">
                  <c:v>5435.9</c:v>
                </c:pt>
                <c:pt idx="12">
                  <c:v>5457.9000000000015</c:v>
                </c:pt>
                <c:pt idx="13">
                  <c:v>5580.7000000000007</c:v>
                </c:pt>
                <c:pt idx="14">
                  <c:v>5506.4000000000015</c:v>
                </c:pt>
                <c:pt idx="15">
                  <c:v>5621.6</c:v>
                </c:pt>
                <c:pt idx="16">
                  <c:v>5440.7999999999993</c:v>
                </c:pt>
                <c:pt idx="17">
                  <c:v>5537.6</c:v>
                </c:pt>
                <c:pt idx="18">
                  <c:v>5602.8000000000011</c:v>
                </c:pt>
                <c:pt idx="19">
                  <c:v>5633.2999999999993</c:v>
                </c:pt>
                <c:pt idx="20">
                  <c:v>5648.4</c:v>
                </c:pt>
                <c:pt idx="21">
                  <c:v>5527.5</c:v>
                </c:pt>
                <c:pt idx="22">
                  <c:v>5690.7000000000007</c:v>
                </c:pt>
                <c:pt idx="23">
                  <c:v>5593.9</c:v>
                </c:pt>
                <c:pt idx="24">
                  <c:v>5762.1</c:v>
                </c:pt>
                <c:pt idx="25">
                  <c:v>5708.7999999999993</c:v>
                </c:pt>
                <c:pt idx="26">
                  <c:v>5626.7000000000007</c:v>
                </c:pt>
                <c:pt idx="27">
                  <c:v>5551.5</c:v>
                </c:pt>
                <c:pt idx="28">
                  <c:v>5574.9000000000015</c:v>
                </c:pt>
                <c:pt idx="29">
                  <c:v>5510.1</c:v>
                </c:pt>
                <c:pt idx="30">
                  <c:v>5558.4</c:v>
                </c:pt>
                <c:pt idx="31">
                  <c:v>5507.4</c:v>
                </c:pt>
                <c:pt idx="32">
                  <c:v>5464.6</c:v>
                </c:pt>
                <c:pt idx="33">
                  <c:v>5447.2000000000007</c:v>
                </c:pt>
                <c:pt idx="34">
                  <c:v>5417.5999999999985</c:v>
                </c:pt>
                <c:pt idx="35">
                  <c:v>5279</c:v>
                </c:pt>
                <c:pt idx="36">
                  <c:v>5216.7999999999993</c:v>
                </c:pt>
                <c:pt idx="37">
                  <c:v>4925.5</c:v>
                </c:pt>
                <c:pt idx="38">
                  <c:v>5433.6</c:v>
                </c:pt>
                <c:pt idx="39">
                  <c:v>5546.4</c:v>
                </c:pt>
                <c:pt idx="40" formatCode="General">
                  <c:v>5451.9</c:v>
                </c:pt>
                <c:pt idx="41">
                  <c:v>5371.3000000000011</c:v>
                </c:pt>
                <c:pt idx="42">
                  <c:v>5159.2999999999993</c:v>
                </c:pt>
                <c:pt idx="43">
                  <c:v>5264</c:v>
                </c:pt>
                <c:pt idx="44">
                  <c:v>5334.6</c:v>
                </c:pt>
                <c:pt idx="45">
                  <c:v>5186</c:v>
                </c:pt>
                <c:pt idx="46">
                  <c:v>5111.8999999999996</c:v>
                </c:pt>
                <c:pt idx="47">
                  <c:v>4455.8999999999996</c:v>
                </c:pt>
                <c:pt idx="48">
                  <c:v>3421.3999999999996</c:v>
                </c:pt>
                <c:pt idx="49">
                  <c:v>2638.5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0D8-4111-B93D-5AAE82AF4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27232"/>
        <c:axId val="326127624"/>
      </c:scatterChart>
      <c:valAx>
        <c:axId val="326127232"/>
        <c:scaling>
          <c:orientation val="minMax"/>
          <c:max val="149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26127624"/>
        <c:crosses val="autoZero"/>
        <c:crossBetween val="midCat"/>
        <c:majorUnit val="49"/>
      </c:valAx>
      <c:valAx>
        <c:axId val="326127624"/>
        <c:scaling>
          <c:orientation val="minMax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26127232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32" r="0.75000000000001332" t="1" header="0.5" footer="0.5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data'!$BH$44:$BI$44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data'!$BI$46:$BI$95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6E2-46F5-8470-32D9E3482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48112"/>
        <c:axId val="385248504"/>
      </c:scatterChart>
      <c:valAx>
        <c:axId val="385248112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248504"/>
        <c:crosses val="autoZero"/>
        <c:crossBetween val="midCat"/>
        <c:majorUnit val="49"/>
      </c:valAx>
      <c:valAx>
        <c:axId val="385248504"/>
        <c:scaling>
          <c:orientation val="minMax"/>
          <c:max val="55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248112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data'!$BK$44:$BL$44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data'!$BL$46:$BL$95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496-498D-A88D-E494CBA53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49288"/>
        <c:axId val="385864872"/>
      </c:scatterChart>
      <c:valAx>
        <c:axId val="385249288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864872"/>
        <c:crosses val="autoZero"/>
        <c:crossBetween val="midCat"/>
        <c:majorUnit val="49"/>
      </c:valAx>
      <c:valAx>
        <c:axId val="385864872"/>
        <c:scaling>
          <c:orientation val="minMax"/>
          <c:max val="55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249288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data'!$BN$44:$BO$44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data'!$BO$46:$BO$95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AE5-4DD0-9158-AC8D170BC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65656"/>
        <c:axId val="385866048"/>
      </c:scatterChart>
      <c:valAx>
        <c:axId val="385865656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866048"/>
        <c:crosses val="autoZero"/>
        <c:crossBetween val="midCat"/>
        <c:majorUnit val="49"/>
      </c:valAx>
      <c:valAx>
        <c:axId val="385866048"/>
        <c:scaling>
          <c:orientation val="minMax"/>
          <c:max val="55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865656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data'!$BQ$44:$BR$44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data'!$BR$46:$BR$95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A88-4985-B9B7-B18CE3BD1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66832"/>
        <c:axId val="385867224"/>
      </c:scatterChart>
      <c:valAx>
        <c:axId val="385866832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867224"/>
        <c:crosses val="autoZero"/>
        <c:crossBetween val="midCat"/>
        <c:majorUnit val="49"/>
      </c:valAx>
      <c:valAx>
        <c:axId val="385867224"/>
        <c:scaling>
          <c:orientation val="minMax"/>
          <c:max val="55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866832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data'!$BT$44:$BU$44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data'!$BU$46:$BU$95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9DE-4A17-ADE3-1C3899669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68008"/>
        <c:axId val="385868400"/>
      </c:scatterChart>
      <c:valAx>
        <c:axId val="385868008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868400"/>
        <c:crosses val="autoZero"/>
        <c:crossBetween val="midCat"/>
        <c:majorUnit val="49"/>
      </c:valAx>
      <c:valAx>
        <c:axId val="385868400"/>
        <c:scaling>
          <c:orientation val="minMax"/>
          <c:max val="55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868008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data'!$BW$44:$BX$44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data'!$BX$46:$BX$95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273-4FE7-ADFD-6952E3C5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57680"/>
        <c:axId val="385758072"/>
      </c:scatterChart>
      <c:valAx>
        <c:axId val="385757680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758072"/>
        <c:crosses val="autoZero"/>
        <c:crossBetween val="midCat"/>
        <c:majorUnit val="49"/>
      </c:valAx>
      <c:valAx>
        <c:axId val="385758072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757680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data'!$BZ$44:$CA$44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data'!$CA$46:$CA$95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3EF-4FDE-A24E-397ADB528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58856"/>
        <c:axId val="385759248"/>
      </c:scatterChart>
      <c:valAx>
        <c:axId val="385758856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759248"/>
        <c:crosses val="autoZero"/>
        <c:crossBetween val="midCat"/>
        <c:majorUnit val="49"/>
      </c:valAx>
      <c:valAx>
        <c:axId val="385759248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758856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data'!$CC$44:$CD$44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data'!$CD$46:$CD$95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9D4-4BB9-967E-1C3B3B8E4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60032"/>
        <c:axId val="385760424"/>
      </c:scatterChart>
      <c:valAx>
        <c:axId val="385760032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760424"/>
        <c:crosses val="autoZero"/>
        <c:crossBetween val="midCat"/>
        <c:majorUnit val="49"/>
      </c:valAx>
      <c:valAx>
        <c:axId val="385760424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760032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data'!$CF$44:$CG$44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data'!$CG$46:$CG$95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3F4-4D3D-81EF-169F10523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35272"/>
        <c:axId val="386335664"/>
      </c:scatterChart>
      <c:valAx>
        <c:axId val="386335272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335664"/>
        <c:crosses val="autoZero"/>
        <c:crossBetween val="midCat"/>
        <c:majorUnit val="49"/>
      </c:valAx>
      <c:valAx>
        <c:axId val="386335664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335272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data'!$CI$44:$CJ$44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data'!$CJ$46:$CJ$95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9FC-44D6-82CC-8CC114633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36448"/>
        <c:axId val="386336840"/>
      </c:scatterChart>
      <c:valAx>
        <c:axId val="386336448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336840"/>
        <c:crosses val="autoZero"/>
        <c:crossBetween val="midCat"/>
        <c:majorUnit val="49"/>
      </c:valAx>
      <c:valAx>
        <c:axId val="386336840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336448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data'!$K$5:$M$5</c:f>
              <c:strCache>
                <c:ptCount val="1"/>
                <c:pt idx="0">
                  <c:v>Cu1(Used)1-3
noBrush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data'!$M$46:$M$95</c:f>
              <c:numCache>
                <c:formatCode>0_);[Red]\(0\)</c:formatCode>
                <c:ptCount val="50"/>
                <c:pt idx="0">
                  <c:v>2.1000000000003638</c:v>
                </c:pt>
                <c:pt idx="1">
                  <c:v>220.29999999999927</c:v>
                </c:pt>
                <c:pt idx="2">
                  <c:v>240</c:v>
                </c:pt>
                <c:pt idx="3">
                  <c:v>244.5</c:v>
                </c:pt>
                <c:pt idx="4">
                  <c:v>292.89999999999964</c:v>
                </c:pt>
                <c:pt idx="5">
                  <c:v>321.19999999999891</c:v>
                </c:pt>
                <c:pt idx="6">
                  <c:v>345.60000000000036</c:v>
                </c:pt>
                <c:pt idx="7">
                  <c:v>352.19999999999891</c:v>
                </c:pt>
                <c:pt idx="8">
                  <c:v>321.29999999999927</c:v>
                </c:pt>
                <c:pt idx="9">
                  <c:v>266.5</c:v>
                </c:pt>
                <c:pt idx="10">
                  <c:v>254.80000000000109</c:v>
                </c:pt>
                <c:pt idx="11">
                  <c:v>223.29999999999927</c:v>
                </c:pt>
                <c:pt idx="12">
                  <c:v>228.89999999999964</c:v>
                </c:pt>
                <c:pt idx="13">
                  <c:v>273.10000000000036</c:v>
                </c:pt>
                <c:pt idx="14">
                  <c:v>235.60000000000036</c:v>
                </c:pt>
                <c:pt idx="15">
                  <c:v>286.80000000000109</c:v>
                </c:pt>
                <c:pt idx="16">
                  <c:v>183.60000000000036</c:v>
                </c:pt>
                <c:pt idx="17">
                  <c:v>198</c:v>
                </c:pt>
                <c:pt idx="18">
                  <c:v>153.10000000000036</c:v>
                </c:pt>
                <c:pt idx="19">
                  <c:v>92.700000000000728</c:v>
                </c:pt>
                <c:pt idx="20">
                  <c:v>95.399999999999636</c:v>
                </c:pt>
                <c:pt idx="21">
                  <c:v>133.5</c:v>
                </c:pt>
                <c:pt idx="22">
                  <c:v>145.39999999999964</c:v>
                </c:pt>
                <c:pt idx="23">
                  <c:v>53.399999999999636</c:v>
                </c:pt>
                <c:pt idx="24">
                  <c:v>163.80000000000109</c:v>
                </c:pt>
                <c:pt idx="25">
                  <c:v>139.90000000000146</c:v>
                </c:pt>
                <c:pt idx="26">
                  <c:v>111.09999999999854</c:v>
                </c:pt>
                <c:pt idx="27">
                  <c:v>52.899999999999636</c:v>
                </c:pt>
                <c:pt idx="28">
                  <c:v>139.90000000000146</c:v>
                </c:pt>
                <c:pt idx="29">
                  <c:v>186.5</c:v>
                </c:pt>
                <c:pt idx="30">
                  <c:v>152.5</c:v>
                </c:pt>
                <c:pt idx="31">
                  <c:v>181.60000000000036</c:v>
                </c:pt>
                <c:pt idx="32">
                  <c:v>271.10000000000036</c:v>
                </c:pt>
                <c:pt idx="33">
                  <c:v>238.10000000000036</c:v>
                </c:pt>
                <c:pt idx="34">
                  <c:v>253.10000000000036</c:v>
                </c:pt>
                <c:pt idx="35">
                  <c:v>273</c:v>
                </c:pt>
                <c:pt idx="36">
                  <c:v>316.70000000000073</c:v>
                </c:pt>
                <c:pt idx="37">
                  <c:v>335.60000000000036</c:v>
                </c:pt>
                <c:pt idx="38">
                  <c:v>262.79999999999927</c:v>
                </c:pt>
                <c:pt idx="39">
                  <c:v>306.70000000000073</c:v>
                </c:pt>
                <c:pt idx="40" formatCode="General">
                  <c:v>147</c:v>
                </c:pt>
                <c:pt idx="41">
                  <c:v>220.70000000000073</c:v>
                </c:pt>
                <c:pt idx="42">
                  <c:v>299</c:v>
                </c:pt>
                <c:pt idx="43">
                  <c:v>285.10000000000036</c:v>
                </c:pt>
                <c:pt idx="44">
                  <c:v>317.80000000000109</c:v>
                </c:pt>
                <c:pt idx="45">
                  <c:v>285.60000000000036</c:v>
                </c:pt>
                <c:pt idx="46">
                  <c:v>352</c:v>
                </c:pt>
                <c:pt idx="47">
                  <c:v>292.89999999999964</c:v>
                </c:pt>
                <c:pt idx="48">
                  <c:v>175.89999999999964</c:v>
                </c:pt>
                <c:pt idx="49">
                  <c:v>68.700000000000728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6-4627-A3AC-BA9A3B15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28408"/>
        <c:axId val="326128800"/>
      </c:scatterChart>
      <c:valAx>
        <c:axId val="326128408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26128800"/>
        <c:crosses val="autoZero"/>
        <c:crossBetween val="midCat"/>
        <c:majorUnit val="49"/>
      </c:valAx>
      <c:valAx>
        <c:axId val="326128800"/>
        <c:scaling>
          <c:orientation val="minMax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26128408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data'!$CL$44:$CM$44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data'!$CM$46:$CM$95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A0A-4FA7-ACBA-371C8DBA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37624"/>
        <c:axId val="386338016"/>
      </c:scatterChart>
      <c:valAx>
        <c:axId val="386337624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338016"/>
        <c:crosses val="autoZero"/>
        <c:crossBetween val="midCat"/>
        <c:majorUnit val="49"/>
      </c:valAx>
      <c:valAx>
        <c:axId val="386338016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337624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data'!$CO$44:$CP$44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data'!$CP$46:$CP$95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DE-4C62-BF37-636EB75A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38800"/>
        <c:axId val="386046088"/>
      </c:scatterChart>
      <c:valAx>
        <c:axId val="386338800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046088"/>
        <c:crosses val="autoZero"/>
        <c:crossBetween val="midCat"/>
        <c:majorUnit val="49"/>
      </c:valAx>
      <c:valAx>
        <c:axId val="386046088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338800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data'!$CR$44:$CS$44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data'!$CS$46:$CS$95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98-41ED-893D-61A706400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46872"/>
        <c:axId val="386047264"/>
      </c:scatterChart>
      <c:valAx>
        <c:axId val="386046872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047264"/>
        <c:crosses val="autoZero"/>
        <c:crossBetween val="midCat"/>
        <c:majorUnit val="49"/>
      </c:valAx>
      <c:valAx>
        <c:axId val="386047264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046872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data'!$CU$44:$CV$44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data'!$CV$46:$CV$95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4CA-4023-A9D9-F20EB8DF0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48048"/>
        <c:axId val="386048440"/>
      </c:scatterChart>
      <c:valAx>
        <c:axId val="386048048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048440"/>
        <c:crosses val="autoZero"/>
        <c:crossBetween val="midCat"/>
        <c:majorUnit val="49"/>
      </c:valAx>
      <c:valAx>
        <c:axId val="386048440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048048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data'!$CX$44:$CY$44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data'!$CY$46:$CY$95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79-468F-A598-F96B44C0D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49224"/>
        <c:axId val="386049616"/>
      </c:scatterChart>
      <c:valAx>
        <c:axId val="386049224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049616"/>
        <c:crosses val="autoZero"/>
        <c:crossBetween val="midCat"/>
        <c:majorUnit val="49"/>
      </c:valAx>
      <c:valAx>
        <c:axId val="386049616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049224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data'!$DA$44:$DB$44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data'!$DB$46:$DB$95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9A-4CDF-A926-07B5CB9FD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165264"/>
        <c:axId val="386165656"/>
      </c:scatterChart>
      <c:valAx>
        <c:axId val="386165264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165656"/>
        <c:crosses val="autoZero"/>
        <c:crossBetween val="midCat"/>
        <c:majorUnit val="49"/>
      </c:valAx>
      <c:valAx>
        <c:axId val="386165656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165264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data'!$DD$44:$DE$44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data'!$DE$46:$DE$95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DAD-4A84-892B-666A5F73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166832"/>
        <c:axId val="386167224"/>
      </c:scatterChart>
      <c:valAx>
        <c:axId val="386166832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167224"/>
        <c:crosses val="autoZero"/>
        <c:crossBetween val="midCat"/>
        <c:majorUnit val="49"/>
      </c:valAx>
      <c:valAx>
        <c:axId val="386167224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166832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data'!$DG$44:$DH$44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data'!$DH$46:$DH$95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4CD-4677-A9E5-E8D6D95E8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168008"/>
        <c:axId val="386168400"/>
      </c:scatterChart>
      <c:valAx>
        <c:axId val="386168008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168400"/>
        <c:crosses val="autoZero"/>
        <c:crossBetween val="midCat"/>
        <c:majorUnit val="49"/>
      </c:valAx>
      <c:valAx>
        <c:axId val="386168400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168008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data'!$DJ$44:$DK$44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data'!$DK$46:$DK$95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B0F-4C33-ACE1-2F347D89B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08064"/>
        <c:axId val="386608456"/>
      </c:scatterChart>
      <c:valAx>
        <c:axId val="386608064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608456"/>
        <c:crosses val="autoZero"/>
        <c:crossBetween val="midCat"/>
        <c:majorUnit val="49"/>
      </c:valAx>
      <c:valAx>
        <c:axId val="386608456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608064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data'!$DM$44:$DN$44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data'!$DN$46:$DN$95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0D-403C-8EEB-5FC6F5C88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09240"/>
        <c:axId val="386609632"/>
      </c:scatterChart>
      <c:valAx>
        <c:axId val="386609240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609632"/>
        <c:crosses val="autoZero"/>
        <c:crossBetween val="midCat"/>
        <c:majorUnit val="49"/>
      </c:valAx>
      <c:valAx>
        <c:axId val="386609632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609240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584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data'!$H$5:$J$5</c:f>
              <c:strCache>
                <c:ptCount val="1"/>
                <c:pt idx="0">
                  <c:v>Cu1(Used)1-2
noBrush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data'!$J$46:$J$95</c:f>
              <c:numCache>
                <c:formatCode>0_);[Red]\(0\)</c:formatCode>
                <c:ptCount val="50"/>
                <c:pt idx="0">
                  <c:v>2712.4699999999993</c:v>
                </c:pt>
                <c:pt idx="1">
                  <c:v>3800.01</c:v>
                </c:pt>
                <c:pt idx="2">
                  <c:v>4566.54</c:v>
                </c:pt>
                <c:pt idx="3">
                  <c:v>4952.7900000000009</c:v>
                </c:pt>
                <c:pt idx="4">
                  <c:v>5176.119999999999</c:v>
                </c:pt>
                <c:pt idx="5">
                  <c:v>5218.6499999999996</c:v>
                </c:pt>
                <c:pt idx="6">
                  <c:v>5265.61</c:v>
                </c:pt>
                <c:pt idx="7">
                  <c:v>5290.4000000000005</c:v>
                </c:pt>
                <c:pt idx="8">
                  <c:v>5347.7399999999989</c:v>
                </c:pt>
                <c:pt idx="9">
                  <c:v>5439.7800000000007</c:v>
                </c:pt>
                <c:pt idx="10">
                  <c:v>5482.3300000000008</c:v>
                </c:pt>
                <c:pt idx="11">
                  <c:v>5521.87</c:v>
                </c:pt>
                <c:pt idx="12">
                  <c:v>5554.3200000000006</c:v>
                </c:pt>
                <c:pt idx="13">
                  <c:v>5577.7300000000005</c:v>
                </c:pt>
                <c:pt idx="14">
                  <c:v>5596.5700000000006</c:v>
                </c:pt>
                <c:pt idx="15">
                  <c:v>5574.6500000000005</c:v>
                </c:pt>
                <c:pt idx="16">
                  <c:v>5588.37</c:v>
                </c:pt>
                <c:pt idx="17">
                  <c:v>5601.5099999999993</c:v>
                </c:pt>
                <c:pt idx="18">
                  <c:v>5609.9299999999994</c:v>
                </c:pt>
                <c:pt idx="19">
                  <c:v>5597.0099999999993</c:v>
                </c:pt>
                <c:pt idx="20">
                  <c:v>5643.3499999999995</c:v>
                </c:pt>
                <c:pt idx="21">
                  <c:v>5626.2099999999991</c:v>
                </c:pt>
                <c:pt idx="22">
                  <c:v>5700.8200000000006</c:v>
                </c:pt>
                <c:pt idx="23">
                  <c:v>5733.9499999999989</c:v>
                </c:pt>
                <c:pt idx="24">
                  <c:v>5763.2300000000005</c:v>
                </c:pt>
                <c:pt idx="25">
                  <c:v>5757</c:v>
                </c:pt>
                <c:pt idx="26">
                  <c:v>5711.29</c:v>
                </c:pt>
                <c:pt idx="27">
                  <c:v>5762.83</c:v>
                </c:pt>
                <c:pt idx="28">
                  <c:v>5770.0700000000006</c:v>
                </c:pt>
                <c:pt idx="29">
                  <c:v>5769.8899999999994</c:v>
                </c:pt>
                <c:pt idx="30">
                  <c:v>5796.9900000000007</c:v>
                </c:pt>
                <c:pt idx="31">
                  <c:v>5856.87</c:v>
                </c:pt>
                <c:pt idx="32">
                  <c:v>5855.1299999999992</c:v>
                </c:pt>
                <c:pt idx="33">
                  <c:v>5844.2099999999991</c:v>
                </c:pt>
                <c:pt idx="34">
                  <c:v>5873.670000000001</c:v>
                </c:pt>
                <c:pt idx="35">
                  <c:v>5799.24</c:v>
                </c:pt>
                <c:pt idx="36">
                  <c:v>5739.0700000000006</c:v>
                </c:pt>
                <c:pt idx="37">
                  <c:v>5638.12</c:v>
                </c:pt>
                <c:pt idx="38">
                  <c:v>5614.46</c:v>
                </c:pt>
                <c:pt idx="39">
                  <c:v>5522.8400000000011</c:v>
                </c:pt>
                <c:pt idx="40" formatCode="General">
                  <c:v>5392.7</c:v>
                </c:pt>
                <c:pt idx="41">
                  <c:v>5303.07</c:v>
                </c:pt>
                <c:pt idx="42">
                  <c:v>5231.3500000000004</c:v>
                </c:pt>
                <c:pt idx="43">
                  <c:v>5181.0999999999995</c:v>
                </c:pt>
                <c:pt idx="44">
                  <c:v>5182.24</c:v>
                </c:pt>
                <c:pt idx="45">
                  <c:v>5114.74</c:v>
                </c:pt>
                <c:pt idx="46">
                  <c:v>4895.3200000000006</c:v>
                </c:pt>
                <c:pt idx="47">
                  <c:v>4485.6299999999992</c:v>
                </c:pt>
                <c:pt idx="48">
                  <c:v>3613.3200000000015</c:v>
                </c:pt>
                <c:pt idx="49">
                  <c:v>2376.67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C4-4AEF-9CDB-DE9488CEA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29584"/>
        <c:axId val="326129976"/>
      </c:scatterChart>
      <c:valAx>
        <c:axId val="326129584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26129976"/>
        <c:crosses val="autoZero"/>
        <c:crossBetween val="midCat"/>
        <c:majorUnit val="49"/>
      </c:valAx>
      <c:valAx>
        <c:axId val="326129976"/>
        <c:scaling>
          <c:orientation val="minMax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26129584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77" r="0.75000000000001377" t="1" header="0.5" footer="0.5"/>
    <c:pageSetup paperSize="9" orientation="landscape" horizontalDpi="300" verticalDpi="30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data'!$DP$44:$DQ$44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data'!$DQ$46:$DQ$95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322-4B97-867B-C463B45FA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10416"/>
        <c:axId val="386610808"/>
      </c:scatterChart>
      <c:valAx>
        <c:axId val="386610416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610808"/>
        <c:crosses val="autoZero"/>
        <c:crossBetween val="midCat"/>
        <c:majorUnit val="49"/>
      </c:valAx>
      <c:valAx>
        <c:axId val="386610808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610416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data'!$DS$44:$DT$44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data'!$DT$46:$DT$95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1A-4004-81C8-99EE91068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93416"/>
        <c:axId val="387193808"/>
      </c:scatterChart>
      <c:valAx>
        <c:axId val="387193416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7193808"/>
        <c:crosses val="autoZero"/>
        <c:crossBetween val="midCat"/>
        <c:majorUnit val="49"/>
      </c:valAx>
      <c:valAx>
        <c:axId val="387193808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7193416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200" b="1" i="0" baseline="0">
                <a:effectLst/>
              </a:rPr>
              <a:t>(TEOS) CSL9430C _2.75psi_300ml_30s</a:t>
            </a:r>
            <a:endParaRPr lang="ko-KR" altLang="ko-KR" sz="12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4920758144668536E-2"/>
          <c:y val="0.1126829268292683"/>
          <c:w val="0.57007514905707213"/>
          <c:h val="0.81187555214134821"/>
        </c:manualLayout>
      </c:layout>
      <c:lineChart>
        <c:grouping val="standard"/>
        <c:varyColors val="0"/>
        <c:ser>
          <c:idx val="1"/>
          <c:order val="1"/>
          <c:tx>
            <c:strRef>
              <c:f>'screening test'!$B$4</c:f>
              <c:strCache>
                <c:ptCount val="1"/>
                <c:pt idx="0">
                  <c:v>IC1010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'screening test'!$C$4:$E$4</c:f>
              <c:numCache>
                <c:formatCode>_(* #,##0_);_(* \(#,##0\);_(* "-"_);_(@_)</c:formatCode>
                <c:ptCount val="3"/>
                <c:pt idx="0">
                  <c:v>-5.7687500000001064</c:v>
                </c:pt>
                <c:pt idx="1">
                  <c:v>-5.1291666666669089</c:v>
                </c:pt>
                <c:pt idx="2">
                  <c:v>-4.5562500000000909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13-4DE9-B5D8-3DA6F5E3B998}"/>
            </c:ext>
          </c:extLst>
        </c:ser>
        <c:ser>
          <c:idx val="2"/>
          <c:order val="2"/>
          <c:tx>
            <c:strRef>
              <c:f>'screening test'!$B$5</c:f>
              <c:strCache>
                <c:ptCount val="1"/>
                <c:pt idx="0">
                  <c:v>MR820LPHC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'screening test'!$C$5:$E$5</c:f>
              <c:numCache>
                <c:formatCode>_(* #,##0_);_(* \(#,##0\);_(* "-"_);_(@_)</c:formatCode>
                <c:ptCount val="3"/>
                <c:pt idx="0">
                  <c:v>0.34791666666698501</c:v>
                </c:pt>
                <c:pt idx="1">
                  <c:v>0.21458333333331817</c:v>
                </c:pt>
                <c:pt idx="2">
                  <c:v>0.35833333333327272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13-4DE9-B5D8-3DA6F5E3B998}"/>
            </c:ext>
          </c:extLst>
        </c:ser>
        <c:ser>
          <c:idx val="3"/>
          <c:order val="3"/>
          <c:tx>
            <c:strRef>
              <c:f>'screening test'!$B$6</c:f>
              <c:strCache>
                <c:ptCount val="1"/>
                <c:pt idx="0">
                  <c:v>MR1440HP T01a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'screening test'!$C$6:$E$6</c:f>
              <c:numCache>
                <c:formatCode>_(* #,##0_);_(* \(#,##0\);_(* "-"_);_(@_)</c:formatCode>
                <c:ptCount val="3"/>
                <c:pt idx="0">
                  <c:v>0.66249999999990905</c:v>
                </c:pt>
                <c:pt idx="1">
                  <c:v>1.0500000000001062</c:v>
                </c:pt>
                <c:pt idx="2">
                  <c:v>0.82708333333327266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13-4DE9-B5D8-3DA6F5E3B998}"/>
            </c:ext>
          </c:extLst>
        </c:ser>
        <c:ser>
          <c:idx val="4"/>
          <c:order val="4"/>
          <c:tx>
            <c:strRef>
              <c:f>'screening test'!$B$7</c:f>
              <c:strCache>
                <c:ptCount val="1"/>
                <c:pt idx="0">
                  <c:v>MR1440LPHC 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'screening test'!$C$7:$E$7</c:f>
              <c:numCache>
                <c:formatCode>_(* #,##0_);_(* \(#,##0\);_(* "-"_);_(@_)</c:formatCode>
                <c:ptCount val="3"/>
                <c:pt idx="0">
                  <c:v>0.26666666666703048</c:v>
                </c:pt>
                <c:pt idx="1">
                  <c:v>-3.5416666666454454E-2</c:v>
                </c:pt>
                <c:pt idx="2">
                  <c:v>0.47083333333345462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13-4DE9-B5D8-3DA6F5E3B998}"/>
            </c:ext>
          </c:extLst>
        </c:ser>
        <c:ser>
          <c:idx val="5"/>
          <c:order val="5"/>
          <c:tx>
            <c:strRef>
              <c:f>'screening test'!$B$8</c:f>
              <c:strCache>
                <c:ptCount val="1"/>
                <c:pt idx="0">
                  <c:v>MR860LPHC 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'screening test'!$C$8:$E$8</c:f>
              <c:numCache>
                <c:formatCode>_(* #,##0_);_(* \(#,##0\);_(* "-"_);_(@_)</c:formatCode>
                <c:ptCount val="3"/>
                <c:pt idx="0">
                  <c:v>-0.14375000000040927</c:v>
                </c:pt>
                <c:pt idx="1">
                  <c:v>-0.15000000000001515</c:v>
                </c:pt>
                <c:pt idx="2">
                  <c:v>-0.42500000000010613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213-4DE9-B5D8-3DA6F5E3B998}"/>
            </c:ext>
          </c:extLst>
        </c:ser>
        <c:ser>
          <c:idx val="6"/>
          <c:order val="6"/>
          <c:tx>
            <c:strRef>
              <c:f>'screening test'!$B$9</c:f>
              <c:strCache>
                <c:ptCount val="1"/>
                <c:pt idx="0">
                  <c:v>MR860LPHC 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'screening test'!$C$9:$E$9</c:f>
              <c:numCache>
                <c:formatCode>_(* #,##0_);_(* \(#,##0\);_(* "-"_);_(@_)</c:formatCode>
                <c:ptCount val="3"/>
                <c:pt idx="0">
                  <c:v>-0.22291666666653023</c:v>
                </c:pt>
                <c:pt idx="1">
                  <c:v>-0.25833333333328784</c:v>
                </c:pt>
                <c:pt idx="2">
                  <c:v>-4.9999999999878732E-2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213-4DE9-B5D8-3DA6F5E3B998}"/>
            </c:ext>
          </c:extLst>
        </c:ser>
        <c:ser>
          <c:idx val="7"/>
          <c:order val="7"/>
          <c:tx>
            <c:strRef>
              <c:f>'screening test'!$B$10</c:f>
              <c:strCache>
                <c:ptCount val="1"/>
                <c:pt idx="0">
                  <c:v>MR888LP T01a Z4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'screening test'!$C$10:$E$10</c:f>
              <c:numCache>
                <c:formatCode>_(* #,##0_);_(* \(#,##0\);_(* "-"_);_(@_)</c:formatCode>
                <c:ptCount val="3"/>
                <c:pt idx="0">
                  <c:v>-1.4479166666666667</c:v>
                </c:pt>
                <c:pt idx="1">
                  <c:v>-1.6300000000003638</c:v>
                </c:pt>
                <c:pt idx="2">
                  <c:v>-1.6400000000004367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213-4DE9-B5D8-3DA6F5E3B998}"/>
            </c:ext>
          </c:extLst>
        </c:ser>
        <c:ser>
          <c:idx val="8"/>
          <c:order val="8"/>
          <c:tx>
            <c:strRef>
              <c:f>'screening test'!$B$11</c:f>
              <c:strCache>
                <c:ptCount val="1"/>
                <c:pt idx="0">
                  <c:v>MR888LP A Z4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'screening test'!$C$11:$E$11</c:f>
              <c:numCache>
                <c:formatCode>_(* #,##0_);_(* \(#,##0\);_(* "-"_);_(@_)</c:formatCode>
                <c:ptCount val="3"/>
                <c:pt idx="0">
                  <c:v>0.35799999999995635</c:v>
                </c:pt>
                <c:pt idx="1">
                  <c:v>0.23200000000011642</c:v>
                </c:pt>
                <c:pt idx="2">
                  <c:v>0.27399999999994179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213-4DE9-B5D8-3DA6F5E3B998}"/>
            </c:ext>
          </c:extLst>
        </c:ser>
        <c:ser>
          <c:idx val="9"/>
          <c:order val="9"/>
          <c:tx>
            <c:strRef>
              <c:f>'screening test'!$B$12</c:f>
              <c:strCache>
                <c:ptCount val="1"/>
                <c:pt idx="0">
                  <c:v>MR1085LP 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'screening test'!$C$12:$E$12</c:f>
              <c:numCache>
                <c:formatCode>_(* #,##0_);_(* \(#,##0\);_(* "-"_);_(@_)</c:formatCode>
                <c:ptCount val="3"/>
                <c:pt idx="0">
                  <c:v>5.0988738252399175</c:v>
                </c:pt>
                <c:pt idx="1">
                  <c:v>0.91567082580211379</c:v>
                </c:pt>
                <c:pt idx="2">
                  <c:v>1.0979554282617057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213-4DE9-B5D8-3DA6F5E3B998}"/>
            </c:ext>
          </c:extLst>
        </c:ser>
        <c:ser>
          <c:idx val="10"/>
          <c:order val="10"/>
          <c:tx>
            <c:strRef>
              <c:f>'screening test'!$B$13</c:f>
              <c:strCache>
                <c:ptCount val="1"/>
                <c:pt idx="0">
                  <c:v>MR1085LP A Z4.5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'screening test'!$C$13:$E$13</c:f>
              <c:numCache>
                <c:formatCode>_(* #,##0_);_(* \(#,##0\);_(* "-"_);_(@_)</c:formatCode>
                <c:ptCount val="3"/>
                <c:pt idx="0">
                  <c:v>0.64800000000010183</c:v>
                </c:pt>
                <c:pt idx="1">
                  <c:v>3.9999999996507543E-3</c:v>
                </c:pt>
                <c:pt idx="2">
                  <c:v>7.9999999998108251E-3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213-4DE9-B5D8-3DA6F5E3B998}"/>
            </c:ext>
          </c:extLst>
        </c:ser>
        <c:ser>
          <c:idx val="11"/>
          <c:order val="11"/>
          <c:tx>
            <c:strRef>
              <c:f>'screening test'!$B$14</c:f>
              <c:strCache>
                <c:ptCount val="1"/>
                <c:pt idx="0">
                  <c:v>MR1445LP 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'screening test'!$C$14:$E$14</c:f>
              <c:numCache>
                <c:formatCode>_(* #,##0_);_(* \(#,##0\);_(* "-"_);_(@_)</c:formatCode>
                <c:ptCount val="3"/>
                <c:pt idx="0">
                  <c:v>-0.91800000000046567</c:v>
                </c:pt>
                <c:pt idx="1">
                  <c:v>-0.17199999999967985</c:v>
                </c:pt>
                <c:pt idx="2">
                  <c:v>-0.41799999999973808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213-4DE9-B5D8-3DA6F5E3B998}"/>
            </c:ext>
          </c:extLst>
        </c:ser>
        <c:ser>
          <c:idx val="12"/>
          <c:order val="12"/>
          <c:tx>
            <c:strRef>
              <c:f>'screening test'!$B$15</c:f>
              <c:strCache>
                <c:ptCount val="1"/>
                <c:pt idx="0">
                  <c:v>MR1445LP A Z4.5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'screening test'!$C$15:$E$15</c:f>
              <c:numCache>
                <c:formatCode>_(* #,##0_);_(* \(#,##0\);_(* "-"_);_(@_)</c:formatCode>
                <c:ptCount val="3"/>
                <c:pt idx="0">
                  <c:v>0.78000000000036385</c:v>
                </c:pt>
                <c:pt idx="1">
                  <c:v>0.79400000000001458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213-4DE9-B5D8-3DA6F5E3B998}"/>
            </c:ext>
          </c:extLst>
        </c:ser>
        <c:ser>
          <c:idx val="13"/>
          <c:order val="13"/>
          <c:tx>
            <c:strRef>
              <c:f>'screening test'!$B$16</c:f>
              <c:strCache>
                <c:ptCount val="1"/>
                <c:pt idx="0">
                  <c:v>MR888HP 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'screening test'!$C$16:$E$16</c:f>
              <c:numCache>
                <c:formatCode>_(* #,##0_);_(* \(#,##0\);_(* "-"_);_(@_)</c:formatCode>
                <c:ptCount val="3"/>
                <c:pt idx="0">
                  <c:v>0.96799999999981079</c:v>
                </c:pt>
                <c:pt idx="1">
                  <c:v>1.2959999999999854</c:v>
                </c:pt>
                <c:pt idx="2">
                  <c:v>1.3659999999996217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213-4DE9-B5D8-3DA6F5E3B998}"/>
            </c:ext>
          </c:extLst>
        </c:ser>
        <c:ser>
          <c:idx val="14"/>
          <c:order val="14"/>
          <c:tx>
            <c:strRef>
              <c:f>'screening test'!$B$17</c:f>
              <c:strCache>
                <c:ptCount val="1"/>
                <c:pt idx="0">
                  <c:v>MR888HP A 60DZ4.1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'screening test'!$C$17:$E$17</c:f>
              <c:numCache>
                <c:formatCode>_(* #,##0_);_(* \(#,##0\);_(* "-"_);_(@_)</c:formatCode>
                <c:ptCount val="3"/>
                <c:pt idx="0">
                  <c:v>-0.12800000000002909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213-4DE9-B5D8-3DA6F5E3B998}"/>
            </c:ext>
          </c:extLst>
        </c:ser>
        <c:ser>
          <c:idx val="15"/>
          <c:order val="15"/>
          <c:tx>
            <c:strRef>
              <c:f>'screening test'!$B$18</c:f>
              <c:strCache>
                <c:ptCount val="1"/>
                <c:pt idx="0">
                  <c:v>MR825LP 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'screening test'!$C$18:$E$18</c:f>
              <c:numCache>
                <c:formatCode>_(* #,##0_);_(* \(#,##0\);_(* "-"_);_(@_)</c:formatCode>
                <c:ptCount val="3"/>
                <c:pt idx="0">
                  <c:v>0.14000000000029103</c:v>
                </c:pt>
                <c:pt idx="1">
                  <c:v>-0.11400000000008731</c:v>
                </c:pt>
                <c:pt idx="2">
                  <c:v>2.4000000000087313E-2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213-4DE9-B5D8-3DA6F5E3B998}"/>
            </c:ext>
          </c:extLst>
        </c:ser>
        <c:ser>
          <c:idx val="16"/>
          <c:order val="16"/>
          <c:tx>
            <c:strRef>
              <c:f>'screening test'!$B$19</c:f>
              <c:strCache>
                <c:ptCount val="1"/>
                <c:pt idx="0">
                  <c:v>MR888HPHC A Z4.2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'screening test'!$C$19:$E$19</c:f>
              <c:numCache>
                <c:formatCode>_(* #,##0_);_(* \(#,##0\);_(* "-"_);_(@_)</c:formatCode>
                <c:ptCount val="3"/>
                <c:pt idx="0">
                  <c:v>-0.36200000000018917</c:v>
                </c:pt>
                <c:pt idx="1">
                  <c:v>-0.28400000000001457</c:v>
                </c:pt>
                <c:pt idx="2">
                  <c:v>0.4660000000000582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213-4DE9-B5D8-3DA6F5E3B998}"/>
            </c:ext>
          </c:extLst>
        </c:ser>
        <c:ser>
          <c:idx val="17"/>
          <c:order val="17"/>
          <c:tx>
            <c:strRef>
              <c:f>'screening test'!$B$20</c:f>
              <c:strCache>
                <c:ptCount val="1"/>
                <c:pt idx="0">
                  <c:v>MR1085LPHC D Z4.5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'screening test'!$C$20:$E$20</c:f>
              <c:numCache>
                <c:formatCode>_(* #,##0_);_(* \(#,##0\);_(* "-"_);_(@_)</c:formatCode>
                <c:ptCount val="3"/>
                <c:pt idx="0">
                  <c:v>1.6380000000001018</c:v>
                </c:pt>
                <c:pt idx="1">
                  <c:v>2.0179999999997382</c:v>
                </c:pt>
                <c:pt idx="2">
                  <c:v>0.86600000000027644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9213-4DE9-B5D8-3DA6F5E3B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94592"/>
        <c:axId val="38719498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'screening test'!$B$3</c15:sqref>
                        </c15:formulaRef>
                      </c:ext>
                    </c:extLst>
                    <c:strCache>
                      <c:ptCount val="1"/>
                      <c:pt idx="0">
                        <c:v>TEOS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'screening test'!$C$3:$E$3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11-9213-4DE9-B5D8-3DA6F5E3B998}"/>
                  </c:ext>
                </c:extLst>
              </c15:ser>
            </c15:filteredLineSeries>
          </c:ext>
        </c:extLst>
      </c:lineChart>
      <c:catAx>
        <c:axId val="3871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7194984"/>
        <c:crosses val="autoZero"/>
        <c:auto val="1"/>
        <c:lblAlgn val="ctr"/>
        <c:lblOffset val="100"/>
        <c:noMultiLvlLbl val="0"/>
      </c:catAx>
      <c:valAx>
        <c:axId val="38719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71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71185644048003"/>
          <c:y val="0.11040522373727674"/>
          <c:w val="0.29817688281922505"/>
          <c:h val="0.852847833045259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200" b="1" i="0" baseline="0">
                <a:effectLst/>
              </a:rPr>
              <a:t>(Cu) CSL9430C _2.75psi_300ml_30s</a:t>
            </a:r>
            <a:endParaRPr lang="ko-KR" altLang="ko-KR" sz="12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'screening test'!$N$4</c:f>
              <c:strCache>
                <c:ptCount val="1"/>
                <c:pt idx="0">
                  <c:v>IC1010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'screening test'!$O$2:$Q$2</c:f>
              <c:strCache>
                <c:ptCount val="3"/>
                <c:pt idx="0">
                  <c:v>Old-new</c:v>
                </c:pt>
                <c:pt idx="1">
                  <c:v>Used</c:v>
                </c:pt>
                <c:pt idx="2">
                  <c:v>New</c:v>
                </c:pt>
              </c:strCache>
            </c:strRef>
          </c:cat>
          <c:val>
            <c:numRef>
              <c:f>'screening test'!$O$4:$Q$4</c:f>
              <c:numCache>
                <c:formatCode>_(* #,##0_);_(* \(#,##0\);_(* "-"_);_(@_)</c:formatCode>
                <c:ptCount val="3"/>
                <c:pt idx="0">
                  <c:v>3898</c:v>
                </c:pt>
                <c:pt idx="1">
                  <c:v>3649</c:v>
                </c:pt>
                <c:pt idx="2">
                  <c:v>3938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47-447F-A4C2-F2AFD693C78D}"/>
            </c:ext>
          </c:extLst>
        </c:ser>
        <c:ser>
          <c:idx val="2"/>
          <c:order val="2"/>
          <c:tx>
            <c:strRef>
              <c:f>'screening test'!$N$5</c:f>
              <c:strCache>
                <c:ptCount val="1"/>
                <c:pt idx="0">
                  <c:v>MR820LPHC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'screening test'!$O$2:$Q$2</c:f>
              <c:strCache>
                <c:ptCount val="3"/>
                <c:pt idx="0">
                  <c:v>Old-new</c:v>
                </c:pt>
                <c:pt idx="1">
                  <c:v>Used</c:v>
                </c:pt>
                <c:pt idx="2">
                  <c:v>New</c:v>
                </c:pt>
              </c:strCache>
            </c:strRef>
          </c:cat>
          <c:val>
            <c:numRef>
              <c:f>'screening test'!$O$5:$Q$5</c:f>
              <c:numCache>
                <c:formatCode>_(* #,##0_);_(* \(#,##0\);_(* "-"_);_(@_)</c:formatCode>
                <c:ptCount val="3"/>
                <c:pt idx="0">
                  <c:v>3596</c:v>
                </c:pt>
                <c:pt idx="1">
                  <c:v>3611</c:v>
                </c:pt>
                <c:pt idx="2">
                  <c:v>4191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47-447F-A4C2-F2AFD693C78D}"/>
            </c:ext>
          </c:extLst>
        </c:ser>
        <c:ser>
          <c:idx val="3"/>
          <c:order val="3"/>
          <c:tx>
            <c:strRef>
              <c:f>'screening test'!$N$6</c:f>
              <c:strCache>
                <c:ptCount val="1"/>
                <c:pt idx="0">
                  <c:v>MR1440HP T01a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'screening test'!$O$2:$Q$2</c:f>
              <c:strCache>
                <c:ptCount val="3"/>
                <c:pt idx="0">
                  <c:v>Old-new</c:v>
                </c:pt>
                <c:pt idx="1">
                  <c:v>Used</c:v>
                </c:pt>
                <c:pt idx="2">
                  <c:v>New</c:v>
                </c:pt>
              </c:strCache>
            </c:strRef>
          </c:cat>
          <c:val>
            <c:numRef>
              <c:f>'screening test'!$O$6:$Q$6</c:f>
              <c:numCache>
                <c:formatCode>_(* #,##0_);_(* \(#,##0\);_(* "-"_);_(@_)</c:formatCode>
                <c:ptCount val="3"/>
                <c:pt idx="0">
                  <c:v>826</c:v>
                </c:pt>
                <c:pt idx="1">
                  <c:v>906</c:v>
                </c:pt>
                <c:pt idx="2">
                  <c:v>1009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47-447F-A4C2-F2AFD693C78D}"/>
            </c:ext>
          </c:extLst>
        </c:ser>
        <c:ser>
          <c:idx val="4"/>
          <c:order val="4"/>
          <c:tx>
            <c:strRef>
              <c:f>'screening test'!$N$7</c:f>
              <c:strCache>
                <c:ptCount val="1"/>
                <c:pt idx="0">
                  <c:v>MR1440LPHC 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'screening test'!$O$2:$Q$2</c:f>
              <c:strCache>
                <c:ptCount val="3"/>
                <c:pt idx="0">
                  <c:v>Old-new</c:v>
                </c:pt>
                <c:pt idx="1">
                  <c:v>Used</c:v>
                </c:pt>
                <c:pt idx="2">
                  <c:v>New</c:v>
                </c:pt>
              </c:strCache>
            </c:strRef>
          </c:cat>
          <c:val>
            <c:numRef>
              <c:f>'screening test'!$O$7:$Q$7</c:f>
              <c:numCache>
                <c:formatCode>_(* #,##0_);_(* \(#,##0\);_(* "-"_);_(@_)</c:formatCode>
                <c:ptCount val="3"/>
                <c:pt idx="0">
                  <c:v>3129</c:v>
                </c:pt>
                <c:pt idx="1">
                  <c:v>3089</c:v>
                </c:pt>
                <c:pt idx="2">
                  <c:v>3535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47-447F-A4C2-F2AFD693C78D}"/>
            </c:ext>
          </c:extLst>
        </c:ser>
        <c:ser>
          <c:idx val="5"/>
          <c:order val="5"/>
          <c:tx>
            <c:strRef>
              <c:f>'screening test'!$N$8</c:f>
              <c:strCache>
                <c:ptCount val="1"/>
                <c:pt idx="0">
                  <c:v>MR860LPHC 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'screening test'!$O$2:$Q$2</c:f>
              <c:strCache>
                <c:ptCount val="3"/>
                <c:pt idx="0">
                  <c:v>Old-new</c:v>
                </c:pt>
                <c:pt idx="1">
                  <c:v>Used</c:v>
                </c:pt>
                <c:pt idx="2">
                  <c:v>New</c:v>
                </c:pt>
              </c:strCache>
            </c:strRef>
          </c:cat>
          <c:val>
            <c:numRef>
              <c:f>'screening test'!$O$8:$Q$8</c:f>
              <c:numCache>
                <c:formatCode>_(* #,##0_);_(* \(#,##0\);_(* "-"_);_(@_)</c:formatCode>
                <c:ptCount val="3"/>
                <c:pt idx="0">
                  <c:v>3917</c:v>
                </c:pt>
                <c:pt idx="1">
                  <c:v>3857</c:v>
                </c:pt>
                <c:pt idx="2">
                  <c:v>4315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47-447F-A4C2-F2AFD693C78D}"/>
            </c:ext>
          </c:extLst>
        </c:ser>
        <c:ser>
          <c:idx val="6"/>
          <c:order val="6"/>
          <c:tx>
            <c:strRef>
              <c:f>'screening test'!$N$9</c:f>
              <c:strCache>
                <c:ptCount val="1"/>
                <c:pt idx="0">
                  <c:v>MR860LPHC 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'screening test'!$O$2:$Q$2</c:f>
              <c:strCache>
                <c:ptCount val="3"/>
                <c:pt idx="0">
                  <c:v>Old-new</c:v>
                </c:pt>
                <c:pt idx="1">
                  <c:v>Used</c:v>
                </c:pt>
                <c:pt idx="2">
                  <c:v>New</c:v>
                </c:pt>
              </c:strCache>
            </c:strRef>
          </c:cat>
          <c:val>
            <c:numRef>
              <c:f>'screening test'!$O$9:$Q$9</c:f>
              <c:numCache>
                <c:formatCode>_(* #,##0_);_(* \(#,##0\);_(* "-"_);_(@_)</c:formatCode>
                <c:ptCount val="3"/>
                <c:pt idx="0">
                  <c:v>3678</c:v>
                </c:pt>
                <c:pt idx="1">
                  <c:v>3715</c:v>
                </c:pt>
                <c:pt idx="2">
                  <c:v>4254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947-447F-A4C2-F2AFD693C78D}"/>
            </c:ext>
          </c:extLst>
        </c:ser>
        <c:ser>
          <c:idx val="7"/>
          <c:order val="7"/>
          <c:tx>
            <c:strRef>
              <c:f>'screening test'!$N$10</c:f>
              <c:strCache>
                <c:ptCount val="1"/>
                <c:pt idx="0">
                  <c:v>MR888LP T01a Z4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'screening test'!$O$2:$Q$2</c:f>
              <c:strCache>
                <c:ptCount val="3"/>
                <c:pt idx="0">
                  <c:v>Old-new</c:v>
                </c:pt>
                <c:pt idx="1">
                  <c:v>Used</c:v>
                </c:pt>
                <c:pt idx="2">
                  <c:v>New</c:v>
                </c:pt>
              </c:strCache>
            </c:strRef>
          </c:cat>
          <c:val>
            <c:numRef>
              <c:f>'screening test'!$O$10:$Q$10</c:f>
              <c:numCache>
                <c:formatCode>_(* #,##0_);_(* \(#,##0\);_(* "-"_);_(@_)</c:formatCode>
                <c:ptCount val="3"/>
                <c:pt idx="0">
                  <c:v>2762</c:v>
                </c:pt>
                <c:pt idx="1">
                  <c:v>2851</c:v>
                </c:pt>
                <c:pt idx="2">
                  <c:v>3027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947-447F-A4C2-F2AFD693C78D}"/>
            </c:ext>
          </c:extLst>
        </c:ser>
        <c:ser>
          <c:idx val="8"/>
          <c:order val="8"/>
          <c:tx>
            <c:strRef>
              <c:f>'screening test'!$N$11</c:f>
              <c:strCache>
                <c:ptCount val="1"/>
                <c:pt idx="0">
                  <c:v>MR888LP A Z4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'screening test'!$O$2:$Q$2</c:f>
              <c:strCache>
                <c:ptCount val="3"/>
                <c:pt idx="0">
                  <c:v>Old-new</c:v>
                </c:pt>
                <c:pt idx="1">
                  <c:v>Used</c:v>
                </c:pt>
                <c:pt idx="2">
                  <c:v>New</c:v>
                </c:pt>
              </c:strCache>
            </c:strRef>
          </c:cat>
          <c:val>
            <c:numRef>
              <c:f>'screening test'!$O$11:$Q$11</c:f>
              <c:numCache>
                <c:formatCode>_(* #,##0_);_(* \(#,##0\);_(* "-"_);_(@_)</c:formatCode>
                <c:ptCount val="3"/>
                <c:pt idx="0">
                  <c:v>2937</c:v>
                </c:pt>
                <c:pt idx="1">
                  <c:v>2001</c:v>
                </c:pt>
                <c:pt idx="2">
                  <c:v>589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947-447F-A4C2-F2AFD693C78D}"/>
            </c:ext>
          </c:extLst>
        </c:ser>
        <c:ser>
          <c:idx val="9"/>
          <c:order val="9"/>
          <c:tx>
            <c:strRef>
              <c:f>'screening test'!$N$12</c:f>
              <c:strCache>
                <c:ptCount val="1"/>
                <c:pt idx="0">
                  <c:v>MR1085LP 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'screening test'!$O$2:$Q$2</c:f>
              <c:strCache>
                <c:ptCount val="3"/>
                <c:pt idx="0">
                  <c:v>Old-new</c:v>
                </c:pt>
                <c:pt idx="1">
                  <c:v>Used</c:v>
                </c:pt>
                <c:pt idx="2">
                  <c:v>New</c:v>
                </c:pt>
              </c:strCache>
            </c:strRef>
          </c:cat>
          <c:val>
            <c:numRef>
              <c:f>'screening test'!$O$12:$Q$12</c:f>
              <c:numCache>
                <c:formatCode>_(* #,##0_);_(* \(#,##0\);_(* "-"_);_(@_)</c:formatCode>
                <c:ptCount val="3"/>
                <c:pt idx="0">
                  <c:v>1537</c:v>
                </c:pt>
                <c:pt idx="1">
                  <c:v>1631</c:v>
                </c:pt>
                <c:pt idx="2">
                  <c:v>1299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947-447F-A4C2-F2AFD693C78D}"/>
            </c:ext>
          </c:extLst>
        </c:ser>
        <c:ser>
          <c:idx val="10"/>
          <c:order val="10"/>
          <c:tx>
            <c:strRef>
              <c:f>'screening test'!$N$13</c:f>
              <c:strCache>
                <c:ptCount val="1"/>
                <c:pt idx="0">
                  <c:v>MR1085LP A Z4.5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'screening test'!$O$2:$Q$2</c:f>
              <c:strCache>
                <c:ptCount val="3"/>
                <c:pt idx="0">
                  <c:v>Old-new</c:v>
                </c:pt>
                <c:pt idx="1">
                  <c:v>Used</c:v>
                </c:pt>
                <c:pt idx="2">
                  <c:v>New</c:v>
                </c:pt>
              </c:strCache>
            </c:strRef>
          </c:cat>
          <c:val>
            <c:numRef>
              <c:f>'screening test'!$O$13:$Q$13</c:f>
              <c:numCache>
                <c:formatCode>_(* #,##0_);_(* \(#,##0\);_(* "-"_);_(@_)</c:formatCode>
                <c:ptCount val="3"/>
                <c:pt idx="0">
                  <c:v>2740</c:v>
                </c:pt>
                <c:pt idx="1">
                  <c:v>2456</c:v>
                </c:pt>
                <c:pt idx="2">
                  <c:v>2433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947-447F-A4C2-F2AFD693C78D}"/>
            </c:ext>
          </c:extLst>
        </c:ser>
        <c:ser>
          <c:idx val="11"/>
          <c:order val="11"/>
          <c:tx>
            <c:strRef>
              <c:f>'screening test'!$N$14</c:f>
              <c:strCache>
                <c:ptCount val="1"/>
                <c:pt idx="0">
                  <c:v>MR1445LP 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'screening test'!$O$2:$Q$2</c:f>
              <c:strCache>
                <c:ptCount val="3"/>
                <c:pt idx="0">
                  <c:v>Old-new</c:v>
                </c:pt>
                <c:pt idx="1">
                  <c:v>Used</c:v>
                </c:pt>
                <c:pt idx="2">
                  <c:v>New</c:v>
                </c:pt>
              </c:strCache>
            </c:strRef>
          </c:cat>
          <c:val>
            <c:numRef>
              <c:f>'screening test'!$O$14:$Q$14</c:f>
              <c:numCache>
                <c:formatCode>_(* #,##0_);_(* \(#,##0\);_(* "-"_);_(@_)</c:formatCode>
                <c:ptCount val="3"/>
                <c:pt idx="0">
                  <c:v>790</c:v>
                </c:pt>
                <c:pt idx="1">
                  <c:v>567</c:v>
                </c:pt>
                <c:pt idx="2">
                  <c:v>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947-447F-A4C2-F2AFD693C78D}"/>
            </c:ext>
          </c:extLst>
        </c:ser>
        <c:ser>
          <c:idx val="12"/>
          <c:order val="12"/>
          <c:tx>
            <c:strRef>
              <c:f>'screening test'!$N$15</c:f>
              <c:strCache>
                <c:ptCount val="1"/>
                <c:pt idx="0">
                  <c:v>MR1445LP A Z4.5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'screening test'!$O$2:$Q$2</c:f>
              <c:strCache>
                <c:ptCount val="3"/>
                <c:pt idx="0">
                  <c:v>Old-new</c:v>
                </c:pt>
                <c:pt idx="1">
                  <c:v>Used</c:v>
                </c:pt>
                <c:pt idx="2">
                  <c:v>New</c:v>
                </c:pt>
              </c:strCache>
            </c:strRef>
          </c:cat>
          <c:val>
            <c:numRef>
              <c:f>'screening test'!$O$15:$Q$15</c:f>
              <c:numCache>
                <c:formatCode>_(* #,##0_);_(* \(#,##0\);_(* "-"_);_(@_)</c:formatCode>
                <c:ptCount val="3"/>
                <c:pt idx="0">
                  <c:v>2492</c:v>
                </c:pt>
                <c:pt idx="1">
                  <c:v>3953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4947-447F-A4C2-F2AFD693C78D}"/>
            </c:ext>
          </c:extLst>
        </c:ser>
        <c:ser>
          <c:idx val="13"/>
          <c:order val="13"/>
          <c:tx>
            <c:strRef>
              <c:f>'screening test'!$N$16</c:f>
              <c:strCache>
                <c:ptCount val="1"/>
                <c:pt idx="0">
                  <c:v>MR888HP 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'screening test'!$O$2:$Q$2</c:f>
              <c:strCache>
                <c:ptCount val="3"/>
                <c:pt idx="0">
                  <c:v>Old-new</c:v>
                </c:pt>
                <c:pt idx="1">
                  <c:v>Used</c:v>
                </c:pt>
                <c:pt idx="2">
                  <c:v>New</c:v>
                </c:pt>
              </c:strCache>
            </c:strRef>
          </c:cat>
          <c:val>
            <c:numRef>
              <c:f>'screening test'!$O$16:$Q$16</c:f>
              <c:numCache>
                <c:formatCode>_(* #,##0_);_(* \(#,##0\);_(* "-"_);_(@_)</c:formatCode>
                <c:ptCount val="3"/>
                <c:pt idx="0">
                  <c:v>1183</c:v>
                </c:pt>
                <c:pt idx="1">
                  <c:v>1154</c:v>
                </c:pt>
                <c:pt idx="2">
                  <c:v>1149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4947-447F-A4C2-F2AFD693C78D}"/>
            </c:ext>
          </c:extLst>
        </c:ser>
        <c:ser>
          <c:idx val="14"/>
          <c:order val="14"/>
          <c:tx>
            <c:strRef>
              <c:f>'screening test'!$N$17</c:f>
              <c:strCache>
                <c:ptCount val="1"/>
                <c:pt idx="0">
                  <c:v>MR888HP A 60DZ4.1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'screening test'!$O$2:$Q$2</c:f>
              <c:strCache>
                <c:ptCount val="3"/>
                <c:pt idx="0">
                  <c:v>Old-new</c:v>
                </c:pt>
                <c:pt idx="1">
                  <c:v>Used</c:v>
                </c:pt>
                <c:pt idx="2">
                  <c:v>New</c:v>
                </c:pt>
              </c:strCache>
            </c:strRef>
          </c:cat>
          <c:val>
            <c:numRef>
              <c:f>'screening test'!$O$17:$Q$17</c:f>
              <c:numCache>
                <c:formatCode>_(* #,##0_);_(* \(#,##0\);_(* "-"_);_(@_)</c:formatCode>
                <c:ptCount val="3"/>
                <c:pt idx="0">
                  <c:v>3027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4947-447F-A4C2-F2AFD693C78D}"/>
            </c:ext>
          </c:extLst>
        </c:ser>
        <c:ser>
          <c:idx val="15"/>
          <c:order val="15"/>
          <c:tx>
            <c:strRef>
              <c:f>'screening test'!$N$18</c:f>
              <c:strCache>
                <c:ptCount val="1"/>
                <c:pt idx="0">
                  <c:v>MR825LP 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'screening test'!$O$2:$Q$2</c:f>
              <c:strCache>
                <c:ptCount val="3"/>
                <c:pt idx="0">
                  <c:v>Old-new</c:v>
                </c:pt>
                <c:pt idx="1">
                  <c:v>Used</c:v>
                </c:pt>
                <c:pt idx="2">
                  <c:v>New</c:v>
                </c:pt>
              </c:strCache>
            </c:strRef>
          </c:cat>
          <c:val>
            <c:numRef>
              <c:f>'screening test'!$O$18:$Q$18</c:f>
              <c:numCache>
                <c:formatCode>_(* #,##0_);_(* \(#,##0\);_(* "-"_);_(@_)</c:formatCode>
                <c:ptCount val="3"/>
                <c:pt idx="0">
                  <c:v>472</c:v>
                </c:pt>
                <c:pt idx="1">
                  <c:v>425</c:v>
                </c:pt>
                <c:pt idx="2">
                  <c:v>567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4947-447F-A4C2-F2AFD693C78D}"/>
            </c:ext>
          </c:extLst>
        </c:ser>
        <c:ser>
          <c:idx val="16"/>
          <c:order val="16"/>
          <c:tx>
            <c:strRef>
              <c:f>'screening test'!$N$19</c:f>
              <c:strCache>
                <c:ptCount val="1"/>
                <c:pt idx="0">
                  <c:v>MR888HPHC A Z4.2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'screening test'!$O$2:$Q$2</c:f>
              <c:strCache>
                <c:ptCount val="3"/>
                <c:pt idx="0">
                  <c:v>Old-new</c:v>
                </c:pt>
                <c:pt idx="1">
                  <c:v>Used</c:v>
                </c:pt>
                <c:pt idx="2">
                  <c:v>New</c:v>
                </c:pt>
              </c:strCache>
            </c:strRef>
          </c:cat>
          <c:val>
            <c:numRef>
              <c:f>'screening test'!$O$19:$Q$19</c:f>
              <c:numCache>
                <c:formatCode>_(* #,##0_);_(* \(#,##0\);_(* "-"_);_(@_)</c:formatCode>
                <c:ptCount val="3"/>
                <c:pt idx="0">
                  <c:v>3819</c:v>
                </c:pt>
                <c:pt idx="1">
                  <c:v>3318</c:v>
                </c:pt>
                <c:pt idx="2">
                  <c:v>3881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4947-447F-A4C2-F2AFD693C78D}"/>
            </c:ext>
          </c:extLst>
        </c:ser>
        <c:ser>
          <c:idx val="17"/>
          <c:order val="17"/>
          <c:tx>
            <c:strRef>
              <c:f>'screening test'!$N$20</c:f>
              <c:strCache>
                <c:ptCount val="1"/>
                <c:pt idx="0">
                  <c:v>MR1085LPHC D Z4.5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'screening test'!$O$2:$Q$2</c:f>
              <c:strCache>
                <c:ptCount val="3"/>
                <c:pt idx="0">
                  <c:v>Old-new</c:v>
                </c:pt>
                <c:pt idx="1">
                  <c:v>Used</c:v>
                </c:pt>
                <c:pt idx="2">
                  <c:v>New</c:v>
                </c:pt>
              </c:strCache>
            </c:strRef>
          </c:cat>
          <c:val>
            <c:numRef>
              <c:f>'screening test'!$O$20:$Q$20</c:f>
              <c:numCache>
                <c:formatCode>_(* #,##0_);_(* \(#,##0\);_(* "-"_);_(@_)</c:formatCode>
                <c:ptCount val="3"/>
                <c:pt idx="0">
                  <c:v>4319</c:v>
                </c:pt>
                <c:pt idx="1">
                  <c:v>4407</c:v>
                </c:pt>
                <c:pt idx="2">
                  <c:v>4759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4947-447F-A4C2-F2AFD693C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95768"/>
        <c:axId val="38719616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'screening test'!$N$3</c15:sqref>
                        </c15:formulaRef>
                      </c:ext>
                    </c:extLst>
                    <c:strCache>
                      <c:ptCount val="1"/>
                      <c:pt idx="0">
                        <c:v>Cu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'screening test'!$O$2:$Q$2</c15:sqref>
                        </c15:formulaRef>
                      </c:ext>
                    </c:extLst>
                    <c:strCache>
                      <c:ptCount val="3"/>
                      <c:pt idx="0">
                        <c:v>Old-new</c:v>
                      </c:pt>
                      <c:pt idx="1">
                        <c:v>Used</c:v>
                      </c:pt>
                      <c:pt idx="2">
                        <c:v>New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'screening test'!$O$3:$Q$3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11-4947-447F-A4C2-F2AFD693C78D}"/>
                  </c:ext>
                </c:extLst>
              </c15:ser>
            </c15:filteredLineSeries>
          </c:ext>
        </c:extLst>
      </c:lineChart>
      <c:catAx>
        <c:axId val="38719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7196160"/>
        <c:crosses val="autoZero"/>
        <c:auto val="1"/>
        <c:lblAlgn val="ctr"/>
        <c:lblOffset val="100"/>
        <c:noMultiLvlLbl val="0"/>
      </c:catAx>
      <c:valAx>
        <c:axId val="3871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719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73534558180227"/>
          <c:y val="0.13661635525963056"/>
          <c:w val="0.29459798775153107"/>
          <c:h val="0.84600719446886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data'!$N$5:$P$5</c:f>
              <c:strCache>
                <c:ptCount val="1"/>
                <c:pt idx="0">
                  <c:v>Cu1(New)1-19
noBrush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data'!$P$46:$P$95</c:f>
              <c:numCache>
                <c:formatCode>0_);[Red]\(0\)</c:formatCode>
                <c:ptCount val="50"/>
                <c:pt idx="0">
                  <c:v>28.200000000000728</c:v>
                </c:pt>
                <c:pt idx="1">
                  <c:v>234.19999999999891</c:v>
                </c:pt>
                <c:pt idx="2">
                  <c:v>278.89999999999964</c:v>
                </c:pt>
                <c:pt idx="3">
                  <c:v>411</c:v>
                </c:pt>
                <c:pt idx="4">
                  <c:v>355.19999999999891</c:v>
                </c:pt>
                <c:pt idx="5">
                  <c:v>338.60000000000036</c:v>
                </c:pt>
                <c:pt idx="6">
                  <c:v>404.89999999999964</c:v>
                </c:pt>
                <c:pt idx="7">
                  <c:v>297.39999999999964</c:v>
                </c:pt>
                <c:pt idx="8">
                  <c:v>371.60000000000036</c:v>
                </c:pt>
                <c:pt idx="9">
                  <c:v>375.20000000000073</c:v>
                </c:pt>
                <c:pt idx="10">
                  <c:v>410.5</c:v>
                </c:pt>
                <c:pt idx="11">
                  <c:v>424</c:v>
                </c:pt>
                <c:pt idx="12">
                  <c:v>411.20000000000073</c:v>
                </c:pt>
                <c:pt idx="13">
                  <c:v>299.79999999999927</c:v>
                </c:pt>
                <c:pt idx="14">
                  <c:v>409.5</c:v>
                </c:pt>
                <c:pt idx="15">
                  <c:v>274.39999999999964</c:v>
                </c:pt>
                <c:pt idx="16">
                  <c:v>262</c:v>
                </c:pt>
                <c:pt idx="17">
                  <c:v>93</c:v>
                </c:pt>
                <c:pt idx="18">
                  <c:v>156.70000000000073</c:v>
                </c:pt>
                <c:pt idx="19">
                  <c:v>148.80000000000109</c:v>
                </c:pt>
                <c:pt idx="20">
                  <c:v>160.5</c:v>
                </c:pt>
                <c:pt idx="21">
                  <c:v>180.70000000000073</c:v>
                </c:pt>
                <c:pt idx="22">
                  <c:v>201.09999999999854</c:v>
                </c:pt>
                <c:pt idx="23">
                  <c:v>295.09999999999854</c:v>
                </c:pt>
                <c:pt idx="24">
                  <c:v>276.70000000000073</c:v>
                </c:pt>
                <c:pt idx="25">
                  <c:v>358</c:v>
                </c:pt>
                <c:pt idx="26">
                  <c:v>258.59999999999854</c:v>
                </c:pt>
                <c:pt idx="27">
                  <c:v>110.70000000000073</c:v>
                </c:pt>
                <c:pt idx="28">
                  <c:v>256.39999999999964</c:v>
                </c:pt>
                <c:pt idx="29">
                  <c:v>94.300000000001091</c:v>
                </c:pt>
                <c:pt idx="30">
                  <c:v>228.89999999999964</c:v>
                </c:pt>
                <c:pt idx="31">
                  <c:v>240.5</c:v>
                </c:pt>
                <c:pt idx="32">
                  <c:v>83.5</c:v>
                </c:pt>
                <c:pt idx="33">
                  <c:v>61.100000000000364</c:v>
                </c:pt>
                <c:pt idx="34">
                  <c:v>102.79999999999927</c:v>
                </c:pt>
                <c:pt idx="35">
                  <c:v>275.69999999999891</c:v>
                </c:pt>
                <c:pt idx="36">
                  <c:v>308</c:v>
                </c:pt>
                <c:pt idx="37">
                  <c:v>334.19999999999891</c:v>
                </c:pt>
                <c:pt idx="38">
                  <c:v>262.79999999999927</c:v>
                </c:pt>
                <c:pt idx="39">
                  <c:v>286.79999999999927</c:v>
                </c:pt>
                <c:pt idx="40" formatCode="General">
                  <c:v>394.10000000000036</c:v>
                </c:pt>
                <c:pt idx="41">
                  <c:v>442.5</c:v>
                </c:pt>
                <c:pt idx="42">
                  <c:v>266.30000000000109</c:v>
                </c:pt>
                <c:pt idx="43">
                  <c:v>295.5</c:v>
                </c:pt>
                <c:pt idx="44">
                  <c:v>386.60000000000036</c:v>
                </c:pt>
                <c:pt idx="45">
                  <c:v>412.5</c:v>
                </c:pt>
                <c:pt idx="46">
                  <c:v>373.70000000000073</c:v>
                </c:pt>
                <c:pt idx="47">
                  <c:v>261.5</c:v>
                </c:pt>
                <c:pt idx="48">
                  <c:v>227</c:v>
                </c:pt>
                <c:pt idx="49">
                  <c:v>125.29999999999927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37C-4382-AAFB-1C151674E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69032"/>
        <c:axId val="384369424"/>
      </c:scatterChart>
      <c:valAx>
        <c:axId val="384369032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4369424"/>
        <c:crosses val="autoZero"/>
        <c:crossBetween val="midCat"/>
        <c:majorUnit val="49"/>
      </c:valAx>
      <c:valAx>
        <c:axId val="384369424"/>
        <c:scaling>
          <c:orientation val="minMax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4369032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data'!$U$44:$V$44</c:f>
              <c:strCache>
                <c:ptCount val="1"/>
                <c:pt idx="0">
                  <c:v>Cu1(Used)1-5
noBrush</c:v>
                </c:pt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data'!$V$46:$V$95</c:f>
              <c:numCache>
                <c:formatCode>0_);[Red]\(0\)</c:formatCode>
                <c:ptCount val="50"/>
                <c:pt idx="0">
                  <c:v>2732.1900000000005</c:v>
                </c:pt>
                <c:pt idx="1">
                  <c:v>3592.5099999999984</c:v>
                </c:pt>
                <c:pt idx="2">
                  <c:v>4037.2</c:v>
                </c:pt>
                <c:pt idx="3">
                  <c:v>4277.6900000000005</c:v>
                </c:pt>
                <c:pt idx="4">
                  <c:v>4283.4799999999996</c:v>
                </c:pt>
                <c:pt idx="5">
                  <c:v>4332.6899999999996</c:v>
                </c:pt>
                <c:pt idx="6">
                  <c:v>4308.63</c:v>
                </c:pt>
                <c:pt idx="7">
                  <c:v>4285.5600000000004</c:v>
                </c:pt>
                <c:pt idx="8">
                  <c:v>4280.4599999999991</c:v>
                </c:pt>
                <c:pt idx="9">
                  <c:v>4336.3900000000003</c:v>
                </c:pt>
                <c:pt idx="10">
                  <c:v>4404.2799999999988</c:v>
                </c:pt>
                <c:pt idx="11">
                  <c:v>4417.32</c:v>
                </c:pt>
                <c:pt idx="12">
                  <c:v>4455.119999999999</c:v>
                </c:pt>
                <c:pt idx="13">
                  <c:v>4475.4700000000012</c:v>
                </c:pt>
                <c:pt idx="14">
                  <c:v>4472.28</c:v>
                </c:pt>
                <c:pt idx="15">
                  <c:v>4506.3599999999997</c:v>
                </c:pt>
                <c:pt idx="16">
                  <c:v>4469.5600000000004</c:v>
                </c:pt>
                <c:pt idx="17">
                  <c:v>4446.0599999999995</c:v>
                </c:pt>
                <c:pt idx="18">
                  <c:v>4549.0400000000009</c:v>
                </c:pt>
                <c:pt idx="19">
                  <c:v>4560.72</c:v>
                </c:pt>
                <c:pt idx="20">
                  <c:v>4607.6400000000003</c:v>
                </c:pt>
                <c:pt idx="21">
                  <c:v>4615.6499999999996</c:v>
                </c:pt>
                <c:pt idx="22">
                  <c:v>4564.329999999999</c:v>
                </c:pt>
                <c:pt idx="23">
                  <c:v>4545.4700000000012</c:v>
                </c:pt>
                <c:pt idx="24">
                  <c:v>4540.1499999999996</c:v>
                </c:pt>
                <c:pt idx="25">
                  <c:v>4564.579999999999</c:v>
                </c:pt>
                <c:pt idx="26">
                  <c:v>4533.0299999999988</c:v>
                </c:pt>
                <c:pt idx="27">
                  <c:v>4551.2800000000007</c:v>
                </c:pt>
                <c:pt idx="28">
                  <c:v>4552.5500000000011</c:v>
                </c:pt>
                <c:pt idx="29">
                  <c:v>4596.5100000000011</c:v>
                </c:pt>
                <c:pt idx="30">
                  <c:v>4585.2800000000007</c:v>
                </c:pt>
                <c:pt idx="31">
                  <c:v>4577.9299999999994</c:v>
                </c:pt>
                <c:pt idx="32">
                  <c:v>4559.99</c:v>
                </c:pt>
                <c:pt idx="33">
                  <c:v>4548.21</c:v>
                </c:pt>
                <c:pt idx="34">
                  <c:v>4552.2500000000009</c:v>
                </c:pt>
                <c:pt idx="35">
                  <c:v>4570.7899999999991</c:v>
                </c:pt>
                <c:pt idx="36">
                  <c:v>4499.3899999999994</c:v>
                </c:pt>
                <c:pt idx="37">
                  <c:v>4434.8799999999992</c:v>
                </c:pt>
                <c:pt idx="38">
                  <c:v>4452.7199999999993</c:v>
                </c:pt>
                <c:pt idx="39">
                  <c:v>4467.4400000000005</c:v>
                </c:pt>
                <c:pt idx="40" formatCode="General">
                  <c:v>4359.2199999999993</c:v>
                </c:pt>
                <c:pt idx="41">
                  <c:v>4352.3900000000003</c:v>
                </c:pt>
                <c:pt idx="42">
                  <c:v>4299.5899999999992</c:v>
                </c:pt>
                <c:pt idx="43">
                  <c:v>4313.66</c:v>
                </c:pt>
                <c:pt idx="44">
                  <c:v>4300.3100000000004</c:v>
                </c:pt>
                <c:pt idx="45">
                  <c:v>4277.67</c:v>
                </c:pt>
                <c:pt idx="46">
                  <c:v>4186.6899999999996</c:v>
                </c:pt>
                <c:pt idx="47">
                  <c:v>3908.7299999999996</c:v>
                </c:pt>
                <c:pt idx="48">
                  <c:v>3327.75</c:v>
                </c:pt>
                <c:pt idx="49">
                  <c:v>1884.0900000000001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140-494B-850E-1B3D9651C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70208"/>
        <c:axId val="384370600"/>
      </c:scatterChart>
      <c:valAx>
        <c:axId val="384370208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4370600"/>
        <c:crosses val="autoZero"/>
        <c:crossBetween val="midCat"/>
        <c:majorUnit val="49"/>
      </c:valAx>
      <c:valAx>
        <c:axId val="384370600"/>
        <c:scaling>
          <c:orientation val="minMax"/>
          <c:max val="55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4370208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77" r="0.75000000000001377" t="1" header="0.5" footer="0.5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46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data'!$X$44:$Y$44</c:f>
              <c:strCache>
                <c:ptCount val="1"/>
                <c:pt idx="0">
                  <c:v>Cu1(New)1-20
noBrush</c:v>
                </c:pt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data'!$Y$46:$Y$95</c:f>
              <c:numCache>
                <c:formatCode>0_);[Red]\(0\)</c:formatCode>
                <c:ptCount val="50"/>
                <c:pt idx="0">
                  <c:v>2803.6000000000004</c:v>
                </c:pt>
                <c:pt idx="1">
                  <c:v>3603.7000000000007</c:v>
                </c:pt>
                <c:pt idx="2">
                  <c:v>3996.6000000000004</c:v>
                </c:pt>
                <c:pt idx="3">
                  <c:v>4185.5</c:v>
                </c:pt>
                <c:pt idx="4">
                  <c:v>4236.3999999999996</c:v>
                </c:pt>
                <c:pt idx="5">
                  <c:v>4263.7000000000007</c:v>
                </c:pt>
                <c:pt idx="6">
                  <c:v>4310.3999999999996</c:v>
                </c:pt>
                <c:pt idx="7">
                  <c:v>4229</c:v>
                </c:pt>
                <c:pt idx="8">
                  <c:v>4331.8999999999996</c:v>
                </c:pt>
                <c:pt idx="9">
                  <c:v>4369.8000000000011</c:v>
                </c:pt>
                <c:pt idx="10">
                  <c:v>4450.8000000000011</c:v>
                </c:pt>
                <c:pt idx="11">
                  <c:v>4491.2000000000007</c:v>
                </c:pt>
                <c:pt idx="12">
                  <c:v>4478.5999999999985</c:v>
                </c:pt>
                <c:pt idx="13">
                  <c:v>4583.7999999999993</c:v>
                </c:pt>
                <c:pt idx="14">
                  <c:v>4535.2000000000007</c:v>
                </c:pt>
                <c:pt idx="15">
                  <c:v>4555.6999999999989</c:v>
                </c:pt>
                <c:pt idx="16">
                  <c:v>4621.7000000000007</c:v>
                </c:pt>
                <c:pt idx="17">
                  <c:v>4516.2000000000007</c:v>
                </c:pt>
                <c:pt idx="18">
                  <c:v>4563.0999999999985</c:v>
                </c:pt>
                <c:pt idx="19">
                  <c:v>4647.6999999999989</c:v>
                </c:pt>
                <c:pt idx="20">
                  <c:v>4586</c:v>
                </c:pt>
                <c:pt idx="21">
                  <c:v>4701.6000000000004</c:v>
                </c:pt>
                <c:pt idx="22">
                  <c:v>4772.8999999999996</c:v>
                </c:pt>
                <c:pt idx="23">
                  <c:v>4864.8000000000011</c:v>
                </c:pt>
                <c:pt idx="24">
                  <c:v>4896.7999999999993</c:v>
                </c:pt>
                <c:pt idx="25">
                  <c:v>4885.5</c:v>
                </c:pt>
                <c:pt idx="26">
                  <c:v>4764.5</c:v>
                </c:pt>
                <c:pt idx="27">
                  <c:v>4567.6999999999989</c:v>
                </c:pt>
                <c:pt idx="28">
                  <c:v>4665.8999999999996</c:v>
                </c:pt>
                <c:pt idx="29">
                  <c:v>4443.8999999999996</c:v>
                </c:pt>
                <c:pt idx="30">
                  <c:v>4492.6000000000004</c:v>
                </c:pt>
                <c:pt idx="31">
                  <c:v>4367.2999999999993</c:v>
                </c:pt>
                <c:pt idx="32">
                  <c:v>4514.2000000000007</c:v>
                </c:pt>
                <c:pt idx="33">
                  <c:v>4618.8999999999996</c:v>
                </c:pt>
                <c:pt idx="34">
                  <c:v>4573.3999999999996</c:v>
                </c:pt>
                <c:pt idx="35">
                  <c:v>4524.3000000000011</c:v>
                </c:pt>
                <c:pt idx="36">
                  <c:v>4514.1000000000004</c:v>
                </c:pt>
                <c:pt idx="37">
                  <c:v>4536.8000000000011</c:v>
                </c:pt>
                <c:pt idx="38">
                  <c:v>4488.8000000000011</c:v>
                </c:pt>
                <c:pt idx="39">
                  <c:v>4328.7000000000007</c:v>
                </c:pt>
                <c:pt idx="40" formatCode="General">
                  <c:v>4368.8000000000011</c:v>
                </c:pt>
                <c:pt idx="41">
                  <c:v>4336.7000000000007</c:v>
                </c:pt>
                <c:pt idx="42">
                  <c:v>4326.7000000000007</c:v>
                </c:pt>
                <c:pt idx="43">
                  <c:v>4390</c:v>
                </c:pt>
                <c:pt idx="44">
                  <c:v>4319</c:v>
                </c:pt>
                <c:pt idx="45">
                  <c:v>4433.7999999999993</c:v>
                </c:pt>
                <c:pt idx="46">
                  <c:v>4252</c:v>
                </c:pt>
                <c:pt idx="47">
                  <c:v>3946.8999999999996</c:v>
                </c:pt>
                <c:pt idx="48">
                  <c:v>3460.8999999999996</c:v>
                </c:pt>
                <c:pt idx="49">
                  <c:v>1952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A1-4C5C-95A4-47AAA5568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71384"/>
        <c:axId val="384371776"/>
      </c:scatterChart>
      <c:valAx>
        <c:axId val="384371384"/>
        <c:scaling>
          <c:orientation val="minMax"/>
          <c:max val="149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4371776"/>
        <c:crosses val="autoZero"/>
        <c:crossBetween val="midCat"/>
        <c:majorUnit val="49"/>
      </c:valAx>
      <c:valAx>
        <c:axId val="384371776"/>
        <c:scaling>
          <c:orientation val="minMax"/>
          <c:max val="55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4371384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54" r="0.75000000000001354" t="1" header="0.5" footer="0.5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46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data'!$AD$44:$AE$44</c:f>
              <c:strCache>
                <c:ptCount val="1"/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data'!$AE$46:$AE$95</c:f>
              <c:numCache>
                <c:formatCode>0_);[Red]\(0\)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B58-41AD-8631-D666EC92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77192"/>
        <c:axId val="385477584"/>
      </c:scatterChart>
      <c:valAx>
        <c:axId val="385477192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477584"/>
        <c:crosses val="autoZero"/>
        <c:crossBetween val="midCat"/>
        <c:majorUnit val="49"/>
      </c:valAx>
      <c:valAx>
        <c:axId val="385477584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477192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421" r="0.75000000000001421" t="1" header="0.5" footer="0.5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314479249047611E-2"/>
          <c:y val="0.13888951682543421"/>
          <c:w val="0.89161558298662447"/>
          <c:h val="0.681161203686748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'RR-raw data'!$AA$44:$AB$44</c:f>
              <c:strCache>
                <c:ptCount val="1"/>
                <c:pt idx="0">
                  <c:v>Cu1(Used)1-6
noBrush</c:v>
                </c:pt>
              </c:strCache>
            </c:strRef>
          </c:tx>
          <c:xVal>
            <c:numRef>
              <c:f>'RR-raw data'!$A$46:$A$95</c:f>
              <c:numCache>
                <c:formatCode>General</c:formatCode>
                <c:ptCount val="50"/>
                <c:pt idx="0">
                  <c:v>-147</c:v>
                </c:pt>
                <c:pt idx="1">
                  <c:v>-141</c:v>
                </c:pt>
                <c:pt idx="2">
                  <c:v>-135</c:v>
                </c:pt>
                <c:pt idx="3">
                  <c:v>-129</c:v>
                </c:pt>
                <c:pt idx="4">
                  <c:v>-123</c:v>
                </c:pt>
                <c:pt idx="5">
                  <c:v>-117</c:v>
                </c:pt>
                <c:pt idx="6">
                  <c:v>-111</c:v>
                </c:pt>
                <c:pt idx="7">
                  <c:v>-105</c:v>
                </c:pt>
                <c:pt idx="8">
                  <c:v>-99</c:v>
                </c:pt>
                <c:pt idx="9">
                  <c:v>-93</c:v>
                </c:pt>
                <c:pt idx="10">
                  <c:v>-87</c:v>
                </c:pt>
                <c:pt idx="11">
                  <c:v>-81</c:v>
                </c:pt>
                <c:pt idx="12">
                  <c:v>-75</c:v>
                </c:pt>
                <c:pt idx="13">
                  <c:v>-69</c:v>
                </c:pt>
                <c:pt idx="14">
                  <c:v>-63</c:v>
                </c:pt>
                <c:pt idx="15">
                  <c:v>-57</c:v>
                </c:pt>
                <c:pt idx="16">
                  <c:v>-51</c:v>
                </c:pt>
                <c:pt idx="17">
                  <c:v>-45</c:v>
                </c:pt>
                <c:pt idx="18">
                  <c:v>-39</c:v>
                </c:pt>
                <c:pt idx="19">
                  <c:v>-33</c:v>
                </c:pt>
                <c:pt idx="20">
                  <c:v>-27</c:v>
                </c:pt>
                <c:pt idx="21">
                  <c:v>-21</c:v>
                </c:pt>
                <c:pt idx="22">
                  <c:v>-15</c:v>
                </c:pt>
                <c:pt idx="23">
                  <c:v>-9</c:v>
                </c:pt>
                <c:pt idx="24">
                  <c:v>-3</c:v>
                </c:pt>
                <c:pt idx="25">
                  <c:v>3</c:v>
                </c:pt>
                <c:pt idx="26">
                  <c:v>9</c:v>
                </c:pt>
                <c:pt idx="27">
                  <c:v>15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39</c:v>
                </c:pt>
                <c:pt idx="32">
                  <c:v>45</c:v>
                </c:pt>
                <c:pt idx="33">
                  <c:v>51</c:v>
                </c:pt>
                <c:pt idx="34">
                  <c:v>57</c:v>
                </c:pt>
                <c:pt idx="35">
                  <c:v>63</c:v>
                </c:pt>
                <c:pt idx="36">
                  <c:v>69</c:v>
                </c:pt>
                <c:pt idx="37">
                  <c:v>75</c:v>
                </c:pt>
                <c:pt idx="38">
                  <c:v>81</c:v>
                </c:pt>
                <c:pt idx="39">
                  <c:v>87</c:v>
                </c:pt>
                <c:pt idx="40">
                  <c:v>93</c:v>
                </c:pt>
                <c:pt idx="41">
                  <c:v>99</c:v>
                </c:pt>
                <c:pt idx="42">
                  <c:v>105</c:v>
                </c:pt>
                <c:pt idx="43">
                  <c:v>111</c:v>
                </c:pt>
                <c:pt idx="44">
                  <c:v>117</c:v>
                </c:pt>
                <c:pt idx="45">
                  <c:v>123</c:v>
                </c:pt>
                <c:pt idx="46">
                  <c:v>129</c:v>
                </c:pt>
                <c:pt idx="47">
                  <c:v>135</c:v>
                </c:pt>
                <c:pt idx="48">
                  <c:v>141</c:v>
                </c:pt>
                <c:pt idx="49">
                  <c:v>147</c:v>
                </c:pt>
              </c:numCache>
            </c:numRef>
          </c:xVal>
          <c:yVal>
            <c:numRef>
              <c:f>'RR-raw data'!$AB$46:$AB$95</c:f>
              <c:numCache>
                <c:formatCode>0_);[Red]\(0\)</c:formatCode>
                <c:ptCount val="50"/>
                <c:pt idx="0">
                  <c:v>2829.7300000000014</c:v>
                </c:pt>
                <c:pt idx="1">
                  <c:v>3798.59</c:v>
                </c:pt>
                <c:pt idx="2">
                  <c:v>4331.45</c:v>
                </c:pt>
                <c:pt idx="3">
                  <c:v>4531.6000000000004</c:v>
                </c:pt>
                <c:pt idx="4">
                  <c:v>4656.6899999999996</c:v>
                </c:pt>
                <c:pt idx="5">
                  <c:v>4652.6600000000008</c:v>
                </c:pt>
                <c:pt idx="6">
                  <c:v>4620.57</c:v>
                </c:pt>
                <c:pt idx="7">
                  <c:v>4586.68</c:v>
                </c:pt>
                <c:pt idx="8">
                  <c:v>4592.6299999999992</c:v>
                </c:pt>
                <c:pt idx="9">
                  <c:v>4629.74</c:v>
                </c:pt>
                <c:pt idx="10">
                  <c:v>4693.1999999999989</c:v>
                </c:pt>
                <c:pt idx="11">
                  <c:v>4675.2099999999991</c:v>
                </c:pt>
                <c:pt idx="12">
                  <c:v>4772.8300000000008</c:v>
                </c:pt>
                <c:pt idx="13">
                  <c:v>4785.5600000000004</c:v>
                </c:pt>
                <c:pt idx="14">
                  <c:v>4943.6499999999996</c:v>
                </c:pt>
                <c:pt idx="15">
                  <c:v>4989.4299999999994</c:v>
                </c:pt>
                <c:pt idx="16">
                  <c:v>4999.6500000000005</c:v>
                </c:pt>
                <c:pt idx="17">
                  <c:v>5063.0899999999992</c:v>
                </c:pt>
                <c:pt idx="18">
                  <c:v>5083.7200000000012</c:v>
                </c:pt>
                <c:pt idx="19">
                  <c:v>5119.0900000000011</c:v>
                </c:pt>
                <c:pt idx="20">
                  <c:v>5166.8500000000004</c:v>
                </c:pt>
                <c:pt idx="21">
                  <c:v>5246.54</c:v>
                </c:pt>
                <c:pt idx="22">
                  <c:v>5286.869999999999</c:v>
                </c:pt>
                <c:pt idx="23">
                  <c:v>5313.6900000000005</c:v>
                </c:pt>
                <c:pt idx="24">
                  <c:v>5353.67</c:v>
                </c:pt>
                <c:pt idx="25">
                  <c:v>5341.66</c:v>
                </c:pt>
                <c:pt idx="26">
                  <c:v>5318.5599999999995</c:v>
                </c:pt>
                <c:pt idx="27">
                  <c:v>5315.9800000000005</c:v>
                </c:pt>
                <c:pt idx="28">
                  <c:v>5346.3700000000008</c:v>
                </c:pt>
                <c:pt idx="29">
                  <c:v>5251.1299999999992</c:v>
                </c:pt>
                <c:pt idx="30">
                  <c:v>5220.8799999999992</c:v>
                </c:pt>
                <c:pt idx="31">
                  <c:v>5155.130000000001</c:v>
                </c:pt>
                <c:pt idx="32">
                  <c:v>5108.0200000000004</c:v>
                </c:pt>
                <c:pt idx="33">
                  <c:v>5032.83</c:v>
                </c:pt>
                <c:pt idx="34">
                  <c:v>5016.2399999999989</c:v>
                </c:pt>
                <c:pt idx="35">
                  <c:v>4936.2000000000007</c:v>
                </c:pt>
                <c:pt idx="36">
                  <c:v>4882.74</c:v>
                </c:pt>
                <c:pt idx="37">
                  <c:v>4741.3100000000004</c:v>
                </c:pt>
                <c:pt idx="38">
                  <c:v>4758.45</c:v>
                </c:pt>
                <c:pt idx="39">
                  <c:v>4724.37</c:v>
                </c:pt>
                <c:pt idx="40" formatCode="General">
                  <c:v>4646.7300000000005</c:v>
                </c:pt>
                <c:pt idx="41">
                  <c:v>4633.880000000001</c:v>
                </c:pt>
                <c:pt idx="42">
                  <c:v>4711.8499999999995</c:v>
                </c:pt>
                <c:pt idx="43">
                  <c:v>4731.8099999999995</c:v>
                </c:pt>
                <c:pt idx="44">
                  <c:v>4673.9900000000007</c:v>
                </c:pt>
                <c:pt idx="45">
                  <c:v>4596.420000000001</c:v>
                </c:pt>
                <c:pt idx="46">
                  <c:v>4540.2000000000007</c:v>
                </c:pt>
                <c:pt idx="47">
                  <c:v>4195.68</c:v>
                </c:pt>
                <c:pt idx="48">
                  <c:v>3618.9700000000012</c:v>
                </c:pt>
                <c:pt idx="49">
                  <c:v>1878.5699999999997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41A-4095-AF2C-9A7573087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78760"/>
        <c:axId val="385479152"/>
      </c:scatterChart>
      <c:valAx>
        <c:axId val="385478760"/>
        <c:scaling>
          <c:orientation val="minMax"/>
          <c:max val="147"/>
          <c:min val="-147"/>
        </c:scaling>
        <c:delete val="0"/>
        <c:axPos val="b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479152"/>
        <c:crosses val="autoZero"/>
        <c:crossBetween val="midCat"/>
        <c:majorUnit val="49"/>
      </c:valAx>
      <c:valAx>
        <c:axId val="385479152"/>
        <c:scaling>
          <c:orientation val="minMax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_);[Red]\(0\)" sourceLinked="1"/>
        <c:majorTickMark val="cross"/>
        <c:minorTickMark val="cross"/>
        <c:tickLblPos val="nextTo"/>
        <c:spPr>
          <a:ln w="12700">
            <a:pattFill prst="pct50">
              <a:fgClr>
                <a:srgbClr val="000000"/>
              </a:fgClr>
              <a:bgClr>
                <a:srgbClr val="FFFFFF"/>
              </a:bgClr>
            </a:patt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5478760"/>
        <c:crosses val="autoZero"/>
        <c:crossBetween val="midCat"/>
        <c:majorUnit val="5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399" r="0.75000000000001399" t="1" header="0.5" footer="0.5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55</xdr:row>
      <xdr:rowOff>76200</xdr:rowOff>
    </xdr:from>
    <xdr:to>
      <xdr:col>2</xdr:col>
      <xdr:colOff>1866900</xdr:colOff>
      <xdr:row>77</xdr:row>
      <xdr:rowOff>61913</xdr:rowOff>
    </xdr:to>
    <xdr:sp macro="" textlink="">
      <xdr:nvSpPr>
        <xdr:cNvPr id="2" name="아래쪽 화살표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2076450" y="6086475"/>
          <a:ext cx="1190625" cy="441483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800"/>
            <a:t>작업 순서</a:t>
          </a:r>
          <a:endParaRPr lang="en-US" altLang="ko-KR" sz="2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</xdr:colOff>
      <xdr:row>18</xdr:row>
      <xdr:rowOff>9526</xdr:rowOff>
    </xdr:from>
    <xdr:to>
      <xdr:col>6</xdr:col>
      <xdr:colOff>11206</xdr:colOff>
      <xdr:row>28</xdr:row>
      <xdr:rowOff>156884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28</xdr:row>
      <xdr:rowOff>184523</xdr:rowOff>
    </xdr:from>
    <xdr:to>
      <xdr:col>6</xdr:col>
      <xdr:colOff>9525</xdr:colOff>
      <xdr:row>39</xdr:row>
      <xdr:rowOff>136898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41462</xdr:colOff>
      <xdr:row>28</xdr:row>
      <xdr:rowOff>176679</xdr:rowOff>
    </xdr:from>
    <xdr:to>
      <xdr:col>12</xdr:col>
      <xdr:colOff>41461</xdr:colOff>
      <xdr:row>39</xdr:row>
      <xdr:rowOff>129054</xdr:rowOff>
    </xdr:to>
    <xdr:graphicFrame macro="">
      <xdr:nvGraphicFramePr>
        <xdr:cNvPr id="4" name="Chart 11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33618</xdr:colOff>
      <xdr:row>18</xdr:row>
      <xdr:rowOff>12886</xdr:rowOff>
    </xdr:from>
    <xdr:to>
      <xdr:col>12</xdr:col>
      <xdr:colOff>33617</xdr:colOff>
      <xdr:row>28</xdr:row>
      <xdr:rowOff>155761</xdr:rowOff>
    </xdr:to>
    <xdr:graphicFrame macro="">
      <xdr:nvGraphicFramePr>
        <xdr:cNvPr id="5" name="Chart 1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67235</xdr:colOff>
      <xdr:row>18</xdr:row>
      <xdr:rowOff>5043</xdr:rowOff>
    </xdr:from>
    <xdr:to>
      <xdr:col>17</xdr:col>
      <xdr:colOff>22412</xdr:colOff>
      <xdr:row>28</xdr:row>
      <xdr:rowOff>147918</xdr:rowOff>
    </xdr:to>
    <xdr:graphicFrame macro="">
      <xdr:nvGraphicFramePr>
        <xdr:cNvPr id="6" name="Chart 1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49305</xdr:colOff>
      <xdr:row>18</xdr:row>
      <xdr:rowOff>5043</xdr:rowOff>
    </xdr:from>
    <xdr:to>
      <xdr:col>23</xdr:col>
      <xdr:colOff>49306</xdr:colOff>
      <xdr:row>28</xdr:row>
      <xdr:rowOff>161925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47625</xdr:colOff>
      <xdr:row>28</xdr:row>
      <xdr:rowOff>184523</xdr:rowOff>
    </xdr:from>
    <xdr:to>
      <xdr:col>23</xdr:col>
      <xdr:colOff>47625</xdr:colOff>
      <xdr:row>39</xdr:row>
      <xdr:rowOff>136898</xdr:rowOff>
    </xdr:to>
    <xdr:graphicFrame macro="">
      <xdr:nvGraphicFramePr>
        <xdr:cNvPr id="8" name="Chart 11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98612</xdr:colOff>
      <xdr:row>28</xdr:row>
      <xdr:rowOff>176679</xdr:rowOff>
    </xdr:from>
    <xdr:to>
      <xdr:col>29</xdr:col>
      <xdr:colOff>98611</xdr:colOff>
      <xdr:row>39</xdr:row>
      <xdr:rowOff>129054</xdr:rowOff>
    </xdr:to>
    <xdr:graphicFrame macro="">
      <xdr:nvGraphicFramePr>
        <xdr:cNvPr id="9" name="Chart 11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90768</xdr:colOff>
      <xdr:row>18</xdr:row>
      <xdr:rowOff>12886</xdr:rowOff>
    </xdr:from>
    <xdr:to>
      <xdr:col>29</xdr:col>
      <xdr:colOff>90767</xdr:colOff>
      <xdr:row>28</xdr:row>
      <xdr:rowOff>155761</xdr:rowOff>
    </xdr:to>
    <xdr:graphicFrame macro="">
      <xdr:nvGraphicFramePr>
        <xdr:cNvPr id="10" name="Chart 11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62948</xdr:colOff>
      <xdr:row>28</xdr:row>
      <xdr:rowOff>180975</xdr:rowOff>
    </xdr:from>
    <xdr:to>
      <xdr:col>17</xdr:col>
      <xdr:colOff>19781</xdr:colOff>
      <xdr:row>39</xdr:row>
      <xdr:rowOff>133350</xdr:rowOff>
    </xdr:to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136299</xdr:colOff>
      <xdr:row>28</xdr:row>
      <xdr:rowOff>181649</xdr:rowOff>
    </xdr:from>
    <xdr:to>
      <xdr:col>34</xdr:col>
      <xdr:colOff>674668</xdr:colOff>
      <xdr:row>39</xdr:row>
      <xdr:rowOff>134024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137980</xdr:colOff>
      <xdr:row>18</xdr:row>
      <xdr:rowOff>8331</xdr:rowOff>
    </xdr:from>
    <xdr:to>
      <xdr:col>34</xdr:col>
      <xdr:colOff>676349</xdr:colOff>
      <xdr:row>28</xdr:row>
      <xdr:rowOff>151206</xdr:rowOff>
    </xdr:to>
    <xdr:graphicFrame macro="">
      <xdr:nvGraphicFramePr>
        <xdr:cNvPr id="13" name="Chart 11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47625</xdr:colOff>
      <xdr:row>28</xdr:row>
      <xdr:rowOff>182843</xdr:rowOff>
    </xdr:from>
    <xdr:to>
      <xdr:col>40</xdr:col>
      <xdr:colOff>566944</xdr:colOff>
      <xdr:row>39</xdr:row>
      <xdr:rowOff>135218</xdr:rowOff>
    </xdr:to>
    <xdr:graphicFrame macro="">
      <xdr:nvGraphicFramePr>
        <xdr:cNvPr id="14" name="Chart 11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49306</xdr:colOff>
      <xdr:row>18</xdr:row>
      <xdr:rowOff>9525</xdr:rowOff>
    </xdr:from>
    <xdr:to>
      <xdr:col>40</xdr:col>
      <xdr:colOff>568625</xdr:colOff>
      <xdr:row>28</xdr:row>
      <xdr:rowOff>152400</xdr:rowOff>
    </xdr:to>
    <xdr:graphicFrame macro="">
      <xdr:nvGraphicFramePr>
        <xdr:cNvPr id="15" name="Chart 11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600075</xdr:colOff>
      <xdr:row>29</xdr:row>
      <xdr:rowOff>1868</xdr:rowOff>
    </xdr:from>
    <xdr:to>
      <xdr:col>46</xdr:col>
      <xdr:colOff>433594</xdr:colOff>
      <xdr:row>39</xdr:row>
      <xdr:rowOff>144743</xdr:rowOff>
    </xdr:to>
    <xdr:graphicFrame macro="">
      <xdr:nvGraphicFramePr>
        <xdr:cNvPr id="16" name="Chart 11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601756</xdr:colOff>
      <xdr:row>18</xdr:row>
      <xdr:rowOff>9525</xdr:rowOff>
    </xdr:from>
    <xdr:to>
      <xdr:col>46</xdr:col>
      <xdr:colOff>435275</xdr:colOff>
      <xdr:row>28</xdr:row>
      <xdr:rowOff>152400</xdr:rowOff>
    </xdr:to>
    <xdr:graphicFrame macro="">
      <xdr:nvGraphicFramePr>
        <xdr:cNvPr id="17" name="Chart 11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477931</xdr:colOff>
      <xdr:row>18</xdr:row>
      <xdr:rowOff>9525</xdr:rowOff>
    </xdr:from>
    <xdr:to>
      <xdr:col>52</xdr:col>
      <xdr:colOff>311450</xdr:colOff>
      <xdr:row>28</xdr:row>
      <xdr:rowOff>152400</xdr:rowOff>
    </xdr:to>
    <xdr:graphicFrame macro="">
      <xdr:nvGraphicFramePr>
        <xdr:cNvPr id="18" name="Chart 11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481852</xdr:colOff>
      <xdr:row>29</xdr:row>
      <xdr:rowOff>11206</xdr:rowOff>
    </xdr:from>
    <xdr:to>
      <xdr:col>52</xdr:col>
      <xdr:colOff>315371</xdr:colOff>
      <xdr:row>39</xdr:row>
      <xdr:rowOff>154081</xdr:rowOff>
    </xdr:to>
    <xdr:graphicFrame macro="">
      <xdr:nvGraphicFramePr>
        <xdr:cNvPr id="19" name="Chart 11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53</xdr:col>
      <xdr:colOff>0</xdr:colOff>
      <xdr:row>18</xdr:row>
      <xdr:rowOff>0</xdr:rowOff>
    </xdr:from>
    <xdr:to>
      <xdr:col>58</xdr:col>
      <xdr:colOff>517077</xdr:colOff>
      <xdr:row>28</xdr:row>
      <xdr:rowOff>142875</xdr:rowOff>
    </xdr:to>
    <xdr:graphicFrame macro="">
      <xdr:nvGraphicFramePr>
        <xdr:cNvPr id="20" name="Chart 11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0</xdr:colOff>
      <xdr:row>29</xdr:row>
      <xdr:rowOff>0</xdr:rowOff>
    </xdr:from>
    <xdr:to>
      <xdr:col>58</xdr:col>
      <xdr:colOff>517077</xdr:colOff>
      <xdr:row>39</xdr:row>
      <xdr:rowOff>142875</xdr:rowOff>
    </xdr:to>
    <xdr:graphicFrame macro="">
      <xdr:nvGraphicFramePr>
        <xdr:cNvPr id="21" name="Chart 11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59</xdr:col>
      <xdr:colOff>0</xdr:colOff>
      <xdr:row>18</xdr:row>
      <xdr:rowOff>0</xdr:rowOff>
    </xdr:from>
    <xdr:to>
      <xdr:col>64</xdr:col>
      <xdr:colOff>517078</xdr:colOff>
      <xdr:row>28</xdr:row>
      <xdr:rowOff>142875</xdr:rowOff>
    </xdr:to>
    <xdr:graphicFrame macro="">
      <xdr:nvGraphicFramePr>
        <xdr:cNvPr id="22" name="Chart 1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59</xdr:col>
      <xdr:colOff>0</xdr:colOff>
      <xdr:row>29</xdr:row>
      <xdr:rowOff>0</xdr:rowOff>
    </xdr:from>
    <xdr:to>
      <xdr:col>64</xdr:col>
      <xdr:colOff>517078</xdr:colOff>
      <xdr:row>39</xdr:row>
      <xdr:rowOff>142875</xdr:rowOff>
    </xdr:to>
    <xdr:graphicFrame macro="">
      <xdr:nvGraphicFramePr>
        <xdr:cNvPr id="23" name="Chart 11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65</xdr:col>
      <xdr:colOff>0</xdr:colOff>
      <xdr:row>18</xdr:row>
      <xdr:rowOff>0</xdr:rowOff>
    </xdr:from>
    <xdr:to>
      <xdr:col>70</xdr:col>
      <xdr:colOff>517078</xdr:colOff>
      <xdr:row>28</xdr:row>
      <xdr:rowOff>142875</xdr:rowOff>
    </xdr:to>
    <xdr:graphicFrame macro="">
      <xdr:nvGraphicFramePr>
        <xdr:cNvPr id="24" name="Chart 11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65</xdr:col>
      <xdr:colOff>0</xdr:colOff>
      <xdr:row>29</xdr:row>
      <xdr:rowOff>0</xdr:rowOff>
    </xdr:from>
    <xdr:to>
      <xdr:col>70</xdr:col>
      <xdr:colOff>517078</xdr:colOff>
      <xdr:row>39</xdr:row>
      <xdr:rowOff>142875</xdr:rowOff>
    </xdr:to>
    <xdr:graphicFrame macro="">
      <xdr:nvGraphicFramePr>
        <xdr:cNvPr id="25" name="Chart 11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71</xdr:col>
      <xdr:colOff>0</xdr:colOff>
      <xdr:row>18</xdr:row>
      <xdr:rowOff>0</xdr:rowOff>
    </xdr:from>
    <xdr:to>
      <xdr:col>76</xdr:col>
      <xdr:colOff>517078</xdr:colOff>
      <xdr:row>28</xdr:row>
      <xdr:rowOff>142875</xdr:rowOff>
    </xdr:to>
    <xdr:graphicFrame macro="">
      <xdr:nvGraphicFramePr>
        <xdr:cNvPr id="26" name="Chart 11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71</xdr:col>
      <xdr:colOff>0</xdr:colOff>
      <xdr:row>29</xdr:row>
      <xdr:rowOff>0</xdr:rowOff>
    </xdr:from>
    <xdr:to>
      <xdr:col>76</xdr:col>
      <xdr:colOff>517078</xdr:colOff>
      <xdr:row>39</xdr:row>
      <xdr:rowOff>142875</xdr:rowOff>
    </xdr:to>
    <xdr:graphicFrame macro="">
      <xdr:nvGraphicFramePr>
        <xdr:cNvPr id="27" name="Chart 11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77</xdr:col>
      <xdr:colOff>0</xdr:colOff>
      <xdr:row>18</xdr:row>
      <xdr:rowOff>0</xdr:rowOff>
    </xdr:from>
    <xdr:to>
      <xdr:col>82</xdr:col>
      <xdr:colOff>517078</xdr:colOff>
      <xdr:row>28</xdr:row>
      <xdr:rowOff>142875</xdr:rowOff>
    </xdr:to>
    <xdr:graphicFrame macro="">
      <xdr:nvGraphicFramePr>
        <xdr:cNvPr id="28" name="Chart 11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77</xdr:col>
      <xdr:colOff>0</xdr:colOff>
      <xdr:row>29</xdr:row>
      <xdr:rowOff>0</xdr:rowOff>
    </xdr:from>
    <xdr:to>
      <xdr:col>82</xdr:col>
      <xdr:colOff>517078</xdr:colOff>
      <xdr:row>39</xdr:row>
      <xdr:rowOff>142875</xdr:rowOff>
    </xdr:to>
    <xdr:graphicFrame macro="">
      <xdr:nvGraphicFramePr>
        <xdr:cNvPr id="29" name="Chart 11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83</xdr:col>
      <xdr:colOff>0</xdr:colOff>
      <xdr:row>18</xdr:row>
      <xdr:rowOff>0</xdr:rowOff>
    </xdr:from>
    <xdr:to>
      <xdr:col>88</xdr:col>
      <xdr:colOff>517078</xdr:colOff>
      <xdr:row>28</xdr:row>
      <xdr:rowOff>142875</xdr:rowOff>
    </xdr:to>
    <xdr:graphicFrame macro="">
      <xdr:nvGraphicFramePr>
        <xdr:cNvPr id="30" name="Chart 11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83</xdr:col>
      <xdr:colOff>0</xdr:colOff>
      <xdr:row>29</xdr:row>
      <xdr:rowOff>0</xdr:rowOff>
    </xdr:from>
    <xdr:to>
      <xdr:col>88</xdr:col>
      <xdr:colOff>517078</xdr:colOff>
      <xdr:row>39</xdr:row>
      <xdr:rowOff>142875</xdr:rowOff>
    </xdr:to>
    <xdr:graphicFrame macro="">
      <xdr:nvGraphicFramePr>
        <xdr:cNvPr id="31" name="Chart 11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89</xdr:col>
      <xdr:colOff>0</xdr:colOff>
      <xdr:row>18</xdr:row>
      <xdr:rowOff>0</xdr:rowOff>
    </xdr:from>
    <xdr:to>
      <xdr:col>94</xdr:col>
      <xdr:colOff>517078</xdr:colOff>
      <xdr:row>28</xdr:row>
      <xdr:rowOff>142875</xdr:rowOff>
    </xdr:to>
    <xdr:graphicFrame macro="">
      <xdr:nvGraphicFramePr>
        <xdr:cNvPr id="32" name="Chart 11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89</xdr:col>
      <xdr:colOff>0</xdr:colOff>
      <xdr:row>29</xdr:row>
      <xdr:rowOff>0</xdr:rowOff>
    </xdr:from>
    <xdr:to>
      <xdr:col>94</xdr:col>
      <xdr:colOff>517078</xdr:colOff>
      <xdr:row>39</xdr:row>
      <xdr:rowOff>142875</xdr:rowOff>
    </xdr:to>
    <xdr:graphicFrame macro="">
      <xdr:nvGraphicFramePr>
        <xdr:cNvPr id="33" name="Chart 11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94</xdr:col>
      <xdr:colOff>633132</xdr:colOff>
      <xdr:row>18</xdr:row>
      <xdr:rowOff>5043</xdr:rowOff>
    </xdr:from>
    <xdr:to>
      <xdr:col>100</xdr:col>
      <xdr:colOff>466651</xdr:colOff>
      <xdr:row>28</xdr:row>
      <xdr:rowOff>147918</xdr:rowOff>
    </xdr:to>
    <xdr:graphicFrame macro="">
      <xdr:nvGraphicFramePr>
        <xdr:cNvPr id="34" name="Chart 11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94</xdr:col>
      <xdr:colOff>633132</xdr:colOff>
      <xdr:row>29</xdr:row>
      <xdr:rowOff>5043</xdr:rowOff>
    </xdr:from>
    <xdr:to>
      <xdr:col>100</xdr:col>
      <xdr:colOff>466651</xdr:colOff>
      <xdr:row>39</xdr:row>
      <xdr:rowOff>147918</xdr:rowOff>
    </xdr:to>
    <xdr:graphicFrame macro="">
      <xdr:nvGraphicFramePr>
        <xdr:cNvPr id="35" name="Chart 11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100</xdr:col>
      <xdr:colOff>606238</xdr:colOff>
      <xdr:row>17</xdr:row>
      <xdr:rowOff>168649</xdr:rowOff>
    </xdr:from>
    <xdr:to>
      <xdr:col>106</xdr:col>
      <xdr:colOff>439757</xdr:colOff>
      <xdr:row>28</xdr:row>
      <xdr:rowOff>121024</xdr:rowOff>
    </xdr:to>
    <xdr:graphicFrame macro="">
      <xdr:nvGraphicFramePr>
        <xdr:cNvPr id="36" name="Chart 11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100</xdr:col>
      <xdr:colOff>606238</xdr:colOff>
      <xdr:row>28</xdr:row>
      <xdr:rowOff>168649</xdr:rowOff>
    </xdr:from>
    <xdr:to>
      <xdr:col>106</xdr:col>
      <xdr:colOff>439757</xdr:colOff>
      <xdr:row>39</xdr:row>
      <xdr:rowOff>121024</xdr:rowOff>
    </xdr:to>
    <xdr:graphicFrame macro="">
      <xdr:nvGraphicFramePr>
        <xdr:cNvPr id="37" name="Chart 11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106</xdr:col>
      <xdr:colOff>534520</xdr:colOff>
      <xdr:row>17</xdr:row>
      <xdr:rowOff>152961</xdr:rowOff>
    </xdr:from>
    <xdr:to>
      <xdr:col>112</xdr:col>
      <xdr:colOff>368039</xdr:colOff>
      <xdr:row>28</xdr:row>
      <xdr:rowOff>105336</xdr:rowOff>
    </xdr:to>
    <xdr:graphicFrame macro="">
      <xdr:nvGraphicFramePr>
        <xdr:cNvPr id="38" name="Chart 11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106</xdr:col>
      <xdr:colOff>534520</xdr:colOff>
      <xdr:row>28</xdr:row>
      <xdr:rowOff>152961</xdr:rowOff>
    </xdr:from>
    <xdr:to>
      <xdr:col>112</xdr:col>
      <xdr:colOff>368039</xdr:colOff>
      <xdr:row>39</xdr:row>
      <xdr:rowOff>105336</xdr:rowOff>
    </xdr:to>
    <xdr:graphicFrame macro="">
      <xdr:nvGraphicFramePr>
        <xdr:cNvPr id="39" name="Chart 11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112</xdr:col>
      <xdr:colOff>493059</xdr:colOff>
      <xdr:row>17</xdr:row>
      <xdr:rowOff>156882</xdr:rowOff>
    </xdr:from>
    <xdr:to>
      <xdr:col>118</xdr:col>
      <xdr:colOff>326578</xdr:colOff>
      <xdr:row>28</xdr:row>
      <xdr:rowOff>109257</xdr:rowOff>
    </xdr:to>
    <xdr:graphicFrame macro="">
      <xdr:nvGraphicFramePr>
        <xdr:cNvPr id="40" name="Chart 11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112</xdr:col>
      <xdr:colOff>493058</xdr:colOff>
      <xdr:row>28</xdr:row>
      <xdr:rowOff>179294</xdr:rowOff>
    </xdr:from>
    <xdr:to>
      <xdr:col>118</xdr:col>
      <xdr:colOff>326577</xdr:colOff>
      <xdr:row>39</xdr:row>
      <xdr:rowOff>131669</xdr:rowOff>
    </xdr:to>
    <xdr:graphicFrame macro="">
      <xdr:nvGraphicFramePr>
        <xdr:cNvPr id="41" name="Chart 11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118</xdr:col>
      <xdr:colOff>437030</xdr:colOff>
      <xdr:row>17</xdr:row>
      <xdr:rowOff>156882</xdr:rowOff>
    </xdr:from>
    <xdr:to>
      <xdr:col>124</xdr:col>
      <xdr:colOff>270549</xdr:colOff>
      <xdr:row>28</xdr:row>
      <xdr:rowOff>109257</xdr:rowOff>
    </xdr:to>
    <xdr:graphicFrame macro="">
      <xdr:nvGraphicFramePr>
        <xdr:cNvPr id="42" name="Chart 11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7</xdr:row>
      <xdr:rowOff>180975</xdr:rowOff>
    </xdr:from>
    <xdr:to>
      <xdr:col>8</xdr:col>
      <xdr:colOff>1133475</xdr:colOff>
      <xdr:row>11</xdr:row>
      <xdr:rowOff>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CxnSpPr/>
      </xdr:nvCxnSpPr>
      <xdr:spPr>
        <a:xfrm flipH="1">
          <a:off x="6724650" y="1590675"/>
          <a:ext cx="1990725" cy="581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438150</xdr:colOff>
      <xdr:row>12</xdr:row>
      <xdr:rowOff>95250</xdr:rowOff>
    </xdr:from>
    <xdr:to>
      <xdr:col>6</xdr:col>
      <xdr:colOff>590550</xdr:colOff>
      <xdr:row>13</xdr:row>
      <xdr:rowOff>171450</xdr:rowOff>
    </xdr:to>
    <xdr:sp macro="" textlink="">
      <xdr:nvSpPr>
        <xdr:cNvPr id="7" name="아래쪽 화살표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>
          <a:off x="6248400" y="9686925"/>
          <a:ext cx="152400" cy="2857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180975</xdr:rowOff>
    </xdr:from>
    <xdr:to>
      <xdr:col>12</xdr:col>
      <xdr:colOff>28575</xdr:colOff>
      <xdr:row>20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B42619DE-F88C-4E1B-BC5E-CB2109728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190500</xdr:colOff>
      <xdr:row>0</xdr:row>
      <xdr:rowOff>200024</xdr:rowOff>
    </xdr:from>
    <xdr:to>
      <xdr:col>23</xdr:col>
      <xdr:colOff>647700</xdr:colOff>
      <xdr:row>20</xdr:row>
      <xdr:rowOff>19049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74084BB9-07C9-47E3-BE9B-B15DC52FF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7"/>
  <sheetViews>
    <sheetView showGridLines="0" topLeftCell="A45" zoomScaleNormal="100" workbookViewId="0">
      <selection activeCell="G89" sqref="G89"/>
    </sheetView>
  </sheetViews>
  <sheetFormatPr defaultColWidth="9" defaultRowHeight="12" x14ac:dyDescent="0.3"/>
  <cols>
    <col min="1" max="1" width="9" style="3"/>
    <col min="2" max="2" width="9.25" style="3" customWidth="1"/>
    <col min="3" max="3" width="26" style="3" customWidth="1"/>
    <col min="4" max="4" width="13.625" style="1" customWidth="1"/>
    <col min="5" max="5" width="22.25" style="2" customWidth="1"/>
    <col min="6" max="6" width="20.25" style="3" bestFit="1" customWidth="1"/>
    <col min="7" max="7" width="33.25" style="3" customWidth="1"/>
    <col min="8" max="8" width="23.25" style="3" bestFit="1" customWidth="1"/>
    <col min="9" max="9" width="10.375" style="3" bestFit="1" customWidth="1"/>
    <col min="10" max="10" width="28.75" style="3" customWidth="1"/>
    <col min="11" max="11" width="11.625" style="3" bestFit="1" customWidth="1"/>
    <col min="12" max="13" width="9" style="3"/>
    <col min="14" max="14" width="37.875" style="3" customWidth="1"/>
    <col min="15" max="16384" width="9" style="3"/>
  </cols>
  <sheetData>
    <row r="2" spans="4:13" x14ac:dyDescent="0.3">
      <c r="D2" s="41" t="s">
        <v>0</v>
      </c>
      <c r="E2" s="2" t="s">
        <v>190</v>
      </c>
    </row>
    <row r="3" spans="4:13" x14ac:dyDescent="0.3">
      <c r="D3" s="41"/>
    </row>
    <row r="4" spans="4:13" x14ac:dyDescent="0.3">
      <c r="D4" s="41" t="s">
        <v>1</v>
      </c>
      <c r="E4" s="2" t="s">
        <v>191</v>
      </c>
    </row>
    <row r="5" spans="4:13" x14ac:dyDescent="0.3">
      <c r="D5" s="41"/>
    </row>
    <row r="6" spans="4:13" x14ac:dyDescent="0.3">
      <c r="D6" s="41" t="s">
        <v>2</v>
      </c>
      <c r="E6" s="4" t="s">
        <v>192</v>
      </c>
    </row>
    <row r="7" spans="4:13" x14ac:dyDescent="0.3">
      <c r="D7" s="41"/>
      <c r="G7" s="49"/>
      <c r="J7" s="13" t="s">
        <v>204</v>
      </c>
      <c r="K7" s="13" t="s">
        <v>205</v>
      </c>
    </row>
    <row r="8" spans="4:13" ht="16.5" x14ac:dyDescent="0.3">
      <c r="D8" s="40" t="s">
        <v>4</v>
      </c>
      <c r="E8" s="55" t="s">
        <v>161</v>
      </c>
      <c r="F8" s="56" t="s">
        <v>185</v>
      </c>
      <c r="G8" s="188" t="s">
        <v>193</v>
      </c>
      <c r="H8" s="188" t="s">
        <v>194</v>
      </c>
      <c r="I8" s="188" t="str">
        <f t="shared" ref="I8:I9" si="0">LEFT(J8,2)</f>
        <v>23</v>
      </c>
      <c r="J8" s="189">
        <v>2333315.0019999999</v>
      </c>
      <c r="K8" s="190">
        <v>2333315.003</v>
      </c>
    </row>
    <row r="9" spans="4:13" ht="16.5" x14ac:dyDescent="0.3">
      <c r="D9" s="40"/>
      <c r="E9" s="55" t="s">
        <v>183</v>
      </c>
      <c r="F9" s="56" t="s">
        <v>185</v>
      </c>
      <c r="G9" s="188" t="s">
        <v>195</v>
      </c>
      <c r="H9" s="188" t="s">
        <v>196</v>
      </c>
      <c r="I9" s="188" t="str">
        <f t="shared" si="0"/>
        <v>23</v>
      </c>
      <c r="J9" s="189">
        <v>231166.003</v>
      </c>
      <c r="K9" s="190">
        <v>231166.00399999999</v>
      </c>
    </row>
    <row r="10" spans="4:13" ht="12.75" x14ac:dyDescent="0.3">
      <c r="D10" s="40"/>
      <c r="E10" s="55" t="s">
        <v>184</v>
      </c>
      <c r="F10" s="56" t="s">
        <v>185</v>
      </c>
      <c r="G10" s="54" t="s">
        <v>197</v>
      </c>
    </row>
    <row r="11" spans="4:13" ht="16.5" x14ac:dyDescent="0.3">
      <c r="D11" s="40"/>
      <c r="E11" s="55" t="s">
        <v>142</v>
      </c>
      <c r="F11" s="137" t="s">
        <v>185</v>
      </c>
      <c r="G11" s="188" t="s">
        <v>198</v>
      </c>
      <c r="H11" s="188" t="s">
        <v>199</v>
      </c>
      <c r="I11" s="188" t="str">
        <f t="shared" ref="I11" si="1">LEFT(J11,2)</f>
        <v>21</v>
      </c>
      <c r="J11" s="189">
        <v>213073.003</v>
      </c>
      <c r="K11" s="190">
        <v>213073.00399999999</v>
      </c>
    </row>
    <row r="12" spans="4:13" ht="12.75" x14ac:dyDescent="0.3">
      <c r="D12" s="40"/>
      <c r="E12" s="55"/>
      <c r="F12" s="137"/>
      <c r="G12" s="54"/>
    </row>
    <row r="13" spans="4:13" ht="12.75" x14ac:dyDescent="0.3">
      <c r="D13" s="40"/>
      <c r="E13" s="55"/>
      <c r="F13" s="137"/>
      <c r="G13" s="54"/>
    </row>
    <row r="14" spans="4:13" ht="12.75" x14ac:dyDescent="0.3">
      <c r="D14" s="40"/>
      <c r="E14" s="55"/>
      <c r="F14" s="56"/>
      <c r="G14" s="54"/>
    </row>
    <row r="15" spans="4:13" ht="16.5" x14ac:dyDescent="0.3">
      <c r="D15" s="40"/>
      <c r="E15" s="188" t="s">
        <v>3</v>
      </c>
      <c r="F15" s="54"/>
      <c r="G15" s="54"/>
      <c r="H15" s="188" t="s">
        <v>200</v>
      </c>
      <c r="I15" s="191">
        <v>811</v>
      </c>
      <c r="J15" s="192" t="s">
        <v>201</v>
      </c>
      <c r="K15" s="192" t="s">
        <v>201</v>
      </c>
      <c r="L15" s="193" t="s">
        <v>202</v>
      </c>
      <c r="M15" s="193" t="s">
        <v>203</v>
      </c>
    </row>
    <row r="16" spans="4:13" ht="12.75" x14ac:dyDescent="0.3">
      <c r="D16" s="40"/>
      <c r="E16" s="55"/>
      <c r="F16" s="56"/>
      <c r="G16" s="54"/>
    </row>
    <row r="17" spans="4:7" ht="12.75" x14ac:dyDescent="0.3">
      <c r="D17" s="40"/>
      <c r="E17" s="55"/>
      <c r="F17" s="56"/>
      <c r="G17" s="54"/>
    </row>
    <row r="18" spans="4:7" ht="12.75" x14ac:dyDescent="0.3">
      <c r="D18" s="40"/>
      <c r="E18" s="55"/>
      <c r="F18" s="56"/>
      <c r="G18" s="54"/>
    </row>
    <row r="19" spans="4:7" ht="12.75" x14ac:dyDescent="0.3">
      <c r="D19" s="40"/>
      <c r="E19" s="55"/>
      <c r="F19" s="56"/>
      <c r="G19" s="54"/>
    </row>
    <row r="20" spans="4:7" ht="12.75" x14ac:dyDescent="0.3">
      <c r="D20" s="40"/>
      <c r="E20" s="55"/>
      <c r="F20" s="56"/>
    </row>
    <row r="21" spans="4:7" ht="12.75" x14ac:dyDescent="0.3">
      <c r="D21" s="40"/>
      <c r="E21" s="55"/>
      <c r="F21" s="56"/>
    </row>
    <row r="22" spans="4:7" ht="12.75" x14ac:dyDescent="0.3">
      <c r="D22" s="40"/>
      <c r="E22" s="55"/>
      <c r="F22" s="56"/>
    </row>
    <row r="23" spans="4:7" x14ac:dyDescent="0.3">
      <c r="D23" s="41"/>
    </row>
    <row r="24" spans="4:7" x14ac:dyDescent="0.3">
      <c r="D24" s="41" t="s">
        <v>5</v>
      </c>
      <c r="E24" s="2" t="s">
        <v>6</v>
      </c>
    </row>
    <row r="25" spans="4:7" x14ac:dyDescent="0.3">
      <c r="D25" s="41"/>
    </row>
    <row r="26" spans="4:7" x14ac:dyDescent="0.3">
      <c r="D26" s="41" t="s">
        <v>7</v>
      </c>
      <c r="E26" s="3"/>
    </row>
    <row r="27" spans="4:7" x14ac:dyDescent="0.3">
      <c r="D27" s="41" t="s">
        <v>8</v>
      </c>
      <c r="E27" s="12" t="s">
        <v>138</v>
      </c>
    </row>
    <row r="28" spans="4:7" x14ac:dyDescent="0.3">
      <c r="D28" s="41" t="s">
        <v>9</v>
      </c>
      <c r="E28" s="138" t="s">
        <v>143</v>
      </c>
    </row>
    <row r="29" spans="4:7" x14ac:dyDescent="0.3">
      <c r="D29" s="41" t="s">
        <v>10</v>
      </c>
      <c r="E29" s="58"/>
    </row>
    <row r="30" spans="4:7" x14ac:dyDescent="0.3">
      <c r="D30" s="41"/>
    </row>
    <row r="31" spans="4:7" x14ac:dyDescent="0.3">
      <c r="D31" s="41" t="s">
        <v>11</v>
      </c>
      <c r="E31" s="5" t="s">
        <v>12</v>
      </c>
    </row>
    <row r="32" spans="4:7" x14ac:dyDescent="0.3">
      <c r="D32" s="41"/>
    </row>
    <row r="33" spans="2:11" x14ac:dyDescent="0.3">
      <c r="D33" s="41" t="s">
        <v>13</v>
      </c>
      <c r="E33" s="2" t="s">
        <v>148</v>
      </c>
      <c r="F33" s="3" t="s">
        <v>149</v>
      </c>
    </row>
    <row r="34" spans="2:11" x14ac:dyDescent="0.3">
      <c r="D34" s="41"/>
      <c r="H34" s="1"/>
      <c r="I34" s="2"/>
    </row>
    <row r="35" spans="2:11" x14ac:dyDescent="0.3">
      <c r="D35" s="41" t="s">
        <v>14</v>
      </c>
      <c r="G35" s="2"/>
    </row>
    <row r="36" spans="2:11" x14ac:dyDescent="0.3">
      <c r="D36" s="41"/>
      <c r="G36" s="2"/>
    </row>
    <row r="37" spans="2:11" x14ac:dyDescent="0.3">
      <c r="D37" s="41"/>
      <c r="G37" s="2"/>
    </row>
    <row r="38" spans="2:11" x14ac:dyDescent="0.3">
      <c r="D38" s="41" t="s">
        <v>15</v>
      </c>
      <c r="E38" s="2" t="s">
        <v>16</v>
      </c>
    </row>
    <row r="39" spans="2:11" x14ac:dyDescent="0.3">
      <c r="D39" s="41"/>
    </row>
    <row r="40" spans="2:11" x14ac:dyDescent="0.3">
      <c r="D40" s="41" t="s">
        <v>17</v>
      </c>
    </row>
    <row r="41" spans="2:11" x14ac:dyDescent="0.3">
      <c r="D41" s="41"/>
    </row>
    <row r="42" spans="2:11" x14ac:dyDescent="0.3">
      <c r="D42" s="41" t="s">
        <v>18</v>
      </c>
      <c r="E42" s="2" t="s">
        <v>19</v>
      </c>
      <c r="J42" s="50"/>
      <c r="K42" s="51"/>
    </row>
    <row r="43" spans="2:11" x14ac:dyDescent="0.3">
      <c r="D43" s="41"/>
    </row>
    <row r="44" spans="2:11" x14ac:dyDescent="0.3">
      <c r="D44" s="41"/>
      <c r="E44" s="2" t="s">
        <v>20</v>
      </c>
    </row>
    <row r="46" spans="2:11" x14ac:dyDescent="0.3">
      <c r="B46" s="6"/>
      <c r="C46" s="6"/>
      <c r="D46" s="7" t="s">
        <v>21</v>
      </c>
      <c r="E46" s="8"/>
      <c r="F46" s="6"/>
      <c r="G46" s="6"/>
    </row>
    <row r="47" spans="2:11" x14ac:dyDescent="0.3">
      <c r="B47" s="9"/>
      <c r="C47" s="9"/>
      <c r="D47" s="10"/>
      <c r="E47" s="11"/>
      <c r="F47" s="9"/>
      <c r="G47" s="9"/>
    </row>
    <row r="48" spans="2:11" x14ac:dyDescent="0.3">
      <c r="B48" s="9"/>
      <c r="C48" s="9"/>
      <c r="D48" s="10"/>
      <c r="E48" s="11"/>
      <c r="F48" s="9"/>
      <c r="G48" s="9"/>
    </row>
    <row r="49" spans="3:10" ht="17.25" x14ac:dyDescent="0.3">
      <c r="C49" s="15" t="s">
        <v>186</v>
      </c>
      <c r="D49" s="14"/>
      <c r="E49" s="13"/>
      <c r="F49" s="13"/>
      <c r="G49" s="13"/>
      <c r="H49" s="13"/>
    </row>
    <row r="50" spans="3:10" ht="15.75" x14ac:dyDescent="0.3">
      <c r="C50" s="15" t="s">
        <v>187</v>
      </c>
      <c r="D50" s="14"/>
      <c r="E50" s="13"/>
      <c r="F50" s="13"/>
      <c r="G50" s="13"/>
      <c r="H50" s="13"/>
    </row>
    <row r="51" spans="3:10" ht="15.75" x14ac:dyDescent="0.3">
      <c r="C51" s="15" t="s">
        <v>144</v>
      </c>
      <c r="D51" s="14"/>
      <c r="E51" s="13"/>
      <c r="F51" s="13"/>
      <c r="G51" s="13"/>
      <c r="H51" s="13"/>
    </row>
    <row r="52" spans="3:10" ht="15.75" x14ac:dyDescent="0.3">
      <c r="C52" s="15" t="s">
        <v>188</v>
      </c>
      <c r="D52" s="14"/>
      <c r="E52" s="13"/>
      <c r="F52" s="13"/>
      <c r="G52" s="13"/>
      <c r="H52" s="13"/>
    </row>
    <row r="53" spans="3:10" ht="15.75" x14ac:dyDescent="0.3">
      <c r="C53" s="15" t="s">
        <v>189</v>
      </c>
      <c r="D53" s="14"/>
      <c r="E53" s="13"/>
      <c r="F53" s="13"/>
      <c r="G53" s="13"/>
      <c r="H53" s="13"/>
    </row>
    <row r="54" spans="3:10" ht="15.75" x14ac:dyDescent="0.3">
      <c r="C54" s="15"/>
      <c r="D54" s="14"/>
      <c r="E54" s="13"/>
      <c r="F54" s="13"/>
      <c r="G54" s="13"/>
      <c r="H54" s="13"/>
    </row>
    <row r="56" spans="3:10" x14ac:dyDescent="0.3">
      <c r="D56" s="139" t="s">
        <v>22</v>
      </c>
      <c r="E56" s="139" t="s">
        <v>23</v>
      </c>
      <c r="F56" s="139" t="s">
        <v>24</v>
      </c>
      <c r="G56" s="139" t="s">
        <v>25</v>
      </c>
      <c r="H56" s="139" t="s">
        <v>26</v>
      </c>
      <c r="I56" s="139" t="s">
        <v>7</v>
      </c>
      <c r="J56" s="140" t="s">
        <v>27</v>
      </c>
    </row>
    <row r="57" spans="3:10" x14ac:dyDescent="0.3">
      <c r="D57" s="245"/>
      <c r="E57" s="245" t="s">
        <v>210</v>
      </c>
      <c r="F57" s="245"/>
      <c r="G57" s="245"/>
      <c r="H57" s="245"/>
      <c r="I57" s="245"/>
      <c r="J57" s="246"/>
    </row>
    <row r="58" spans="3:10" x14ac:dyDescent="0.3">
      <c r="D58" s="245"/>
      <c r="E58" s="245" t="s">
        <v>211</v>
      </c>
      <c r="F58" s="245"/>
      <c r="G58" s="245"/>
      <c r="H58" s="245"/>
      <c r="I58" s="245"/>
      <c r="J58" s="246"/>
    </row>
    <row r="59" spans="3:10" ht="11.65" customHeight="1" x14ac:dyDescent="0.3">
      <c r="D59" s="141"/>
      <c r="E59" s="241">
        <v>1</v>
      </c>
      <c r="F59" s="241" t="s">
        <v>28</v>
      </c>
      <c r="G59" s="242" t="s">
        <v>212</v>
      </c>
      <c r="H59" s="243"/>
      <c r="I59" s="206" t="s">
        <v>138</v>
      </c>
      <c r="J59" s="244"/>
    </row>
    <row r="60" spans="3:10" x14ac:dyDescent="0.3">
      <c r="D60" s="141"/>
      <c r="E60" s="54">
        <v>2</v>
      </c>
      <c r="F60" s="54" t="s">
        <v>28</v>
      </c>
      <c r="G60" s="208"/>
      <c r="H60" s="107"/>
      <c r="I60" s="206"/>
      <c r="J60" s="142"/>
    </row>
    <row r="61" spans="3:10" ht="12.75" x14ac:dyDescent="0.3">
      <c r="D61" s="141"/>
      <c r="E61" s="54">
        <v>3</v>
      </c>
      <c r="F61" s="54" t="s">
        <v>28</v>
      </c>
      <c r="G61" s="208"/>
      <c r="H61" s="55" t="s">
        <v>161</v>
      </c>
      <c r="I61" s="206"/>
      <c r="J61" s="142"/>
    </row>
    <row r="62" spans="3:10" ht="12.75" x14ac:dyDescent="0.3">
      <c r="D62" s="141"/>
      <c r="E62" s="54">
        <v>4</v>
      </c>
      <c r="F62" s="54" t="s">
        <v>28</v>
      </c>
      <c r="G62" s="208"/>
      <c r="H62" s="55" t="s">
        <v>183</v>
      </c>
      <c r="I62" s="206"/>
      <c r="J62" s="142"/>
    </row>
    <row r="63" spans="3:10" ht="12.75" x14ac:dyDescent="0.3">
      <c r="D63" s="141"/>
      <c r="E63" s="54">
        <v>5</v>
      </c>
      <c r="F63" s="54" t="s">
        <v>28</v>
      </c>
      <c r="G63" s="208"/>
      <c r="H63" s="55" t="s">
        <v>184</v>
      </c>
      <c r="I63" s="206"/>
      <c r="J63" s="142"/>
    </row>
    <row r="64" spans="3:10" ht="12.75" x14ac:dyDescent="0.3">
      <c r="D64" s="141"/>
      <c r="E64" s="54">
        <v>6</v>
      </c>
      <c r="F64" s="54" t="s">
        <v>28</v>
      </c>
      <c r="G64" s="208"/>
      <c r="H64" s="55" t="s">
        <v>142</v>
      </c>
      <c r="I64" s="206"/>
      <c r="J64" s="142"/>
    </row>
    <row r="65" spans="4:10" ht="12.75" x14ac:dyDescent="0.3">
      <c r="D65" s="141"/>
      <c r="E65" s="54">
        <v>7</v>
      </c>
      <c r="F65" s="54" t="s">
        <v>28</v>
      </c>
      <c r="G65" s="208"/>
      <c r="H65" s="55"/>
      <c r="I65" s="206"/>
      <c r="J65" s="142"/>
    </row>
    <row r="66" spans="4:10" ht="12.75" x14ac:dyDescent="0.3">
      <c r="D66" s="141"/>
      <c r="E66" s="54">
        <v>8</v>
      </c>
      <c r="F66" s="54" t="s">
        <v>28</v>
      </c>
      <c r="G66" s="208"/>
      <c r="H66" s="55"/>
      <c r="I66" s="206"/>
      <c r="J66" s="142"/>
    </row>
    <row r="67" spans="4:10" ht="12.75" x14ac:dyDescent="0.3">
      <c r="D67" s="141"/>
      <c r="E67" s="57">
        <v>9</v>
      </c>
      <c r="F67" s="57" t="s">
        <v>121</v>
      </c>
      <c r="G67" s="208"/>
      <c r="H67" s="55"/>
      <c r="I67" s="206"/>
      <c r="J67" s="142"/>
    </row>
    <row r="68" spans="4:10" ht="12.75" x14ac:dyDescent="0.3">
      <c r="D68" s="141"/>
      <c r="E68" s="57">
        <v>10</v>
      </c>
      <c r="F68" s="57" t="s">
        <v>145</v>
      </c>
      <c r="G68" s="208"/>
      <c r="H68" s="55"/>
      <c r="I68" s="206"/>
      <c r="J68" s="142"/>
    </row>
    <row r="69" spans="4:10" ht="12.75" x14ac:dyDescent="0.3">
      <c r="D69" s="141"/>
      <c r="E69" s="54">
        <v>11</v>
      </c>
      <c r="F69" s="54" t="s">
        <v>28</v>
      </c>
      <c r="G69" s="208"/>
      <c r="H69" s="55"/>
      <c r="I69" s="206"/>
      <c r="J69" s="142"/>
    </row>
    <row r="70" spans="4:10" ht="12.75" x14ac:dyDescent="0.3">
      <c r="D70" s="141"/>
      <c r="E70" s="54">
        <v>12</v>
      </c>
      <c r="F70" s="54" t="s">
        <v>28</v>
      </c>
      <c r="G70" s="208"/>
      <c r="H70" s="55"/>
      <c r="I70" s="206"/>
      <c r="J70" s="142"/>
    </row>
    <row r="71" spans="4:10" ht="12.75" x14ac:dyDescent="0.3">
      <c r="D71" s="141"/>
      <c r="E71" s="54">
        <v>13</v>
      </c>
      <c r="F71" s="54" t="s">
        <v>28</v>
      </c>
      <c r="G71" s="208"/>
      <c r="H71" s="55"/>
      <c r="I71" s="206"/>
      <c r="J71" s="142"/>
    </row>
    <row r="72" spans="4:10" ht="12.75" x14ac:dyDescent="0.3">
      <c r="D72" s="141"/>
      <c r="E72" s="54">
        <v>14</v>
      </c>
      <c r="F72" s="54" t="s">
        <v>28</v>
      </c>
      <c r="G72" s="208"/>
      <c r="H72" s="55"/>
      <c r="I72" s="206"/>
      <c r="J72" s="142"/>
    </row>
    <row r="73" spans="4:10" ht="12.75" x14ac:dyDescent="0.3">
      <c r="D73" s="141"/>
      <c r="E73" s="54">
        <v>15</v>
      </c>
      <c r="F73" s="54" t="s">
        <v>28</v>
      </c>
      <c r="G73" s="208"/>
      <c r="H73" s="55"/>
      <c r="I73" s="206"/>
      <c r="J73" s="142"/>
    </row>
    <row r="74" spans="4:10" ht="12.75" x14ac:dyDescent="0.3">
      <c r="D74" s="141"/>
      <c r="E74" s="54">
        <v>16</v>
      </c>
      <c r="F74" s="54" t="s">
        <v>28</v>
      </c>
      <c r="G74" s="208"/>
      <c r="H74" s="55"/>
      <c r="I74" s="206"/>
      <c r="J74" s="142"/>
    </row>
    <row r="75" spans="4:10" ht="12.75" x14ac:dyDescent="0.3">
      <c r="D75" s="141"/>
      <c r="E75" s="54">
        <v>17</v>
      </c>
      <c r="F75" s="54" t="s">
        <v>28</v>
      </c>
      <c r="G75" s="208"/>
      <c r="H75" s="55"/>
      <c r="I75" s="206"/>
      <c r="J75" s="142"/>
    </row>
    <row r="76" spans="4:10" x14ac:dyDescent="0.3">
      <c r="D76" s="141"/>
      <c r="E76" s="54">
        <v>18</v>
      </c>
      <c r="F76" s="54" t="s">
        <v>28</v>
      </c>
      <c r="G76" s="208"/>
      <c r="H76" s="107"/>
      <c r="I76" s="206"/>
      <c r="J76" s="142"/>
    </row>
    <row r="77" spans="4:10" x14ac:dyDescent="0.3">
      <c r="D77" s="141"/>
      <c r="E77" s="57">
        <v>19</v>
      </c>
      <c r="F77" s="57" t="s">
        <v>121</v>
      </c>
      <c r="G77" s="208"/>
      <c r="H77" s="107"/>
      <c r="I77" s="206"/>
      <c r="J77" s="142"/>
    </row>
    <row r="78" spans="4:10" x14ac:dyDescent="0.3">
      <c r="D78" s="143"/>
      <c r="E78" s="57">
        <v>20</v>
      </c>
      <c r="F78" s="57" t="s">
        <v>146</v>
      </c>
      <c r="G78" s="208"/>
      <c r="H78" s="107"/>
      <c r="I78" s="206"/>
      <c r="J78" s="142"/>
    </row>
    <row r="79" spans="4:10" x14ac:dyDescent="0.3">
      <c r="D79" s="144"/>
      <c r="E79" s="54">
        <v>21</v>
      </c>
      <c r="F79" s="54" t="s">
        <v>28</v>
      </c>
      <c r="G79" s="208"/>
      <c r="H79" s="107"/>
      <c r="I79" s="206"/>
      <c r="J79" s="142"/>
    </row>
    <row r="80" spans="4:10" x14ac:dyDescent="0.3">
      <c r="D80" s="144"/>
      <c r="E80" s="54">
        <v>22</v>
      </c>
      <c r="F80" s="54" t="s">
        <v>28</v>
      </c>
      <c r="G80" s="208"/>
      <c r="H80" s="107"/>
      <c r="I80" s="206"/>
      <c r="J80" s="142"/>
    </row>
    <row r="81" spans="1:12" x14ac:dyDescent="0.3">
      <c r="D81" s="144"/>
      <c r="E81" s="54">
        <v>23</v>
      </c>
      <c r="F81" s="54" t="s">
        <v>28</v>
      </c>
      <c r="G81" s="208"/>
      <c r="H81" s="107"/>
      <c r="I81" s="206"/>
      <c r="J81" s="142"/>
    </row>
    <row r="82" spans="1:12" x14ac:dyDescent="0.3">
      <c r="D82" s="144"/>
      <c r="E82" s="54">
        <v>24</v>
      </c>
      <c r="F82" s="54" t="s">
        <v>28</v>
      </c>
      <c r="G82" s="208"/>
      <c r="H82" s="107"/>
      <c r="I82" s="206"/>
      <c r="J82" s="142"/>
    </row>
    <row r="83" spans="1:12" x14ac:dyDescent="0.3">
      <c r="D83" s="144"/>
      <c r="E83" s="54">
        <v>25</v>
      </c>
      <c r="F83" s="54" t="s">
        <v>28</v>
      </c>
      <c r="G83" s="208"/>
      <c r="H83" s="107"/>
      <c r="I83" s="206"/>
      <c r="J83" s="142"/>
    </row>
    <row r="84" spans="1:12" x14ac:dyDescent="0.3">
      <c r="D84" s="144"/>
      <c r="E84" s="54">
        <v>26</v>
      </c>
      <c r="F84" s="54" t="s">
        <v>28</v>
      </c>
      <c r="G84" s="208"/>
      <c r="H84" s="107"/>
      <c r="I84" s="206"/>
      <c r="J84" s="142"/>
    </row>
    <row r="85" spans="1:12" x14ac:dyDescent="0.3">
      <c r="D85" s="144"/>
      <c r="E85" s="54">
        <v>27</v>
      </c>
      <c r="F85" s="54" t="s">
        <v>28</v>
      </c>
      <c r="G85" s="208"/>
      <c r="H85" s="107"/>
      <c r="I85" s="206"/>
      <c r="J85" s="142"/>
    </row>
    <row r="86" spans="1:12" x14ac:dyDescent="0.3">
      <c r="D86" s="144"/>
      <c r="E86" s="54">
        <v>28</v>
      </c>
      <c r="F86" s="54" t="s">
        <v>28</v>
      </c>
      <c r="G86" s="208"/>
      <c r="H86" s="107"/>
      <c r="I86" s="206"/>
      <c r="J86" s="142"/>
    </row>
    <row r="87" spans="1:12" x14ac:dyDescent="0.3">
      <c r="D87" s="144"/>
      <c r="E87" s="57">
        <v>29</v>
      </c>
      <c r="F87" s="57" t="s">
        <v>121</v>
      </c>
      <c r="G87" s="208"/>
      <c r="H87" s="107"/>
      <c r="I87" s="206"/>
      <c r="J87" s="142"/>
    </row>
    <row r="88" spans="1:12" ht="12.75" thickBot="1" x14ac:dyDescent="0.35">
      <c r="D88" s="145"/>
      <c r="E88" s="146">
        <v>30</v>
      </c>
      <c r="F88" s="146" t="s">
        <v>147</v>
      </c>
      <c r="G88" s="209"/>
      <c r="H88" s="147"/>
      <c r="I88" s="207"/>
      <c r="J88" s="148"/>
    </row>
    <row r="91" spans="1:12" ht="15.75" x14ac:dyDescent="0.3">
      <c r="A91" s="170"/>
      <c r="B91" s="170"/>
      <c r="C91" s="171" t="s">
        <v>124</v>
      </c>
      <c r="D91" s="172"/>
      <c r="E91" s="173"/>
      <c r="F91" s="170"/>
      <c r="G91" s="170"/>
      <c r="H91" s="170"/>
      <c r="I91" s="170"/>
      <c r="J91" s="170"/>
      <c r="K91" s="170"/>
      <c r="L91" s="170"/>
    </row>
    <row r="92" spans="1:12" x14ac:dyDescent="0.3">
      <c r="A92" s="170"/>
      <c r="B92" s="170"/>
      <c r="C92" s="170"/>
      <c r="D92" s="172"/>
      <c r="E92" s="173"/>
      <c r="F92" s="170"/>
      <c r="G92" s="170"/>
      <c r="H92" s="170"/>
      <c r="I92" s="170"/>
      <c r="J92" s="170"/>
      <c r="K92" s="170"/>
      <c r="L92" s="170"/>
    </row>
    <row r="93" spans="1:12" x14ac:dyDescent="0.3">
      <c r="A93" s="170"/>
      <c r="B93" s="170"/>
      <c r="C93" s="170"/>
      <c r="D93" s="174" t="s">
        <v>22</v>
      </c>
      <c r="E93" s="174" t="s">
        <v>23</v>
      </c>
      <c r="F93" s="174" t="s">
        <v>24</v>
      </c>
      <c r="G93" s="174" t="s">
        <v>25</v>
      </c>
      <c r="H93" s="174" t="s">
        <v>26</v>
      </c>
      <c r="I93" s="174" t="s">
        <v>7</v>
      </c>
      <c r="J93" s="175" t="s">
        <v>27</v>
      </c>
      <c r="K93" s="170"/>
      <c r="L93" s="170"/>
    </row>
    <row r="94" spans="1:12" x14ac:dyDescent="0.3">
      <c r="A94" s="170"/>
      <c r="B94" s="170"/>
      <c r="C94" s="170"/>
      <c r="D94" s="176"/>
      <c r="E94" s="177">
        <v>1</v>
      </c>
      <c r="F94" s="177" t="s">
        <v>28</v>
      </c>
      <c r="G94" s="200" t="s">
        <v>150</v>
      </c>
      <c r="H94" s="178"/>
      <c r="I94" s="203" t="s">
        <v>138</v>
      </c>
      <c r="J94" s="179"/>
      <c r="K94" s="170"/>
      <c r="L94" s="170"/>
    </row>
    <row r="95" spans="1:12" x14ac:dyDescent="0.3">
      <c r="A95" s="170"/>
      <c r="B95" s="170"/>
      <c r="C95" s="170"/>
      <c r="D95" s="180"/>
      <c r="E95" s="177">
        <v>2</v>
      </c>
      <c r="F95" s="177" t="s">
        <v>28</v>
      </c>
      <c r="G95" s="201"/>
      <c r="H95" s="180"/>
      <c r="I95" s="204"/>
      <c r="J95" s="181"/>
      <c r="K95" s="170"/>
      <c r="L95" s="170"/>
    </row>
    <row r="96" spans="1:12" ht="12.75" x14ac:dyDescent="0.3">
      <c r="A96" s="170"/>
      <c r="B96" s="170"/>
      <c r="C96" s="170"/>
      <c r="D96" s="180"/>
      <c r="E96" s="177">
        <v>3</v>
      </c>
      <c r="F96" s="177" t="s">
        <v>28</v>
      </c>
      <c r="G96" s="201"/>
      <c r="H96" s="182" t="s">
        <v>156</v>
      </c>
      <c r="I96" s="204"/>
      <c r="J96" s="181"/>
      <c r="K96" s="170"/>
      <c r="L96" s="170"/>
    </row>
    <row r="97" spans="1:12" x14ac:dyDescent="0.3">
      <c r="A97" s="170"/>
      <c r="B97" s="170"/>
      <c r="C97" s="170"/>
      <c r="D97" s="180"/>
      <c r="E97" s="177">
        <v>4</v>
      </c>
      <c r="F97" s="177" t="s">
        <v>121</v>
      </c>
      <c r="G97" s="201"/>
      <c r="H97" s="183"/>
      <c r="I97" s="204"/>
      <c r="J97" s="181"/>
      <c r="K97" s="170"/>
      <c r="L97" s="170"/>
    </row>
    <row r="98" spans="1:12" ht="12.75" x14ac:dyDescent="0.3">
      <c r="A98" s="170"/>
      <c r="B98" s="170"/>
      <c r="C98" s="170"/>
      <c r="D98" s="180"/>
      <c r="E98" s="177">
        <v>5</v>
      </c>
      <c r="F98" s="177" t="s">
        <v>122</v>
      </c>
      <c r="G98" s="201"/>
      <c r="H98" s="182" t="s">
        <v>123</v>
      </c>
      <c r="I98" s="204"/>
      <c r="J98" s="181"/>
      <c r="K98" s="170"/>
      <c r="L98" s="170"/>
    </row>
    <row r="99" spans="1:12" ht="12.75" x14ac:dyDescent="0.3">
      <c r="A99" s="170"/>
      <c r="B99" s="170"/>
      <c r="C99" s="170"/>
      <c r="D99" s="180"/>
      <c r="E99" s="177">
        <v>6</v>
      </c>
      <c r="F99" s="177" t="s">
        <v>28</v>
      </c>
      <c r="G99" s="200" t="s">
        <v>151</v>
      </c>
      <c r="H99" s="182"/>
      <c r="I99" s="204"/>
      <c r="J99" s="181"/>
      <c r="K99" s="170"/>
      <c r="L99" s="170"/>
    </row>
    <row r="100" spans="1:12" ht="12.75" x14ac:dyDescent="0.3">
      <c r="A100" s="170"/>
      <c r="B100" s="170"/>
      <c r="C100" s="170"/>
      <c r="D100" s="180"/>
      <c r="E100" s="177">
        <v>7</v>
      </c>
      <c r="F100" s="177" t="s">
        <v>28</v>
      </c>
      <c r="G100" s="201"/>
      <c r="H100" s="182"/>
      <c r="I100" s="204"/>
      <c r="J100" s="181"/>
      <c r="K100" s="170"/>
      <c r="L100" s="170"/>
    </row>
    <row r="101" spans="1:12" ht="12.75" x14ac:dyDescent="0.3">
      <c r="A101" s="170"/>
      <c r="B101" s="170"/>
      <c r="C101" s="170"/>
      <c r="D101" s="180"/>
      <c r="E101" s="177">
        <v>8</v>
      </c>
      <c r="F101" s="177" t="s">
        <v>28</v>
      </c>
      <c r="G101" s="201"/>
      <c r="H101" s="182"/>
      <c r="I101" s="204"/>
      <c r="J101" s="181"/>
      <c r="K101" s="170"/>
      <c r="L101" s="170"/>
    </row>
    <row r="102" spans="1:12" ht="12.75" x14ac:dyDescent="0.3">
      <c r="A102" s="170"/>
      <c r="B102" s="170"/>
      <c r="C102" s="170"/>
      <c r="D102" s="180"/>
      <c r="E102" s="177">
        <v>9</v>
      </c>
      <c r="F102" s="177" t="s">
        <v>121</v>
      </c>
      <c r="G102" s="201"/>
      <c r="H102" s="182"/>
      <c r="I102" s="204"/>
      <c r="J102" s="181"/>
      <c r="K102" s="170"/>
      <c r="L102" s="170"/>
    </row>
    <row r="103" spans="1:12" ht="12.75" x14ac:dyDescent="0.3">
      <c r="A103" s="170"/>
      <c r="B103" s="170"/>
      <c r="C103" s="170"/>
      <c r="D103" s="180"/>
      <c r="E103" s="177">
        <v>10</v>
      </c>
      <c r="F103" s="177" t="s">
        <v>122</v>
      </c>
      <c r="G103" s="201"/>
      <c r="H103" s="182"/>
      <c r="I103" s="204"/>
      <c r="J103" s="181"/>
      <c r="K103" s="170"/>
      <c r="L103" s="170"/>
    </row>
    <row r="104" spans="1:12" ht="12.75" x14ac:dyDescent="0.3">
      <c r="A104" s="170"/>
      <c r="B104" s="170"/>
      <c r="C104" s="170"/>
      <c r="D104" s="180"/>
      <c r="E104" s="177">
        <v>11</v>
      </c>
      <c r="F104" s="177" t="s">
        <v>28</v>
      </c>
      <c r="G104" s="200" t="s">
        <v>152</v>
      </c>
      <c r="H104" s="182"/>
      <c r="I104" s="204"/>
      <c r="J104" s="181"/>
      <c r="K104" s="170"/>
      <c r="L104" s="170"/>
    </row>
    <row r="105" spans="1:12" ht="12.75" x14ac:dyDescent="0.3">
      <c r="A105" s="170"/>
      <c r="B105" s="170"/>
      <c r="C105" s="170"/>
      <c r="D105" s="180"/>
      <c r="E105" s="177">
        <v>12</v>
      </c>
      <c r="F105" s="177" t="s">
        <v>28</v>
      </c>
      <c r="G105" s="201"/>
      <c r="H105" s="182"/>
      <c r="I105" s="204"/>
      <c r="J105" s="181"/>
      <c r="K105" s="170"/>
      <c r="L105" s="170"/>
    </row>
    <row r="106" spans="1:12" ht="12.75" x14ac:dyDescent="0.3">
      <c r="A106" s="170"/>
      <c r="B106" s="170"/>
      <c r="C106" s="170"/>
      <c r="D106" s="180"/>
      <c r="E106" s="177">
        <v>13</v>
      </c>
      <c r="F106" s="177" t="s">
        <v>28</v>
      </c>
      <c r="G106" s="201"/>
      <c r="H106" s="182"/>
      <c r="I106" s="204"/>
      <c r="J106" s="181"/>
      <c r="K106" s="170"/>
      <c r="L106" s="170"/>
    </row>
    <row r="107" spans="1:12" ht="12.75" x14ac:dyDescent="0.3">
      <c r="A107" s="170"/>
      <c r="B107" s="170"/>
      <c r="C107" s="170"/>
      <c r="D107" s="180"/>
      <c r="E107" s="177">
        <v>14</v>
      </c>
      <c r="F107" s="177" t="s">
        <v>121</v>
      </c>
      <c r="G107" s="201"/>
      <c r="H107" s="182"/>
      <c r="I107" s="204"/>
      <c r="J107" s="181"/>
      <c r="K107" s="170"/>
      <c r="L107" s="170"/>
    </row>
    <row r="108" spans="1:12" ht="12.75" x14ac:dyDescent="0.3">
      <c r="A108" s="170"/>
      <c r="B108" s="170"/>
      <c r="C108" s="170"/>
      <c r="D108" s="180"/>
      <c r="E108" s="177">
        <v>15</v>
      </c>
      <c r="F108" s="177" t="s">
        <v>122</v>
      </c>
      <c r="G108" s="201"/>
      <c r="H108" s="182"/>
      <c r="I108" s="204"/>
      <c r="J108" s="181"/>
      <c r="K108" s="170"/>
      <c r="L108" s="170"/>
    </row>
    <row r="109" spans="1:12" ht="12.75" x14ac:dyDescent="0.3">
      <c r="A109" s="170"/>
      <c r="B109" s="170"/>
      <c r="C109" s="170"/>
      <c r="D109" s="180"/>
      <c r="E109" s="177">
        <v>16</v>
      </c>
      <c r="F109" s="177" t="s">
        <v>28</v>
      </c>
      <c r="G109" s="200" t="s">
        <v>153</v>
      </c>
      <c r="H109" s="182"/>
      <c r="I109" s="204"/>
      <c r="J109" s="181"/>
      <c r="K109" s="170"/>
      <c r="L109" s="170"/>
    </row>
    <row r="110" spans="1:12" x14ac:dyDescent="0.3">
      <c r="A110" s="170"/>
      <c r="B110" s="170"/>
      <c r="C110" s="170"/>
      <c r="D110" s="180"/>
      <c r="E110" s="177">
        <v>17</v>
      </c>
      <c r="F110" s="177" t="s">
        <v>28</v>
      </c>
      <c r="G110" s="201"/>
      <c r="H110" s="180"/>
      <c r="I110" s="204"/>
      <c r="J110" s="181"/>
      <c r="K110" s="170"/>
      <c r="L110" s="170"/>
    </row>
    <row r="111" spans="1:12" x14ac:dyDescent="0.3">
      <c r="A111" s="170"/>
      <c r="B111" s="170"/>
      <c r="C111" s="170"/>
      <c r="D111" s="180"/>
      <c r="E111" s="177">
        <v>18</v>
      </c>
      <c r="F111" s="177" t="s">
        <v>28</v>
      </c>
      <c r="G111" s="201"/>
      <c r="H111" s="180"/>
      <c r="I111" s="204"/>
      <c r="J111" s="181"/>
      <c r="K111" s="170"/>
      <c r="L111" s="170"/>
    </row>
    <row r="112" spans="1:12" x14ac:dyDescent="0.3">
      <c r="A112" s="170"/>
      <c r="B112" s="170"/>
      <c r="C112" s="170"/>
      <c r="D112" s="180"/>
      <c r="E112" s="177">
        <v>19</v>
      </c>
      <c r="F112" s="177" t="s">
        <v>121</v>
      </c>
      <c r="G112" s="201"/>
      <c r="H112" s="180"/>
      <c r="I112" s="204"/>
      <c r="J112" s="181"/>
      <c r="K112" s="170"/>
      <c r="L112" s="170"/>
    </row>
    <row r="113" spans="1:12" x14ac:dyDescent="0.3">
      <c r="A113" s="170"/>
      <c r="B113" s="170"/>
      <c r="C113" s="170"/>
      <c r="D113" s="184"/>
      <c r="E113" s="177">
        <v>20</v>
      </c>
      <c r="F113" s="177" t="s">
        <v>122</v>
      </c>
      <c r="G113" s="201"/>
      <c r="H113" s="180"/>
      <c r="I113" s="204"/>
      <c r="J113" s="181"/>
      <c r="K113" s="170"/>
      <c r="L113" s="170"/>
    </row>
    <row r="114" spans="1:12" x14ac:dyDescent="0.3">
      <c r="A114" s="170"/>
      <c r="B114" s="170"/>
      <c r="C114" s="170"/>
      <c r="D114" s="185"/>
      <c r="E114" s="177">
        <v>21</v>
      </c>
      <c r="F114" s="177" t="s">
        <v>28</v>
      </c>
      <c r="G114" s="200" t="s">
        <v>154</v>
      </c>
      <c r="H114" s="180"/>
      <c r="I114" s="204"/>
      <c r="J114" s="181"/>
      <c r="K114" s="170"/>
      <c r="L114" s="170"/>
    </row>
    <row r="115" spans="1:12" x14ac:dyDescent="0.3">
      <c r="A115" s="170"/>
      <c r="B115" s="170"/>
      <c r="C115" s="170"/>
      <c r="D115" s="185"/>
      <c r="E115" s="177">
        <v>22</v>
      </c>
      <c r="F115" s="177" t="s">
        <v>28</v>
      </c>
      <c r="G115" s="201"/>
      <c r="H115" s="180"/>
      <c r="I115" s="204"/>
      <c r="J115" s="181"/>
      <c r="K115" s="170"/>
      <c r="L115" s="170"/>
    </row>
    <row r="116" spans="1:12" x14ac:dyDescent="0.3">
      <c r="A116" s="170"/>
      <c r="B116" s="170"/>
      <c r="C116" s="170"/>
      <c r="D116" s="185"/>
      <c r="E116" s="177">
        <v>23</v>
      </c>
      <c r="F116" s="177" t="s">
        <v>28</v>
      </c>
      <c r="G116" s="201"/>
      <c r="H116" s="180"/>
      <c r="I116" s="204"/>
      <c r="J116" s="181"/>
      <c r="K116" s="170"/>
      <c r="L116" s="170"/>
    </row>
    <row r="117" spans="1:12" x14ac:dyDescent="0.3">
      <c r="A117" s="170"/>
      <c r="B117" s="170"/>
      <c r="C117" s="170"/>
      <c r="D117" s="185"/>
      <c r="E117" s="177">
        <v>24</v>
      </c>
      <c r="F117" s="177" t="s">
        <v>121</v>
      </c>
      <c r="G117" s="201"/>
      <c r="H117" s="180"/>
      <c r="I117" s="204"/>
      <c r="J117" s="181"/>
      <c r="K117" s="170"/>
      <c r="L117" s="170"/>
    </row>
    <row r="118" spans="1:12" x14ac:dyDescent="0.3">
      <c r="A118" s="170"/>
      <c r="B118" s="170"/>
      <c r="C118" s="170"/>
      <c r="D118" s="185"/>
      <c r="E118" s="177">
        <v>25</v>
      </c>
      <c r="F118" s="177" t="s">
        <v>122</v>
      </c>
      <c r="G118" s="201"/>
      <c r="H118" s="180"/>
      <c r="I118" s="204"/>
      <c r="J118" s="181"/>
      <c r="K118" s="170"/>
      <c r="L118" s="170"/>
    </row>
    <row r="119" spans="1:12" ht="12" customHeight="1" x14ac:dyDescent="0.3">
      <c r="A119" s="170"/>
      <c r="B119" s="170"/>
      <c r="C119" s="170"/>
      <c r="D119" s="185"/>
      <c r="E119" s="177">
        <v>26</v>
      </c>
      <c r="F119" s="177" t="s">
        <v>28</v>
      </c>
      <c r="G119" s="210" t="s">
        <v>155</v>
      </c>
      <c r="H119" s="180"/>
      <c r="I119" s="204"/>
      <c r="J119" s="181"/>
      <c r="K119" s="170"/>
      <c r="L119" s="170"/>
    </row>
    <row r="120" spans="1:12" x14ac:dyDescent="0.3">
      <c r="A120" s="170"/>
      <c r="B120" s="170"/>
      <c r="C120" s="170"/>
      <c r="D120" s="185"/>
      <c r="E120" s="177">
        <v>27</v>
      </c>
      <c r="F120" s="177" t="s">
        <v>28</v>
      </c>
      <c r="G120" s="210"/>
      <c r="H120" s="180"/>
      <c r="I120" s="204"/>
      <c r="J120" s="181"/>
      <c r="K120" s="170"/>
      <c r="L120" s="170"/>
    </row>
    <row r="121" spans="1:12" x14ac:dyDescent="0.3">
      <c r="A121" s="170"/>
      <c r="B121" s="170"/>
      <c r="C121" s="170"/>
      <c r="D121" s="185"/>
      <c r="E121" s="177">
        <v>28</v>
      </c>
      <c r="F121" s="177" t="s">
        <v>28</v>
      </c>
      <c r="G121" s="210"/>
      <c r="H121" s="180"/>
      <c r="I121" s="204"/>
      <c r="J121" s="181"/>
      <c r="K121" s="170"/>
      <c r="L121" s="170"/>
    </row>
    <row r="122" spans="1:12" x14ac:dyDescent="0.3">
      <c r="A122" s="170"/>
      <c r="B122" s="170"/>
      <c r="C122" s="170"/>
      <c r="D122" s="185"/>
      <c r="E122" s="177">
        <v>29</v>
      </c>
      <c r="F122" s="177" t="s">
        <v>121</v>
      </c>
      <c r="G122" s="210"/>
      <c r="H122" s="180"/>
      <c r="I122" s="204"/>
      <c r="J122" s="181"/>
      <c r="K122" s="170"/>
      <c r="L122" s="170"/>
    </row>
    <row r="123" spans="1:12" x14ac:dyDescent="0.3">
      <c r="A123" s="170"/>
      <c r="B123" s="170"/>
      <c r="C123" s="170"/>
      <c r="D123" s="186"/>
      <c r="E123" s="177">
        <v>30</v>
      </c>
      <c r="F123" s="177" t="s">
        <v>122</v>
      </c>
      <c r="G123" s="210"/>
      <c r="H123" s="184"/>
      <c r="I123" s="205"/>
      <c r="J123" s="181"/>
      <c r="K123" s="170"/>
      <c r="L123" s="170"/>
    </row>
    <row r="124" spans="1:12" x14ac:dyDescent="0.3">
      <c r="A124" s="170"/>
      <c r="B124" s="170"/>
      <c r="C124" s="170"/>
      <c r="D124" s="172"/>
      <c r="E124" s="173"/>
      <c r="F124" s="170"/>
      <c r="G124" s="170"/>
      <c r="H124" s="170"/>
      <c r="I124" s="170"/>
      <c r="J124" s="170"/>
      <c r="K124" s="170"/>
      <c r="L124" s="170"/>
    </row>
    <row r="125" spans="1:12" ht="15.75" x14ac:dyDescent="0.3">
      <c r="A125" s="170"/>
      <c r="B125" s="170"/>
      <c r="C125" s="171" t="s">
        <v>157</v>
      </c>
      <c r="D125" s="172"/>
      <c r="E125" s="173"/>
      <c r="F125" s="170"/>
      <c r="G125" s="170"/>
      <c r="H125" s="170"/>
      <c r="I125" s="170"/>
      <c r="J125" s="170"/>
      <c r="K125" s="170"/>
      <c r="L125" s="170"/>
    </row>
    <row r="126" spans="1:12" x14ac:dyDescent="0.3">
      <c r="A126" s="170"/>
      <c r="B126" s="170"/>
      <c r="C126" s="170"/>
      <c r="D126" s="172"/>
      <c r="E126" s="173"/>
      <c r="F126" s="170"/>
      <c r="G126" s="170"/>
      <c r="H126" s="170"/>
      <c r="I126" s="170"/>
      <c r="J126" s="170"/>
      <c r="K126" s="170"/>
      <c r="L126" s="170"/>
    </row>
    <row r="127" spans="1:12" x14ac:dyDescent="0.3">
      <c r="A127" s="170"/>
      <c r="B127" s="170"/>
      <c r="C127" s="170"/>
      <c r="D127" s="174" t="s">
        <v>22</v>
      </c>
      <c r="E127" s="174" t="s">
        <v>23</v>
      </c>
      <c r="F127" s="174" t="s">
        <v>24</v>
      </c>
      <c r="G127" s="174" t="s">
        <v>25</v>
      </c>
      <c r="H127" s="174" t="s">
        <v>26</v>
      </c>
      <c r="I127" s="174" t="s">
        <v>7</v>
      </c>
      <c r="J127" s="175" t="s">
        <v>27</v>
      </c>
      <c r="K127" s="170"/>
      <c r="L127" s="170"/>
    </row>
    <row r="128" spans="1:12" x14ac:dyDescent="0.3">
      <c r="A128" s="170"/>
      <c r="B128" s="170"/>
      <c r="C128" s="170"/>
      <c r="D128" s="176"/>
      <c r="E128" s="177">
        <v>1</v>
      </c>
      <c r="F128" s="177" t="s">
        <v>28</v>
      </c>
      <c r="G128" s="200" t="s">
        <v>125</v>
      </c>
      <c r="H128" s="178"/>
      <c r="I128" s="203" t="s">
        <v>138</v>
      </c>
      <c r="J128" s="179"/>
      <c r="K128" s="170"/>
      <c r="L128" s="170"/>
    </row>
    <row r="129" spans="1:12" x14ac:dyDescent="0.3">
      <c r="A129" s="170"/>
      <c r="B129" s="170"/>
      <c r="C129" s="170"/>
      <c r="D129" s="180"/>
      <c r="E129" s="177">
        <v>2</v>
      </c>
      <c r="F129" s="177" t="s">
        <v>28</v>
      </c>
      <c r="G129" s="201"/>
      <c r="H129" s="180"/>
      <c r="I129" s="204"/>
      <c r="J129" s="181"/>
      <c r="K129" s="170"/>
      <c r="L129" s="170"/>
    </row>
    <row r="130" spans="1:12" ht="12.75" x14ac:dyDescent="0.3">
      <c r="A130" s="170"/>
      <c r="B130" s="170"/>
      <c r="C130" s="170"/>
      <c r="D130" s="180"/>
      <c r="E130" s="177">
        <v>3</v>
      </c>
      <c r="F130" s="177" t="s">
        <v>28</v>
      </c>
      <c r="G130" s="201"/>
      <c r="H130" s="182" t="s">
        <v>123</v>
      </c>
      <c r="I130" s="204"/>
      <c r="J130" s="181"/>
      <c r="K130" s="170"/>
      <c r="L130" s="170"/>
    </row>
    <row r="131" spans="1:12" x14ac:dyDescent="0.3">
      <c r="A131" s="170"/>
      <c r="B131" s="170"/>
      <c r="C131" s="170"/>
      <c r="D131" s="180"/>
      <c r="E131" s="177">
        <v>4</v>
      </c>
      <c r="F131" s="177" t="s">
        <v>28</v>
      </c>
      <c r="G131" s="201"/>
      <c r="H131" s="183"/>
      <c r="I131" s="204"/>
      <c r="J131" s="181"/>
      <c r="K131" s="170"/>
      <c r="L131" s="170"/>
    </row>
    <row r="132" spans="1:12" ht="12.75" x14ac:dyDescent="0.3">
      <c r="A132" s="170"/>
      <c r="B132" s="170"/>
      <c r="C132" s="170"/>
      <c r="D132" s="180"/>
      <c r="E132" s="177">
        <v>5</v>
      </c>
      <c r="F132" s="177" t="s">
        <v>28</v>
      </c>
      <c r="G132" s="201"/>
      <c r="H132" s="182"/>
      <c r="I132" s="204"/>
      <c r="J132" s="181"/>
      <c r="K132" s="170"/>
      <c r="L132" s="170"/>
    </row>
    <row r="133" spans="1:12" ht="12.75" x14ac:dyDescent="0.3">
      <c r="A133" s="170"/>
      <c r="B133" s="170"/>
      <c r="C133" s="170"/>
      <c r="D133" s="180"/>
      <c r="E133" s="177">
        <v>6</v>
      </c>
      <c r="F133" s="177" t="s">
        <v>28</v>
      </c>
      <c r="G133" s="201"/>
      <c r="H133" s="182"/>
      <c r="I133" s="204"/>
      <c r="J133" s="181"/>
      <c r="K133" s="170"/>
      <c r="L133" s="170"/>
    </row>
    <row r="134" spans="1:12" ht="12.75" x14ac:dyDescent="0.3">
      <c r="A134" s="170"/>
      <c r="B134" s="170"/>
      <c r="C134" s="170"/>
      <c r="D134" s="180"/>
      <c r="E134" s="177">
        <v>7</v>
      </c>
      <c r="F134" s="177" t="s">
        <v>28</v>
      </c>
      <c r="G134" s="201"/>
      <c r="H134" s="182"/>
      <c r="I134" s="204"/>
      <c r="J134" s="181"/>
      <c r="K134" s="170"/>
      <c r="L134" s="170"/>
    </row>
    <row r="135" spans="1:12" ht="12.75" x14ac:dyDescent="0.3">
      <c r="A135" s="170"/>
      <c r="B135" s="170"/>
      <c r="C135" s="170"/>
      <c r="D135" s="180"/>
      <c r="E135" s="177">
        <v>8</v>
      </c>
      <c r="F135" s="177" t="s">
        <v>28</v>
      </c>
      <c r="G135" s="201"/>
      <c r="H135" s="182"/>
      <c r="I135" s="204"/>
      <c r="J135" s="181"/>
      <c r="K135" s="170"/>
      <c r="L135" s="170"/>
    </row>
    <row r="136" spans="1:12" ht="12.75" x14ac:dyDescent="0.3">
      <c r="A136" s="170"/>
      <c r="B136" s="170"/>
      <c r="C136" s="170"/>
      <c r="D136" s="180"/>
      <c r="E136" s="177">
        <v>9</v>
      </c>
      <c r="F136" s="177" t="s">
        <v>121</v>
      </c>
      <c r="G136" s="201"/>
      <c r="H136" s="182"/>
      <c r="I136" s="204"/>
      <c r="J136" s="181"/>
      <c r="K136" s="170"/>
      <c r="L136" s="170"/>
    </row>
    <row r="137" spans="1:12" ht="13.5" thickBot="1" x14ac:dyDescent="0.35">
      <c r="A137" s="170"/>
      <c r="B137" s="170"/>
      <c r="C137" s="170"/>
      <c r="D137" s="180"/>
      <c r="E137" s="177">
        <v>10</v>
      </c>
      <c r="F137" s="187" t="s">
        <v>145</v>
      </c>
      <c r="G137" s="201"/>
      <c r="H137" s="182"/>
      <c r="I137" s="204"/>
      <c r="J137" s="181"/>
      <c r="K137" s="170"/>
      <c r="L137" s="170"/>
    </row>
    <row r="138" spans="1:12" ht="12.75" x14ac:dyDescent="0.3">
      <c r="A138" s="170"/>
      <c r="B138" s="170"/>
      <c r="C138" s="170"/>
      <c r="D138" s="180"/>
      <c r="E138" s="177">
        <v>11</v>
      </c>
      <c r="F138" s="177" t="s">
        <v>28</v>
      </c>
      <c r="G138" s="201"/>
      <c r="H138" s="182"/>
      <c r="I138" s="204"/>
      <c r="J138" s="181"/>
      <c r="K138" s="170"/>
      <c r="L138" s="170"/>
    </row>
    <row r="139" spans="1:12" ht="12.75" x14ac:dyDescent="0.3">
      <c r="A139" s="170"/>
      <c r="B139" s="170"/>
      <c r="C139" s="170"/>
      <c r="D139" s="180"/>
      <c r="E139" s="177">
        <v>12</v>
      </c>
      <c r="F139" s="177" t="s">
        <v>28</v>
      </c>
      <c r="G139" s="201"/>
      <c r="H139" s="182"/>
      <c r="I139" s="204"/>
      <c r="J139" s="181"/>
      <c r="K139" s="170"/>
      <c r="L139" s="170"/>
    </row>
    <row r="140" spans="1:12" ht="12.75" x14ac:dyDescent="0.3">
      <c r="A140" s="170"/>
      <c r="B140" s="170"/>
      <c r="C140" s="170"/>
      <c r="D140" s="180"/>
      <c r="E140" s="177">
        <v>13</v>
      </c>
      <c r="F140" s="177" t="s">
        <v>28</v>
      </c>
      <c r="G140" s="201"/>
      <c r="H140" s="182"/>
      <c r="I140" s="204"/>
      <c r="J140" s="181"/>
      <c r="K140" s="170"/>
      <c r="L140" s="170"/>
    </row>
    <row r="141" spans="1:12" ht="12.75" x14ac:dyDescent="0.3">
      <c r="A141" s="170"/>
      <c r="B141" s="170"/>
      <c r="C141" s="170"/>
      <c r="D141" s="180"/>
      <c r="E141" s="177">
        <v>14</v>
      </c>
      <c r="F141" s="177" t="s">
        <v>28</v>
      </c>
      <c r="G141" s="201"/>
      <c r="H141" s="182"/>
      <c r="I141" s="204"/>
      <c r="J141" s="181"/>
      <c r="K141" s="170"/>
      <c r="L141" s="170"/>
    </row>
    <row r="142" spans="1:12" ht="12.75" x14ac:dyDescent="0.3">
      <c r="A142" s="170"/>
      <c r="B142" s="170"/>
      <c r="C142" s="170"/>
      <c r="D142" s="180"/>
      <c r="E142" s="177">
        <v>15</v>
      </c>
      <c r="F142" s="177" t="s">
        <v>28</v>
      </c>
      <c r="G142" s="201"/>
      <c r="H142" s="182"/>
      <c r="I142" s="204"/>
      <c r="J142" s="181"/>
      <c r="K142" s="170"/>
      <c r="L142" s="170"/>
    </row>
    <row r="143" spans="1:12" ht="12.75" x14ac:dyDescent="0.3">
      <c r="A143" s="170"/>
      <c r="B143" s="170"/>
      <c r="C143" s="170"/>
      <c r="D143" s="180"/>
      <c r="E143" s="177">
        <v>16</v>
      </c>
      <c r="F143" s="177" t="s">
        <v>28</v>
      </c>
      <c r="G143" s="201"/>
      <c r="H143" s="182"/>
      <c r="I143" s="204"/>
      <c r="J143" s="181"/>
      <c r="K143" s="170"/>
      <c r="L143" s="170"/>
    </row>
    <row r="144" spans="1:12" x14ac:dyDescent="0.3">
      <c r="A144" s="170"/>
      <c r="B144" s="170"/>
      <c r="C144" s="170"/>
      <c r="D144" s="180"/>
      <c r="E144" s="177">
        <v>17</v>
      </c>
      <c r="F144" s="177" t="s">
        <v>28</v>
      </c>
      <c r="G144" s="201"/>
      <c r="H144" s="180"/>
      <c r="I144" s="204"/>
      <c r="J144" s="181"/>
      <c r="K144" s="170"/>
      <c r="L144" s="170"/>
    </row>
    <row r="145" spans="1:12" x14ac:dyDescent="0.3">
      <c r="A145" s="170"/>
      <c r="B145" s="170"/>
      <c r="C145" s="170"/>
      <c r="D145" s="180"/>
      <c r="E145" s="177">
        <v>18</v>
      </c>
      <c r="F145" s="177" t="s">
        <v>28</v>
      </c>
      <c r="G145" s="201"/>
      <c r="H145" s="180"/>
      <c r="I145" s="204"/>
      <c r="J145" s="181"/>
      <c r="K145" s="170"/>
      <c r="L145" s="170"/>
    </row>
    <row r="146" spans="1:12" x14ac:dyDescent="0.3">
      <c r="A146" s="170"/>
      <c r="B146" s="170"/>
      <c r="C146" s="170"/>
      <c r="D146" s="180"/>
      <c r="E146" s="177">
        <v>19</v>
      </c>
      <c r="F146" s="177" t="s">
        <v>121</v>
      </c>
      <c r="G146" s="201"/>
      <c r="H146" s="180"/>
      <c r="I146" s="204"/>
      <c r="J146" s="181"/>
      <c r="K146" s="170"/>
      <c r="L146" s="170"/>
    </row>
    <row r="147" spans="1:12" x14ac:dyDescent="0.3">
      <c r="A147" s="170"/>
      <c r="B147" s="170"/>
      <c r="C147" s="170"/>
      <c r="D147" s="184"/>
      <c r="E147" s="177">
        <v>20</v>
      </c>
      <c r="F147" s="177" t="s">
        <v>146</v>
      </c>
      <c r="G147" s="201"/>
      <c r="H147" s="180"/>
      <c r="I147" s="204"/>
      <c r="J147" s="181"/>
      <c r="K147" s="170"/>
      <c r="L147" s="170"/>
    </row>
    <row r="148" spans="1:12" x14ac:dyDescent="0.3">
      <c r="A148" s="170"/>
      <c r="B148" s="170"/>
      <c r="C148" s="170"/>
      <c r="D148" s="185"/>
      <c r="E148" s="177">
        <v>21</v>
      </c>
      <c r="F148" s="177" t="s">
        <v>28</v>
      </c>
      <c r="G148" s="201"/>
      <c r="H148" s="180"/>
      <c r="I148" s="204"/>
      <c r="J148" s="181"/>
      <c r="K148" s="170"/>
      <c r="L148" s="170"/>
    </row>
    <row r="149" spans="1:12" x14ac:dyDescent="0.3">
      <c r="A149" s="170"/>
      <c r="B149" s="170"/>
      <c r="C149" s="170"/>
      <c r="D149" s="185"/>
      <c r="E149" s="177">
        <v>22</v>
      </c>
      <c r="F149" s="177" t="s">
        <v>28</v>
      </c>
      <c r="G149" s="201"/>
      <c r="H149" s="180"/>
      <c r="I149" s="204"/>
      <c r="J149" s="181"/>
      <c r="K149" s="170"/>
      <c r="L149" s="170"/>
    </row>
    <row r="150" spans="1:12" x14ac:dyDescent="0.3">
      <c r="A150" s="170"/>
      <c r="B150" s="170"/>
      <c r="C150" s="170"/>
      <c r="D150" s="185"/>
      <c r="E150" s="177">
        <v>23</v>
      </c>
      <c r="F150" s="177" t="s">
        <v>28</v>
      </c>
      <c r="G150" s="201"/>
      <c r="H150" s="180"/>
      <c r="I150" s="204"/>
      <c r="J150" s="181"/>
      <c r="K150" s="170"/>
      <c r="L150" s="170"/>
    </row>
    <row r="151" spans="1:12" x14ac:dyDescent="0.3">
      <c r="A151" s="170"/>
      <c r="B151" s="170"/>
      <c r="C151" s="170"/>
      <c r="D151" s="185"/>
      <c r="E151" s="177">
        <v>24</v>
      </c>
      <c r="F151" s="177" t="s">
        <v>28</v>
      </c>
      <c r="G151" s="201"/>
      <c r="H151" s="180"/>
      <c r="I151" s="204"/>
      <c r="J151" s="181"/>
      <c r="K151" s="170"/>
      <c r="L151" s="170"/>
    </row>
    <row r="152" spans="1:12" x14ac:dyDescent="0.3">
      <c r="A152" s="170"/>
      <c r="B152" s="170"/>
      <c r="C152" s="170"/>
      <c r="D152" s="185"/>
      <c r="E152" s="177">
        <v>25</v>
      </c>
      <c r="F152" s="177" t="s">
        <v>28</v>
      </c>
      <c r="G152" s="201"/>
      <c r="H152" s="180"/>
      <c r="I152" s="204"/>
      <c r="J152" s="181"/>
      <c r="K152" s="170"/>
      <c r="L152" s="170"/>
    </row>
    <row r="153" spans="1:12" x14ac:dyDescent="0.3">
      <c r="A153" s="170"/>
      <c r="B153" s="170"/>
      <c r="C153" s="170"/>
      <c r="D153" s="185"/>
      <c r="E153" s="177">
        <v>26</v>
      </c>
      <c r="F153" s="177" t="s">
        <v>28</v>
      </c>
      <c r="G153" s="201"/>
      <c r="H153" s="180"/>
      <c r="I153" s="204"/>
      <c r="J153" s="181"/>
      <c r="K153" s="170"/>
      <c r="L153" s="170"/>
    </row>
    <row r="154" spans="1:12" x14ac:dyDescent="0.3">
      <c r="A154" s="170"/>
      <c r="B154" s="170"/>
      <c r="C154" s="170"/>
      <c r="D154" s="185"/>
      <c r="E154" s="177">
        <v>27</v>
      </c>
      <c r="F154" s="177" t="s">
        <v>28</v>
      </c>
      <c r="G154" s="201"/>
      <c r="H154" s="180"/>
      <c r="I154" s="204"/>
      <c r="J154" s="181"/>
      <c r="K154" s="170"/>
      <c r="L154" s="170"/>
    </row>
    <row r="155" spans="1:12" x14ac:dyDescent="0.3">
      <c r="A155" s="170"/>
      <c r="B155" s="170"/>
      <c r="C155" s="170"/>
      <c r="D155" s="185"/>
      <c r="E155" s="177">
        <v>28</v>
      </c>
      <c r="F155" s="177" t="s">
        <v>28</v>
      </c>
      <c r="G155" s="201"/>
      <c r="H155" s="180"/>
      <c r="I155" s="204"/>
      <c r="J155" s="181"/>
      <c r="K155" s="170"/>
      <c r="L155" s="170"/>
    </row>
    <row r="156" spans="1:12" x14ac:dyDescent="0.3">
      <c r="A156" s="170"/>
      <c r="B156" s="170"/>
      <c r="C156" s="170"/>
      <c r="D156" s="185"/>
      <c r="E156" s="177">
        <v>29</v>
      </c>
      <c r="F156" s="177" t="s">
        <v>121</v>
      </c>
      <c r="G156" s="201"/>
      <c r="H156" s="180"/>
      <c r="I156" s="204"/>
      <c r="J156" s="181"/>
      <c r="K156" s="170"/>
      <c r="L156" s="170"/>
    </row>
    <row r="157" spans="1:12" ht="12.75" thickBot="1" x14ac:dyDescent="0.35">
      <c r="A157" s="170"/>
      <c r="B157" s="170"/>
      <c r="C157" s="170"/>
      <c r="D157" s="185"/>
      <c r="E157" s="177">
        <v>30</v>
      </c>
      <c r="F157" s="187" t="s">
        <v>147</v>
      </c>
      <c r="G157" s="201"/>
      <c r="H157" s="180"/>
      <c r="I157" s="204"/>
      <c r="J157" s="181"/>
      <c r="K157" s="170"/>
      <c r="L157" s="170"/>
    </row>
    <row r="158" spans="1:12" x14ac:dyDescent="0.3">
      <c r="A158" s="170"/>
      <c r="B158" s="170"/>
      <c r="C158" s="170"/>
      <c r="D158" s="185"/>
      <c r="E158" s="177">
        <v>31</v>
      </c>
      <c r="F158" s="177" t="s">
        <v>28</v>
      </c>
      <c r="G158" s="201"/>
      <c r="H158" s="180"/>
      <c r="I158" s="204"/>
      <c r="J158" s="181"/>
      <c r="K158" s="170"/>
      <c r="L158" s="170"/>
    </row>
    <row r="159" spans="1:12" x14ac:dyDescent="0.3">
      <c r="A159" s="170"/>
      <c r="B159" s="170"/>
      <c r="C159" s="170"/>
      <c r="D159" s="185"/>
      <c r="E159" s="177">
        <v>32</v>
      </c>
      <c r="F159" s="177" t="s">
        <v>28</v>
      </c>
      <c r="G159" s="201"/>
      <c r="H159" s="180"/>
      <c r="I159" s="204"/>
      <c r="J159" s="181"/>
      <c r="K159" s="170"/>
      <c r="L159" s="170"/>
    </row>
    <row r="160" spans="1:12" x14ac:dyDescent="0.3">
      <c r="A160" s="170"/>
      <c r="B160" s="170"/>
      <c r="C160" s="170"/>
      <c r="D160" s="185"/>
      <c r="E160" s="177">
        <v>33</v>
      </c>
      <c r="F160" s="177" t="s">
        <v>28</v>
      </c>
      <c r="G160" s="201"/>
      <c r="H160" s="180"/>
      <c r="I160" s="204"/>
      <c r="J160" s="181"/>
      <c r="K160" s="170"/>
      <c r="L160" s="170"/>
    </row>
    <row r="161" spans="1:12" x14ac:dyDescent="0.3">
      <c r="A161" s="170"/>
      <c r="B161" s="170"/>
      <c r="C161" s="170"/>
      <c r="D161" s="185"/>
      <c r="E161" s="177">
        <v>34</v>
      </c>
      <c r="F161" s="177" t="s">
        <v>28</v>
      </c>
      <c r="G161" s="201"/>
      <c r="H161" s="180"/>
      <c r="I161" s="204"/>
      <c r="J161" s="181"/>
      <c r="K161" s="170"/>
      <c r="L161" s="170"/>
    </row>
    <row r="162" spans="1:12" x14ac:dyDescent="0.3">
      <c r="A162" s="170"/>
      <c r="B162" s="170"/>
      <c r="C162" s="170"/>
      <c r="D162" s="185"/>
      <c r="E162" s="177">
        <v>35</v>
      </c>
      <c r="F162" s="177" t="s">
        <v>28</v>
      </c>
      <c r="G162" s="201"/>
      <c r="H162" s="180"/>
      <c r="I162" s="204"/>
      <c r="J162" s="181"/>
      <c r="K162" s="170"/>
      <c r="L162" s="170"/>
    </row>
    <row r="163" spans="1:12" x14ac:dyDescent="0.3">
      <c r="A163" s="170"/>
      <c r="B163" s="170"/>
      <c r="C163" s="170"/>
      <c r="D163" s="185"/>
      <c r="E163" s="177">
        <v>36</v>
      </c>
      <c r="F163" s="177" t="s">
        <v>28</v>
      </c>
      <c r="G163" s="201"/>
      <c r="H163" s="180"/>
      <c r="I163" s="204"/>
      <c r="J163" s="181"/>
      <c r="K163" s="170"/>
      <c r="L163" s="170"/>
    </row>
    <row r="164" spans="1:12" x14ac:dyDescent="0.3">
      <c r="A164" s="170"/>
      <c r="B164" s="170"/>
      <c r="C164" s="170"/>
      <c r="D164" s="185"/>
      <c r="E164" s="177">
        <v>37</v>
      </c>
      <c r="F164" s="177" t="s">
        <v>28</v>
      </c>
      <c r="G164" s="201"/>
      <c r="H164" s="180"/>
      <c r="I164" s="204"/>
      <c r="J164" s="181"/>
      <c r="K164" s="170"/>
      <c r="L164" s="170"/>
    </row>
    <row r="165" spans="1:12" x14ac:dyDescent="0.3">
      <c r="A165" s="170"/>
      <c r="B165" s="170"/>
      <c r="C165" s="170"/>
      <c r="D165" s="185"/>
      <c r="E165" s="177">
        <v>38</v>
      </c>
      <c r="F165" s="177" t="s">
        <v>28</v>
      </c>
      <c r="G165" s="201"/>
      <c r="H165" s="180"/>
      <c r="I165" s="204"/>
      <c r="J165" s="181"/>
      <c r="K165" s="170"/>
      <c r="L165" s="170"/>
    </row>
    <row r="166" spans="1:12" x14ac:dyDescent="0.3">
      <c r="A166" s="170"/>
      <c r="B166" s="170"/>
      <c r="C166" s="170"/>
      <c r="D166" s="185"/>
      <c r="E166" s="177">
        <v>39</v>
      </c>
      <c r="F166" s="177" t="s">
        <v>121</v>
      </c>
      <c r="G166" s="201"/>
      <c r="H166" s="180"/>
      <c r="I166" s="204"/>
      <c r="J166" s="181"/>
      <c r="K166" s="170"/>
      <c r="L166" s="170"/>
    </row>
    <row r="167" spans="1:12" x14ac:dyDescent="0.3">
      <c r="A167" s="170"/>
      <c r="B167" s="170"/>
      <c r="C167" s="170"/>
      <c r="D167" s="185"/>
      <c r="E167" s="177">
        <v>40</v>
      </c>
      <c r="F167" s="177" t="s">
        <v>145</v>
      </c>
      <c r="G167" s="201"/>
      <c r="H167" s="180"/>
      <c r="I167" s="204"/>
      <c r="J167" s="181"/>
      <c r="K167" s="170"/>
      <c r="L167" s="170"/>
    </row>
    <row r="168" spans="1:12" x14ac:dyDescent="0.3">
      <c r="A168" s="170"/>
      <c r="B168" s="170"/>
      <c r="C168" s="170"/>
      <c r="D168" s="185"/>
      <c r="E168" s="177">
        <v>41</v>
      </c>
      <c r="F168" s="177" t="s">
        <v>28</v>
      </c>
      <c r="G168" s="201"/>
      <c r="H168" s="180"/>
      <c r="I168" s="204"/>
      <c r="J168" s="181"/>
      <c r="K168" s="170"/>
      <c r="L168" s="170"/>
    </row>
    <row r="169" spans="1:12" x14ac:dyDescent="0.3">
      <c r="A169" s="170"/>
      <c r="B169" s="170"/>
      <c r="C169" s="170"/>
      <c r="D169" s="185"/>
      <c r="E169" s="177">
        <v>42</v>
      </c>
      <c r="F169" s="177" t="s">
        <v>28</v>
      </c>
      <c r="G169" s="201"/>
      <c r="H169" s="180"/>
      <c r="I169" s="204"/>
      <c r="J169" s="181"/>
      <c r="K169" s="170"/>
      <c r="L169" s="170"/>
    </row>
    <row r="170" spans="1:12" x14ac:dyDescent="0.3">
      <c r="A170" s="170"/>
      <c r="B170" s="170"/>
      <c r="C170" s="170"/>
      <c r="D170" s="185"/>
      <c r="E170" s="177">
        <v>43</v>
      </c>
      <c r="F170" s="177" t="s">
        <v>28</v>
      </c>
      <c r="G170" s="201"/>
      <c r="H170" s="180"/>
      <c r="I170" s="204"/>
      <c r="J170" s="181"/>
      <c r="K170" s="170"/>
      <c r="L170" s="170"/>
    </row>
    <row r="171" spans="1:12" x14ac:dyDescent="0.3">
      <c r="A171" s="170"/>
      <c r="B171" s="170"/>
      <c r="C171" s="170"/>
      <c r="D171" s="185"/>
      <c r="E171" s="177">
        <v>44</v>
      </c>
      <c r="F171" s="177" t="s">
        <v>28</v>
      </c>
      <c r="G171" s="201"/>
      <c r="H171" s="180"/>
      <c r="I171" s="204"/>
      <c r="J171" s="181"/>
      <c r="K171" s="170"/>
      <c r="L171" s="170"/>
    </row>
    <row r="172" spans="1:12" x14ac:dyDescent="0.3">
      <c r="A172" s="170"/>
      <c r="B172" s="170"/>
      <c r="C172" s="170"/>
      <c r="D172" s="185"/>
      <c r="E172" s="177">
        <v>45</v>
      </c>
      <c r="F172" s="177" t="s">
        <v>28</v>
      </c>
      <c r="G172" s="201"/>
      <c r="H172" s="180"/>
      <c r="I172" s="204"/>
      <c r="J172" s="181"/>
      <c r="K172" s="170"/>
      <c r="L172" s="170"/>
    </row>
    <row r="173" spans="1:12" x14ac:dyDescent="0.3">
      <c r="A173" s="170"/>
      <c r="B173" s="170"/>
      <c r="C173" s="170"/>
      <c r="D173" s="185"/>
      <c r="E173" s="177">
        <v>46</v>
      </c>
      <c r="F173" s="177" t="s">
        <v>28</v>
      </c>
      <c r="G173" s="201"/>
      <c r="H173" s="180"/>
      <c r="I173" s="204"/>
      <c r="J173" s="181"/>
      <c r="K173" s="170"/>
      <c r="L173" s="170"/>
    </row>
    <row r="174" spans="1:12" x14ac:dyDescent="0.3">
      <c r="A174" s="170"/>
      <c r="B174" s="170"/>
      <c r="C174" s="170"/>
      <c r="D174" s="185"/>
      <c r="E174" s="177">
        <v>47</v>
      </c>
      <c r="F174" s="177" t="s">
        <v>28</v>
      </c>
      <c r="G174" s="201"/>
      <c r="H174" s="180"/>
      <c r="I174" s="204"/>
      <c r="J174" s="181"/>
      <c r="K174" s="170"/>
      <c r="L174" s="170"/>
    </row>
    <row r="175" spans="1:12" x14ac:dyDescent="0.3">
      <c r="A175" s="170"/>
      <c r="B175" s="170"/>
      <c r="C175" s="170"/>
      <c r="D175" s="185"/>
      <c r="E175" s="177">
        <v>48</v>
      </c>
      <c r="F175" s="177" t="s">
        <v>28</v>
      </c>
      <c r="G175" s="201"/>
      <c r="H175" s="180"/>
      <c r="I175" s="204"/>
      <c r="J175" s="181"/>
      <c r="K175" s="170"/>
      <c r="L175" s="170"/>
    </row>
    <row r="176" spans="1:12" x14ac:dyDescent="0.3">
      <c r="A176" s="170"/>
      <c r="B176" s="170"/>
      <c r="C176" s="170"/>
      <c r="D176" s="185"/>
      <c r="E176" s="177">
        <v>49</v>
      </c>
      <c r="F176" s="177" t="s">
        <v>121</v>
      </c>
      <c r="G176" s="201"/>
      <c r="H176" s="180"/>
      <c r="I176" s="204"/>
      <c r="J176" s="181"/>
      <c r="K176" s="170"/>
      <c r="L176" s="170"/>
    </row>
    <row r="177" spans="1:12" ht="12.75" thickBot="1" x14ac:dyDescent="0.35">
      <c r="A177" s="170"/>
      <c r="B177" s="170"/>
      <c r="C177" s="170"/>
      <c r="D177" s="186"/>
      <c r="E177" s="177">
        <v>50</v>
      </c>
      <c r="F177" s="187" t="s">
        <v>146</v>
      </c>
      <c r="G177" s="202"/>
      <c r="H177" s="184"/>
      <c r="I177" s="205"/>
      <c r="J177" s="181"/>
      <c r="K177" s="170"/>
      <c r="L177" s="170"/>
    </row>
  </sheetData>
  <mergeCells count="11">
    <mergeCell ref="G128:G177"/>
    <mergeCell ref="I128:I177"/>
    <mergeCell ref="I59:I88"/>
    <mergeCell ref="I94:I123"/>
    <mergeCell ref="G59:G88"/>
    <mergeCell ref="G94:G98"/>
    <mergeCell ref="G99:G103"/>
    <mergeCell ref="G104:G108"/>
    <mergeCell ref="G109:G113"/>
    <mergeCell ref="G114:G118"/>
    <mergeCell ref="G119:G123"/>
  </mergeCells>
  <phoneticPr fontId="3" type="noConversion"/>
  <conditionalFormatting sqref="H15:K15">
    <cfRule type="containsText" dxfId="2" priority="2" operator="containsText" text="new">
      <formula>NOT(ISERROR(SEARCH("new",H15)))</formula>
    </cfRule>
  </conditionalFormatting>
  <conditionalFormatting sqref="I15">
    <cfRule type="cellIs" dxfId="1" priority="3" operator="equal">
      <formula>"샘플제공"</formula>
    </cfRule>
  </conditionalFormatting>
  <conditionalFormatting sqref="K15">
    <cfRule type="cellIs" dxfId="0" priority="1" operator="equal">
      <formula>"샘플제공"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97"/>
  <sheetViews>
    <sheetView tabSelected="1" topLeftCell="A15" zoomScale="85" zoomScaleNormal="85" zoomScaleSheetLayoutView="85" workbookViewId="0">
      <selection activeCell="AA46" sqref="AA46:AA95"/>
    </sheetView>
  </sheetViews>
  <sheetFormatPr defaultColWidth="9" defaultRowHeight="16.5" x14ac:dyDescent="0.3"/>
  <cols>
    <col min="1" max="10" width="8.625" style="60" customWidth="1"/>
    <col min="11" max="16" width="9" style="60" customWidth="1"/>
    <col min="17" max="17" width="9" style="60"/>
    <col min="18" max="25" width="8.625" style="60" customWidth="1"/>
    <col min="26" max="26" width="11" style="60" customWidth="1"/>
    <col min="27" max="27" width="8.625" style="60" customWidth="1"/>
    <col min="28" max="30" width="9" style="60" customWidth="1"/>
    <col min="31" max="31" width="9" style="60"/>
    <col min="32" max="32" width="12.25" style="60" customWidth="1"/>
    <col min="33" max="16384" width="9" style="60"/>
  </cols>
  <sheetData>
    <row r="1" spans="1:124" ht="13.7" customHeight="1" x14ac:dyDescent="0.3"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T1" s="227" t="s">
        <v>29</v>
      </c>
      <c r="U1" s="227"/>
      <c r="V1" s="227"/>
      <c r="W1" s="227"/>
      <c r="X1" s="227"/>
      <c r="Y1" s="227"/>
      <c r="Z1" s="227"/>
      <c r="AA1" s="227"/>
      <c r="AB1" s="227"/>
      <c r="AC1" s="227"/>
      <c r="AD1" s="227"/>
    </row>
    <row r="2" spans="1:124" ht="14.25" customHeight="1" thickBot="1" x14ac:dyDescent="0.35"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</row>
    <row r="3" spans="1:124" ht="17.25" thickTop="1" x14ac:dyDescent="0.3"/>
    <row r="4" spans="1:124" s="63" customFormat="1" ht="19.5" customHeight="1" x14ac:dyDescent="0.3">
      <c r="A4" s="61" t="s">
        <v>30</v>
      </c>
      <c r="B4" s="229" t="s">
        <v>31</v>
      </c>
      <c r="C4" s="229"/>
      <c r="D4" s="229"/>
      <c r="E4" s="62"/>
      <c r="I4" s="64"/>
      <c r="J4" s="64"/>
      <c r="K4" s="64"/>
      <c r="L4" s="65"/>
      <c r="M4" s="65"/>
      <c r="O4" s="65"/>
      <c r="P4" s="65"/>
      <c r="T4" s="64"/>
      <c r="U4" s="64"/>
      <c r="V4" s="64"/>
      <c r="W4" s="65"/>
      <c r="X4" s="65"/>
    </row>
    <row r="5" spans="1:124" s="63" customFormat="1" ht="19.5" customHeight="1" thickBot="1" x14ac:dyDescent="0.35">
      <c r="A5" s="66" t="s">
        <v>32</v>
      </c>
      <c r="B5" s="226" t="str">
        <f>C44</f>
        <v>Cu1(Used)1-1
noBrush</v>
      </c>
      <c r="C5" s="226"/>
      <c r="D5" s="226"/>
      <c r="E5" s="226" t="str">
        <f>F44</f>
        <v>Cu1(New)1-18
noBrush</v>
      </c>
      <c r="F5" s="226"/>
      <c r="G5" s="226"/>
      <c r="H5" s="226" t="str">
        <f>I44</f>
        <v>Cu1(Used)1-2
noBrush</v>
      </c>
      <c r="I5" s="226"/>
      <c r="J5" s="226"/>
      <c r="K5" s="226" t="str">
        <f>L44</f>
        <v>Cu1(Used)1-3
noBrush</v>
      </c>
      <c r="L5" s="226"/>
      <c r="M5" s="226"/>
      <c r="N5" s="226" t="str">
        <f>O44</f>
        <v>Cu1(New)1-19
noBrush</v>
      </c>
      <c r="O5" s="226"/>
      <c r="P5" s="226"/>
      <c r="Q5" s="226" t="str">
        <f>R44</f>
        <v>Cu1(Used)1-4
noBrush</v>
      </c>
      <c r="R5" s="226"/>
      <c r="S5" s="226"/>
      <c r="T5" s="226" t="str">
        <f>U44</f>
        <v>Cu1(Used)1-5
noBrush</v>
      </c>
      <c r="U5" s="226"/>
      <c r="V5" s="226"/>
      <c r="W5" s="226" t="str">
        <f>X44</f>
        <v>Cu1(New)1-20
noBrush</v>
      </c>
      <c r="X5" s="226"/>
      <c r="Y5" s="226"/>
      <c r="Z5" s="226" t="str">
        <f>AA44</f>
        <v>Cu1(Used)1-6
noBrush</v>
      </c>
      <c r="AA5" s="226"/>
      <c r="AB5" s="226"/>
      <c r="AC5" s="226">
        <f>AD44</f>
        <v>0</v>
      </c>
      <c r="AD5" s="226"/>
      <c r="AE5" s="226"/>
      <c r="AF5" s="226">
        <f>AG44</f>
        <v>0</v>
      </c>
      <c r="AG5" s="226"/>
      <c r="AH5" s="226"/>
      <c r="AI5" s="226">
        <f>AJ44</f>
        <v>0</v>
      </c>
      <c r="AJ5" s="226"/>
      <c r="AK5" s="226"/>
      <c r="AL5" s="226">
        <f>AM44</f>
        <v>0</v>
      </c>
      <c r="AM5" s="226"/>
      <c r="AN5" s="226"/>
      <c r="AO5" s="226">
        <f>AP44</f>
        <v>0</v>
      </c>
      <c r="AP5" s="226"/>
      <c r="AQ5" s="226"/>
      <c r="AR5" s="226">
        <f>AS44</f>
        <v>0</v>
      </c>
      <c r="AS5" s="226"/>
      <c r="AT5" s="226"/>
      <c r="AU5" s="226">
        <f>AV44</f>
        <v>0</v>
      </c>
      <c r="AV5" s="226"/>
      <c r="AW5" s="226"/>
      <c r="AX5" s="226">
        <f>AY44</f>
        <v>0</v>
      </c>
      <c r="AY5" s="226"/>
      <c r="AZ5" s="226"/>
      <c r="BA5" s="226">
        <f>BB44</f>
        <v>0</v>
      </c>
      <c r="BB5" s="226"/>
      <c r="BC5" s="226"/>
      <c r="BD5" s="226">
        <f>BE44</f>
        <v>0</v>
      </c>
      <c r="BE5" s="226"/>
      <c r="BF5" s="226"/>
      <c r="BG5" s="226">
        <f>BH44</f>
        <v>0</v>
      </c>
      <c r="BH5" s="226"/>
      <c r="BI5" s="226"/>
      <c r="BJ5" s="226">
        <f>BK44</f>
        <v>0</v>
      </c>
      <c r="BK5" s="226"/>
      <c r="BL5" s="226"/>
      <c r="BM5" s="226">
        <f>BN44</f>
        <v>0</v>
      </c>
      <c r="BN5" s="226"/>
      <c r="BO5" s="226"/>
      <c r="BP5" s="226">
        <f>BQ44</f>
        <v>0</v>
      </c>
      <c r="BQ5" s="226"/>
      <c r="BR5" s="226"/>
      <c r="BS5" s="226">
        <f>BT44</f>
        <v>0</v>
      </c>
      <c r="BT5" s="226"/>
      <c r="BU5" s="226"/>
      <c r="BV5" s="226">
        <f>BW44</f>
        <v>0</v>
      </c>
      <c r="BW5" s="226"/>
      <c r="BX5" s="226"/>
      <c r="BY5" s="226">
        <f>BZ44</f>
        <v>0</v>
      </c>
      <c r="BZ5" s="226"/>
      <c r="CA5" s="226"/>
      <c r="CB5" s="226">
        <f>CC44</f>
        <v>0</v>
      </c>
      <c r="CC5" s="226"/>
      <c r="CD5" s="226"/>
      <c r="CE5" s="226">
        <f t="shared" ref="CE5" si="0">CF44</f>
        <v>0</v>
      </c>
      <c r="CF5" s="226"/>
      <c r="CG5" s="226"/>
      <c r="CH5" s="226">
        <f t="shared" ref="CH5" si="1">CI44</f>
        <v>0</v>
      </c>
      <c r="CI5" s="226"/>
      <c r="CJ5" s="226"/>
      <c r="CK5" s="226">
        <f t="shared" ref="CK5" si="2">CL44</f>
        <v>0</v>
      </c>
      <c r="CL5" s="226"/>
      <c r="CM5" s="226"/>
      <c r="CN5" s="226">
        <f t="shared" ref="CN5" si="3">CO44</f>
        <v>0</v>
      </c>
      <c r="CO5" s="226"/>
      <c r="CP5" s="226"/>
      <c r="CQ5" s="226">
        <f t="shared" ref="CQ5" si="4">CR44</f>
        <v>0</v>
      </c>
      <c r="CR5" s="226"/>
      <c r="CS5" s="226"/>
      <c r="CT5" s="226">
        <f t="shared" ref="CT5" si="5">CU44</f>
        <v>0</v>
      </c>
      <c r="CU5" s="226"/>
      <c r="CV5" s="226"/>
      <c r="CW5" s="226">
        <f t="shared" ref="CW5" si="6">CX44</f>
        <v>0</v>
      </c>
      <c r="CX5" s="226"/>
      <c r="CY5" s="226"/>
      <c r="CZ5" s="226">
        <f t="shared" ref="CZ5" si="7">DA44</f>
        <v>0</v>
      </c>
      <c r="DA5" s="226"/>
      <c r="DB5" s="226"/>
      <c r="DC5" s="226">
        <f t="shared" ref="DC5" si="8">DD44</f>
        <v>0</v>
      </c>
      <c r="DD5" s="226"/>
      <c r="DE5" s="226"/>
      <c r="DF5" s="226">
        <f t="shared" ref="DF5" si="9">DG44</f>
        <v>0</v>
      </c>
      <c r="DG5" s="226"/>
      <c r="DH5" s="226"/>
      <c r="DI5" s="226">
        <f t="shared" ref="DI5" si="10">DJ44</f>
        <v>0</v>
      </c>
      <c r="DJ5" s="226"/>
      <c r="DK5" s="226"/>
      <c r="DL5" s="226">
        <f t="shared" ref="DL5" si="11">DM44</f>
        <v>0</v>
      </c>
      <c r="DM5" s="226"/>
      <c r="DN5" s="226"/>
      <c r="DO5" s="226">
        <f t="shared" ref="DO5" si="12">DP44</f>
        <v>0</v>
      </c>
      <c r="DP5" s="226"/>
      <c r="DQ5" s="226"/>
      <c r="DR5" s="226">
        <f t="shared" ref="DR5" si="13">DS44</f>
        <v>0</v>
      </c>
      <c r="DS5" s="226"/>
      <c r="DT5" s="226"/>
    </row>
    <row r="6" spans="1:124" s="68" customFormat="1" ht="20.25" customHeight="1" x14ac:dyDescent="0.3">
      <c r="A6" s="67" t="s">
        <v>33</v>
      </c>
      <c r="B6" s="223"/>
      <c r="C6" s="224"/>
      <c r="D6" s="225"/>
      <c r="E6" s="223"/>
      <c r="F6" s="224"/>
      <c r="G6" s="225"/>
      <c r="H6" s="223"/>
      <c r="I6" s="224"/>
      <c r="J6" s="225"/>
      <c r="K6" s="223"/>
      <c r="L6" s="224"/>
      <c r="M6" s="225"/>
      <c r="N6" s="223"/>
      <c r="O6" s="224"/>
      <c r="P6" s="225"/>
      <c r="Q6" s="223"/>
      <c r="R6" s="224"/>
      <c r="S6" s="225"/>
      <c r="T6" s="223"/>
      <c r="U6" s="224"/>
      <c r="V6" s="225"/>
      <c r="W6" s="223"/>
      <c r="X6" s="224"/>
      <c r="Y6" s="225"/>
      <c r="Z6" s="223"/>
      <c r="AA6" s="224"/>
      <c r="AB6" s="225"/>
      <c r="AC6" s="223"/>
      <c r="AD6" s="224"/>
      <c r="AE6" s="225"/>
      <c r="AF6" s="223"/>
      <c r="AG6" s="224"/>
      <c r="AH6" s="225"/>
      <c r="AI6" s="223"/>
      <c r="AJ6" s="224"/>
      <c r="AK6" s="225"/>
      <c r="AL6" s="223"/>
      <c r="AM6" s="224"/>
      <c r="AN6" s="225"/>
      <c r="AO6" s="223"/>
      <c r="AP6" s="224"/>
      <c r="AQ6" s="225"/>
      <c r="AR6" s="223"/>
      <c r="AS6" s="224"/>
      <c r="AT6" s="225"/>
      <c r="AU6" s="223"/>
      <c r="AV6" s="224"/>
      <c r="AW6" s="225"/>
      <c r="AX6" s="223"/>
      <c r="AY6" s="224"/>
      <c r="AZ6" s="225"/>
      <c r="BA6" s="223"/>
      <c r="BB6" s="224"/>
      <c r="BC6" s="225"/>
      <c r="BD6" s="223"/>
      <c r="BE6" s="224"/>
      <c r="BF6" s="225"/>
      <c r="BG6" s="223"/>
      <c r="BH6" s="224"/>
      <c r="BI6" s="225"/>
      <c r="BJ6" s="223"/>
      <c r="BK6" s="224"/>
      <c r="BL6" s="225"/>
      <c r="BM6" s="223"/>
      <c r="BN6" s="224"/>
      <c r="BO6" s="225"/>
      <c r="BP6" s="223"/>
      <c r="BQ6" s="224"/>
      <c r="BR6" s="225"/>
      <c r="BS6" s="223"/>
      <c r="BT6" s="224"/>
      <c r="BU6" s="225"/>
      <c r="BV6" s="223"/>
      <c r="BW6" s="224"/>
      <c r="BX6" s="225"/>
      <c r="BY6" s="223"/>
      <c r="BZ6" s="224"/>
      <c r="CA6" s="225"/>
      <c r="CB6" s="223"/>
      <c r="CC6" s="224"/>
      <c r="CD6" s="225"/>
      <c r="CE6" s="223"/>
      <c r="CF6" s="224"/>
      <c r="CG6" s="225"/>
      <c r="CH6" s="223"/>
      <c r="CI6" s="224"/>
      <c r="CJ6" s="225"/>
      <c r="CK6" s="223"/>
      <c r="CL6" s="224"/>
      <c r="CM6" s="225"/>
      <c r="CN6" s="223"/>
      <c r="CO6" s="224"/>
      <c r="CP6" s="225"/>
      <c r="CQ6" s="223"/>
      <c r="CR6" s="224"/>
      <c r="CS6" s="225"/>
      <c r="CT6" s="223"/>
      <c r="CU6" s="224"/>
      <c r="CV6" s="225"/>
      <c r="CW6" s="223"/>
      <c r="CX6" s="224"/>
      <c r="CY6" s="225"/>
      <c r="CZ6" s="223"/>
      <c r="DA6" s="224"/>
      <c r="DB6" s="225"/>
      <c r="DC6" s="223"/>
      <c r="DD6" s="224"/>
      <c r="DE6" s="225"/>
      <c r="DF6" s="223"/>
      <c r="DG6" s="224"/>
      <c r="DH6" s="225"/>
      <c r="DI6" s="223"/>
      <c r="DJ6" s="224"/>
      <c r="DK6" s="225"/>
      <c r="DL6" s="223"/>
      <c r="DM6" s="224"/>
      <c r="DN6" s="225"/>
      <c r="DO6" s="223"/>
      <c r="DP6" s="224"/>
      <c r="DQ6" s="225"/>
      <c r="DR6" s="223"/>
      <c r="DS6" s="224"/>
      <c r="DT6" s="225"/>
    </row>
    <row r="7" spans="1:124" s="68" customFormat="1" ht="19.5" customHeight="1" x14ac:dyDescent="0.3">
      <c r="A7" s="69" t="s">
        <v>34</v>
      </c>
      <c r="B7" s="220"/>
      <c r="C7" s="221"/>
      <c r="D7" s="222"/>
      <c r="E7" s="220"/>
      <c r="F7" s="221"/>
      <c r="G7" s="222"/>
      <c r="H7" s="220"/>
      <c r="I7" s="221"/>
      <c r="J7" s="222"/>
      <c r="K7" s="220"/>
      <c r="L7" s="221"/>
      <c r="M7" s="222"/>
      <c r="N7" s="220"/>
      <c r="O7" s="221"/>
      <c r="P7" s="222"/>
      <c r="Q7" s="220"/>
      <c r="R7" s="221"/>
      <c r="S7" s="222"/>
      <c r="T7" s="220"/>
      <c r="U7" s="221"/>
      <c r="V7" s="222"/>
      <c r="W7" s="220"/>
      <c r="X7" s="221"/>
      <c r="Y7" s="222"/>
      <c r="Z7" s="220"/>
      <c r="AA7" s="221"/>
      <c r="AB7" s="222"/>
      <c r="AC7" s="220"/>
      <c r="AD7" s="221"/>
      <c r="AE7" s="222"/>
      <c r="AF7" s="220"/>
      <c r="AG7" s="221"/>
      <c r="AH7" s="222"/>
      <c r="AI7" s="220"/>
      <c r="AJ7" s="221"/>
      <c r="AK7" s="222"/>
      <c r="AL7" s="220"/>
      <c r="AM7" s="221"/>
      <c r="AN7" s="222"/>
      <c r="AO7" s="220"/>
      <c r="AP7" s="221"/>
      <c r="AQ7" s="222"/>
      <c r="AR7" s="220"/>
      <c r="AS7" s="221"/>
      <c r="AT7" s="222"/>
      <c r="AU7" s="220"/>
      <c r="AV7" s="221"/>
      <c r="AW7" s="222"/>
      <c r="AX7" s="220"/>
      <c r="AY7" s="221"/>
      <c r="AZ7" s="222"/>
      <c r="BA7" s="220"/>
      <c r="BB7" s="221"/>
      <c r="BC7" s="222"/>
      <c r="BD7" s="220"/>
      <c r="BE7" s="221"/>
      <c r="BF7" s="222"/>
      <c r="BG7" s="220"/>
      <c r="BH7" s="221"/>
      <c r="BI7" s="222"/>
      <c r="BJ7" s="220"/>
      <c r="BK7" s="221"/>
      <c r="BL7" s="222"/>
      <c r="BM7" s="220"/>
      <c r="BN7" s="221"/>
      <c r="BO7" s="222"/>
      <c r="BP7" s="220"/>
      <c r="BQ7" s="221"/>
      <c r="BR7" s="222"/>
      <c r="BS7" s="220"/>
      <c r="BT7" s="221"/>
      <c r="BU7" s="222"/>
      <c r="BV7" s="220"/>
      <c r="BW7" s="221"/>
      <c r="BX7" s="222"/>
      <c r="BY7" s="220"/>
      <c r="BZ7" s="221"/>
      <c r="CA7" s="222"/>
      <c r="CB7" s="220"/>
      <c r="CC7" s="221"/>
      <c r="CD7" s="222"/>
      <c r="CE7" s="220"/>
      <c r="CF7" s="221"/>
      <c r="CG7" s="222"/>
      <c r="CH7" s="220"/>
      <c r="CI7" s="221"/>
      <c r="CJ7" s="222"/>
      <c r="CK7" s="220"/>
      <c r="CL7" s="221"/>
      <c r="CM7" s="222"/>
      <c r="CN7" s="220"/>
      <c r="CO7" s="221"/>
      <c r="CP7" s="222"/>
      <c r="CQ7" s="220"/>
      <c r="CR7" s="221"/>
      <c r="CS7" s="222"/>
      <c r="CT7" s="220"/>
      <c r="CU7" s="221"/>
      <c r="CV7" s="222"/>
      <c r="CW7" s="220"/>
      <c r="CX7" s="221"/>
      <c r="CY7" s="222"/>
      <c r="CZ7" s="220"/>
      <c r="DA7" s="221"/>
      <c r="DB7" s="222"/>
      <c r="DC7" s="220"/>
      <c r="DD7" s="221"/>
      <c r="DE7" s="222"/>
      <c r="DF7" s="220"/>
      <c r="DG7" s="221"/>
      <c r="DH7" s="222"/>
      <c r="DI7" s="220"/>
      <c r="DJ7" s="221"/>
      <c r="DK7" s="222"/>
      <c r="DL7" s="220"/>
      <c r="DM7" s="221"/>
      <c r="DN7" s="222"/>
      <c r="DO7" s="220"/>
      <c r="DP7" s="221"/>
      <c r="DQ7" s="222"/>
      <c r="DR7" s="220"/>
      <c r="DS7" s="221"/>
      <c r="DT7" s="222"/>
    </row>
    <row r="8" spans="1:124" s="70" customFormat="1" ht="28.5" customHeight="1" x14ac:dyDescent="0.3">
      <c r="A8" s="69" t="s">
        <v>35</v>
      </c>
      <c r="B8" s="217"/>
      <c r="C8" s="218"/>
      <c r="D8" s="219"/>
      <c r="E8" s="217"/>
      <c r="F8" s="218"/>
      <c r="G8" s="219"/>
      <c r="H8" s="217"/>
      <c r="I8" s="218"/>
      <c r="J8" s="219"/>
      <c r="K8" s="217"/>
      <c r="L8" s="218"/>
      <c r="M8" s="219"/>
      <c r="N8" s="217"/>
      <c r="O8" s="218"/>
      <c r="P8" s="219"/>
      <c r="Q8" s="217"/>
      <c r="R8" s="218"/>
      <c r="S8" s="219"/>
      <c r="T8" s="217"/>
      <c r="U8" s="218"/>
      <c r="V8" s="219"/>
      <c r="W8" s="217"/>
      <c r="X8" s="218"/>
      <c r="Y8" s="219"/>
      <c r="Z8" s="217"/>
      <c r="AA8" s="218"/>
      <c r="AB8" s="219"/>
      <c r="AC8" s="217"/>
      <c r="AD8" s="218"/>
      <c r="AE8" s="219"/>
      <c r="AF8" s="217"/>
      <c r="AG8" s="218"/>
      <c r="AH8" s="219"/>
      <c r="AI8" s="217"/>
      <c r="AJ8" s="218"/>
      <c r="AK8" s="219"/>
      <c r="AL8" s="217"/>
      <c r="AM8" s="218"/>
      <c r="AN8" s="219"/>
      <c r="AO8" s="217"/>
      <c r="AP8" s="218"/>
      <c r="AQ8" s="219"/>
      <c r="AR8" s="217"/>
      <c r="AS8" s="218"/>
      <c r="AT8" s="219"/>
      <c r="AU8" s="217"/>
      <c r="AV8" s="218"/>
      <c r="AW8" s="219"/>
      <c r="AX8" s="217"/>
      <c r="AY8" s="218"/>
      <c r="AZ8" s="219"/>
      <c r="BA8" s="217"/>
      <c r="BB8" s="218"/>
      <c r="BC8" s="219"/>
      <c r="BD8" s="217"/>
      <c r="BE8" s="218"/>
      <c r="BF8" s="219"/>
      <c r="BG8" s="217"/>
      <c r="BH8" s="218"/>
      <c r="BI8" s="219"/>
      <c r="BJ8" s="217"/>
      <c r="BK8" s="218"/>
      <c r="BL8" s="219"/>
      <c r="BM8" s="217"/>
      <c r="BN8" s="218"/>
      <c r="BO8" s="219"/>
      <c r="BP8" s="217"/>
      <c r="BQ8" s="218"/>
      <c r="BR8" s="219"/>
      <c r="BS8" s="217"/>
      <c r="BT8" s="218"/>
      <c r="BU8" s="219"/>
      <c r="BV8" s="217"/>
      <c r="BW8" s="218"/>
      <c r="BX8" s="219"/>
      <c r="BY8" s="217"/>
      <c r="BZ8" s="218"/>
      <c r="CA8" s="219"/>
      <c r="CB8" s="217"/>
      <c r="CC8" s="218"/>
      <c r="CD8" s="219"/>
      <c r="CE8" s="217"/>
      <c r="CF8" s="218"/>
      <c r="CG8" s="219"/>
      <c r="CH8" s="217"/>
      <c r="CI8" s="218"/>
      <c r="CJ8" s="219"/>
      <c r="CK8" s="217"/>
      <c r="CL8" s="218"/>
      <c r="CM8" s="219"/>
      <c r="CN8" s="217"/>
      <c r="CO8" s="218"/>
      <c r="CP8" s="219"/>
      <c r="CQ8" s="217"/>
      <c r="CR8" s="218"/>
      <c r="CS8" s="219"/>
      <c r="CT8" s="217"/>
      <c r="CU8" s="218"/>
      <c r="CV8" s="219"/>
      <c r="CW8" s="217"/>
      <c r="CX8" s="218"/>
      <c r="CY8" s="219"/>
      <c r="CZ8" s="217"/>
      <c r="DA8" s="218"/>
      <c r="DB8" s="219"/>
      <c r="DC8" s="217"/>
      <c r="DD8" s="218"/>
      <c r="DE8" s="219"/>
      <c r="DF8" s="217"/>
      <c r="DG8" s="218"/>
      <c r="DH8" s="219"/>
      <c r="DI8" s="217"/>
      <c r="DJ8" s="218"/>
      <c r="DK8" s="219"/>
      <c r="DL8" s="217"/>
      <c r="DM8" s="218"/>
      <c r="DN8" s="219"/>
      <c r="DO8" s="217"/>
      <c r="DP8" s="218"/>
      <c r="DQ8" s="219"/>
      <c r="DR8" s="217"/>
      <c r="DS8" s="218"/>
      <c r="DT8" s="219"/>
    </row>
    <row r="9" spans="1:124" s="70" customFormat="1" ht="19.5" customHeight="1" x14ac:dyDescent="0.3">
      <c r="A9" s="69" t="s">
        <v>36</v>
      </c>
      <c r="B9" s="214"/>
      <c r="C9" s="215"/>
      <c r="D9" s="216"/>
      <c r="E9" s="214"/>
      <c r="F9" s="215"/>
      <c r="G9" s="216"/>
      <c r="H9" s="214"/>
      <c r="I9" s="215"/>
      <c r="J9" s="216"/>
      <c r="K9" s="214"/>
      <c r="L9" s="215"/>
      <c r="M9" s="216"/>
      <c r="N9" s="214"/>
      <c r="O9" s="215"/>
      <c r="P9" s="216"/>
      <c r="Q9" s="214"/>
      <c r="R9" s="215"/>
      <c r="S9" s="216"/>
      <c r="T9" s="214"/>
      <c r="U9" s="215"/>
      <c r="V9" s="216"/>
      <c r="W9" s="214"/>
      <c r="X9" s="215"/>
      <c r="Y9" s="216"/>
      <c r="Z9" s="214"/>
      <c r="AA9" s="215"/>
      <c r="AB9" s="216"/>
      <c r="AC9" s="214"/>
      <c r="AD9" s="215"/>
      <c r="AE9" s="216"/>
      <c r="AF9" s="214"/>
      <c r="AG9" s="215"/>
      <c r="AH9" s="216"/>
      <c r="AI9" s="214"/>
      <c r="AJ9" s="215"/>
      <c r="AK9" s="216"/>
      <c r="AL9" s="214"/>
      <c r="AM9" s="215"/>
      <c r="AN9" s="216"/>
      <c r="AO9" s="214"/>
      <c r="AP9" s="215"/>
      <c r="AQ9" s="216"/>
      <c r="AR9" s="214"/>
      <c r="AS9" s="215"/>
      <c r="AT9" s="216"/>
      <c r="AU9" s="214"/>
      <c r="AV9" s="215"/>
      <c r="AW9" s="216"/>
      <c r="AX9" s="214"/>
      <c r="AY9" s="215"/>
      <c r="AZ9" s="216"/>
      <c r="BA9" s="214"/>
      <c r="BB9" s="215"/>
      <c r="BC9" s="216"/>
      <c r="BD9" s="214"/>
      <c r="BE9" s="215"/>
      <c r="BF9" s="216"/>
      <c r="BG9" s="214"/>
      <c r="BH9" s="215"/>
      <c r="BI9" s="216"/>
      <c r="BJ9" s="214"/>
      <c r="BK9" s="215"/>
      <c r="BL9" s="216"/>
      <c r="BM9" s="214"/>
      <c r="BN9" s="215"/>
      <c r="BO9" s="216"/>
      <c r="BP9" s="214"/>
      <c r="BQ9" s="215"/>
      <c r="BR9" s="216"/>
      <c r="BS9" s="214"/>
      <c r="BT9" s="215"/>
      <c r="BU9" s="216"/>
      <c r="BV9" s="214"/>
      <c r="BW9" s="215"/>
      <c r="BX9" s="216"/>
      <c r="BY9" s="214"/>
      <c r="BZ9" s="215"/>
      <c r="CA9" s="216"/>
      <c r="CB9" s="214"/>
      <c r="CC9" s="215"/>
      <c r="CD9" s="216"/>
      <c r="CE9" s="214"/>
      <c r="CF9" s="215"/>
      <c r="CG9" s="216"/>
      <c r="CH9" s="214"/>
      <c r="CI9" s="215"/>
      <c r="CJ9" s="216"/>
      <c r="CK9" s="214"/>
      <c r="CL9" s="215"/>
      <c r="CM9" s="216"/>
      <c r="CN9" s="214"/>
      <c r="CO9" s="215"/>
      <c r="CP9" s="216"/>
      <c r="CQ9" s="214"/>
      <c r="CR9" s="215"/>
      <c r="CS9" s="216"/>
      <c r="CT9" s="214"/>
      <c r="CU9" s="215"/>
      <c r="CV9" s="216"/>
      <c r="CW9" s="214"/>
      <c r="CX9" s="215"/>
      <c r="CY9" s="216"/>
      <c r="CZ9" s="214"/>
      <c r="DA9" s="215"/>
      <c r="DB9" s="216"/>
      <c r="DC9" s="214"/>
      <c r="DD9" s="215"/>
      <c r="DE9" s="216"/>
      <c r="DF9" s="214"/>
      <c r="DG9" s="215"/>
      <c r="DH9" s="216"/>
      <c r="DI9" s="214"/>
      <c r="DJ9" s="215"/>
      <c r="DK9" s="216"/>
      <c r="DL9" s="214"/>
      <c r="DM9" s="215"/>
      <c r="DN9" s="216"/>
      <c r="DO9" s="214"/>
      <c r="DP9" s="215"/>
      <c r="DQ9" s="216"/>
      <c r="DR9" s="214"/>
      <c r="DS9" s="215"/>
      <c r="DT9" s="216"/>
    </row>
    <row r="10" spans="1:124" s="70" customFormat="1" ht="19.5" customHeight="1" x14ac:dyDescent="0.3">
      <c r="A10" s="69" t="s">
        <v>37</v>
      </c>
      <c r="B10" s="211"/>
      <c r="C10" s="212"/>
      <c r="D10" s="213"/>
      <c r="E10" s="211"/>
      <c r="F10" s="212"/>
      <c r="G10" s="213"/>
      <c r="H10" s="211"/>
      <c r="I10" s="212"/>
      <c r="J10" s="213"/>
      <c r="K10" s="211"/>
      <c r="L10" s="212"/>
      <c r="M10" s="213"/>
      <c r="N10" s="211"/>
      <c r="O10" s="212"/>
      <c r="P10" s="213"/>
      <c r="Q10" s="211"/>
      <c r="R10" s="212"/>
      <c r="S10" s="213"/>
      <c r="T10" s="211"/>
      <c r="U10" s="212"/>
      <c r="V10" s="213"/>
      <c r="W10" s="211"/>
      <c r="X10" s="212"/>
      <c r="Y10" s="213"/>
      <c r="Z10" s="211"/>
      <c r="AA10" s="212"/>
      <c r="AB10" s="213"/>
      <c r="AC10" s="211"/>
      <c r="AD10" s="212"/>
      <c r="AE10" s="213"/>
      <c r="AF10" s="211"/>
      <c r="AG10" s="212"/>
      <c r="AH10" s="213"/>
      <c r="AI10" s="211"/>
      <c r="AJ10" s="212"/>
      <c r="AK10" s="213"/>
      <c r="AL10" s="211"/>
      <c r="AM10" s="212"/>
      <c r="AN10" s="213"/>
      <c r="AO10" s="211"/>
      <c r="AP10" s="212"/>
      <c r="AQ10" s="213"/>
      <c r="AR10" s="211"/>
      <c r="AS10" s="212"/>
      <c r="AT10" s="213"/>
      <c r="AU10" s="211"/>
      <c r="AV10" s="212"/>
      <c r="AW10" s="213"/>
      <c r="AX10" s="211"/>
      <c r="AY10" s="212"/>
      <c r="AZ10" s="213"/>
      <c r="BA10" s="211"/>
      <c r="BB10" s="212"/>
      <c r="BC10" s="213"/>
      <c r="BD10" s="211"/>
      <c r="BE10" s="212"/>
      <c r="BF10" s="213"/>
      <c r="BG10" s="211"/>
      <c r="BH10" s="212"/>
      <c r="BI10" s="213"/>
      <c r="BJ10" s="211"/>
      <c r="BK10" s="212"/>
      <c r="BL10" s="213"/>
      <c r="BM10" s="211"/>
      <c r="BN10" s="212"/>
      <c r="BO10" s="213"/>
      <c r="BP10" s="211"/>
      <c r="BQ10" s="212"/>
      <c r="BR10" s="213"/>
      <c r="BS10" s="211"/>
      <c r="BT10" s="212"/>
      <c r="BU10" s="213"/>
      <c r="BV10" s="211"/>
      <c r="BW10" s="212"/>
      <c r="BX10" s="213"/>
      <c r="BY10" s="211"/>
      <c r="BZ10" s="212"/>
      <c r="CA10" s="213"/>
      <c r="CB10" s="211"/>
      <c r="CC10" s="212"/>
      <c r="CD10" s="213"/>
      <c r="CE10" s="211"/>
      <c r="CF10" s="212"/>
      <c r="CG10" s="213"/>
      <c r="CH10" s="211"/>
      <c r="CI10" s="212"/>
      <c r="CJ10" s="213"/>
      <c r="CK10" s="211"/>
      <c r="CL10" s="212"/>
      <c r="CM10" s="213"/>
      <c r="CN10" s="211"/>
      <c r="CO10" s="212"/>
      <c r="CP10" s="213"/>
      <c r="CQ10" s="211"/>
      <c r="CR10" s="212"/>
      <c r="CS10" s="213"/>
      <c r="CT10" s="211"/>
      <c r="CU10" s="212"/>
      <c r="CV10" s="213"/>
      <c r="CW10" s="211"/>
      <c r="CX10" s="212"/>
      <c r="CY10" s="213"/>
      <c r="CZ10" s="211"/>
      <c r="DA10" s="212"/>
      <c r="DB10" s="213"/>
      <c r="DC10" s="211"/>
      <c r="DD10" s="212"/>
      <c r="DE10" s="213"/>
      <c r="DF10" s="211"/>
      <c r="DG10" s="212"/>
      <c r="DH10" s="213"/>
      <c r="DI10" s="211"/>
      <c r="DJ10" s="212"/>
      <c r="DK10" s="213"/>
      <c r="DL10" s="211"/>
      <c r="DM10" s="212"/>
      <c r="DN10" s="213"/>
      <c r="DO10" s="211"/>
      <c r="DP10" s="212"/>
      <c r="DQ10" s="213"/>
      <c r="DR10" s="211"/>
      <c r="DS10" s="212"/>
      <c r="DT10" s="213"/>
    </row>
    <row r="11" spans="1:124" s="70" customFormat="1" ht="19.5" customHeight="1" x14ac:dyDescent="0.3">
      <c r="A11" s="71" t="s">
        <v>38</v>
      </c>
      <c r="B11" s="72">
        <f t="shared" ref="B11:BM11" si="14">AVERAGE(B46:B95)</f>
        <v>11803.294</v>
      </c>
      <c r="C11" s="72">
        <f t="shared" si="14"/>
        <v>6392.969399999999</v>
      </c>
      <c r="D11" s="73">
        <f>AVERAGE(D47:D94)</f>
        <v>5532.4533333333338</v>
      </c>
      <c r="E11" s="72">
        <f t="shared" si="14"/>
        <v>15684.524000000007</v>
      </c>
      <c r="F11" s="72">
        <f t="shared" si="14"/>
        <v>10484.744000000001</v>
      </c>
      <c r="G11" s="73">
        <f>AVERAGE(G47:G94)</f>
        <v>5306.5874999999987</v>
      </c>
      <c r="H11" s="72">
        <f t="shared" si="14"/>
        <v>12089.702000000005</v>
      </c>
      <c r="I11" s="72">
        <f t="shared" si="14"/>
        <v>6789.1063999999988</v>
      </c>
      <c r="J11" s="73">
        <f>AVERAGE(J47:J94)</f>
        <v>5415.43</v>
      </c>
      <c r="K11" s="72">
        <f t="shared" si="14"/>
        <v>14893.737999999998</v>
      </c>
      <c r="L11" s="72">
        <f t="shared" si="14"/>
        <v>14673.854000000003</v>
      </c>
      <c r="M11" s="73">
        <f>AVERAGE(M47:M94)</f>
        <v>227.57083333333344</v>
      </c>
      <c r="N11" s="72">
        <f t="shared" si="14"/>
        <v>15742.706000000004</v>
      </c>
      <c r="O11" s="72">
        <f t="shared" si="14"/>
        <v>15471.776000000003</v>
      </c>
      <c r="P11" s="73">
        <f>AVERAGE(P47:P94)</f>
        <v>279.02083333333326</v>
      </c>
      <c r="Q11" s="72">
        <f t="shared" si="14"/>
        <v>12610.408000000001</v>
      </c>
      <c r="R11" s="72">
        <f t="shared" si="14"/>
        <v>12330.197999999999</v>
      </c>
      <c r="S11" s="73">
        <f>AVERAGE(S47:S94)</f>
        <v>286.36875000000003</v>
      </c>
      <c r="T11" s="72">
        <f t="shared" si="14"/>
        <v>11800.772000000003</v>
      </c>
      <c r="U11" s="72">
        <f t="shared" si="14"/>
        <v>7493.7083999999986</v>
      </c>
      <c r="V11" s="73">
        <f>AVERAGE(V47:V94)</f>
        <v>4390.3520833333341</v>
      </c>
      <c r="W11" s="72">
        <f t="shared" si="14"/>
        <v>15706.921999999995</v>
      </c>
      <c r="X11" s="72">
        <f t="shared" si="14"/>
        <v>11353.52</v>
      </c>
      <c r="Y11" s="73">
        <f>AVERAGE(Y47:Y94)</f>
        <v>4435.7187499999991</v>
      </c>
      <c r="Z11" s="72">
        <f t="shared" si="14"/>
        <v>12029.298000000001</v>
      </c>
      <c r="AA11" s="72">
        <f t="shared" si="14"/>
        <v>7287.2707999999993</v>
      </c>
      <c r="AB11" s="73">
        <f>AVERAGE(AB47:AB94)</f>
        <v>4841.5220833333333</v>
      </c>
      <c r="AC11" s="72" t="e">
        <f t="shared" si="14"/>
        <v>#DIV/0!</v>
      </c>
      <c r="AD11" s="72" t="e">
        <f t="shared" si="14"/>
        <v>#DIV/0!</v>
      </c>
      <c r="AE11" s="73">
        <f>AVERAGE(AE47:AE94)</f>
        <v>0</v>
      </c>
      <c r="AF11" s="72" t="e">
        <f t="shared" si="14"/>
        <v>#DIV/0!</v>
      </c>
      <c r="AG11" s="72" t="e">
        <f t="shared" si="14"/>
        <v>#DIV/0!</v>
      </c>
      <c r="AH11" s="73">
        <f>AVERAGE(AH47:AH94)</f>
        <v>0</v>
      </c>
      <c r="AI11" s="72" t="e">
        <f t="shared" si="14"/>
        <v>#DIV/0!</v>
      </c>
      <c r="AJ11" s="72" t="e">
        <f t="shared" si="14"/>
        <v>#DIV/0!</v>
      </c>
      <c r="AK11" s="73">
        <f>AVERAGE(AK47:AK94)</f>
        <v>0</v>
      </c>
      <c r="AL11" s="72" t="e">
        <f t="shared" si="14"/>
        <v>#DIV/0!</v>
      </c>
      <c r="AM11" s="72" t="e">
        <f t="shared" si="14"/>
        <v>#DIV/0!</v>
      </c>
      <c r="AN11" s="73">
        <f>AVERAGE(AN47:AN94)</f>
        <v>0</v>
      </c>
      <c r="AO11" s="72" t="e">
        <f t="shared" si="14"/>
        <v>#DIV/0!</v>
      </c>
      <c r="AP11" s="72" t="e">
        <f t="shared" si="14"/>
        <v>#DIV/0!</v>
      </c>
      <c r="AQ11" s="73">
        <f>AVERAGE(AQ47:AQ94)</f>
        <v>0</v>
      </c>
      <c r="AR11" s="72" t="e">
        <f t="shared" si="14"/>
        <v>#DIV/0!</v>
      </c>
      <c r="AS11" s="72" t="e">
        <f t="shared" si="14"/>
        <v>#DIV/0!</v>
      </c>
      <c r="AT11" s="73">
        <f>AVERAGE(AT47:AT94)</f>
        <v>0</v>
      </c>
      <c r="AU11" s="72" t="e">
        <f t="shared" si="14"/>
        <v>#DIV/0!</v>
      </c>
      <c r="AV11" s="72" t="e">
        <f t="shared" si="14"/>
        <v>#DIV/0!</v>
      </c>
      <c r="AW11" s="73">
        <f>AVERAGE(AW47:AW94)</f>
        <v>0</v>
      </c>
      <c r="AX11" s="72" t="e">
        <f t="shared" si="14"/>
        <v>#DIV/0!</v>
      </c>
      <c r="AY11" s="72" t="e">
        <f t="shared" si="14"/>
        <v>#DIV/0!</v>
      </c>
      <c r="AZ11" s="73">
        <f>AVERAGE(AZ47:AZ94)</f>
        <v>0</v>
      </c>
      <c r="BA11" s="72" t="e">
        <f t="shared" si="14"/>
        <v>#DIV/0!</v>
      </c>
      <c r="BB11" s="72" t="e">
        <f t="shared" si="14"/>
        <v>#DIV/0!</v>
      </c>
      <c r="BC11" s="73">
        <f>AVERAGE(BC47:BC94)</f>
        <v>0</v>
      </c>
      <c r="BD11" s="72" t="e">
        <f t="shared" si="14"/>
        <v>#DIV/0!</v>
      </c>
      <c r="BE11" s="72" t="e">
        <f t="shared" si="14"/>
        <v>#DIV/0!</v>
      </c>
      <c r="BF11" s="73">
        <f>AVERAGE(BF47:BF94)</f>
        <v>0</v>
      </c>
      <c r="BG11" s="72" t="e">
        <f t="shared" si="14"/>
        <v>#DIV/0!</v>
      </c>
      <c r="BH11" s="72" t="e">
        <f t="shared" si="14"/>
        <v>#DIV/0!</v>
      </c>
      <c r="BI11" s="73">
        <f t="shared" si="14"/>
        <v>0</v>
      </c>
      <c r="BJ11" s="72" t="e">
        <f t="shared" si="14"/>
        <v>#DIV/0!</v>
      </c>
      <c r="BK11" s="72" t="e">
        <f t="shared" si="14"/>
        <v>#DIV/0!</v>
      </c>
      <c r="BL11" s="73">
        <f t="shared" si="14"/>
        <v>0</v>
      </c>
      <c r="BM11" s="72" t="e">
        <f t="shared" si="14"/>
        <v>#DIV/0!</v>
      </c>
      <c r="BN11" s="72" t="e">
        <f t="shared" ref="BN11:DT11" si="15">AVERAGE(BN46:BN95)</f>
        <v>#DIV/0!</v>
      </c>
      <c r="BO11" s="73">
        <f t="shared" si="15"/>
        <v>0</v>
      </c>
      <c r="BP11" s="72" t="e">
        <f t="shared" si="15"/>
        <v>#DIV/0!</v>
      </c>
      <c r="BQ11" s="72" t="e">
        <f t="shared" si="15"/>
        <v>#DIV/0!</v>
      </c>
      <c r="BR11" s="73">
        <f t="shared" si="15"/>
        <v>0</v>
      </c>
      <c r="BS11" s="72" t="e">
        <f t="shared" si="15"/>
        <v>#DIV/0!</v>
      </c>
      <c r="BT11" s="72" t="e">
        <f t="shared" si="15"/>
        <v>#DIV/0!</v>
      </c>
      <c r="BU11" s="73">
        <f t="shared" si="15"/>
        <v>0</v>
      </c>
      <c r="BV11" s="72" t="e">
        <f t="shared" si="15"/>
        <v>#DIV/0!</v>
      </c>
      <c r="BW11" s="72" t="e">
        <f t="shared" si="15"/>
        <v>#DIV/0!</v>
      </c>
      <c r="BX11" s="73">
        <f t="shared" si="15"/>
        <v>0</v>
      </c>
      <c r="BY11" s="72" t="e">
        <f t="shared" si="15"/>
        <v>#DIV/0!</v>
      </c>
      <c r="BZ11" s="72" t="e">
        <f t="shared" si="15"/>
        <v>#DIV/0!</v>
      </c>
      <c r="CA11" s="73">
        <f t="shared" si="15"/>
        <v>0</v>
      </c>
      <c r="CB11" s="72" t="e">
        <f t="shared" si="15"/>
        <v>#DIV/0!</v>
      </c>
      <c r="CC11" s="72" t="e">
        <f t="shared" si="15"/>
        <v>#DIV/0!</v>
      </c>
      <c r="CD11" s="73">
        <f t="shared" si="15"/>
        <v>0</v>
      </c>
      <c r="CE11" s="72" t="e">
        <f t="shared" si="15"/>
        <v>#DIV/0!</v>
      </c>
      <c r="CF11" s="72" t="e">
        <f t="shared" si="15"/>
        <v>#DIV/0!</v>
      </c>
      <c r="CG11" s="73">
        <f t="shared" si="15"/>
        <v>0</v>
      </c>
      <c r="CH11" s="72" t="e">
        <f t="shared" si="15"/>
        <v>#DIV/0!</v>
      </c>
      <c r="CI11" s="72" t="e">
        <f t="shared" si="15"/>
        <v>#DIV/0!</v>
      </c>
      <c r="CJ11" s="73">
        <f t="shared" si="15"/>
        <v>0</v>
      </c>
      <c r="CK11" s="72" t="e">
        <f t="shared" si="15"/>
        <v>#DIV/0!</v>
      </c>
      <c r="CL11" s="72" t="e">
        <f t="shared" si="15"/>
        <v>#DIV/0!</v>
      </c>
      <c r="CM11" s="73">
        <f t="shared" si="15"/>
        <v>0</v>
      </c>
      <c r="CN11" s="72" t="e">
        <f t="shared" si="15"/>
        <v>#DIV/0!</v>
      </c>
      <c r="CO11" s="72" t="e">
        <f t="shared" si="15"/>
        <v>#DIV/0!</v>
      </c>
      <c r="CP11" s="73">
        <f t="shared" si="15"/>
        <v>0</v>
      </c>
      <c r="CQ11" s="72" t="e">
        <f t="shared" si="15"/>
        <v>#DIV/0!</v>
      </c>
      <c r="CR11" s="72" t="e">
        <f t="shared" si="15"/>
        <v>#DIV/0!</v>
      </c>
      <c r="CS11" s="73">
        <f t="shared" si="15"/>
        <v>0</v>
      </c>
      <c r="CT11" s="72" t="e">
        <f t="shared" si="15"/>
        <v>#DIV/0!</v>
      </c>
      <c r="CU11" s="72" t="e">
        <f t="shared" si="15"/>
        <v>#DIV/0!</v>
      </c>
      <c r="CV11" s="73">
        <f t="shared" si="15"/>
        <v>0</v>
      </c>
      <c r="CW11" s="72" t="e">
        <f t="shared" si="15"/>
        <v>#DIV/0!</v>
      </c>
      <c r="CX11" s="72" t="e">
        <f t="shared" si="15"/>
        <v>#DIV/0!</v>
      </c>
      <c r="CY11" s="73">
        <f t="shared" si="15"/>
        <v>0</v>
      </c>
      <c r="CZ11" s="72" t="e">
        <f t="shared" si="15"/>
        <v>#DIV/0!</v>
      </c>
      <c r="DA11" s="72" t="e">
        <f t="shared" si="15"/>
        <v>#DIV/0!</v>
      </c>
      <c r="DB11" s="73">
        <f t="shared" si="15"/>
        <v>0</v>
      </c>
      <c r="DC11" s="72" t="e">
        <f t="shared" si="15"/>
        <v>#DIV/0!</v>
      </c>
      <c r="DD11" s="72" t="e">
        <f t="shared" si="15"/>
        <v>#DIV/0!</v>
      </c>
      <c r="DE11" s="73">
        <f t="shared" si="15"/>
        <v>0</v>
      </c>
      <c r="DF11" s="72" t="e">
        <f t="shared" si="15"/>
        <v>#DIV/0!</v>
      </c>
      <c r="DG11" s="72" t="e">
        <f t="shared" si="15"/>
        <v>#DIV/0!</v>
      </c>
      <c r="DH11" s="73">
        <f t="shared" si="15"/>
        <v>0</v>
      </c>
      <c r="DI11" s="72" t="e">
        <f t="shared" si="15"/>
        <v>#DIV/0!</v>
      </c>
      <c r="DJ11" s="72" t="e">
        <f t="shared" si="15"/>
        <v>#DIV/0!</v>
      </c>
      <c r="DK11" s="73">
        <f t="shared" si="15"/>
        <v>0</v>
      </c>
      <c r="DL11" s="72" t="e">
        <f t="shared" si="15"/>
        <v>#DIV/0!</v>
      </c>
      <c r="DM11" s="72" t="e">
        <f t="shared" si="15"/>
        <v>#DIV/0!</v>
      </c>
      <c r="DN11" s="73">
        <f t="shared" si="15"/>
        <v>0</v>
      </c>
      <c r="DO11" s="72" t="e">
        <f t="shared" si="15"/>
        <v>#DIV/0!</v>
      </c>
      <c r="DP11" s="72" t="e">
        <f t="shared" si="15"/>
        <v>#DIV/0!</v>
      </c>
      <c r="DQ11" s="73">
        <f t="shared" si="15"/>
        <v>0</v>
      </c>
      <c r="DR11" s="72" t="e">
        <f t="shared" si="15"/>
        <v>#DIV/0!</v>
      </c>
      <c r="DS11" s="72" t="e">
        <f t="shared" si="15"/>
        <v>#DIV/0!</v>
      </c>
      <c r="DT11" s="73">
        <f t="shared" si="15"/>
        <v>0</v>
      </c>
    </row>
    <row r="12" spans="1:124" s="68" customFormat="1" ht="19.5" customHeight="1" x14ac:dyDescent="0.3">
      <c r="A12" s="74" t="s">
        <v>39</v>
      </c>
      <c r="B12" s="75">
        <f t="shared" ref="B12:BM12" si="16">STDEV(B46:B95)</f>
        <v>236.14712156723346</v>
      </c>
      <c r="C12" s="75">
        <f t="shared" si="16"/>
        <v>778.56322739169855</v>
      </c>
      <c r="D12" s="76">
        <f t="shared" si="16"/>
        <v>787.91244558969811</v>
      </c>
      <c r="E12" s="75">
        <f t="shared" si="16"/>
        <v>476.45611510014913</v>
      </c>
      <c r="F12" s="75">
        <f t="shared" si="16"/>
        <v>478.7617741547844</v>
      </c>
      <c r="G12" s="76">
        <f t="shared" si="16"/>
        <v>688.00336941510454</v>
      </c>
      <c r="H12" s="75">
        <f t="shared" si="16"/>
        <v>258.49334060817796</v>
      </c>
      <c r="I12" s="75">
        <f t="shared" si="16"/>
        <v>658.4362884392948</v>
      </c>
      <c r="J12" s="76">
        <f t="shared" si="16"/>
        <v>738.24751150374107</v>
      </c>
      <c r="K12" s="75">
        <f t="shared" si="16"/>
        <v>538.32676098049876</v>
      </c>
      <c r="L12" s="75">
        <f t="shared" si="16"/>
        <v>534.91204167658464</v>
      </c>
      <c r="M12" s="76">
        <f t="shared" si="16"/>
        <v>87.649530215163011</v>
      </c>
      <c r="N12" s="75">
        <f t="shared" si="16"/>
        <v>505.83454639893102</v>
      </c>
      <c r="O12" s="75">
        <f t="shared" si="16"/>
        <v>464.70286076158385</v>
      </c>
      <c r="P12" s="76">
        <f t="shared" si="16"/>
        <v>109.96729059133897</v>
      </c>
      <c r="Q12" s="75">
        <f t="shared" si="16"/>
        <v>284.53623910367776</v>
      </c>
      <c r="R12" s="75">
        <f t="shared" si="16"/>
        <v>262.76639776013354</v>
      </c>
      <c r="S12" s="76">
        <f t="shared" si="16"/>
        <v>51.236101151673246</v>
      </c>
      <c r="T12" s="75">
        <f t="shared" si="16"/>
        <v>248.64548325448649</v>
      </c>
      <c r="U12" s="75">
        <f t="shared" si="16"/>
        <v>436.98329372801862</v>
      </c>
      <c r="V12" s="76">
        <f t="shared" si="16"/>
        <v>485.94287050110546</v>
      </c>
      <c r="W12" s="75">
        <f t="shared" si="16"/>
        <v>518.90159197981234</v>
      </c>
      <c r="X12" s="75">
        <f t="shared" si="16"/>
        <v>322.50764711705608</v>
      </c>
      <c r="Y12" s="76">
        <f t="shared" si="16"/>
        <v>496.77518731375994</v>
      </c>
      <c r="Z12" s="75">
        <f t="shared" si="16"/>
        <v>278.64811434598198</v>
      </c>
      <c r="AA12" s="75">
        <f t="shared" si="16"/>
        <v>471.80514299279196</v>
      </c>
      <c r="AB12" s="76">
        <f t="shared" si="16"/>
        <v>623.7906214723846</v>
      </c>
      <c r="AC12" s="75" t="e">
        <f t="shared" si="16"/>
        <v>#DIV/0!</v>
      </c>
      <c r="AD12" s="75" t="e">
        <f t="shared" si="16"/>
        <v>#DIV/0!</v>
      </c>
      <c r="AE12" s="76">
        <f t="shared" si="16"/>
        <v>0</v>
      </c>
      <c r="AF12" s="75" t="e">
        <f t="shared" si="16"/>
        <v>#DIV/0!</v>
      </c>
      <c r="AG12" s="75" t="e">
        <f t="shared" si="16"/>
        <v>#DIV/0!</v>
      </c>
      <c r="AH12" s="76">
        <f t="shared" si="16"/>
        <v>0</v>
      </c>
      <c r="AI12" s="75" t="e">
        <f t="shared" si="16"/>
        <v>#DIV/0!</v>
      </c>
      <c r="AJ12" s="75" t="e">
        <f t="shared" si="16"/>
        <v>#DIV/0!</v>
      </c>
      <c r="AK12" s="76">
        <f t="shared" si="16"/>
        <v>0</v>
      </c>
      <c r="AL12" s="75" t="e">
        <f t="shared" si="16"/>
        <v>#DIV/0!</v>
      </c>
      <c r="AM12" s="75" t="e">
        <f t="shared" si="16"/>
        <v>#DIV/0!</v>
      </c>
      <c r="AN12" s="76">
        <f t="shared" si="16"/>
        <v>0</v>
      </c>
      <c r="AO12" s="75" t="e">
        <f t="shared" si="16"/>
        <v>#DIV/0!</v>
      </c>
      <c r="AP12" s="75" t="e">
        <f t="shared" si="16"/>
        <v>#DIV/0!</v>
      </c>
      <c r="AQ12" s="76">
        <f t="shared" si="16"/>
        <v>0</v>
      </c>
      <c r="AR12" s="75" t="e">
        <f t="shared" si="16"/>
        <v>#DIV/0!</v>
      </c>
      <c r="AS12" s="75" t="e">
        <f t="shared" si="16"/>
        <v>#DIV/0!</v>
      </c>
      <c r="AT12" s="76">
        <f t="shared" si="16"/>
        <v>0</v>
      </c>
      <c r="AU12" s="75" t="e">
        <f t="shared" si="16"/>
        <v>#DIV/0!</v>
      </c>
      <c r="AV12" s="75" t="e">
        <f t="shared" si="16"/>
        <v>#DIV/0!</v>
      </c>
      <c r="AW12" s="76">
        <f t="shared" si="16"/>
        <v>0</v>
      </c>
      <c r="AX12" s="75" t="e">
        <f t="shared" si="16"/>
        <v>#DIV/0!</v>
      </c>
      <c r="AY12" s="75" t="e">
        <f t="shared" si="16"/>
        <v>#DIV/0!</v>
      </c>
      <c r="AZ12" s="76">
        <f t="shared" si="16"/>
        <v>0</v>
      </c>
      <c r="BA12" s="75" t="e">
        <f t="shared" si="16"/>
        <v>#DIV/0!</v>
      </c>
      <c r="BB12" s="75" t="e">
        <f t="shared" si="16"/>
        <v>#DIV/0!</v>
      </c>
      <c r="BC12" s="76">
        <f t="shared" si="16"/>
        <v>0</v>
      </c>
      <c r="BD12" s="75" t="e">
        <f t="shared" si="16"/>
        <v>#DIV/0!</v>
      </c>
      <c r="BE12" s="75" t="e">
        <f t="shared" si="16"/>
        <v>#DIV/0!</v>
      </c>
      <c r="BF12" s="76">
        <f t="shared" si="16"/>
        <v>0</v>
      </c>
      <c r="BG12" s="75" t="e">
        <f t="shared" si="16"/>
        <v>#DIV/0!</v>
      </c>
      <c r="BH12" s="75" t="e">
        <f t="shared" si="16"/>
        <v>#DIV/0!</v>
      </c>
      <c r="BI12" s="76">
        <f t="shared" si="16"/>
        <v>0</v>
      </c>
      <c r="BJ12" s="75" t="e">
        <f t="shared" si="16"/>
        <v>#DIV/0!</v>
      </c>
      <c r="BK12" s="75" t="e">
        <f t="shared" si="16"/>
        <v>#DIV/0!</v>
      </c>
      <c r="BL12" s="76">
        <f t="shared" si="16"/>
        <v>0</v>
      </c>
      <c r="BM12" s="75" t="e">
        <f t="shared" si="16"/>
        <v>#DIV/0!</v>
      </c>
      <c r="BN12" s="75" t="e">
        <f t="shared" ref="BN12:DT12" si="17">STDEV(BN46:BN95)</f>
        <v>#DIV/0!</v>
      </c>
      <c r="BO12" s="76">
        <f t="shared" si="17"/>
        <v>0</v>
      </c>
      <c r="BP12" s="75" t="e">
        <f t="shared" si="17"/>
        <v>#DIV/0!</v>
      </c>
      <c r="BQ12" s="75" t="e">
        <f t="shared" si="17"/>
        <v>#DIV/0!</v>
      </c>
      <c r="BR12" s="76">
        <f t="shared" si="17"/>
        <v>0</v>
      </c>
      <c r="BS12" s="75" t="e">
        <f t="shared" si="17"/>
        <v>#DIV/0!</v>
      </c>
      <c r="BT12" s="75" t="e">
        <f t="shared" si="17"/>
        <v>#DIV/0!</v>
      </c>
      <c r="BU12" s="76">
        <f t="shared" si="17"/>
        <v>0</v>
      </c>
      <c r="BV12" s="75" t="e">
        <f t="shared" si="17"/>
        <v>#DIV/0!</v>
      </c>
      <c r="BW12" s="75" t="e">
        <f t="shared" si="17"/>
        <v>#DIV/0!</v>
      </c>
      <c r="BX12" s="76">
        <f t="shared" si="17"/>
        <v>0</v>
      </c>
      <c r="BY12" s="75" t="e">
        <f t="shared" si="17"/>
        <v>#DIV/0!</v>
      </c>
      <c r="BZ12" s="75" t="e">
        <f t="shared" si="17"/>
        <v>#DIV/0!</v>
      </c>
      <c r="CA12" s="76">
        <f t="shared" si="17"/>
        <v>0</v>
      </c>
      <c r="CB12" s="75" t="e">
        <f t="shared" si="17"/>
        <v>#DIV/0!</v>
      </c>
      <c r="CC12" s="75" t="e">
        <f t="shared" si="17"/>
        <v>#DIV/0!</v>
      </c>
      <c r="CD12" s="76">
        <f t="shared" si="17"/>
        <v>0</v>
      </c>
      <c r="CE12" s="75" t="e">
        <f t="shared" si="17"/>
        <v>#DIV/0!</v>
      </c>
      <c r="CF12" s="75" t="e">
        <f t="shared" si="17"/>
        <v>#DIV/0!</v>
      </c>
      <c r="CG12" s="76">
        <f t="shared" si="17"/>
        <v>0</v>
      </c>
      <c r="CH12" s="75" t="e">
        <f t="shared" si="17"/>
        <v>#DIV/0!</v>
      </c>
      <c r="CI12" s="75" t="e">
        <f t="shared" si="17"/>
        <v>#DIV/0!</v>
      </c>
      <c r="CJ12" s="76">
        <f t="shared" si="17"/>
        <v>0</v>
      </c>
      <c r="CK12" s="75" t="e">
        <f t="shared" si="17"/>
        <v>#DIV/0!</v>
      </c>
      <c r="CL12" s="75" t="e">
        <f t="shared" si="17"/>
        <v>#DIV/0!</v>
      </c>
      <c r="CM12" s="76">
        <f t="shared" si="17"/>
        <v>0</v>
      </c>
      <c r="CN12" s="75" t="e">
        <f t="shared" si="17"/>
        <v>#DIV/0!</v>
      </c>
      <c r="CO12" s="75" t="e">
        <f t="shared" si="17"/>
        <v>#DIV/0!</v>
      </c>
      <c r="CP12" s="76">
        <f t="shared" si="17"/>
        <v>0</v>
      </c>
      <c r="CQ12" s="75" t="e">
        <f t="shared" si="17"/>
        <v>#DIV/0!</v>
      </c>
      <c r="CR12" s="75" t="e">
        <f t="shared" si="17"/>
        <v>#DIV/0!</v>
      </c>
      <c r="CS12" s="76">
        <f t="shared" si="17"/>
        <v>0</v>
      </c>
      <c r="CT12" s="75" t="e">
        <f t="shared" si="17"/>
        <v>#DIV/0!</v>
      </c>
      <c r="CU12" s="75" t="e">
        <f t="shared" si="17"/>
        <v>#DIV/0!</v>
      </c>
      <c r="CV12" s="76">
        <f t="shared" si="17"/>
        <v>0</v>
      </c>
      <c r="CW12" s="75" t="e">
        <f t="shared" si="17"/>
        <v>#DIV/0!</v>
      </c>
      <c r="CX12" s="75" t="e">
        <f t="shared" si="17"/>
        <v>#DIV/0!</v>
      </c>
      <c r="CY12" s="76">
        <f t="shared" si="17"/>
        <v>0</v>
      </c>
      <c r="CZ12" s="75" t="e">
        <f t="shared" si="17"/>
        <v>#DIV/0!</v>
      </c>
      <c r="DA12" s="75" t="e">
        <f t="shared" si="17"/>
        <v>#DIV/0!</v>
      </c>
      <c r="DB12" s="76">
        <f t="shared" si="17"/>
        <v>0</v>
      </c>
      <c r="DC12" s="75" t="e">
        <f t="shared" si="17"/>
        <v>#DIV/0!</v>
      </c>
      <c r="DD12" s="75" t="e">
        <f t="shared" si="17"/>
        <v>#DIV/0!</v>
      </c>
      <c r="DE12" s="76">
        <f t="shared" si="17"/>
        <v>0</v>
      </c>
      <c r="DF12" s="75" t="e">
        <f t="shared" si="17"/>
        <v>#DIV/0!</v>
      </c>
      <c r="DG12" s="75" t="e">
        <f t="shared" si="17"/>
        <v>#DIV/0!</v>
      </c>
      <c r="DH12" s="76">
        <f t="shared" si="17"/>
        <v>0</v>
      </c>
      <c r="DI12" s="75" t="e">
        <f t="shared" si="17"/>
        <v>#DIV/0!</v>
      </c>
      <c r="DJ12" s="75" t="e">
        <f t="shared" si="17"/>
        <v>#DIV/0!</v>
      </c>
      <c r="DK12" s="76">
        <f t="shared" si="17"/>
        <v>0</v>
      </c>
      <c r="DL12" s="75" t="e">
        <f t="shared" si="17"/>
        <v>#DIV/0!</v>
      </c>
      <c r="DM12" s="75" t="e">
        <f t="shared" si="17"/>
        <v>#DIV/0!</v>
      </c>
      <c r="DN12" s="76">
        <f t="shared" si="17"/>
        <v>0</v>
      </c>
      <c r="DO12" s="75" t="e">
        <f t="shared" si="17"/>
        <v>#DIV/0!</v>
      </c>
      <c r="DP12" s="75" t="e">
        <f t="shared" si="17"/>
        <v>#DIV/0!</v>
      </c>
      <c r="DQ12" s="76">
        <f t="shared" si="17"/>
        <v>0</v>
      </c>
      <c r="DR12" s="75" t="e">
        <f t="shared" si="17"/>
        <v>#DIV/0!</v>
      </c>
      <c r="DS12" s="75" t="e">
        <f t="shared" si="17"/>
        <v>#DIV/0!</v>
      </c>
      <c r="DT12" s="76">
        <f t="shared" si="17"/>
        <v>0</v>
      </c>
    </row>
    <row r="13" spans="1:124" s="68" customFormat="1" ht="19.5" customHeight="1" x14ac:dyDescent="0.3">
      <c r="A13" s="77" t="s">
        <v>40</v>
      </c>
      <c r="B13" s="78">
        <f>B12/B11*100</f>
        <v>2.0006882957184109</v>
      </c>
      <c r="C13" s="78">
        <f>C12/C11*100</f>
        <v>12.178428812621856</v>
      </c>
      <c r="D13" s="79">
        <f>D12/D11*100</f>
        <v>14.24164648335093</v>
      </c>
      <c r="E13" s="78">
        <f>E12/E11*100</f>
        <v>3.0377467311099076</v>
      </c>
      <c r="F13" s="78">
        <f t="shared" ref="F13:BQ13" si="18">F12/F11*100</f>
        <v>4.5662705179524119</v>
      </c>
      <c r="G13" s="79">
        <f t="shared" si="18"/>
        <v>12.965081032115361</v>
      </c>
      <c r="H13" s="78">
        <f t="shared" si="18"/>
        <v>2.1381283062905756</v>
      </c>
      <c r="I13" s="78">
        <f t="shared" si="18"/>
        <v>9.6984234690930009</v>
      </c>
      <c r="J13" s="79">
        <f>J12/J11*100</f>
        <v>13.632297186072778</v>
      </c>
      <c r="K13" s="78">
        <f t="shared" si="18"/>
        <v>3.6144503212054548</v>
      </c>
      <c r="L13" s="78">
        <f t="shared" si="18"/>
        <v>3.6453411740132111</v>
      </c>
      <c r="M13" s="79">
        <f t="shared" si="18"/>
        <v>38.51527409348575</v>
      </c>
      <c r="N13" s="78">
        <f t="shared" si="18"/>
        <v>3.2131359526051679</v>
      </c>
      <c r="O13" s="78">
        <f t="shared" si="18"/>
        <v>3.0035521504550204</v>
      </c>
      <c r="P13" s="79">
        <f t="shared" si="18"/>
        <v>39.411856554799314</v>
      </c>
      <c r="Q13" s="78">
        <f t="shared" si="18"/>
        <v>2.256360294636603</v>
      </c>
      <c r="R13" s="78">
        <f t="shared" si="18"/>
        <v>2.1310801153406747</v>
      </c>
      <c r="S13" s="79">
        <f t="shared" si="18"/>
        <v>17.891652336951307</v>
      </c>
      <c r="T13" s="78">
        <f t="shared" si="18"/>
        <v>2.1070272627459157</v>
      </c>
      <c r="U13" s="78">
        <f t="shared" si="18"/>
        <v>5.8313357072716991</v>
      </c>
      <c r="V13" s="79">
        <f t="shared" si="18"/>
        <v>11.068425977630428</v>
      </c>
      <c r="W13" s="78">
        <f t="shared" si="18"/>
        <v>3.3036491298537833</v>
      </c>
      <c r="X13" s="78">
        <f t="shared" si="18"/>
        <v>2.8405961069083072</v>
      </c>
      <c r="Y13" s="79">
        <f t="shared" si="18"/>
        <v>11.199429344201771</v>
      </c>
      <c r="Z13" s="78">
        <f t="shared" si="18"/>
        <v>2.3164120994091424</v>
      </c>
      <c r="AA13" s="78">
        <f t="shared" si="18"/>
        <v>6.474373684490935</v>
      </c>
      <c r="AB13" s="79">
        <f t="shared" si="18"/>
        <v>12.884184162244114</v>
      </c>
      <c r="AC13" s="78" t="e">
        <f t="shared" si="18"/>
        <v>#DIV/0!</v>
      </c>
      <c r="AD13" s="78" t="e">
        <f t="shared" si="18"/>
        <v>#DIV/0!</v>
      </c>
      <c r="AE13" s="79" t="e">
        <f t="shared" si="18"/>
        <v>#DIV/0!</v>
      </c>
      <c r="AF13" s="78" t="e">
        <f t="shared" si="18"/>
        <v>#DIV/0!</v>
      </c>
      <c r="AG13" s="78" t="e">
        <f t="shared" si="18"/>
        <v>#DIV/0!</v>
      </c>
      <c r="AH13" s="79" t="e">
        <f t="shared" si="18"/>
        <v>#DIV/0!</v>
      </c>
      <c r="AI13" s="78" t="e">
        <f t="shared" si="18"/>
        <v>#DIV/0!</v>
      </c>
      <c r="AJ13" s="78" t="e">
        <f t="shared" si="18"/>
        <v>#DIV/0!</v>
      </c>
      <c r="AK13" s="79" t="e">
        <f t="shared" si="18"/>
        <v>#DIV/0!</v>
      </c>
      <c r="AL13" s="78" t="e">
        <f t="shared" si="18"/>
        <v>#DIV/0!</v>
      </c>
      <c r="AM13" s="78" t="e">
        <f t="shared" si="18"/>
        <v>#DIV/0!</v>
      </c>
      <c r="AN13" s="79" t="e">
        <f t="shared" si="18"/>
        <v>#DIV/0!</v>
      </c>
      <c r="AO13" s="78" t="e">
        <f t="shared" si="18"/>
        <v>#DIV/0!</v>
      </c>
      <c r="AP13" s="78" t="e">
        <f t="shared" si="18"/>
        <v>#DIV/0!</v>
      </c>
      <c r="AQ13" s="79" t="e">
        <f t="shared" si="18"/>
        <v>#DIV/0!</v>
      </c>
      <c r="AR13" s="78" t="e">
        <f t="shared" si="18"/>
        <v>#DIV/0!</v>
      </c>
      <c r="AS13" s="78" t="e">
        <f t="shared" si="18"/>
        <v>#DIV/0!</v>
      </c>
      <c r="AT13" s="79" t="e">
        <f t="shared" si="18"/>
        <v>#DIV/0!</v>
      </c>
      <c r="AU13" s="78" t="e">
        <f t="shared" si="18"/>
        <v>#DIV/0!</v>
      </c>
      <c r="AV13" s="78" t="e">
        <f t="shared" si="18"/>
        <v>#DIV/0!</v>
      </c>
      <c r="AW13" s="79" t="e">
        <f t="shared" si="18"/>
        <v>#DIV/0!</v>
      </c>
      <c r="AX13" s="78" t="e">
        <f t="shared" si="18"/>
        <v>#DIV/0!</v>
      </c>
      <c r="AY13" s="78" t="e">
        <f t="shared" si="18"/>
        <v>#DIV/0!</v>
      </c>
      <c r="AZ13" s="79" t="e">
        <f t="shared" si="18"/>
        <v>#DIV/0!</v>
      </c>
      <c r="BA13" s="78" t="e">
        <f t="shared" si="18"/>
        <v>#DIV/0!</v>
      </c>
      <c r="BB13" s="78" t="e">
        <f t="shared" si="18"/>
        <v>#DIV/0!</v>
      </c>
      <c r="BC13" s="79" t="e">
        <f t="shared" si="18"/>
        <v>#DIV/0!</v>
      </c>
      <c r="BD13" s="78" t="e">
        <f t="shared" si="18"/>
        <v>#DIV/0!</v>
      </c>
      <c r="BE13" s="78" t="e">
        <f t="shared" si="18"/>
        <v>#DIV/0!</v>
      </c>
      <c r="BF13" s="79" t="e">
        <f t="shared" si="18"/>
        <v>#DIV/0!</v>
      </c>
      <c r="BG13" s="78" t="e">
        <f t="shared" si="18"/>
        <v>#DIV/0!</v>
      </c>
      <c r="BH13" s="78" t="e">
        <f t="shared" si="18"/>
        <v>#DIV/0!</v>
      </c>
      <c r="BI13" s="79" t="e">
        <f t="shared" si="18"/>
        <v>#DIV/0!</v>
      </c>
      <c r="BJ13" s="78" t="e">
        <f t="shared" si="18"/>
        <v>#DIV/0!</v>
      </c>
      <c r="BK13" s="78" t="e">
        <f t="shared" si="18"/>
        <v>#DIV/0!</v>
      </c>
      <c r="BL13" s="79" t="e">
        <f t="shared" si="18"/>
        <v>#DIV/0!</v>
      </c>
      <c r="BM13" s="78" t="e">
        <f t="shared" si="18"/>
        <v>#DIV/0!</v>
      </c>
      <c r="BN13" s="78" t="e">
        <f t="shared" si="18"/>
        <v>#DIV/0!</v>
      </c>
      <c r="BO13" s="79" t="e">
        <f t="shared" si="18"/>
        <v>#DIV/0!</v>
      </c>
      <c r="BP13" s="78" t="e">
        <f t="shared" si="18"/>
        <v>#DIV/0!</v>
      </c>
      <c r="BQ13" s="78" t="e">
        <f t="shared" si="18"/>
        <v>#DIV/0!</v>
      </c>
      <c r="BR13" s="79" t="e">
        <f t="shared" ref="BR13:DT13" si="19">BR12/BR11*100</f>
        <v>#DIV/0!</v>
      </c>
      <c r="BS13" s="78" t="e">
        <f t="shared" si="19"/>
        <v>#DIV/0!</v>
      </c>
      <c r="BT13" s="78" t="e">
        <f t="shared" si="19"/>
        <v>#DIV/0!</v>
      </c>
      <c r="BU13" s="79" t="e">
        <f t="shared" si="19"/>
        <v>#DIV/0!</v>
      </c>
      <c r="BV13" s="78" t="e">
        <f t="shared" si="19"/>
        <v>#DIV/0!</v>
      </c>
      <c r="BW13" s="78" t="e">
        <f t="shared" si="19"/>
        <v>#DIV/0!</v>
      </c>
      <c r="BX13" s="79" t="e">
        <f t="shared" si="19"/>
        <v>#DIV/0!</v>
      </c>
      <c r="BY13" s="78" t="e">
        <f t="shared" si="19"/>
        <v>#DIV/0!</v>
      </c>
      <c r="BZ13" s="78" t="e">
        <f t="shared" si="19"/>
        <v>#DIV/0!</v>
      </c>
      <c r="CA13" s="79" t="e">
        <f t="shared" si="19"/>
        <v>#DIV/0!</v>
      </c>
      <c r="CB13" s="78" t="e">
        <f t="shared" si="19"/>
        <v>#DIV/0!</v>
      </c>
      <c r="CC13" s="78" t="e">
        <f t="shared" si="19"/>
        <v>#DIV/0!</v>
      </c>
      <c r="CD13" s="79" t="e">
        <f t="shared" si="19"/>
        <v>#DIV/0!</v>
      </c>
      <c r="CE13" s="78" t="e">
        <f t="shared" si="19"/>
        <v>#DIV/0!</v>
      </c>
      <c r="CF13" s="78" t="e">
        <f t="shared" si="19"/>
        <v>#DIV/0!</v>
      </c>
      <c r="CG13" s="79" t="e">
        <f t="shared" si="19"/>
        <v>#DIV/0!</v>
      </c>
      <c r="CH13" s="78" t="e">
        <f t="shared" si="19"/>
        <v>#DIV/0!</v>
      </c>
      <c r="CI13" s="78" t="e">
        <f t="shared" si="19"/>
        <v>#DIV/0!</v>
      </c>
      <c r="CJ13" s="79" t="e">
        <f t="shared" si="19"/>
        <v>#DIV/0!</v>
      </c>
      <c r="CK13" s="78" t="e">
        <f t="shared" si="19"/>
        <v>#DIV/0!</v>
      </c>
      <c r="CL13" s="78" t="e">
        <f t="shared" si="19"/>
        <v>#DIV/0!</v>
      </c>
      <c r="CM13" s="79" t="e">
        <f t="shared" si="19"/>
        <v>#DIV/0!</v>
      </c>
      <c r="CN13" s="78" t="e">
        <f t="shared" si="19"/>
        <v>#DIV/0!</v>
      </c>
      <c r="CO13" s="78" t="e">
        <f t="shared" si="19"/>
        <v>#DIV/0!</v>
      </c>
      <c r="CP13" s="79" t="e">
        <f t="shared" si="19"/>
        <v>#DIV/0!</v>
      </c>
      <c r="CQ13" s="78" t="e">
        <f t="shared" si="19"/>
        <v>#DIV/0!</v>
      </c>
      <c r="CR13" s="78" t="e">
        <f t="shared" si="19"/>
        <v>#DIV/0!</v>
      </c>
      <c r="CS13" s="79" t="e">
        <f t="shared" si="19"/>
        <v>#DIV/0!</v>
      </c>
      <c r="CT13" s="78" t="e">
        <f t="shared" si="19"/>
        <v>#DIV/0!</v>
      </c>
      <c r="CU13" s="78" t="e">
        <f t="shared" si="19"/>
        <v>#DIV/0!</v>
      </c>
      <c r="CV13" s="79" t="e">
        <f t="shared" si="19"/>
        <v>#DIV/0!</v>
      </c>
      <c r="CW13" s="78" t="e">
        <f t="shared" si="19"/>
        <v>#DIV/0!</v>
      </c>
      <c r="CX13" s="78" t="e">
        <f t="shared" si="19"/>
        <v>#DIV/0!</v>
      </c>
      <c r="CY13" s="79" t="e">
        <f t="shared" si="19"/>
        <v>#DIV/0!</v>
      </c>
      <c r="CZ13" s="78" t="e">
        <f t="shared" si="19"/>
        <v>#DIV/0!</v>
      </c>
      <c r="DA13" s="78" t="e">
        <f t="shared" si="19"/>
        <v>#DIV/0!</v>
      </c>
      <c r="DB13" s="79" t="e">
        <f t="shared" si="19"/>
        <v>#DIV/0!</v>
      </c>
      <c r="DC13" s="78" t="e">
        <f t="shared" si="19"/>
        <v>#DIV/0!</v>
      </c>
      <c r="DD13" s="78" t="e">
        <f t="shared" si="19"/>
        <v>#DIV/0!</v>
      </c>
      <c r="DE13" s="79" t="e">
        <f t="shared" si="19"/>
        <v>#DIV/0!</v>
      </c>
      <c r="DF13" s="78" t="e">
        <f t="shared" si="19"/>
        <v>#DIV/0!</v>
      </c>
      <c r="DG13" s="78" t="e">
        <f t="shared" si="19"/>
        <v>#DIV/0!</v>
      </c>
      <c r="DH13" s="79" t="e">
        <f t="shared" si="19"/>
        <v>#DIV/0!</v>
      </c>
      <c r="DI13" s="78" t="e">
        <f t="shared" si="19"/>
        <v>#DIV/0!</v>
      </c>
      <c r="DJ13" s="78" t="e">
        <f t="shared" si="19"/>
        <v>#DIV/0!</v>
      </c>
      <c r="DK13" s="79" t="e">
        <f t="shared" si="19"/>
        <v>#DIV/0!</v>
      </c>
      <c r="DL13" s="78" t="e">
        <f t="shared" si="19"/>
        <v>#DIV/0!</v>
      </c>
      <c r="DM13" s="78" t="e">
        <f t="shared" si="19"/>
        <v>#DIV/0!</v>
      </c>
      <c r="DN13" s="79" t="e">
        <f t="shared" si="19"/>
        <v>#DIV/0!</v>
      </c>
      <c r="DO13" s="78" t="e">
        <f t="shared" si="19"/>
        <v>#DIV/0!</v>
      </c>
      <c r="DP13" s="78" t="e">
        <f t="shared" si="19"/>
        <v>#DIV/0!</v>
      </c>
      <c r="DQ13" s="79" t="e">
        <f t="shared" si="19"/>
        <v>#DIV/0!</v>
      </c>
      <c r="DR13" s="78" t="e">
        <f t="shared" si="19"/>
        <v>#DIV/0!</v>
      </c>
      <c r="DS13" s="78" t="e">
        <f t="shared" si="19"/>
        <v>#DIV/0!</v>
      </c>
      <c r="DT13" s="79" t="e">
        <f t="shared" si="19"/>
        <v>#DIV/0!</v>
      </c>
    </row>
    <row r="14" spans="1:124" s="68" customFormat="1" ht="19.5" customHeight="1" x14ac:dyDescent="0.3">
      <c r="A14" s="77" t="s">
        <v>41</v>
      </c>
      <c r="B14" s="78">
        <f>(B15-B16)/(B15+B16)*100</f>
        <v>7.2935140753189822</v>
      </c>
      <c r="C14" s="78">
        <f>(C15-C16)/(C15+C16)*100</f>
        <v>22.895355241294144</v>
      </c>
      <c r="D14" s="80">
        <f>(D15-D16)/(D15+D16)*100</f>
        <v>44.750167982938763</v>
      </c>
      <c r="E14" s="78">
        <f>(E15-E16)/(E15+E16)*100</f>
        <v>10.929856569650099</v>
      </c>
      <c r="F14" s="78">
        <f t="shared" ref="F14:BQ14" si="20">(F15-F16)/(F15+F16)*100</f>
        <v>9.6646625152100771</v>
      </c>
      <c r="G14" s="80">
        <f t="shared" si="20"/>
        <v>37.251679291124788</v>
      </c>
      <c r="H14" s="78">
        <f t="shared" si="20"/>
        <v>8.3368621407710446</v>
      </c>
      <c r="I14" s="78">
        <f t="shared" si="20"/>
        <v>18.774252438657641</v>
      </c>
      <c r="J14" s="80">
        <f t="shared" si="20"/>
        <v>42.386131965470526</v>
      </c>
      <c r="K14" s="78">
        <f t="shared" si="20"/>
        <v>12.998325699407726</v>
      </c>
      <c r="L14" s="78">
        <f t="shared" si="20"/>
        <v>12.834482963667718</v>
      </c>
      <c r="M14" s="80">
        <f t="shared" si="20"/>
        <v>98.814563928873639</v>
      </c>
      <c r="N14" s="78">
        <f t="shared" si="20"/>
        <v>11.603565181638899</v>
      </c>
      <c r="O14" s="78">
        <f t="shared" si="20"/>
        <v>11.233382100375291</v>
      </c>
      <c r="P14" s="80">
        <f t="shared" si="20"/>
        <v>88.017845761631321</v>
      </c>
      <c r="Q14" s="78">
        <f t="shared" si="20"/>
        <v>8.8910765243180609</v>
      </c>
      <c r="R14" s="78">
        <f t="shared" si="20"/>
        <v>8.7908896940926926</v>
      </c>
      <c r="S14" s="80">
        <f t="shared" si="20"/>
        <v>47.956131605184446</v>
      </c>
      <c r="T14" s="78">
        <f t="shared" si="20"/>
        <v>8.0613035541527864</v>
      </c>
      <c r="U14" s="78">
        <f t="shared" si="20"/>
        <v>11.960401499288363</v>
      </c>
      <c r="V14" s="80">
        <f t="shared" si="20"/>
        <v>42.025681027241085</v>
      </c>
      <c r="W14" s="78">
        <f t="shared" si="20"/>
        <v>12.263681068529859</v>
      </c>
      <c r="X14" s="78">
        <f t="shared" si="20"/>
        <v>7.6945276459913892</v>
      </c>
      <c r="Y14" s="80">
        <f t="shared" si="20"/>
        <v>42.997313397967524</v>
      </c>
      <c r="Z14" s="78">
        <f t="shared" si="20"/>
        <v>9.1143991968923253</v>
      </c>
      <c r="AA14" s="78">
        <f t="shared" si="20"/>
        <v>12.946316150940509</v>
      </c>
      <c r="AB14" s="80">
        <f t="shared" si="20"/>
        <v>48.050120018140994</v>
      </c>
      <c r="AC14" s="78" t="e">
        <f t="shared" si="20"/>
        <v>#DIV/0!</v>
      </c>
      <c r="AD14" s="78" t="e">
        <f t="shared" si="20"/>
        <v>#DIV/0!</v>
      </c>
      <c r="AE14" s="80" t="e">
        <f t="shared" si="20"/>
        <v>#DIV/0!</v>
      </c>
      <c r="AF14" s="78" t="e">
        <f t="shared" si="20"/>
        <v>#DIV/0!</v>
      </c>
      <c r="AG14" s="78" t="e">
        <f t="shared" si="20"/>
        <v>#DIV/0!</v>
      </c>
      <c r="AH14" s="80" t="e">
        <f t="shared" si="20"/>
        <v>#DIV/0!</v>
      </c>
      <c r="AI14" s="78" t="e">
        <f t="shared" si="20"/>
        <v>#DIV/0!</v>
      </c>
      <c r="AJ14" s="78" t="e">
        <f t="shared" si="20"/>
        <v>#DIV/0!</v>
      </c>
      <c r="AK14" s="80" t="e">
        <f t="shared" si="20"/>
        <v>#DIV/0!</v>
      </c>
      <c r="AL14" s="78" t="e">
        <f t="shared" si="20"/>
        <v>#DIV/0!</v>
      </c>
      <c r="AM14" s="78" t="e">
        <f t="shared" si="20"/>
        <v>#DIV/0!</v>
      </c>
      <c r="AN14" s="80" t="e">
        <f t="shared" si="20"/>
        <v>#DIV/0!</v>
      </c>
      <c r="AO14" s="78" t="e">
        <f t="shared" si="20"/>
        <v>#DIV/0!</v>
      </c>
      <c r="AP14" s="78" t="e">
        <f t="shared" si="20"/>
        <v>#DIV/0!</v>
      </c>
      <c r="AQ14" s="80" t="e">
        <f t="shared" si="20"/>
        <v>#DIV/0!</v>
      </c>
      <c r="AR14" s="78" t="e">
        <f t="shared" si="20"/>
        <v>#DIV/0!</v>
      </c>
      <c r="AS14" s="78" t="e">
        <f t="shared" si="20"/>
        <v>#DIV/0!</v>
      </c>
      <c r="AT14" s="80" t="e">
        <f t="shared" si="20"/>
        <v>#DIV/0!</v>
      </c>
      <c r="AU14" s="78" t="e">
        <f t="shared" si="20"/>
        <v>#DIV/0!</v>
      </c>
      <c r="AV14" s="78" t="e">
        <f t="shared" si="20"/>
        <v>#DIV/0!</v>
      </c>
      <c r="AW14" s="80" t="e">
        <f t="shared" si="20"/>
        <v>#DIV/0!</v>
      </c>
      <c r="AX14" s="78" t="e">
        <f t="shared" si="20"/>
        <v>#DIV/0!</v>
      </c>
      <c r="AY14" s="78" t="e">
        <f t="shared" si="20"/>
        <v>#DIV/0!</v>
      </c>
      <c r="AZ14" s="80" t="e">
        <f t="shared" si="20"/>
        <v>#DIV/0!</v>
      </c>
      <c r="BA14" s="78" t="e">
        <f t="shared" si="20"/>
        <v>#DIV/0!</v>
      </c>
      <c r="BB14" s="78" t="e">
        <f t="shared" si="20"/>
        <v>#DIV/0!</v>
      </c>
      <c r="BC14" s="80" t="e">
        <f t="shared" si="20"/>
        <v>#DIV/0!</v>
      </c>
      <c r="BD14" s="78" t="e">
        <f t="shared" si="20"/>
        <v>#DIV/0!</v>
      </c>
      <c r="BE14" s="78" t="e">
        <f t="shared" si="20"/>
        <v>#DIV/0!</v>
      </c>
      <c r="BF14" s="80" t="e">
        <f t="shared" si="20"/>
        <v>#DIV/0!</v>
      </c>
      <c r="BG14" s="78" t="e">
        <f t="shared" si="20"/>
        <v>#DIV/0!</v>
      </c>
      <c r="BH14" s="78" t="e">
        <f t="shared" si="20"/>
        <v>#DIV/0!</v>
      </c>
      <c r="BI14" s="80" t="e">
        <f t="shared" si="20"/>
        <v>#DIV/0!</v>
      </c>
      <c r="BJ14" s="78" t="e">
        <f t="shared" si="20"/>
        <v>#DIV/0!</v>
      </c>
      <c r="BK14" s="78" t="e">
        <f t="shared" si="20"/>
        <v>#DIV/0!</v>
      </c>
      <c r="BL14" s="80" t="e">
        <f t="shared" si="20"/>
        <v>#DIV/0!</v>
      </c>
      <c r="BM14" s="78" t="e">
        <f t="shared" si="20"/>
        <v>#DIV/0!</v>
      </c>
      <c r="BN14" s="78" t="e">
        <f t="shared" si="20"/>
        <v>#DIV/0!</v>
      </c>
      <c r="BO14" s="80" t="e">
        <f t="shared" si="20"/>
        <v>#DIV/0!</v>
      </c>
      <c r="BP14" s="78" t="e">
        <f t="shared" si="20"/>
        <v>#DIV/0!</v>
      </c>
      <c r="BQ14" s="78" t="e">
        <f t="shared" si="20"/>
        <v>#DIV/0!</v>
      </c>
      <c r="BR14" s="80" t="e">
        <f t="shared" ref="BR14:DT14" si="21">(BR15-BR16)/(BR15+BR16)*100</f>
        <v>#DIV/0!</v>
      </c>
      <c r="BS14" s="78" t="e">
        <f t="shared" si="21"/>
        <v>#DIV/0!</v>
      </c>
      <c r="BT14" s="78" t="e">
        <f t="shared" si="21"/>
        <v>#DIV/0!</v>
      </c>
      <c r="BU14" s="80" t="e">
        <f t="shared" si="21"/>
        <v>#DIV/0!</v>
      </c>
      <c r="BV14" s="78" t="e">
        <f t="shared" si="21"/>
        <v>#DIV/0!</v>
      </c>
      <c r="BW14" s="78" t="e">
        <f t="shared" si="21"/>
        <v>#DIV/0!</v>
      </c>
      <c r="BX14" s="80" t="e">
        <f t="shared" si="21"/>
        <v>#DIV/0!</v>
      </c>
      <c r="BY14" s="78" t="e">
        <f t="shared" si="21"/>
        <v>#DIV/0!</v>
      </c>
      <c r="BZ14" s="78" t="e">
        <f t="shared" si="21"/>
        <v>#DIV/0!</v>
      </c>
      <c r="CA14" s="80" t="e">
        <f t="shared" si="21"/>
        <v>#DIV/0!</v>
      </c>
      <c r="CB14" s="78" t="e">
        <f t="shared" si="21"/>
        <v>#DIV/0!</v>
      </c>
      <c r="CC14" s="78" t="e">
        <f t="shared" si="21"/>
        <v>#DIV/0!</v>
      </c>
      <c r="CD14" s="80" t="e">
        <f t="shared" si="21"/>
        <v>#DIV/0!</v>
      </c>
      <c r="CE14" s="78" t="e">
        <f t="shared" si="21"/>
        <v>#DIV/0!</v>
      </c>
      <c r="CF14" s="78" t="e">
        <f t="shared" si="21"/>
        <v>#DIV/0!</v>
      </c>
      <c r="CG14" s="80" t="e">
        <f t="shared" si="21"/>
        <v>#DIV/0!</v>
      </c>
      <c r="CH14" s="78" t="e">
        <f t="shared" si="21"/>
        <v>#DIV/0!</v>
      </c>
      <c r="CI14" s="78" t="e">
        <f t="shared" si="21"/>
        <v>#DIV/0!</v>
      </c>
      <c r="CJ14" s="80" t="e">
        <f t="shared" si="21"/>
        <v>#DIV/0!</v>
      </c>
      <c r="CK14" s="78" t="e">
        <f t="shared" si="21"/>
        <v>#DIV/0!</v>
      </c>
      <c r="CL14" s="78" t="e">
        <f t="shared" si="21"/>
        <v>#DIV/0!</v>
      </c>
      <c r="CM14" s="80" t="e">
        <f t="shared" si="21"/>
        <v>#DIV/0!</v>
      </c>
      <c r="CN14" s="78" t="e">
        <f t="shared" si="21"/>
        <v>#DIV/0!</v>
      </c>
      <c r="CO14" s="78" t="e">
        <f t="shared" si="21"/>
        <v>#DIV/0!</v>
      </c>
      <c r="CP14" s="80" t="e">
        <f t="shared" si="21"/>
        <v>#DIV/0!</v>
      </c>
      <c r="CQ14" s="78" t="e">
        <f t="shared" si="21"/>
        <v>#DIV/0!</v>
      </c>
      <c r="CR14" s="78" t="e">
        <f t="shared" si="21"/>
        <v>#DIV/0!</v>
      </c>
      <c r="CS14" s="80" t="e">
        <f t="shared" si="21"/>
        <v>#DIV/0!</v>
      </c>
      <c r="CT14" s="78" t="e">
        <f t="shared" si="21"/>
        <v>#DIV/0!</v>
      </c>
      <c r="CU14" s="78" t="e">
        <f t="shared" si="21"/>
        <v>#DIV/0!</v>
      </c>
      <c r="CV14" s="80" t="e">
        <f t="shared" si="21"/>
        <v>#DIV/0!</v>
      </c>
      <c r="CW14" s="78" t="e">
        <f t="shared" si="21"/>
        <v>#DIV/0!</v>
      </c>
      <c r="CX14" s="78" t="e">
        <f t="shared" si="21"/>
        <v>#DIV/0!</v>
      </c>
      <c r="CY14" s="80" t="e">
        <f t="shared" si="21"/>
        <v>#DIV/0!</v>
      </c>
      <c r="CZ14" s="78" t="e">
        <f t="shared" si="21"/>
        <v>#DIV/0!</v>
      </c>
      <c r="DA14" s="78" t="e">
        <f t="shared" si="21"/>
        <v>#DIV/0!</v>
      </c>
      <c r="DB14" s="80" t="e">
        <f t="shared" si="21"/>
        <v>#DIV/0!</v>
      </c>
      <c r="DC14" s="78" t="e">
        <f t="shared" si="21"/>
        <v>#DIV/0!</v>
      </c>
      <c r="DD14" s="78" t="e">
        <f t="shared" si="21"/>
        <v>#DIV/0!</v>
      </c>
      <c r="DE14" s="80" t="e">
        <f t="shared" si="21"/>
        <v>#DIV/0!</v>
      </c>
      <c r="DF14" s="78" t="e">
        <f t="shared" si="21"/>
        <v>#DIV/0!</v>
      </c>
      <c r="DG14" s="78" t="e">
        <f t="shared" si="21"/>
        <v>#DIV/0!</v>
      </c>
      <c r="DH14" s="80" t="e">
        <f t="shared" si="21"/>
        <v>#DIV/0!</v>
      </c>
      <c r="DI14" s="78" t="e">
        <f t="shared" si="21"/>
        <v>#DIV/0!</v>
      </c>
      <c r="DJ14" s="78" t="e">
        <f t="shared" si="21"/>
        <v>#DIV/0!</v>
      </c>
      <c r="DK14" s="80" t="e">
        <f t="shared" si="21"/>
        <v>#DIV/0!</v>
      </c>
      <c r="DL14" s="78" t="e">
        <f t="shared" si="21"/>
        <v>#DIV/0!</v>
      </c>
      <c r="DM14" s="78" t="e">
        <f t="shared" si="21"/>
        <v>#DIV/0!</v>
      </c>
      <c r="DN14" s="80" t="e">
        <f t="shared" si="21"/>
        <v>#DIV/0!</v>
      </c>
      <c r="DO14" s="78" t="e">
        <f t="shared" si="21"/>
        <v>#DIV/0!</v>
      </c>
      <c r="DP14" s="78" t="e">
        <f t="shared" si="21"/>
        <v>#DIV/0!</v>
      </c>
      <c r="DQ14" s="80" t="e">
        <f t="shared" si="21"/>
        <v>#DIV/0!</v>
      </c>
      <c r="DR14" s="78" t="e">
        <f t="shared" si="21"/>
        <v>#DIV/0!</v>
      </c>
      <c r="DS14" s="78" t="e">
        <f t="shared" si="21"/>
        <v>#DIV/0!</v>
      </c>
      <c r="DT14" s="80" t="e">
        <f t="shared" si="21"/>
        <v>#DIV/0!</v>
      </c>
    </row>
    <row r="15" spans="1:124" s="68" customFormat="1" ht="19.5" customHeight="1" x14ac:dyDescent="0.3">
      <c r="A15" s="74" t="s">
        <v>42</v>
      </c>
      <c r="B15" s="81">
        <f t="shared" ref="B15:BM15" si="22">MAX(B46:B95)</f>
        <v>12129.8</v>
      </c>
      <c r="C15" s="81">
        <f t="shared" si="22"/>
        <v>9159.9500000000007</v>
      </c>
      <c r="D15" s="82">
        <f t="shared" si="22"/>
        <v>5945.6999999999989</v>
      </c>
      <c r="E15" s="81">
        <f t="shared" si="22"/>
        <v>16021.1</v>
      </c>
      <c r="F15" s="81">
        <f t="shared" si="22"/>
        <v>12257</v>
      </c>
      <c r="G15" s="82">
        <f t="shared" si="22"/>
        <v>5762.1</v>
      </c>
      <c r="H15" s="81">
        <f t="shared" si="22"/>
        <v>12408.2</v>
      </c>
      <c r="I15" s="81">
        <f t="shared" si="22"/>
        <v>8965.33</v>
      </c>
      <c r="J15" s="82">
        <f t="shared" si="22"/>
        <v>5873.670000000001</v>
      </c>
      <c r="K15" s="81">
        <f t="shared" si="22"/>
        <v>15320.2</v>
      </c>
      <c r="L15" s="81">
        <f t="shared" si="22"/>
        <v>15180.3</v>
      </c>
      <c r="M15" s="82">
        <f t="shared" si="22"/>
        <v>352.19999999999891</v>
      </c>
      <c r="N15" s="81">
        <f t="shared" si="22"/>
        <v>16015</v>
      </c>
      <c r="O15" s="81">
        <f t="shared" si="22"/>
        <v>15738.3</v>
      </c>
      <c r="P15" s="82">
        <f t="shared" si="22"/>
        <v>442.5</v>
      </c>
      <c r="Q15" s="81">
        <f t="shared" si="22"/>
        <v>13107.6</v>
      </c>
      <c r="R15" s="81">
        <f t="shared" si="22"/>
        <v>12925.5</v>
      </c>
      <c r="S15" s="82">
        <f t="shared" si="22"/>
        <v>371</v>
      </c>
      <c r="T15" s="81">
        <f t="shared" si="22"/>
        <v>12342.6</v>
      </c>
      <c r="U15" s="81">
        <f t="shared" si="22"/>
        <v>9014.85</v>
      </c>
      <c r="V15" s="82">
        <f t="shared" si="22"/>
        <v>4615.6499999999996</v>
      </c>
      <c r="W15" s="81">
        <f t="shared" si="22"/>
        <v>16003.3</v>
      </c>
      <c r="X15" s="81">
        <f t="shared" si="22"/>
        <v>12314.6</v>
      </c>
      <c r="Y15" s="82">
        <f t="shared" si="22"/>
        <v>4896.7999999999993</v>
      </c>
      <c r="Z15" s="81">
        <f t="shared" si="22"/>
        <v>12499.6</v>
      </c>
      <c r="AA15" s="81">
        <f t="shared" si="22"/>
        <v>8880.6299999999992</v>
      </c>
      <c r="AB15" s="82">
        <f t="shared" si="22"/>
        <v>5353.67</v>
      </c>
      <c r="AC15" s="81">
        <f t="shared" si="22"/>
        <v>0</v>
      </c>
      <c r="AD15" s="81">
        <f t="shared" si="22"/>
        <v>0</v>
      </c>
      <c r="AE15" s="82">
        <f t="shared" si="22"/>
        <v>0</v>
      </c>
      <c r="AF15" s="81">
        <f t="shared" si="22"/>
        <v>0</v>
      </c>
      <c r="AG15" s="81">
        <f t="shared" si="22"/>
        <v>0</v>
      </c>
      <c r="AH15" s="82">
        <f t="shared" si="22"/>
        <v>0</v>
      </c>
      <c r="AI15" s="81">
        <f t="shared" si="22"/>
        <v>0</v>
      </c>
      <c r="AJ15" s="81">
        <f t="shared" si="22"/>
        <v>0</v>
      </c>
      <c r="AK15" s="82">
        <f t="shared" si="22"/>
        <v>0</v>
      </c>
      <c r="AL15" s="81">
        <f t="shared" si="22"/>
        <v>0</v>
      </c>
      <c r="AM15" s="81">
        <f t="shared" si="22"/>
        <v>0</v>
      </c>
      <c r="AN15" s="82">
        <f t="shared" si="22"/>
        <v>0</v>
      </c>
      <c r="AO15" s="81">
        <f t="shared" si="22"/>
        <v>0</v>
      </c>
      <c r="AP15" s="81">
        <f t="shared" si="22"/>
        <v>0</v>
      </c>
      <c r="AQ15" s="82">
        <f t="shared" si="22"/>
        <v>0</v>
      </c>
      <c r="AR15" s="81">
        <f t="shared" si="22"/>
        <v>0</v>
      </c>
      <c r="AS15" s="81">
        <f t="shared" si="22"/>
        <v>0</v>
      </c>
      <c r="AT15" s="82">
        <f t="shared" si="22"/>
        <v>0</v>
      </c>
      <c r="AU15" s="81">
        <f t="shared" si="22"/>
        <v>0</v>
      </c>
      <c r="AV15" s="81">
        <f t="shared" si="22"/>
        <v>0</v>
      </c>
      <c r="AW15" s="82">
        <f t="shared" si="22"/>
        <v>0</v>
      </c>
      <c r="AX15" s="81">
        <f t="shared" si="22"/>
        <v>0</v>
      </c>
      <c r="AY15" s="81">
        <f t="shared" si="22"/>
        <v>0</v>
      </c>
      <c r="AZ15" s="82">
        <f t="shared" si="22"/>
        <v>0</v>
      </c>
      <c r="BA15" s="81">
        <f t="shared" si="22"/>
        <v>0</v>
      </c>
      <c r="BB15" s="81">
        <f t="shared" si="22"/>
        <v>0</v>
      </c>
      <c r="BC15" s="82">
        <f t="shared" si="22"/>
        <v>0</v>
      </c>
      <c r="BD15" s="81">
        <f t="shared" si="22"/>
        <v>0</v>
      </c>
      <c r="BE15" s="81">
        <f t="shared" si="22"/>
        <v>0</v>
      </c>
      <c r="BF15" s="82">
        <f t="shared" si="22"/>
        <v>0</v>
      </c>
      <c r="BG15" s="81">
        <f t="shared" si="22"/>
        <v>0</v>
      </c>
      <c r="BH15" s="81">
        <f t="shared" si="22"/>
        <v>0</v>
      </c>
      <c r="BI15" s="82">
        <f t="shared" si="22"/>
        <v>0</v>
      </c>
      <c r="BJ15" s="81">
        <f t="shared" si="22"/>
        <v>0</v>
      </c>
      <c r="BK15" s="81">
        <f t="shared" si="22"/>
        <v>0</v>
      </c>
      <c r="BL15" s="82">
        <f t="shared" si="22"/>
        <v>0</v>
      </c>
      <c r="BM15" s="81">
        <f t="shared" si="22"/>
        <v>0</v>
      </c>
      <c r="BN15" s="81">
        <f t="shared" ref="BN15:DT15" si="23">MAX(BN46:BN95)</f>
        <v>0</v>
      </c>
      <c r="BO15" s="82">
        <f t="shared" si="23"/>
        <v>0</v>
      </c>
      <c r="BP15" s="81">
        <f t="shared" si="23"/>
        <v>0</v>
      </c>
      <c r="BQ15" s="81">
        <f t="shared" si="23"/>
        <v>0</v>
      </c>
      <c r="BR15" s="82">
        <f t="shared" si="23"/>
        <v>0</v>
      </c>
      <c r="BS15" s="81">
        <f t="shared" si="23"/>
        <v>0</v>
      </c>
      <c r="BT15" s="81">
        <f t="shared" si="23"/>
        <v>0</v>
      </c>
      <c r="BU15" s="82">
        <f t="shared" si="23"/>
        <v>0</v>
      </c>
      <c r="BV15" s="81">
        <f t="shared" si="23"/>
        <v>0</v>
      </c>
      <c r="BW15" s="81">
        <f t="shared" si="23"/>
        <v>0</v>
      </c>
      <c r="BX15" s="82">
        <f t="shared" si="23"/>
        <v>0</v>
      </c>
      <c r="BY15" s="81">
        <f t="shared" si="23"/>
        <v>0</v>
      </c>
      <c r="BZ15" s="81">
        <f t="shared" si="23"/>
        <v>0</v>
      </c>
      <c r="CA15" s="82">
        <f t="shared" si="23"/>
        <v>0</v>
      </c>
      <c r="CB15" s="81">
        <f t="shared" si="23"/>
        <v>0</v>
      </c>
      <c r="CC15" s="81">
        <f t="shared" si="23"/>
        <v>0</v>
      </c>
      <c r="CD15" s="82">
        <f t="shared" si="23"/>
        <v>0</v>
      </c>
      <c r="CE15" s="81">
        <f t="shared" si="23"/>
        <v>0</v>
      </c>
      <c r="CF15" s="81">
        <f t="shared" si="23"/>
        <v>0</v>
      </c>
      <c r="CG15" s="82">
        <f t="shared" si="23"/>
        <v>0</v>
      </c>
      <c r="CH15" s="81">
        <f t="shared" si="23"/>
        <v>0</v>
      </c>
      <c r="CI15" s="81">
        <f t="shared" si="23"/>
        <v>0</v>
      </c>
      <c r="CJ15" s="82">
        <f t="shared" si="23"/>
        <v>0</v>
      </c>
      <c r="CK15" s="81">
        <f t="shared" si="23"/>
        <v>0</v>
      </c>
      <c r="CL15" s="81">
        <f t="shared" si="23"/>
        <v>0</v>
      </c>
      <c r="CM15" s="82">
        <f t="shared" si="23"/>
        <v>0</v>
      </c>
      <c r="CN15" s="81">
        <f t="shared" si="23"/>
        <v>0</v>
      </c>
      <c r="CO15" s="81">
        <f t="shared" si="23"/>
        <v>0</v>
      </c>
      <c r="CP15" s="82">
        <f t="shared" si="23"/>
        <v>0</v>
      </c>
      <c r="CQ15" s="81">
        <f t="shared" si="23"/>
        <v>0</v>
      </c>
      <c r="CR15" s="81">
        <f t="shared" si="23"/>
        <v>0</v>
      </c>
      <c r="CS15" s="82">
        <f t="shared" si="23"/>
        <v>0</v>
      </c>
      <c r="CT15" s="81">
        <f t="shared" si="23"/>
        <v>0</v>
      </c>
      <c r="CU15" s="81">
        <f t="shared" si="23"/>
        <v>0</v>
      </c>
      <c r="CV15" s="82">
        <f t="shared" si="23"/>
        <v>0</v>
      </c>
      <c r="CW15" s="81">
        <f t="shared" si="23"/>
        <v>0</v>
      </c>
      <c r="CX15" s="81">
        <f t="shared" si="23"/>
        <v>0</v>
      </c>
      <c r="CY15" s="82">
        <f t="shared" si="23"/>
        <v>0</v>
      </c>
      <c r="CZ15" s="81">
        <f t="shared" si="23"/>
        <v>0</v>
      </c>
      <c r="DA15" s="81">
        <f t="shared" si="23"/>
        <v>0</v>
      </c>
      <c r="DB15" s="82">
        <f t="shared" si="23"/>
        <v>0</v>
      </c>
      <c r="DC15" s="81">
        <f t="shared" si="23"/>
        <v>0</v>
      </c>
      <c r="DD15" s="81">
        <f t="shared" si="23"/>
        <v>0</v>
      </c>
      <c r="DE15" s="82">
        <f t="shared" si="23"/>
        <v>0</v>
      </c>
      <c r="DF15" s="81">
        <f t="shared" si="23"/>
        <v>0</v>
      </c>
      <c r="DG15" s="81">
        <f t="shared" si="23"/>
        <v>0</v>
      </c>
      <c r="DH15" s="82">
        <f t="shared" si="23"/>
        <v>0</v>
      </c>
      <c r="DI15" s="81">
        <f t="shared" si="23"/>
        <v>0</v>
      </c>
      <c r="DJ15" s="81">
        <f t="shared" si="23"/>
        <v>0</v>
      </c>
      <c r="DK15" s="82">
        <f t="shared" si="23"/>
        <v>0</v>
      </c>
      <c r="DL15" s="81">
        <f t="shared" si="23"/>
        <v>0</v>
      </c>
      <c r="DM15" s="81">
        <f t="shared" si="23"/>
        <v>0</v>
      </c>
      <c r="DN15" s="82">
        <f t="shared" si="23"/>
        <v>0</v>
      </c>
      <c r="DO15" s="81">
        <f t="shared" si="23"/>
        <v>0</v>
      </c>
      <c r="DP15" s="81">
        <f t="shared" si="23"/>
        <v>0</v>
      </c>
      <c r="DQ15" s="82">
        <f t="shared" si="23"/>
        <v>0</v>
      </c>
      <c r="DR15" s="81">
        <f t="shared" si="23"/>
        <v>0</v>
      </c>
      <c r="DS15" s="81">
        <f t="shared" si="23"/>
        <v>0</v>
      </c>
      <c r="DT15" s="82">
        <f t="shared" si="23"/>
        <v>0</v>
      </c>
    </row>
    <row r="16" spans="1:124" s="68" customFormat="1" ht="19.5" customHeight="1" x14ac:dyDescent="0.3">
      <c r="A16" s="74" t="s">
        <v>43</v>
      </c>
      <c r="B16" s="81">
        <f t="shared" ref="B16:BM16" si="24">MIN(B46:B95)</f>
        <v>10480.700000000001</v>
      </c>
      <c r="C16" s="81">
        <f t="shared" si="24"/>
        <v>5746.96</v>
      </c>
      <c r="D16" s="82">
        <f t="shared" si="24"/>
        <v>2269.42</v>
      </c>
      <c r="E16" s="81">
        <f t="shared" si="24"/>
        <v>12864</v>
      </c>
      <c r="F16" s="81">
        <f t="shared" si="24"/>
        <v>10096.6</v>
      </c>
      <c r="G16" s="82">
        <f t="shared" si="24"/>
        <v>2634.2999999999993</v>
      </c>
      <c r="H16" s="81">
        <f t="shared" si="24"/>
        <v>10498.5</v>
      </c>
      <c r="I16" s="81">
        <f t="shared" si="24"/>
        <v>6131.09</v>
      </c>
      <c r="J16" s="82">
        <f t="shared" si="24"/>
        <v>2376.67</v>
      </c>
      <c r="K16" s="81">
        <f t="shared" si="24"/>
        <v>11795.6</v>
      </c>
      <c r="L16" s="81">
        <f t="shared" si="24"/>
        <v>11726.9</v>
      </c>
      <c r="M16" s="82">
        <f t="shared" si="24"/>
        <v>2.1000000000003638</v>
      </c>
      <c r="N16" s="81">
        <f t="shared" si="24"/>
        <v>12684.8</v>
      </c>
      <c r="O16" s="81">
        <f t="shared" si="24"/>
        <v>12559.5</v>
      </c>
      <c r="P16" s="82">
        <f t="shared" si="24"/>
        <v>28.200000000000728</v>
      </c>
      <c r="Q16" s="81">
        <f t="shared" si="24"/>
        <v>10967.1</v>
      </c>
      <c r="R16" s="81">
        <f t="shared" si="24"/>
        <v>10836.6</v>
      </c>
      <c r="S16" s="82">
        <f t="shared" si="24"/>
        <v>130.5</v>
      </c>
      <c r="T16" s="81">
        <f t="shared" si="24"/>
        <v>10501.1</v>
      </c>
      <c r="U16" s="81">
        <f t="shared" si="24"/>
        <v>7088.79</v>
      </c>
      <c r="V16" s="82">
        <f t="shared" si="24"/>
        <v>1884.0900000000001</v>
      </c>
      <c r="W16" s="81">
        <f t="shared" si="24"/>
        <v>12506.9</v>
      </c>
      <c r="X16" s="81">
        <f t="shared" si="24"/>
        <v>10554.9</v>
      </c>
      <c r="Y16" s="82">
        <f t="shared" si="24"/>
        <v>1952</v>
      </c>
      <c r="Z16" s="81">
        <f t="shared" si="24"/>
        <v>10411.4</v>
      </c>
      <c r="AA16" s="81">
        <f t="shared" si="24"/>
        <v>6844.77</v>
      </c>
      <c r="AB16" s="82">
        <f t="shared" si="24"/>
        <v>1878.5699999999997</v>
      </c>
      <c r="AC16" s="81">
        <f t="shared" si="24"/>
        <v>0</v>
      </c>
      <c r="AD16" s="81">
        <f t="shared" si="24"/>
        <v>0</v>
      </c>
      <c r="AE16" s="82">
        <f t="shared" si="24"/>
        <v>0</v>
      </c>
      <c r="AF16" s="81">
        <f t="shared" si="24"/>
        <v>0</v>
      </c>
      <c r="AG16" s="81">
        <f t="shared" si="24"/>
        <v>0</v>
      </c>
      <c r="AH16" s="82">
        <f t="shared" si="24"/>
        <v>0</v>
      </c>
      <c r="AI16" s="81">
        <f t="shared" si="24"/>
        <v>0</v>
      </c>
      <c r="AJ16" s="81">
        <f t="shared" si="24"/>
        <v>0</v>
      </c>
      <c r="AK16" s="82">
        <f t="shared" si="24"/>
        <v>0</v>
      </c>
      <c r="AL16" s="81">
        <f t="shared" si="24"/>
        <v>0</v>
      </c>
      <c r="AM16" s="81">
        <f t="shared" si="24"/>
        <v>0</v>
      </c>
      <c r="AN16" s="82">
        <f t="shared" si="24"/>
        <v>0</v>
      </c>
      <c r="AO16" s="81">
        <f t="shared" si="24"/>
        <v>0</v>
      </c>
      <c r="AP16" s="81">
        <f t="shared" si="24"/>
        <v>0</v>
      </c>
      <c r="AQ16" s="82">
        <f t="shared" si="24"/>
        <v>0</v>
      </c>
      <c r="AR16" s="81">
        <f t="shared" si="24"/>
        <v>0</v>
      </c>
      <c r="AS16" s="81">
        <f t="shared" si="24"/>
        <v>0</v>
      </c>
      <c r="AT16" s="82">
        <f t="shared" si="24"/>
        <v>0</v>
      </c>
      <c r="AU16" s="81">
        <f t="shared" si="24"/>
        <v>0</v>
      </c>
      <c r="AV16" s="81">
        <f t="shared" si="24"/>
        <v>0</v>
      </c>
      <c r="AW16" s="82">
        <f t="shared" si="24"/>
        <v>0</v>
      </c>
      <c r="AX16" s="81">
        <f t="shared" si="24"/>
        <v>0</v>
      </c>
      <c r="AY16" s="81">
        <f t="shared" si="24"/>
        <v>0</v>
      </c>
      <c r="AZ16" s="82">
        <f t="shared" si="24"/>
        <v>0</v>
      </c>
      <c r="BA16" s="81">
        <f t="shared" si="24"/>
        <v>0</v>
      </c>
      <c r="BB16" s="81">
        <f t="shared" si="24"/>
        <v>0</v>
      </c>
      <c r="BC16" s="82">
        <f t="shared" si="24"/>
        <v>0</v>
      </c>
      <c r="BD16" s="81">
        <f t="shared" si="24"/>
        <v>0</v>
      </c>
      <c r="BE16" s="81">
        <f t="shared" si="24"/>
        <v>0</v>
      </c>
      <c r="BF16" s="82">
        <f t="shared" si="24"/>
        <v>0</v>
      </c>
      <c r="BG16" s="81">
        <f t="shared" si="24"/>
        <v>0</v>
      </c>
      <c r="BH16" s="81">
        <f t="shared" si="24"/>
        <v>0</v>
      </c>
      <c r="BI16" s="82">
        <f t="shared" si="24"/>
        <v>0</v>
      </c>
      <c r="BJ16" s="81">
        <f t="shared" si="24"/>
        <v>0</v>
      </c>
      <c r="BK16" s="81">
        <f t="shared" si="24"/>
        <v>0</v>
      </c>
      <c r="BL16" s="82">
        <f t="shared" si="24"/>
        <v>0</v>
      </c>
      <c r="BM16" s="81">
        <f t="shared" si="24"/>
        <v>0</v>
      </c>
      <c r="BN16" s="81">
        <f t="shared" ref="BN16:DT16" si="25">MIN(BN46:BN95)</f>
        <v>0</v>
      </c>
      <c r="BO16" s="82">
        <f t="shared" si="25"/>
        <v>0</v>
      </c>
      <c r="BP16" s="81">
        <f t="shared" si="25"/>
        <v>0</v>
      </c>
      <c r="BQ16" s="81">
        <f t="shared" si="25"/>
        <v>0</v>
      </c>
      <c r="BR16" s="82">
        <f t="shared" si="25"/>
        <v>0</v>
      </c>
      <c r="BS16" s="81">
        <f t="shared" si="25"/>
        <v>0</v>
      </c>
      <c r="BT16" s="81">
        <f t="shared" si="25"/>
        <v>0</v>
      </c>
      <c r="BU16" s="82">
        <f t="shared" si="25"/>
        <v>0</v>
      </c>
      <c r="BV16" s="81">
        <f t="shared" si="25"/>
        <v>0</v>
      </c>
      <c r="BW16" s="81">
        <f t="shared" si="25"/>
        <v>0</v>
      </c>
      <c r="BX16" s="82">
        <f t="shared" si="25"/>
        <v>0</v>
      </c>
      <c r="BY16" s="81">
        <f t="shared" si="25"/>
        <v>0</v>
      </c>
      <c r="BZ16" s="81">
        <f t="shared" si="25"/>
        <v>0</v>
      </c>
      <c r="CA16" s="82">
        <f t="shared" si="25"/>
        <v>0</v>
      </c>
      <c r="CB16" s="81">
        <f t="shared" si="25"/>
        <v>0</v>
      </c>
      <c r="CC16" s="81">
        <f t="shared" si="25"/>
        <v>0</v>
      </c>
      <c r="CD16" s="82">
        <f t="shared" si="25"/>
        <v>0</v>
      </c>
      <c r="CE16" s="81">
        <f t="shared" si="25"/>
        <v>0</v>
      </c>
      <c r="CF16" s="81">
        <f t="shared" si="25"/>
        <v>0</v>
      </c>
      <c r="CG16" s="82">
        <f t="shared" si="25"/>
        <v>0</v>
      </c>
      <c r="CH16" s="81">
        <f t="shared" si="25"/>
        <v>0</v>
      </c>
      <c r="CI16" s="81">
        <f t="shared" si="25"/>
        <v>0</v>
      </c>
      <c r="CJ16" s="82">
        <f t="shared" si="25"/>
        <v>0</v>
      </c>
      <c r="CK16" s="81">
        <f t="shared" si="25"/>
        <v>0</v>
      </c>
      <c r="CL16" s="81">
        <f t="shared" si="25"/>
        <v>0</v>
      </c>
      <c r="CM16" s="82">
        <f t="shared" si="25"/>
        <v>0</v>
      </c>
      <c r="CN16" s="81">
        <f t="shared" si="25"/>
        <v>0</v>
      </c>
      <c r="CO16" s="81">
        <f t="shared" si="25"/>
        <v>0</v>
      </c>
      <c r="CP16" s="82">
        <f t="shared" si="25"/>
        <v>0</v>
      </c>
      <c r="CQ16" s="81">
        <f t="shared" si="25"/>
        <v>0</v>
      </c>
      <c r="CR16" s="81">
        <f t="shared" si="25"/>
        <v>0</v>
      </c>
      <c r="CS16" s="82">
        <f t="shared" si="25"/>
        <v>0</v>
      </c>
      <c r="CT16" s="81">
        <f t="shared" si="25"/>
        <v>0</v>
      </c>
      <c r="CU16" s="81">
        <f t="shared" si="25"/>
        <v>0</v>
      </c>
      <c r="CV16" s="82">
        <f t="shared" si="25"/>
        <v>0</v>
      </c>
      <c r="CW16" s="81">
        <f t="shared" si="25"/>
        <v>0</v>
      </c>
      <c r="CX16" s="81">
        <f t="shared" si="25"/>
        <v>0</v>
      </c>
      <c r="CY16" s="82">
        <f t="shared" si="25"/>
        <v>0</v>
      </c>
      <c r="CZ16" s="81">
        <f t="shared" si="25"/>
        <v>0</v>
      </c>
      <c r="DA16" s="81">
        <f t="shared" si="25"/>
        <v>0</v>
      </c>
      <c r="DB16" s="82">
        <f t="shared" si="25"/>
        <v>0</v>
      </c>
      <c r="DC16" s="81">
        <f t="shared" si="25"/>
        <v>0</v>
      </c>
      <c r="DD16" s="81">
        <f t="shared" si="25"/>
        <v>0</v>
      </c>
      <c r="DE16" s="82">
        <f t="shared" si="25"/>
        <v>0</v>
      </c>
      <c r="DF16" s="81">
        <f t="shared" si="25"/>
        <v>0</v>
      </c>
      <c r="DG16" s="81">
        <f t="shared" si="25"/>
        <v>0</v>
      </c>
      <c r="DH16" s="82">
        <f t="shared" si="25"/>
        <v>0</v>
      </c>
      <c r="DI16" s="81">
        <f t="shared" si="25"/>
        <v>0</v>
      </c>
      <c r="DJ16" s="81">
        <f t="shared" si="25"/>
        <v>0</v>
      </c>
      <c r="DK16" s="82">
        <f t="shared" si="25"/>
        <v>0</v>
      </c>
      <c r="DL16" s="81">
        <f t="shared" si="25"/>
        <v>0</v>
      </c>
      <c r="DM16" s="81">
        <f t="shared" si="25"/>
        <v>0</v>
      </c>
      <c r="DN16" s="82">
        <f t="shared" si="25"/>
        <v>0</v>
      </c>
      <c r="DO16" s="81">
        <f t="shared" si="25"/>
        <v>0</v>
      </c>
      <c r="DP16" s="81">
        <f t="shared" si="25"/>
        <v>0</v>
      </c>
      <c r="DQ16" s="82">
        <f t="shared" si="25"/>
        <v>0</v>
      </c>
      <c r="DR16" s="81">
        <f t="shared" si="25"/>
        <v>0</v>
      </c>
      <c r="DS16" s="81">
        <f t="shared" si="25"/>
        <v>0</v>
      </c>
      <c r="DT16" s="82">
        <f t="shared" si="25"/>
        <v>0</v>
      </c>
    </row>
    <row r="17" spans="1:124" s="68" customFormat="1" ht="19.5" customHeight="1" thickBot="1" x14ac:dyDescent="0.35">
      <c r="A17" s="83" t="s">
        <v>44</v>
      </c>
      <c r="B17" s="84">
        <f>B15-B16</f>
        <v>1649.0999999999985</v>
      </c>
      <c r="C17" s="84">
        <f>C15-C16</f>
        <v>3412.9900000000007</v>
      </c>
      <c r="D17" s="85">
        <f>D15-D16</f>
        <v>3676.2799999999988</v>
      </c>
      <c r="E17" s="84">
        <f>E15-E16</f>
        <v>3157.1000000000004</v>
      </c>
      <c r="F17" s="84">
        <f t="shared" ref="F17:BQ17" si="26">F15-F16</f>
        <v>2160.3999999999996</v>
      </c>
      <c r="G17" s="85">
        <f t="shared" si="26"/>
        <v>3127.8000000000011</v>
      </c>
      <c r="H17" s="84">
        <f t="shared" si="26"/>
        <v>1909.7000000000007</v>
      </c>
      <c r="I17" s="84">
        <f t="shared" si="26"/>
        <v>2834.24</v>
      </c>
      <c r="J17" s="85">
        <f t="shared" si="26"/>
        <v>3497.0000000000009</v>
      </c>
      <c r="K17" s="84">
        <f t="shared" si="26"/>
        <v>3524.6000000000004</v>
      </c>
      <c r="L17" s="84">
        <f t="shared" si="26"/>
        <v>3453.3999999999996</v>
      </c>
      <c r="M17" s="85">
        <f t="shared" si="26"/>
        <v>350.09999999999854</v>
      </c>
      <c r="N17" s="84">
        <f t="shared" si="26"/>
        <v>3330.2000000000007</v>
      </c>
      <c r="O17" s="84">
        <f t="shared" si="26"/>
        <v>3178.7999999999993</v>
      </c>
      <c r="P17" s="85">
        <f t="shared" si="26"/>
        <v>414.29999999999927</v>
      </c>
      <c r="Q17" s="84">
        <f t="shared" si="26"/>
        <v>2140.5</v>
      </c>
      <c r="R17" s="84">
        <f t="shared" si="26"/>
        <v>2088.8999999999996</v>
      </c>
      <c r="S17" s="85">
        <f t="shared" si="26"/>
        <v>240.5</v>
      </c>
      <c r="T17" s="84">
        <f t="shared" si="26"/>
        <v>1841.5</v>
      </c>
      <c r="U17" s="84">
        <f t="shared" si="26"/>
        <v>1926.0600000000004</v>
      </c>
      <c r="V17" s="85">
        <f t="shared" si="26"/>
        <v>2731.5599999999995</v>
      </c>
      <c r="W17" s="84">
        <f t="shared" si="26"/>
        <v>3496.3999999999996</v>
      </c>
      <c r="X17" s="84">
        <f t="shared" si="26"/>
        <v>1759.7000000000007</v>
      </c>
      <c r="Y17" s="85">
        <f t="shared" si="26"/>
        <v>2944.7999999999993</v>
      </c>
      <c r="Z17" s="84">
        <f t="shared" si="26"/>
        <v>2088.2000000000007</v>
      </c>
      <c r="AA17" s="84">
        <f t="shared" si="26"/>
        <v>2035.8599999999988</v>
      </c>
      <c r="AB17" s="85">
        <f t="shared" si="26"/>
        <v>3475.1000000000004</v>
      </c>
      <c r="AC17" s="84">
        <f t="shared" si="26"/>
        <v>0</v>
      </c>
      <c r="AD17" s="84">
        <f t="shared" si="26"/>
        <v>0</v>
      </c>
      <c r="AE17" s="85">
        <f t="shared" si="26"/>
        <v>0</v>
      </c>
      <c r="AF17" s="84">
        <f t="shared" si="26"/>
        <v>0</v>
      </c>
      <c r="AG17" s="84">
        <f t="shared" si="26"/>
        <v>0</v>
      </c>
      <c r="AH17" s="85">
        <f t="shared" si="26"/>
        <v>0</v>
      </c>
      <c r="AI17" s="84">
        <f t="shared" si="26"/>
        <v>0</v>
      </c>
      <c r="AJ17" s="84">
        <f t="shared" si="26"/>
        <v>0</v>
      </c>
      <c r="AK17" s="85">
        <f t="shared" si="26"/>
        <v>0</v>
      </c>
      <c r="AL17" s="84">
        <f t="shared" si="26"/>
        <v>0</v>
      </c>
      <c r="AM17" s="84">
        <f t="shared" si="26"/>
        <v>0</v>
      </c>
      <c r="AN17" s="85">
        <f t="shared" si="26"/>
        <v>0</v>
      </c>
      <c r="AO17" s="84">
        <f t="shared" si="26"/>
        <v>0</v>
      </c>
      <c r="AP17" s="84">
        <f t="shared" si="26"/>
        <v>0</v>
      </c>
      <c r="AQ17" s="85">
        <f t="shared" si="26"/>
        <v>0</v>
      </c>
      <c r="AR17" s="84">
        <f t="shared" si="26"/>
        <v>0</v>
      </c>
      <c r="AS17" s="84">
        <f t="shared" si="26"/>
        <v>0</v>
      </c>
      <c r="AT17" s="85">
        <f t="shared" si="26"/>
        <v>0</v>
      </c>
      <c r="AU17" s="84">
        <f t="shared" si="26"/>
        <v>0</v>
      </c>
      <c r="AV17" s="84">
        <f t="shared" si="26"/>
        <v>0</v>
      </c>
      <c r="AW17" s="85">
        <f t="shared" si="26"/>
        <v>0</v>
      </c>
      <c r="AX17" s="84">
        <f t="shared" si="26"/>
        <v>0</v>
      </c>
      <c r="AY17" s="84">
        <f t="shared" si="26"/>
        <v>0</v>
      </c>
      <c r="AZ17" s="85">
        <f t="shared" si="26"/>
        <v>0</v>
      </c>
      <c r="BA17" s="84">
        <f t="shared" si="26"/>
        <v>0</v>
      </c>
      <c r="BB17" s="84">
        <f t="shared" si="26"/>
        <v>0</v>
      </c>
      <c r="BC17" s="85">
        <f t="shared" si="26"/>
        <v>0</v>
      </c>
      <c r="BD17" s="84">
        <f t="shared" si="26"/>
        <v>0</v>
      </c>
      <c r="BE17" s="84">
        <f t="shared" si="26"/>
        <v>0</v>
      </c>
      <c r="BF17" s="85">
        <f t="shared" si="26"/>
        <v>0</v>
      </c>
      <c r="BG17" s="84">
        <f t="shared" si="26"/>
        <v>0</v>
      </c>
      <c r="BH17" s="84">
        <f t="shared" si="26"/>
        <v>0</v>
      </c>
      <c r="BI17" s="85">
        <f t="shared" si="26"/>
        <v>0</v>
      </c>
      <c r="BJ17" s="84">
        <f t="shared" si="26"/>
        <v>0</v>
      </c>
      <c r="BK17" s="84">
        <f t="shared" si="26"/>
        <v>0</v>
      </c>
      <c r="BL17" s="85">
        <f t="shared" si="26"/>
        <v>0</v>
      </c>
      <c r="BM17" s="84">
        <f t="shared" si="26"/>
        <v>0</v>
      </c>
      <c r="BN17" s="84">
        <f t="shared" si="26"/>
        <v>0</v>
      </c>
      <c r="BO17" s="85">
        <f t="shared" si="26"/>
        <v>0</v>
      </c>
      <c r="BP17" s="84">
        <f t="shared" si="26"/>
        <v>0</v>
      </c>
      <c r="BQ17" s="84">
        <f t="shared" si="26"/>
        <v>0</v>
      </c>
      <c r="BR17" s="85">
        <f t="shared" ref="BR17:DT17" si="27">BR15-BR16</f>
        <v>0</v>
      </c>
      <c r="BS17" s="84">
        <f t="shared" si="27"/>
        <v>0</v>
      </c>
      <c r="BT17" s="84">
        <f t="shared" si="27"/>
        <v>0</v>
      </c>
      <c r="BU17" s="85">
        <f t="shared" si="27"/>
        <v>0</v>
      </c>
      <c r="BV17" s="84">
        <f t="shared" si="27"/>
        <v>0</v>
      </c>
      <c r="BW17" s="84">
        <f t="shared" si="27"/>
        <v>0</v>
      </c>
      <c r="BX17" s="85">
        <f t="shared" si="27"/>
        <v>0</v>
      </c>
      <c r="BY17" s="84">
        <f t="shared" si="27"/>
        <v>0</v>
      </c>
      <c r="BZ17" s="84">
        <f t="shared" si="27"/>
        <v>0</v>
      </c>
      <c r="CA17" s="85">
        <f t="shared" si="27"/>
        <v>0</v>
      </c>
      <c r="CB17" s="84">
        <f t="shared" si="27"/>
        <v>0</v>
      </c>
      <c r="CC17" s="84">
        <f t="shared" si="27"/>
        <v>0</v>
      </c>
      <c r="CD17" s="85">
        <f t="shared" si="27"/>
        <v>0</v>
      </c>
      <c r="CE17" s="84">
        <f t="shared" si="27"/>
        <v>0</v>
      </c>
      <c r="CF17" s="84">
        <f t="shared" si="27"/>
        <v>0</v>
      </c>
      <c r="CG17" s="85">
        <f t="shared" si="27"/>
        <v>0</v>
      </c>
      <c r="CH17" s="84">
        <f t="shared" si="27"/>
        <v>0</v>
      </c>
      <c r="CI17" s="84">
        <f t="shared" si="27"/>
        <v>0</v>
      </c>
      <c r="CJ17" s="85">
        <f t="shared" si="27"/>
        <v>0</v>
      </c>
      <c r="CK17" s="84">
        <f t="shared" si="27"/>
        <v>0</v>
      </c>
      <c r="CL17" s="84">
        <f t="shared" si="27"/>
        <v>0</v>
      </c>
      <c r="CM17" s="85">
        <f t="shared" si="27"/>
        <v>0</v>
      </c>
      <c r="CN17" s="84">
        <f t="shared" si="27"/>
        <v>0</v>
      </c>
      <c r="CO17" s="84">
        <f t="shared" si="27"/>
        <v>0</v>
      </c>
      <c r="CP17" s="85">
        <f t="shared" si="27"/>
        <v>0</v>
      </c>
      <c r="CQ17" s="84">
        <f t="shared" si="27"/>
        <v>0</v>
      </c>
      <c r="CR17" s="84">
        <f t="shared" si="27"/>
        <v>0</v>
      </c>
      <c r="CS17" s="85">
        <f t="shared" si="27"/>
        <v>0</v>
      </c>
      <c r="CT17" s="84">
        <f t="shared" si="27"/>
        <v>0</v>
      </c>
      <c r="CU17" s="84">
        <f t="shared" si="27"/>
        <v>0</v>
      </c>
      <c r="CV17" s="85">
        <f t="shared" si="27"/>
        <v>0</v>
      </c>
      <c r="CW17" s="84">
        <f t="shared" si="27"/>
        <v>0</v>
      </c>
      <c r="CX17" s="84">
        <f t="shared" si="27"/>
        <v>0</v>
      </c>
      <c r="CY17" s="85">
        <f t="shared" si="27"/>
        <v>0</v>
      </c>
      <c r="CZ17" s="84">
        <f t="shared" si="27"/>
        <v>0</v>
      </c>
      <c r="DA17" s="84">
        <f t="shared" si="27"/>
        <v>0</v>
      </c>
      <c r="DB17" s="85">
        <f t="shared" si="27"/>
        <v>0</v>
      </c>
      <c r="DC17" s="84">
        <f t="shared" si="27"/>
        <v>0</v>
      </c>
      <c r="DD17" s="84">
        <f t="shared" si="27"/>
        <v>0</v>
      </c>
      <c r="DE17" s="85">
        <f t="shared" si="27"/>
        <v>0</v>
      </c>
      <c r="DF17" s="84">
        <f t="shared" si="27"/>
        <v>0</v>
      </c>
      <c r="DG17" s="84">
        <f t="shared" si="27"/>
        <v>0</v>
      </c>
      <c r="DH17" s="85">
        <f t="shared" si="27"/>
        <v>0</v>
      </c>
      <c r="DI17" s="84">
        <f t="shared" si="27"/>
        <v>0</v>
      </c>
      <c r="DJ17" s="84">
        <f t="shared" si="27"/>
        <v>0</v>
      </c>
      <c r="DK17" s="85">
        <f t="shared" si="27"/>
        <v>0</v>
      </c>
      <c r="DL17" s="84">
        <f t="shared" si="27"/>
        <v>0</v>
      </c>
      <c r="DM17" s="84">
        <f t="shared" si="27"/>
        <v>0</v>
      </c>
      <c r="DN17" s="85">
        <f t="shared" si="27"/>
        <v>0</v>
      </c>
      <c r="DO17" s="84">
        <f t="shared" si="27"/>
        <v>0</v>
      </c>
      <c r="DP17" s="84">
        <f t="shared" si="27"/>
        <v>0</v>
      </c>
      <c r="DQ17" s="85">
        <f t="shared" si="27"/>
        <v>0</v>
      </c>
      <c r="DR17" s="84">
        <f t="shared" si="27"/>
        <v>0</v>
      </c>
      <c r="DS17" s="84">
        <f t="shared" si="27"/>
        <v>0</v>
      </c>
      <c r="DT17" s="85">
        <f t="shared" si="27"/>
        <v>0</v>
      </c>
    </row>
    <row r="18" spans="1:124" ht="15" customHeight="1" x14ac:dyDescent="0.3"/>
    <row r="19" spans="1:124" ht="15" customHeight="1" x14ac:dyDescent="0.3">
      <c r="B19" s="86"/>
      <c r="S19" s="86"/>
    </row>
    <row r="20" spans="1:124" ht="15" customHeight="1" x14ac:dyDescent="0.3"/>
    <row r="21" spans="1:124" ht="15" customHeight="1" x14ac:dyDescent="0.3"/>
    <row r="22" spans="1:124" ht="15" customHeight="1" x14ac:dyDescent="0.3"/>
    <row r="23" spans="1:124" ht="15" customHeight="1" x14ac:dyDescent="0.3"/>
    <row r="24" spans="1:124" ht="15" customHeight="1" x14ac:dyDescent="0.3"/>
    <row r="25" spans="1:124" ht="15" customHeight="1" x14ac:dyDescent="0.3"/>
    <row r="26" spans="1:124" ht="15" customHeight="1" x14ac:dyDescent="0.3"/>
    <row r="27" spans="1:124" ht="15" customHeight="1" x14ac:dyDescent="0.3">
      <c r="K27" s="87"/>
      <c r="N27" s="87"/>
      <c r="AB27" s="87"/>
    </row>
    <row r="28" spans="1:124" ht="15" customHeight="1" x14ac:dyDescent="0.3">
      <c r="K28" s="87"/>
      <c r="N28" s="87"/>
      <c r="AB28" s="87"/>
    </row>
    <row r="29" spans="1:124" ht="15" customHeight="1" x14ac:dyDescent="0.3">
      <c r="K29" s="87"/>
      <c r="N29" s="87"/>
      <c r="AB29" s="87"/>
    </row>
    <row r="30" spans="1:124" ht="15" customHeight="1" x14ac:dyDescent="0.3">
      <c r="K30" s="87"/>
      <c r="N30" s="87"/>
      <c r="AB30" s="87"/>
    </row>
    <row r="31" spans="1:124" ht="15" customHeight="1" x14ac:dyDescent="0.3"/>
    <row r="32" spans="1:124" ht="15" customHeight="1" x14ac:dyDescent="0.3"/>
    <row r="33" spans="1:124" ht="15" customHeight="1" x14ac:dyDescent="0.3"/>
    <row r="34" spans="1:124" ht="15" customHeight="1" x14ac:dyDescent="0.3"/>
    <row r="35" spans="1:124" ht="15" customHeight="1" x14ac:dyDescent="0.3"/>
    <row r="36" spans="1:124" ht="15" customHeight="1" x14ac:dyDescent="0.3"/>
    <row r="37" spans="1:124" ht="15" customHeight="1" x14ac:dyDescent="0.3"/>
    <row r="38" spans="1:124" ht="15" customHeight="1" x14ac:dyDescent="0.3"/>
    <row r="39" spans="1:124" ht="15" customHeight="1" x14ac:dyDescent="0.3"/>
    <row r="40" spans="1:124" ht="15" customHeight="1" x14ac:dyDescent="0.3"/>
    <row r="41" spans="1:124" ht="15" customHeight="1" x14ac:dyDescent="0.3">
      <c r="D41" s="105"/>
      <c r="G41" s="105"/>
      <c r="J41" s="105"/>
      <c r="M41" s="105"/>
      <c r="P41" s="105"/>
      <c r="S41" s="105"/>
      <c r="V41" s="105"/>
      <c r="Y41" s="105"/>
      <c r="AB41" s="105"/>
      <c r="AE41" s="105"/>
      <c r="AH41" s="105"/>
      <c r="AK41" s="105"/>
      <c r="AN41" s="105"/>
      <c r="AQ41" s="105"/>
      <c r="AT41" s="105"/>
      <c r="AW41" s="105"/>
      <c r="AZ41" s="105"/>
      <c r="BC41" s="105"/>
      <c r="BF41" s="105"/>
      <c r="BI41" s="105"/>
      <c r="BL41" s="105"/>
      <c r="BO41" s="105"/>
      <c r="BR41" s="105"/>
      <c r="BU41" s="105"/>
    </row>
    <row r="42" spans="1:124" s="88" customFormat="1" ht="15" customHeight="1" x14ac:dyDescent="0.3">
      <c r="B42" s="106" t="s">
        <v>206</v>
      </c>
      <c r="V42" s="105"/>
    </row>
    <row r="43" spans="1:124" s="88" customFormat="1" ht="9.75" customHeight="1" x14ac:dyDescent="0.3"/>
    <row r="44" spans="1:124" s="236" customFormat="1" ht="68.25" customHeight="1" x14ac:dyDescent="0.3">
      <c r="A44" s="232"/>
      <c r="B44" s="233" t="s">
        <v>207</v>
      </c>
      <c r="C44" s="234" t="s">
        <v>213</v>
      </c>
      <c r="D44" s="235"/>
      <c r="F44" s="234" t="s">
        <v>214</v>
      </c>
      <c r="G44" s="235"/>
      <c r="H44" s="237"/>
      <c r="I44" s="234" t="s">
        <v>215</v>
      </c>
      <c r="J44" s="235"/>
      <c r="K44" s="233" t="s">
        <v>208</v>
      </c>
      <c r="L44" s="234" t="s">
        <v>216</v>
      </c>
      <c r="M44" s="235"/>
      <c r="O44" s="234" t="s">
        <v>217</v>
      </c>
      <c r="P44" s="235"/>
      <c r="Q44" s="237"/>
      <c r="R44" s="234" t="s">
        <v>218</v>
      </c>
      <c r="S44" s="235"/>
      <c r="T44" s="233" t="s">
        <v>209</v>
      </c>
      <c r="U44" s="234" t="s">
        <v>219</v>
      </c>
      <c r="V44" s="235"/>
      <c r="X44" s="234" t="s">
        <v>220</v>
      </c>
      <c r="Y44" s="235"/>
      <c r="Z44" s="237"/>
      <c r="AA44" s="234" t="s">
        <v>221</v>
      </c>
      <c r="AB44" s="235"/>
      <c r="AC44" s="237"/>
      <c r="AD44" s="234"/>
      <c r="AE44" s="235"/>
      <c r="AF44" s="237"/>
      <c r="AG44" s="234"/>
      <c r="AH44" s="235"/>
      <c r="AJ44" s="234"/>
      <c r="AK44" s="235"/>
      <c r="AM44" s="234"/>
      <c r="AN44" s="235"/>
      <c r="AP44" s="234"/>
      <c r="AQ44" s="235"/>
      <c r="AR44" s="237"/>
      <c r="AS44" s="234"/>
      <c r="AT44" s="235"/>
      <c r="AU44" s="237"/>
      <c r="AV44" s="234"/>
      <c r="AW44" s="235"/>
      <c r="AX44" s="237"/>
      <c r="AY44" s="234"/>
      <c r="AZ44" s="235"/>
      <c r="BB44" s="234"/>
      <c r="BC44" s="235"/>
      <c r="BE44" s="234"/>
      <c r="BF44" s="235"/>
      <c r="BH44" s="234"/>
      <c r="BI44" s="235"/>
      <c r="BJ44" s="237"/>
      <c r="BK44" s="234"/>
      <c r="BL44" s="235"/>
      <c r="BM44" s="237"/>
      <c r="BN44" s="234"/>
      <c r="BO44" s="235"/>
      <c r="BP44" s="237"/>
      <c r="BQ44" s="234"/>
      <c r="BR44" s="235"/>
      <c r="BT44" s="234"/>
      <c r="BU44" s="235"/>
      <c r="BV44" s="238"/>
      <c r="BW44" s="234"/>
      <c r="BX44" s="235"/>
      <c r="BY44" s="238"/>
      <c r="BZ44" s="234"/>
      <c r="CA44" s="235"/>
      <c r="CB44" s="239"/>
      <c r="CC44" s="234"/>
      <c r="CD44" s="235"/>
      <c r="CE44" s="238"/>
      <c r="CF44" s="240"/>
      <c r="CG44" s="240"/>
      <c r="CH44" s="239"/>
      <c r="CI44" s="240"/>
      <c r="CJ44" s="240"/>
      <c r="CK44" s="238"/>
      <c r="CL44" s="240"/>
      <c r="CM44" s="240"/>
      <c r="CN44" s="238"/>
      <c r="CO44" s="240"/>
      <c r="CP44" s="240"/>
      <c r="CQ44" s="238"/>
      <c r="CR44" s="240"/>
      <c r="CS44" s="240"/>
      <c r="CT44" s="238"/>
      <c r="CU44" s="240"/>
      <c r="CV44" s="240"/>
      <c r="CW44" s="238"/>
      <c r="CX44" s="240"/>
      <c r="CY44" s="240"/>
      <c r="CZ44" s="238"/>
      <c r="DA44" s="240"/>
      <c r="DB44" s="240"/>
      <c r="DC44" s="238"/>
      <c r="DD44" s="240"/>
      <c r="DE44" s="240"/>
      <c r="DF44" s="238"/>
      <c r="DG44" s="240"/>
      <c r="DH44" s="240"/>
      <c r="DI44" s="238"/>
      <c r="DJ44" s="240"/>
      <c r="DK44" s="240"/>
      <c r="DL44" s="238"/>
      <c r="DM44" s="240"/>
      <c r="DN44" s="240"/>
      <c r="DO44" s="238"/>
      <c r="DP44" s="240"/>
      <c r="DQ44" s="240"/>
      <c r="DR44" s="238"/>
      <c r="DS44" s="240"/>
      <c r="DT44" s="240"/>
    </row>
    <row r="45" spans="1:124" s="94" customFormat="1" ht="15" customHeight="1" x14ac:dyDescent="0.3">
      <c r="A45" s="89"/>
      <c r="B45" s="90" t="s">
        <v>45</v>
      </c>
      <c r="C45" s="91" t="s">
        <v>46</v>
      </c>
      <c r="D45" s="92">
        <f>D11</f>
        <v>5532.4533333333338</v>
      </c>
      <c r="E45" s="90" t="s">
        <v>45</v>
      </c>
      <c r="F45" s="91" t="s">
        <v>46</v>
      </c>
      <c r="G45" s="92">
        <f>G11</f>
        <v>5306.5874999999987</v>
      </c>
      <c r="H45" s="90" t="s">
        <v>45</v>
      </c>
      <c r="I45" s="91" t="s">
        <v>46</v>
      </c>
      <c r="J45" s="92">
        <f>J11</f>
        <v>5415.43</v>
      </c>
      <c r="K45" s="90" t="s">
        <v>45</v>
      </c>
      <c r="L45" s="91" t="s">
        <v>46</v>
      </c>
      <c r="M45" s="92">
        <f>M11</f>
        <v>227.57083333333344</v>
      </c>
      <c r="N45" s="90" t="s">
        <v>45</v>
      </c>
      <c r="O45" s="91" t="s">
        <v>46</v>
      </c>
      <c r="P45" s="93">
        <f>P11</f>
        <v>279.02083333333326</v>
      </c>
      <c r="Q45" s="90" t="s">
        <v>45</v>
      </c>
      <c r="R45" s="91" t="s">
        <v>46</v>
      </c>
      <c r="S45" s="92">
        <f>S11</f>
        <v>286.36875000000003</v>
      </c>
      <c r="T45" s="90" t="s">
        <v>45</v>
      </c>
      <c r="U45" s="91" t="s">
        <v>46</v>
      </c>
      <c r="V45" s="92">
        <f>V11</f>
        <v>4390.3520833333341</v>
      </c>
      <c r="W45" s="90" t="s">
        <v>45</v>
      </c>
      <c r="X45" s="91" t="s">
        <v>46</v>
      </c>
      <c r="Y45" s="92">
        <f>Y11</f>
        <v>4435.7187499999991</v>
      </c>
      <c r="Z45" s="90" t="s">
        <v>45</v>
      </c>
      <c r="AA45" s="91" t="s">
        <v>46</v>
      </c>
      <c r="AB45" s="92">
        <f>AB11</f>
        <v>4841.5220833333333</v>
      </c>
      <c r="AC45" s="90" t="s">
        <v>45</v>
      </c>
      <c r="AD45" s="91" t="s">
        <v>46</v>
      </c>
      <c r="AE45" s="92">
        <f>AE11</f>
        <v>0</v>
      </c>
      <c r="AF45" s="90" t="s">
        <v>45</v>
      </c>
      <c r="AG45" s="91" t="s">
        <v>46</v>
      </c>
      <c r="AH45" s="92">
        <f>AH11</f>
        <v>0</v>
      </c>
      <c r="AI45" s="90" t="s">
        <v>45</v>
      </c>
      <c r="AJ45" s="91" t="s">
        <v>46</v>
      </c>
      <c r="AK45" s="92">
        <f>AK11</f>
        <v>0</v>
      </c>
      <c r="AL45" s="90" t="s">
        <v>45</v>
      </c>
      <c r="AM45" s="91" t="s">
        <v>46</v>
      </c>
      <c r="AN45" s="92">
        <f>AN11</f>
        <v>0</v>
      </c>
      <c r="AO45" s="90" t="s">
        <v>45</v>
      </c>
      <c r="AP45" s="91" t="s">
        <v>46</v>
      </c>
      <c r="AQ45" s="92">
        <f>AQ11</f>
        <v>0</v>
      </c>
      <c r="AR45" s="90" t="s">
        <v>45</v>
      </c>
      <c r="AS45" s="91" t="s">
        <v>46</v>
      </c>
      <c r="AT45" s="92">
        <f>AT11</f>
        <v>0</v>
      </c>
      <c r="AU45" s="90" t="s">
        <v>45</v>
      </c>
      <c r="AV45" s="91" t="s">
        <v>46</v>
      </c>
      <c r="AW45" s="92">
        <f>AW11</f>
        <v>0</v>
      </c>
      <c r="AX45" s="90" t="s">
        <v>45</v>
      </c>
      <c r="AY45" s="91" t="s">
        <v>46</v>
      </c>
      <c r="AZ45" s="92">
        <f>AZ11</f>
        <v>0</v>
      </c>
      <c r="BA45" s="90" t="s">
        <v>45</v>
      </c>
      <c r="BB45" s="91" t="s">
        <v>46</v>
      </c>
      <c r="BC45" s="92">
        <f>BC11</f>
        <v>0</v>
      </c>
      <c r="BD45" s="90" t="s">
        <v>45</v>
      </c>
      <c r="BE45" s="91" t="s">
        <v>46</v>
      </c>
      <c r="BF45" s="92">
        <f>BF11</f>
        <v>0</v>
      </c>
      <c r="BG45" s="90" t="s">
        <v>45</v>
      </c>
      <c r="BH45" s="91" t="s">
        <v>46</v>
      </c>
      <c r="BI45" s="92">
        <f>BI11</f>
        <v>0</v>
      </c>
      <c r="BJ45" s="90" t="s">
        <v>45</v>
      </c>
      <c r="BK45" s="91" t="s">
        <v>46</v>
      </c>
      <c r="BL45" s="92">
        <f>BL11</f>
        <v>0</v>
      </c>
      <c r="BM45" s="90" t="s">
        <v>45</v>
      </c>
      <c r="BN45" s="91" t="s">
        <v>46</v>
      </c>
      <c r="BO45" s="92">
        <f>BO11</f>
        <v>0</v>
      </c>
      <c r="BP45" s="90" t="s">
        <v>45</v>
      </c>
      <c r="BQ45" s="91" t="s">
        <v>46</v>
      </c>
      <c r="BR45" s="92">
        <f>BR11</f>
        <v>0</v>
      </c>
      <c r="BS45" s="90" t="s">
        <v>45</v>
      </c>
      <c r="BT45" s="91" t="s">
        <v>46</v>
      </c>
      <c r="BU45" s="92">
        <f>BU11</f>
        <v>0</v>
      </c>
      <c r="BV45" s="90" t="s">
        <v>45</v>
      </c>
      <c r="BW45" s="91" t="s">
        <v>46</v>
      </c>
      <c r="BX45" s="92">
        <f>BX12</f>
        <v>0</v>
      </c>
      <c r="BY45" s="90" t="s">
        <v>45</v>
      </c>
      <c r="BZ45" s="91" t="s">
        <v>46</v>
      </c>
      <c r="CA45" s="92">
        <f>CA12</f>
        <v>0</v>
      </c>
      <c r="CB45" s="90" t="s">
        <v>45</v>
      </c>
      <c r="CC45" s="91" t="s">
        <v>46</v>
      </c>
      <c r="CD45" s="92">
        <f>CD12</f>
        <v>0</v>
      </c>
      <c r="CE45" s="90" t="s">
        <v>45</v>
      </c>
      <c r="CF45" s="91" t="s">
        <v>46</v>
      </c>
      <c r="CG45" s="92">
        <f>CG11</f>
        <v>0</v>
      </c>
      <c r="CH45" s="90" t="s">
        <v>45</v>
      </c>
      <c r="CI45" s="91" t="s">
        <v>46</v>
      </c>
      <c r="CJ45" s="92">
        <f>CJ11</f>
        <v>0</v>
      </c>
      <c r="CK45" s="90" t="s">
        <v>45</v>
      </c>
      <c r="CL45" s="91" t="s">
        <v>46</v>
      </c>
      <c r="CM45" s="92">
        <f>CM11</f>
        <v>0</v>
      </c>
      <c r="CN45" s="90" t="s">
        <v>45</v>
      </c>
      <c r="CO45" s="91" t="s">
        <v>46</v>
      </c>
      <c r="CP45" s="92">
        <f>CP11</f>
        <v>0</v>
      </c>
      <c r="CQ45" s="90" t="s">
        <v>45</v>
      </c>
      <c r="CR45" s="91" t="s">
        <v>46</v>
      </c>
      <c r="CS45" s="92">
        <f>CS11</f>
        <v>0</v>
      </c>
      <c r="CT45" s="90" t="s">
        <v>45</v>
      </c>
      <c r="CU45" s="91" t="s">
        <v>46</v>
      </c>
      <c r="CV45" s="92">
        <f>CV11</f>
        <v>0</v>
      </c>
      <c r="CW45" s="90" t="s">
        <v>45</v>
      </c>
      <c r="CX45" s="91" t="s">
        <v>46</v>
      </c>
      <c r="CY45" s="92">
        <f>CY11</f>
        <v>0</v>
      </c>
      <c r="CZ45" s="90" t="s">
        <v>45</v>
      </c>
      <c r="DA45" s="91" t="s">
        <v>46</v>
      </c>
      <c r="DB45" s="92">
        <f>DB11</f>
        <v>0</v>
      </c>
      <c r="DC45" s="90" t="s">
        <v>45</v>
      </c>
      <c r="DD45" s="91" t="s">
        <v>46</v>
      </c>
      <c r="DE45" s="92">
        <f>DE11</f>
        <v>0</v>
      </c>
      <c r="DF45" s="90" t="s">
        <v>45</v>
      </c>
      <c r="DG45" s="91" t="s">
        <v>46</v>
      </c>
      <c r="DH45" s="92">
        <f>DH11</f>
        <v>0</v>
      </c>
      <c r="DI45" s="90" t="s">
        <v>45</v>
      </c>
      <c r="DJ45" s="91" t="s">
        <v>46</v>
      </c>
      <c r="DK45" s="92">
        <f>DK11</f>
        <v>0</v>
      </c>
      <c r="DL45" s="90" t="s">
        <v>45</v>
      </c>
      <c r="DM45" s="91" t="s">
        <v>46</v>
      </c>
      <c r="DN45" s="92">
        <f>DN11</f>
        <v>0</v>
      </c>
      <c r="DO45" s="90" t="s">
        <v>45</v>
      </c>
      <c r="DP45" s="91" t="s">
        <v>46</v>
      </c>
      <c r="DQ45" s="92">
        <f>DQ11</f>
        <v>0</v>
      </c>
      <c r="DR45" s="90" t="s">
        <v>45</v>
      </c>
      <c r="DS45" s="91" t="s">
        <v>46</v>
      </c>
      <c r="DT45" s="92">
        <f>DT11</f>
        <v>0</v>
      </c>
    </row>
    <row r="46" spans="1:124" s="97" customFormat="1" ht="15" customHeight="1" x14ac:dyDescent="0.2">
      <c r="A46">
        <v>-147</v>
      </c>
      <c r="B46" s="95">
        <v>11849</v>
      </c>
      <c r="C46">
        <v>9159.9500000000007</v>
      </c>
      <c r="D46" s="96">
        <f t="shared" ref="D46:D95" si="28">(B46-C46)</f>
        <v>2689.0499999999993</v>
      </c>
      <c r="E46" s="95">
        <v>14327.9</v>
      </c>
      <c r="F46">
        <v>11693.6</v>
      </c>
      <c r="G46" s="96">
        <f t="shared" ref="G46:G95" si="29">(E46-F46)</f>
        <v>2634.2999999999993</v>
      </c>
      <c r="H46" s="95">
        <v>11677.8</v>
      </c>
      <c r="I46">
        <v>8965.33</v>
      </c>
      <c r="J46" s="96">
        <f t="shared" ref="J46:J95" si="30">(H46-I46)</f>
        <v>2712.4699999999993</v>
      </c>
      <c r="K46" s="95">
        <v>13628.1</v>
      </c>
      <c r="L46">
        <v>13626</v>
      </c>
      <c r="M46" s="96">
        <f t="shared" ref="M46:M95" si="31">(K46-L46)</f>
        <v>2.1000000000003638</v>
      </c>
      <c r="N46" s="95">
        <v>14278.2</v>
      </c>
      <c r="O46">
        <v>14250</v>
      </c>
      <c r="P46" s="96">
        <f t="shared" ref="P46:P95" si="32">(N46-O46)</f>
        <v>28.200000000000728</v>
      </c>
      <c r="Q46" s="95">
        <v>12042</v>
      </c>
      <c r="R46">
        <v>11907.7</v>
      </c>
      <c r="S46" s="96">
        <f t="shared" ref="S46:S95" si="33">(Q46-R46)</f>
        <v>134.29999999999927</v>
      </c>
      <c r="T46" s="95">
        <v>11487</v>
      </c>
      <c r="U46">
        <v>8754.81</v>
      </c>
      <c r="V46" s="96">
        <f t="shared" ref="V46:V95" si="34">(T46-U46)</f>
        <v>2732.1900000000005</v>
      </c>
      <c r="W46" s="95">
        <v>14339.7</v>
      </c>
      <c r="X46">
        <v>11536.1</v>
      </c>
      <c r="Y46" s="96">
        <f t="shared" ref="Y46:Y95" si="35">(W46-X46)</f>
        <v>2803.6000000000004</v>
      </c>
      <c r="Z46" s="95">
        <v>11542.2</v>
      </c>
      <c r="AA46">
        <v>8712.4699999999993</v>
      </c>
      <c r="AB46" s="96">
        <f t="shared" ref="AB46:AB95" si="36">(Z46-AA46)</f>
        <v>2829.7300000000014</v>
      </c>
      <c r="AC46" s="95"/>
      <c r="AD46"/>
      <c r="AE46" s="96">
        <f t="shared" ref="AE46:AE95" si="37">(AC46-AD46)</f>
        <v>0</v>
      </c>
      <c r="AF46" s="95"/>
      <c r="AG46"/>
      <c r="AH46" s="96">
        <f t="shared" ref="AH46:AH95" si="38">(AF46-AG46)</f>
        <v>0</v>
      </c>
      <c r="AI46" s="95"/>
      <c r="AJ46"/>
      <c r="AK46" s="96">
        <f t="shared" ref="AK46:AK94" si="39">(AI46-AJ46)</f>
        <v>0</v>
      </c>
      <c r="AL46" s="95"/>
      <c r="AM46"/>
      <c r="AN46" s="96">
        <f t="shared" ref="AN46:AN95" si="40">(AL46-AM46)</f>
        <v>0</v>
      </c>
      <c r="AO46" s="95"/>
      <c r="AP46"/>
      <c r="AQ46" s="96">
        <f>(AO46-AP46)</f>
        <v>0</v>
      </c>
      <c r="AR46" s="95"/>
      <c r="AS46"/>
      <c r="AT46" s="96">
        <f t="shared" ref="AT46:AT95" si="41">(AR46-AS46)</f>
        <v>0</v>
      </c>
      <c r="AU46" s="95"/>
      <c r="AV46"/>
      <c r="AW46" s="96">
        <f t="shared" ref="AW46:AW95" si="42">(AU46-AV46)</f>
        <v>0</v>
      </c>
      <c r="AX46" s="95"/>
      <c r="AY46"/>
      <c r="AZ46" s="96">
        <f t="shared" ref="AZ46:AZ95" si="43">(AX46-AY46)</f>
        <v>0</v>
      </c>
      <c r="BA46" s="95"/>
      <c r="BB46"/>
      <c r="BC46" s="96">
        <f t="shared" ref="BC46:BC95" si="44">(BA46-BB46)</f>
        <v>0</v>
      </c>
      <c r="BD46" s="95"/>
      <c r="BE46"/>
      <c r="BF46" s="96">
        <f t="shared" ref="BF46:BF95" si="45">(BD46-BE46)</f>
        <v>0</v>
      </c>
      <c r="BG46" s="95"/>
      <c r="BH46"/>
      <c r="BI46" s="96">
        <f t="shared" ref="BI46:BI95" si="46">(BG46-BH46)</f>
        <v>0</v>
      </c>
      <c r="BJ46" s="95"/>
      <c r="BK46"/>
      <c r="BL46" s="96">
        <f t="shared" ref="BL46:BL95" si="47">(BJ46-BK46)</f>
        <v>0</v>
      </c>
      <c r="BM46" s="95"/>
      <c r="BN46"/>
      <c r="BO46" s="96">
        <f t="shared" ref="BO46:BO95" si="48">(BM46-BN46)</f>
        <v>0</v>
      </c>
      <c r="BP46" s="95"/>
      <c r="BQ46"/>
      <c r="BR46" s="96">
        <f t="shared" ref="BR46:BR95" si="49">(BP46-BQ46)</f>
        <v>0</v>
      </c>
      <c r="BS46" s="95"/>
      <c r="BT46"/>
      <c r="BU46" s="96">
        <f t="shared" ref="BU46:BU95" si="50">(BS46-BT46)</f>
        <v>0</v>
      </c>
      <c r="BV46" s="95"/>
      <c r="BW46"/>
      <c r="BX46" s="96">
        <f t="shared" ref="BX46:BX95" si="51">(BV46-BW46)</f>
        <v>0</v>
      </c>
      <c r="BY46" s="95"/>
      <c r="BZ46"/>
      <c r="CA46" s="96">
        <f t="shared" ref="CA46:CA95" si="52">(BY46-BZ46)</f>
        <v>0</v>
      </c>
      <c r="CB46" s="95"/>
      <c r="CC46"/>
      <c r="CD46" s="96">
        <f t="shared" ref="CD46:CD95" si="53">(CB46-CC46)</f>
        <v>0</v>
      </c>
      <c r="CE46" s="95"/>
      <c r="CF46"/>
      <c r="CG46" s="96">
        <f t="shared" ref="CG46:CG95" si="54">(CE46-CF46)</f>
        <v>0</v>
      </c>
      <c r="CH46" s="95"/>
      <c r="CI46"/>
      <c r="CJ46" s="96">
        <f t="shared" ref="CJ46:CJ95" si="55">(CH46-CI46)</f>
        <v>0</v>
      </c>
      <c r="CK46" s="95"/>
      <c r="CL46"/>
      <c r="CM46" s="96">
        <f t="shared" ref="CM46:CM95" si="56">(CK46-CL46)</f>
        <v>0</v>
      </c>
      <c r="CN46" s="95"/>
      <c r="CO46"/>
      <c r="CP46" s="96">
        <f t="shared" ref="CP46:CP95" si="57">(CN46-CO46)</f>
        <v>0</v>
      </c>
      <c r="CQ46" s="95"/>
      <c r="CR46"/>
      <c r="CS46" s="96">
        <f t="shared" ref="CS46:CS95" si="58">(CQ46-CR46)</f>
        <v>0</v>
      </c>
      <c r="CT46" s="95"/>
      <c r="CU46"/>
      <c r="CV46" s="96">
        <f t="shared" ref="CV46:CV95" si="59">(CT46-CU46)</f>
        <v>0</v>
      </c>
      <c r="CW46" s="95"/>
      <c r="CX46"/>
      <c r="CY46" s="96">
        <f t="shared" ref="CY46:CY95" si="60">(CW46-CX46)</f>
        <v>0</v>
      </c>
      <c r="CZ46" s="95"/>
      <c r="DA46"/>
      <c r="DB46" s="96">
        <f t="shared" ref="DB46:DB95" si="61">(CZ46-DA46)</f>
        <v>0</v>
      </c>
      <c r="DC46" s="95"/>
      <c r="DD46"/>
      <c r="DE46" s="96">
        <f t="shared" ref="DE46:DE95" si="62">(DC46-DD46)</f>
        <v>0</v>
      </c>
      <c r="DF46" s="95"/>
      <c r="DG46"/>
      <c r="DH46" s="96">
        <f t="shared" ref="DH46:DH95" si="63">(DF46-DG46)</f>
        <v>0</v>
      </c>
      <c r="DI46" s="95"/>
      <c r="DJ46"/>
      <c r="DK46" s="96">
        <f t="shared" ref="DK46:DK95" si="64">(DI46-DJ46)</f>
        <v>0</v>
      </c>
      <c r="DL46" s="95"/>
      <c r="DM46"/>
      <c r="DN46" s="96">
        <f t="shared" ref="DN46:DN95" si="65">(DL46-DM46)</f>
        <v>0</v>
      </c>
      <c r="DO46" s="95"/>
      <c r="DP46"/>
      <c r="DQ46" s="96">
        <f t="shared" ref="DQ46:DQ95" si="66">(DO46-DP46)</f>
        <v>0</v>
      </c>
      <c r="DR46" s="95"/>
      <c r="DS46"/>
      <c r="DT46" s="96">
        <f t="shared" ref="DT46:DT95" si="67">(DR46-DS46)</f>
        <v>0</v>
      </c>
    </row>
    <row r="47" spans="1:124" s="97" customFormat="1" ht="15" customHeight="1" x14ac:dyDescent="0.2">
      <c r="A47">
        <v>-141</v>
      </c>
      <c r="B47" s="95">
        <v>12107.7</v>
      </c>
      <c r="C47">
        <v>8347.57</v>
      </c>
      <c r="D47" s="96">
        <f t="shared" si="28"/>
        <v>3760.130000000001</v>
      </c>
      <c r="E47" s="95">
        <v>15746.9</v>
      </c>
      <c r="F47">
        <v>11942.2</v>
      </c>
      <c r="G47" s="96">
        <f t="shared" si="29"/>
        <v>3804.6999999999989</v>
      </c>
      <c r="H47" s="95">
        <v>12370.9</v>
      </c>
      <c r="I47">
        <v>8570.89</v>
      </c>
      <c r="J47" s="96">
        <f t="shared" si="30"/>
        <v>3800.01</v>
      </c>
      <c r="K47" s="95">
        <v>14826.5</v>
      </c>
      <c r="L47">
        <v>14606.2</v>
      </c>
      <c r="M47" s="96">
        <f t="shared" si="31"/>
        <v>220.29999999999927</v>
      </c>
      <c r="N47" s="95">
        <v>15738.3</v>
      </c>
      <c r="O47">
        <v>15504.1</v>
      </c>
      <c r="P47" s="96">
        <f t="shared" si="32"/>
        <v>234.19999999999891</v>
      </c>
      <c r="Q47" s="95">
        <v>13024.7</v>
      </c>
      <c r="R47">
        <v>12742.7</v>
      </c>
      <c r="S47" s="96">
        <f t="shared" si="33"/>
        <v>282</v>
      </c>
      <c r="T47" s="95">
        <v>12248.3</v>
      </c>
      <c r="U47">
        <v>8655.7900000000009</v>
      </c>
      <c r="V47" s="96">
        <f t="shared" si="34"/>
        <v>3592.5099999999984</v>
      </c>
      <c r="W47" s="95">
        <v>15772.7</v>
      </c>
      <c r="X47">
        <v>12169</v>
      </c>
      <c r="Y47" s="96">
        <f t="shared" si="35"/>
        <v>3603.7000000000007</v>
      </c>
      <c r="Z47" s="95">
        <v>12227.5</v>
      </c>
      <c r="AA47">
        <v>8428.91</v>
      </c>
      <c r="AB47" s="96">
        <f t="shared" si="36"/>
        <v>3798.59</v>
      </c>
      <c r="AC47" s="95"/>
      <c r="AD47"/>
      <c r="AE47" s="96">
        <f t="shared" si="37"/>
        <v>0</v>
      </c>
      <c r="AF47" s="95"/>
      <c r="AG47"/>
      <c r="AH47" s="96">
        <f t="shared" si="38"/>
        <v>0</v>
      </c>
      <c r="AI47" s="95"/>
      <c r="AJ47"/>
      <c r="AK47" s="96">
        <f t="shared" si="39"/>
        <v>0</v>
      </c>
      <c r="AL47" s="95"/>
      <c r="AM47"/>
      <c r="AN47" s="96">
        <f t="shared" si="40"/>
        <v>0</v>
      </c>
      <c r="AO47" s="95"/>
      <c r="AP47"/>
      <c r="AQ47" s="96">
        <f t="shared" ref="AQ47:AQ95" si="68">(AO47-AP47)</f>
        <v>0</v>
      </c>
      <c r="AR47" s="95"/>
      <c r="AS47"/>
      <c r="AT47" s="96">
        <f t="shared" si="41"/>
        <v>0</v>
      </c>
      <c r="AU47" s="95"/>
      <c r="AV47"/>
      <c r="AW47" s="96">
        <f t="shared" si="42"/>
        <v>0</v>
      </c>
      <c r="AX47" s="95"/>
      <c r="AY47"/>
      <c r="AZ47" s="96">
        <f t="shared" si="43"/>
        <v>0</v>
      </c>
      <c r="BA47" s="95"/>
      <c r="BB47"/>
      <c r="BC47" s="96">
        <f t="shared" si="44"/>
        <v>0</v>
      </c>
      <c r="BD47" s="95"/>
      <c r="BE47"/>
      <c r="BF47" s="96">
        <f t="shared" si="45"/>
        <v>0</v>
      </c>
      <c r="BG47" s="95"/>
      <c r="BH47"/>
      <c r="BI47" s="96">
        <f t="shared" si="46"/>
        <v>0</v>
      </c>
      <c r="BJ47" s="95"/>
      <c r="BK47"/>
      <c r="BL47" s="96">
        <f t="shared" si="47"/>
        <v>0</v>
      </c>
      <c r="BM47" s="95"/>
      <c r="BN47"/>
      <c r="BO47" s="96">
        <f t="shared" si="48"/>
        <v>0</v>
      </c>
      <c r="BP47" s="95"/>
      <c r="BQ47"/>
      <c r="BR47" s="96">
        <f t="shared" si="49"/>
        <v>0</v>
      </c>
      <c r="BS47" s="95"/>
      <c r="BT47"/>
      <c r="BU47" s="96">
        <f t="shared" si="50"/>
        <v>0</v>
      </c>
      <c r="BV47" s="95"/>
      <c r="BW47"/>
      <c r="BX47" s="96">
        <f t="shared" si="51"/>
        <v>0</v>
      </c>
      <c r="BY47" s="95"/>
      <c r="BZ47"/>
      <c r="CA47" s="96">
        <f t="shared" si="52"/>
        <v>0</v>
      </c>
      <c r="CB47" s="95"/>
      <c r="CC47"/>
      <c r="CD47" s="96">
        <f t="shared" si="53"/>
        <v>0</v>
      </c>
      <c r="CE47" s="95"/>
      <c r="CF47"/>
      <c r="CG47" s="96">
        <f t="shared" si="54"/>
        <v>0</v>
      </c>
      <c r="CH47" s="95"/>
      <c r="CI47"/>
      <c r="CJ47" s="96">
        <f t="shared" si="55"/>
        <v>0</v>
      </c>
      <c r="CK47" s="95"/>
      <c r="CL47"/>
      <c r="CM47" s="96">
        <f t="shared" si="56"/>
        <v>0</v>
      </c>
      <c r="CN47" s="95"/>
      <c r="CO47"/>
      <c r="CP47" s="96">
        <f t="shared" si="57"/>
        <v>0</v>
      </c>
      <c r="CQ47" s="95"/>
      <c r="CR47"/>
      <c r="CS47" s="96">
        <f t="shared" si="58"/>
        <v>0</v>
      </c>
      <c r="CT47" s="95"/>
      <c r="CU47"/>
      <c r="CV47" s="96">
        <f t="shared" si="59"/>
        <v>0</v>
      </c>
      <c r="CW47" s="95"/>
      <c r="CX47"/>
      <c r="CY47" s="96">
        <f t="shared" si="60"/>
        <v>0</v>
      </c>
      <c r="CZ47" s="95"/>
      <c r="DA47"/>
      <c r="DB47" s="96">
        <f t="shared" si="61"/>
        <v>0</v>
      </c>
      <c r="DC47" s="95"/>
      <c r="DD47"/>
      <c r="DE47" s="96">
        <f t="shared" si="62"/>
        <v>0</v>
      </c>
      <c r="DF47" s="95"/>
      <c r="DG47"/>
      <c r="DH47" s="96">
        <f t="shared" si="63"/>
        <v>0</v>
      </c>
      <c r="DI47" s="95"/>
      <c r="DJ47"/>
      <c r="DK47" s="96">
        <f t="shared" si="64"/>
        <v>0</v>
      </c>
      <c r="DL47" s="95"/>
      <c r="DM47"/>
      <c r="DN47" s="96">
        <f t="shared" si="65"/>
        <v>0</v>
      </c>
      <c r="DO47" s="95"/>
      <c r="DP47"/>
      <c r="DQ47" s="96">
        <f t="shared" si="66"/>
        <v>0</v>
      </c>
      <c r="DR47" s="95"/>
      <c r="DS47"/>
      <c r="DT47" s="96">
        <f t="shared" si="67"/>
        <v>0</v>
      </c>
    </row>
    <row r="48" spans="1:124" s="97" customFormat="1" ht="15" customHeight="1" x14ac:dyDescent="0.2">
      <c r="A48">
        <v>-135</v>
      </c>
      <c r="B48" s="95">
        <v>12092.5</v>
      </c>
      <c r="C48">
        <v>7526.1</v>
      </c>
      <c r="D48" s="96">
        <f t="shared" si="28"/>
        <v>4566.3999999999996</v>
      </c>
      <c r="E48" s="95">
        <v>15830.5</v>
      </c>
      <c r="F48">
        <v>11424.8</v>
      </c>
      <c r="G48" s="96">
        <f t="shared" si="29"/>
        <v>4405.7000000000007</v>
      </c>
      <c r="H48" s="95">
        <v>12274.4</v>
      </c>
      <c r="I48">
        <v>7707.86</v>
      </c>
      <c r="J48" s="96">
        <f t="shared" si="30"/>
        <v>4566.54</v>
      </c>
      <c r="K48" s="95">
        <v>14673.1</v>
      </c>
      <c r="L48">
        <v>14433.1</v>
      </c>
      <c r="M48" s="96">
        <f t="shared" si="31"/>
        <v>240</v>
      </c>
      <c r="N48" s="95">
        <v>15911.9</v>
      </c>
      <c r="O48">
        <v>15633</v>
      </c>
      <c r="P48" s="96">
        <f t="shared" si="32"/>
        <v>278.89999999999964</v>
      </c>
      <c r="Q48" s="95">
        <v>12890.8</v>
      </c>
      <c r="R48">
        <v>12561.4</v>
      </c>
      <c r="S48" s="96">
        <f t="shared" si="33"/>
        <v>329.39999999999964</v>
      </c>
      <c r="T48" s="95">
        <v>12106</v>
      </c>
      <c r="U48">
        <v>8068.8</v>
      </c>
      <c r="V48" s="96">
        <f t="shared" si="34"/>
        <v>4037.2</v>
      </c>
      <c r="W48" s="95">
        <v>15920.7</v>
      </c>
      <c r="X48">
        <v>11924.1</v>
      </c>
      <c r="Y48" s="96">
        <f t="shared" si="35"/>
        <v>3996.6000000000004</v>
      </c>
      <c r="Z48" s="95">
        <v>12100.9</v>
      </c>
      <c r="AA48">
        <v>7769.45</v>
      </c>
      <c r="AB48" s="96">
        <f t="shared" si="36"/>
        <v>4331.45</v>
      </c>
      <c r="AC48" s="95"/>
      <c r="AD48"/>
      <c r="AE48" s="96">
        <f t="shared" si="37"/>
        <v>0</v>
      </c>
      <c r="AF48" s="95"/>
      <c r="AG48"/>
      <c r="AH48" s="96">
        <f t="shared" si="38"/>
        <v>0</v>
      </c>
      <c r="AI48" s="95"/>
      <c r="AJ48"/>
      <c r="AK48" s="96">
        <f t="shared" si="39"/>
        <v>0</v>
      </c>
      <c r="AL48" s="95"/>
      <c r="AM48"/>
      <c r="AN48" s="96">
        <f t="shared" si="40"/>
        <v>0</v>
      </c>
      <c r="AO48" s="95"/>
      <c r="AP48"/>
      <c r="AQ48" s="96">
        <f t="shared" si="68"/>
        <v>0</v>
      </c>
      <c r="AR48" s="95"/>
      <c r="AS48"/>
      <c r="AT48" s="96">
        <f t="shared" si="41"/>
        <v>0</v>
      </c>
      <c r="AU48" s="95"/>
      <c r="AV48"/>
      <c r="AW48" s="96">
        <f t="shared" si="42"/>
        <v>0</v>
      </c>
      <c r="AX48" s="95"/>
      <c r="AY48"/>
      <c r="AZ48" s="96">
        <f t="shared" si="43"/>
        <v>0</v>
      </c>
      <c r="BA48" s="95"/>
      <c r="BB48"/>
      <c r="BC48" s="96">
        <f t="shared" si="44"/>
        <v>0</v>
      </c>
      <c r="BD48" s="95"/>
      <c r="BE48"/>
      <c r="BF48" s="96">
        <f t="shared" si="45"/>
        <v>0</v>
      </c>
      <c r="BG48" s="95"/>
      <c r="BH48"/>
      <c r="BI48" s="96">
        <f t="shared" si="46"/>
        <v>0</v>
      </c>
      <c r="BJ48" s="95"/>
      <c r="BK48"/>
      <c r="BL48" s="96">
        <f t="shared" si="47"/>
        <v>0</v>
      </c>
      <c r="BM48" s="95"/>
      <c r="BN48"/>
      <c r="BO48" s="96">
        <f t="shared" si="48"/>
        <v>0</v>
      </c>
      <c r="BP48" s="95"/>
      <c r="BQ48"/>
      <c r="BR48" s="96">
        <f t="shared" si="49"/>
        <v>0</v>
      </c>
      <c r="BS48" s="95"/>
      <c r="BT48"/>
      <c r="BU48" s="96">
        <f t="shared" si="50"/>
        <v>0</v>
      </c>
      <c r="BV48" s="95"/>
      <c r="BW48"/>
      <c r="BX48" s="96">
        <f t="shared" si="51"/>
        <v>0</v>
      </c>
      <c r="BY48" s="95"/>
      <c r="BZ48"/>
      <c r="CA48" s="96">
        <f t="shared" si="52"/>
        <v>0</v>
      </c>
      <c r="CB48" s="95"/>
      <c r="CC48"/>
      <c r="CD48" s="96">
        <f t="shared" si="53"/>
        <v>0</v>
      </c>
      <c r="CE48" s="95"/>
      <c r="CF48"/>
      <c r="CG48" s="96">
        <f t="shared" si="54"/>
        <v>0</v>
      </c>
      <c r="CH48" s="95"/>
      <c r="CI48"/>
      <c r="CJ48" s="96">
        <f t="shared" si="55"/>
        <v>0</v>
      </c>
      <c r="CK48" s="95"/>
      <c r="CL48"/>
      <c r="CM48" s="96">
        <f t="shared" si="56"/>
        <v>0</v>
      </c>
      <c r="CN48" s="95"/>
      <c r="CO48"/>
      <c r="CP48" s="96">
        <f t="shared" si="57"/>
        <v>0</v>
      </c>
      <c r="CQ48" s="95"/>
      <c r="CR48"/>
      <c r="CS48" s="96">
        <f t="shared" si="58"/>
        <v>0</v>
      </c>
      <c r="CT48" s="95"/>
      <c r="CU48"/>
      <c r="CV48" s="96">
        <f t="shared" si="59"/>
        <v>0</v>
      </c>
      <c r="CW48" s="95"/>
      <c r="CX48"/>
      <c r="CY48" s="96">
        <f t="shared" si="60"/>
        <v>0</v>
      </c>
      <c r="CZ48" s="95"/>
      <c r="DA48"/>
      <c r="DB48" s="96">
        <f t="shared" si="61"/>
        <v>0</v>
      </c>
      <c r="DC48" s="95"/>
      <c r="DD48"/>
      <c r="DE48" s="96">
        <f t="shared" si="62"/>
        <v>0</v>
      </c>
      <c r="DF48" s="95"/>
      <c r="DG48"/>
      <c r="DH48" s="96">
        <f t="shared" si="63"/>
        <v>0</v>
      </c>
      <c r="DI48" s="95"/>
      <c r="DJ48"/>
      <c r="DK48" s="96">
        <f t="shared" si="64"/>
        <v>0</v>
      </c>
      <c r="DL48" s="95"/>
      <c r="DM48"/>
      <c r="DN48" s="96">
        <f t="shared" si="65"/>
        <v>0</v>
      </c>
      <c r="DO48" s="95"/>
      <c r="DP48"/>
      <c r="DQ48" s="96">
        <f t="shared" si="66"/>
        <v>0</v>
      </c>
      <c r="DR48" s="95"/>
      <c r="DS48"/>
      <c r="DT48" s="96">
        <f t="shared" si="67"/>
        <v>0</v>
      </c>
    </row>
    <row r="49" spans="1:124" s="97" customFormat="1" ht="15" customHeight="1" x14ac:dyDescent="0.2">
      <c r="A49">
        <v>-129</v>
      </c>
      <c r="B49" s="95">
        <v>12063.8</v>
      </c>
      <c r="C49">
        <v>7073.72</v>
      </c>
      <c r="D49" s="96">
        <f t="shared" si="28"/>
        <v>4990.079999999999</v>
      </c>
      <c r="E49" s="95">
        <v>16021.1</v>
      </c>
      <c r="F49">
        <v>10942.1</v>
      </c>
      <c r="G49" s="96">
        <f t="shared" si="29"/>
        <v>5079</v>
      </c>
      <c r="H49" s="95">
        <v>12194.7</v>
      </c>
      <c r="I49">
        <v>7241.91</v>
      </c>
      <c r="J49" s="96">
        <f t="shared" si="30"/>
        <v>4952.7900000000009</v>
      </c>
      <c r="K49" s="95">
        <v>14593.8</v>
      </c>
      <c r="L49">
        <v>14349.3</v>
      </c>
      <c r="M49" s="96">
        <f t="shared" si="31"/>
        <v>244.5</v>
      </c>
      <c r="N49" s="95">
        <v>15973.7</v>
      </c>
      <c r="O49">
        <v>15562.7</v>
      </c>
      <c r="P49" s="96">
        <f t="shared" si="32"/>
        <v>411</v>
      </c>
      <c r="Q49" s="95">
        <v>12748.3</v>
      </c>
      <c r="R49">
        <v>12390.4</v>
      </c>
      <c r="S49" s="96">
        <f t="shared" si="33"/>
        <v>357.89999999999964</v>
      </c>
      <c r="T49" s="95">
        <v>11998.6</v>
      </c>
      <c r="U49">
        <v>7720.91</v>
      </c>
      <c r="V49" s="96">
        <f t="shared" si="34"/>
        <v>4277.6900000000005</v>
      </c>
      <c r="W49" s="95">
        <v>15944.3</v>
      </c>
      <c r="X49">
        <v>11758.8</v>
      </c>
      <c r="Y49" s="96">
        <f t="shared" si="35"/>
        <v>4185.5</v>
      </c>
      <c r="Z49" s="95">
        <v>12010.2</v>
      </c>
      <c r="AA49">
        <v>7478.6</v>
      </c>
      <c r="AB49" s="96">
        <f t="shared" si="36"/>
        <v>4531.6000000000004</v>
      </c>
      <c r="AC49" s="95"/>
      <c r="AD49"/>
      <c r="AE49" s="96">
        <f t="shared" si="37"/>
        <v>0</v>
      </c>
      <c r="AF49" s="95"/>
      <c r="AG49"/>
      <c r="AH49" s="96">
        <f t="shared" si="38"/>
        <v>0</v>
      </c>
      <c r="AI49" s="95"/>
      <c r="AJ49"/>
      <c r="AK49" s="96">
        <f t="shared" si="39"/>
        <v>0</v>
      </c>
      <c r="AL49" s="95"/>
      <c r="AM49"/>
      <c r="AN49" s="96">
        <f t="shared" si="40"/>
        <v>0</v>
      </c>
      <c r="AO49" s="95"/>
      <c r="AP49"/>
      <c r="AQ49" s="96">
        <f t="shared" si="68"/>
        <v>0</v>
      </c>
      <c r="AR49" s="95"/>
      <c r="AS49"/>
      <c r="AT49" s="96">
        <f t="shared" si="41"/>
        <v>0</v>
      </c>
      <c r="AU49" s="95"/>
      <c r="AV49"/>
      <c r="AW49" s="96">
        <f t="shared" si="42"/>
        <v>0</v>
      </c>
      <c r="AX49" s="95"/>
      <c r="AY49"/>
      <c r="AZ49" s="96">
        <f t="shared" si="43"/>
        <v>0</v>
      </c>
      <c r="BA49" s="95"/>
      <c r="BB49"/>
      <c r="BC49" s="96">
        <f t="shared" si="44"/>
        <v>0</v>
      </c>
      <c r="BD49" s="95"/>
      <c r="BE49"/>
      <c r="BF49" s="96">
        <f t="shared" si="45"/>
        <v>0</v>
      </c>
      <c r="BG49" s="95"/>
      <c r="BH49"/>
      <c r="BI49" s="96">
        <f t="shared" si="46"/>
        <v>0</v>
      </c>
      <c r="BJ49" s="95"/>
      <c r="BK49"/>
      <c r="BL49" s="96">
        <f t="shared" si="47"/>
        <v>0</v>
      </c>
      <c r="BM49" s="95"/>
      <c r="BN49"/>
      <c r="BO49" s="96">
        <f t="shared" si="48"/>
        <v>0</v>
      </c>
      <c r="BP49" s="95"/>
      <c r="BQ49"/>
      <c r="BR49" s="96">
        <f t="shared" si="49"/>
        <v>0</v>
      </c>
      <c r="BS49" s="95"/>
      <c r="BT49"/>
      <c r="BU49" s="96">
        <f t="shared" si="50"/>
        <v>0</v>
      </c>
      <c r="BV49" s="95"/>
      <c r="BW49"/>
      <c r="BX49" s="96">
        <f t="shared" si="51"/>
        <v>0</v>
      </c>
      <c r="BY49" s="95"/>
      <c r="BZ49"/>
      <c r="CA49" s="96">
        <f t="shared" si="52"/>
        <v>0</v>
      </c>
      <c r="CB49" s="95"/>
      <c r="CC49"/>
      <c r="CD49" s="96">
        <f t="shared" si="53"/>
        <v>0</v>
      </c>
      <c r="CE49" s="95"/>
      <c r="CF49"/>
      <c r="CG49" s="96">
        <f t="shared" si="54"/>
        <v>0</v>
      </c>
      <c r="CH49" s="95"/>
      <c r="CI49"/>
      <c r="CJ49" s="96">
        <f t="shared" si="55"/>
        <v>0</v>
      </c>
      <c r="CK49" s="95"/>
      <c r="CL49"/>
      <c r="CM49" s="96">
        <f t="shared" si="56"/>
        <v>0</v>
      </c>
      <c r="CN49" s="95"/>
      <c r="CO49"/>
      <c r="CP49" s="96">
        <f t="shared" si="57"/>
        <v>0</v>
      </c>
      <c r="CQ49" s="95"/>
      <c r="CR49"/>
      <c r="CS49" s="96">
        <f t="shared" si="58"/>
        <v>0</v>
      </c>
      <c r="CT49" s="95"/>
      <c r="CU49"/>
      <c r="CV49" s="96">
        <f t="shared" si="59"/>
        <v>0</v>
      </c>
      <c r="CW49" s="95"/>
      <c r="CX49"/>
      <c r="CY49" s="96">
        <f t="shared" si="60"/>
        <v>0</v>
      </c>
      <c r="CZ49" s="95"/>
      <c r="DA49"/>
      <c r="DB49" s="96">
        <f t="shared" si="61"/>
        <v>0</v>
      </c>
      <c r="DC49" s="95"/>
      <c r="DD49"/>
      <c r="DE49" s="96">
        <f t="shared" si="62"/>
        <v>0</v>
      </c>
      <c r="DF49" s="95"/>
      <c r="DG49"/>
      <c r="DH49" s="96">
        <f t="shared" si="63"/>
        <v>0</v>
      </c>
      <c r="DI49" s="95"/>
      <c r="DJ49"/>
      <c r="DK49" s="96">
        <f t="shared" si="64"/>
        <v>0</v>
      </c>
      <c r="DL49" s="95"/>
      <c r="DM49"/>
      <c r="DN49" s="96">
        <f t="shared" si="65"/>
        <v>0</v>
      </c>
      <c r="DO49" s="95"/>
      <c r="DP49"/>
      <c r="DQ49" s="96">
        <f t="shared" si="66"/>
        <v>0</v>
      </c>
      <c r="DR49" s="95"/>
      <c r="DS49"/>
      <c r="DT49" s="96">
        <f t="shared" si="67"/>
        <v>0</v>
      </c>
    </row>
    <row r="50" spans="1:124" s="97" customFormat="1" ht="15" customHeight="1" x14ac:dyDescent="0.2">
      <c r="A50">
        <v>-123</v>
      </c>
      <c r="B50" s="95">
        <v>12005.2</v>
      </c>
      <c r="C50">
        <v>6809.76</v>
      </c>
      <c r="D50" s="96">
        <f t="shared" si="28"/>
        <v>5195.4400000000005</v>
      </c>
      <c r="E50" s="95">
        <v>15929.5</v>
      </c>
      <c r="F50">
        <v>10735.7</v>
      </c>
      <c r="G50" s="96">
        <f t="shared" si="29"/>
        <v>5193.7999999999993</v>
      </c>
      <c r="H50" s="95">
        <v>12182.8</v>
      </c>
      <c r="I50">
        <v>7006.68</v>
      </c>
      <c r="J50" s="96">
        <f t="shared" si="30"/>
        <v>5176.119999999999</v>
      </c>
      <c r="K50" s="95">
        <v>14678</v>
      </c>
      <c r="L50">
        <v>14385.1</v>
      </c>
      <c r="M50" s="96">
        <f t="shared" si="31"/>
        <v>292.89999999999964</v>
      </c>
      <c r="N50" s="95">
        <v>15917.9</v>
      </c>
      <c r="O50">
        <v>15562.7</v>
      </c>
      <c r="P50" s="96">
        <f t="shared" si="32"/>
        <v>355.19999999999891</v>
      </c>
      <c r="Q50" s="95">
        <v>12746.5</v>
      </c>
      <c r="R50">
        <v>12413.5</v>
      </c>
      <c r="S50" s="96">
        <f t="shared" si="33"/>
        <v>333</v>
      </c>
      <c r="T50" s="95">
        <v>11893</v>
      </c>
      <c r="U50">
        <v>7609.52</v>
      </c>
      <c r="V50" s="96">
        <f t="shared" si="34"/>
        <v>4283.4799999999996</v>
      </c>
      <c r="W50" s="95">
        <v>15944.3</v>
      </c>
      <c r="X50">
        <v>11707.9</v>
      </c>
      <c r="Y50" s="96">
        <f t="shared" si="35"/>
        <v>4236.3999999999996</v>
      </c>
      <c r="Z50" s="95">
        <v>12060.4</v>
      </c>
      <c r="AA50">
        <v>7403.71</v>
      </c>
      <c r="AB50" s="96">
        <f t="shared" si="36"/>
        <v>4656.6899999999996</v>
      </c>
      <c r="AC50" s="95"/>
      <c r="AD50"/>
      <c r="AE50" s="96">
        <f t="shared" si="37"/>
        <v>0</v>
      </c>
      <c r="AF50" s="95"/>
      <c r="AG50"/>
      <c r="AH50" s="96">
        <f t="shared" si="38"/>
        <v>0</v>
      </c>
      <c r="AI50" s="95"/>
      <c r="AJ50"/>
      <c r="AK50" s="96">
        <f t="shared" si="39"/>
        <v>0</v>
      </c>
      <c r="AL50" s="95"/>
      <c r="AM50"/>
      <c r="AN50" s="96">
        <f t="shared" si="40"/>
        <v>0</v>
      </c>
      <c r="AO50" s="95"/>
      <c r="AP50"/>
      <c r="AQ50" s="96">
        <f t="shared" si="68"/>
        <v>0</v>
      </c>
      <c r="AR50" s="95"/>
      <c r="AS50"/>
      <c r="AT50" s="96">
        <f t="shared" si="41"/>
        <v>0</v>
      </c>
      <c r="AU50" s="95"/>
      <c r="AV50"/>
      <c r="AW50" s="96">
        <f t="shared" si="42"/>
        <v>0</v>
      </c>
      <c r="AX50" s="95"/>
      <c r="AY50"/>
      <c r="AZ50" s="96">
        <f t="shared" si="43"/>
        <v>0</v>
      </c>
      <c r="BA50" s="95"/>
      <c r="BB50"/>
      <c r="BC50" s="96">
        <f t="shared" si="44"/>
        <v>0</v>
      </c>
      <c r="BD50" s="95"/>
      <c r="BE50"/>
      <c r="BF50" s="96">
        <f t="shared" si="45"/>
        <v>0</v>
      </c>
      <c r="BG50" s="95"/>
      <c r="BH50"/>
      <c r="BI50" s="96">
        <f t="shared" si="46"/>
        <v>0</v>
      </c>
      <c r="BJ50" s="95"/>
      <c r="BK50"/>
      <c r="BL50" s="96">
        <f t="shared" si="47"/>
        <v>0</v>
      </c>
      <c r="BM50" s="95"/>
      <c r="BN50"/>
      <c r="BO50" s="96">
        <f t="shared" si="48"/>
        <v>0</v>
      </c>
      <c r="BP50" s="95"/>
      <c r="BQ50"/>
      <c r="BR50" s="96">
        <f t="shared" si="49"/>
        <v>0</v>
      </c>
      <c r="BS50" s="95"/>
      <c r="BT50"/>
      <c r="BU50" s="96">
        <f t="shared" si="50"/>
        <v>0</v>
      </c>
      <c r="BV50" s="95"/>
      <c r="BW50"/>
      <c r="BX50" s="96">
        <f t="shared" si="51"/>
        <v>0</v>
      </c>
      <c r="BY50" s="95"/>
      <c r="BZ50"/>
      <c r="CA50" s="96">
        <f t="shared" si="52"/>
        <v>0</v>
      </c>
      <c r="CB50" s="95"/>
      <c r="CC50"/>
      <c r="CD50" s="96">
        <f t="shared" si="53"/>
        <v>0</v>
      </c>
      <c r="CE50" s="95"/>
      <c r="CF50"/>
      <c r="CG50" s="96">
        <f t="shared" si="54"/>
        <v>0</v>
      </c>
      <c r="CH50" s="95"/>
      <c r="CI50"/>
      <c r="CJ50" s="96">
        <f t="shared" si="55"/>
        <v>0</v>
      </c>
      <c r="CK50" s="95"/>
      <c r="CL50"/>
      <c r="CM50" s="96">
        <f t="shared" si="56"/>
        <v>0</v>
      </c>
      <c r="CN50" s="95"/>
      <c r="CO50"/>
      <c r="CP50" s="96">
        <f t="shared" si="57"/>
        <v>0</v>
      </c>
      <c r="CQ50" s="95"/>
      <c r="CR50"/>
      <c r="CS50" s="96">
        <f t="shared" si="58"/>
        <v>0</v>
      </c>
      <c r="CT50" s="95"/>
      <c r="CU50"/>
      <c r="CV50" s="96">
        <f t="shared" si="59"/>
        <v>0</v>
      </c>
      <c r="CW50" s="95"/>
      <c r="CX50"/>
      <c r="CY50" s="96">
        <f t="shared" si="60"/>
        <v>0</v>
      </c>
      <c r="CZ50" s="95"/>
      <c r="DA50"/>
      <c r="DB50" s="96">
        <f t="shared" si="61"/>
        <v>0</v>
      </c>
      <c r="DC50" s="95"/>
      <c r="DD50"/>
      <c r="DE50" s="96">
        <f t="shared" si="62"/>
        <v>0</v>
      </c>
      <c r="DF50" s="95"/>
      <c r="DG50"/>
      <c r="DH50" s="96">
        <f t="shared" si="63"/>
        <v>0</v>
      </c>
      <c r="DI50" s="95"/>
      <c r="DJ50"/>
      <c r="DK50" s="96">
        <f t="shared" si="64"/>
        <v>0</v>
      </c>
      <c r="DL50" s="95"/>
      <c r="DM50"/>
      <c r="DN50" s="96">
        <f t="shared" si="65"/>
        <v>0</v>
      </c>
      <c r="DO50" s="95"/>
      <c r="DP50"/>
      <c r="DQ50" s="96">
        <f t="shared" si="66"/>
        <v>0</v>
      </c>
      <c r="DR50" s="95"/>
      <c r="DS50"/>
      <c r="DT50" s="96">
        <f t="shared" si="67"/>
        <v>0</v>
      </c>
    </row>
    <row r="51" spans="1:124" s="97" customFormat="1" ht="15" customHeight="1" x14ac:dyDescent="0.2">
      <c r="A51">
        <v>-117</v>
      </c>
      <c r="B51" s="95">
        <v>11938.9</v>
      </c>
      <c r="C51">
        <v>6681.92</v>
      </c>
      <c r="D51" s="96">
        <f t="shared" si="28"/>
        <v>5256.98</v>
      </c>
      <c r="E51" s="95">
        <v>15850.7</v>
      </c>
      <c r="F51">
        <v>10660.3</v>
      </c>
      <c r="G51" s="96">
        <f t="shared" si="29"/>
        <v>5190.4000000000015</v>
      </c>
      <c r="H51" s="95">
        <v>12196.5</v>
      </c>
      <c r="I51">
        <v>6977.85</v>
      </c>
      <c r="J51" s="96">
        <f t="shared" si="30"/>
        <v>5218.6499999999996</v>
      </c>
      <c r="K51" s="95">
        <v>14725.4</v>
      </c>
      <c r="L51">
        <v>14404.2</v>
      </c>
      <c r="M51" s="96">
        <f t="shared" si="31"/>
        <v>321.19999999999891</v>
      </c>
      <c r="N51" s="95">
        <v>15923.7</v>
      </c>
      <c r="O51">
        <v>15585.1</v>
      </c>
      <c r="P51" s="96">
        <f t="shared" si="32"/>
        <v>338.60000000000036</v>
      </c>
      <c r="Q51" s="95">
        <v>12699.6</v>
      </c>
      <c r="R51">
        <v>12328.6</v>
      </c>
      <c r="S51" s="96">
        <f t="shared" si="33"/>
        <v>371</v>
      </c>
      <c r="T51" s="95">
        <v>11886.4</v>
      </c>
      <c r="U51">
        <v>7553.71</v>
      </c>
      <c r="V51" s="96">
        <f t="shared" si="34"/>
        <v>4332.6899999999996</v>
      </c>
      <c r="W51" s="95">
        <v>15979.5</v>
      </c>
      <c r="X51">
        <v>11715.8</v>
      </c>
      <c r="Y51" s="96">
        <f t="shared" si="35"/>
        <v>4263.7000000000007</v>
      </c>
      <c r="Z51" s="95">
        <v>12043.7</v>
      </c>
      <c r="AA51">
        <v>7391.04</v>
      </c>
      <c r="AB51" s="96">
        <f t="shared" si="36"/>
        <v>4652.6600000000008</v>
      </c>
      <c r="AC51" s="95"/>
      <c r="AD51"/>
      <c r="AE51" s="96">
        <f t="shared" si="37"/>
        <v>0</v>
      </c>
      <c r="AF51" s="95"/>
      <c r="AG51"/>
      <c r="AH51" s="96">
        <f t="shared" si="38"/>
        <v>0</v>
      </c>
      <c r="AI51" s="95"/>
      <c r="AJ51"/>
      <c r="AK51" s="96">
        <f t="shared" si="39"/>
        <v>0</v>
      </c>
      <c r="AL51" s="95"/>
      <c r="AM51"/>
      <c r="AN51" s="96">
        <f t="shared" si="40"/>
        <v>0</v>
      </c>
      <c r="AO51" s="95"/>
      <c r="AP51"/>
      <c r="AQ51" s="96">
        <f t="shared" si="68"/>
        <v>0</v>
      </c>
      <c r="AR51" s="95"/>
      <c r="AS51"/>
      <c r="AT51" s="96">
        <f t="shared" si="41"/>
        <v>0</v>
      </c>
      <c r="AU51" s="95"/>
      <c r="AV51"/>
      <c r="AW51" s="96">
        <f t="shared" si="42"/>
        <v>0</v>
      </c>
      <c r="AX51" s="95"/>
      <c r="AY51"/>
      <c r="AZ51" s="96">
        <f t="shared" si="43"/>
        <v>0</v>
      </c>
      <c r="BA51" s="95"/>
      <c r="BB51"/>
      <c r="BC51" s="96">
        <f t="shared" si="44"/>
        <v>0</v>
      </c>
      <c r="BD51" s="95"/>
      <c r="BE51"/>
      <c r="BF51" s="96">
        <f t="shared" si="45"/>
        <v>0</v>
      </c>
      <c r="BG51" s="95"/>
      <c r="BH51"/>
      <c r="BI51" s="96">
        <f t="shared" si="46"/>
        <v>0</v>
      </c>
      <c r="BJ51" s="95"/>
      <c r="BK51"/>
      <c r="BL51" s="96">
        <f t="shared" si="47"/>
        <v>0</v>
      </c>
      <c r="BM51" s="95"/>
      <c r="BN51"/>
      <c r="BO51" s="96">
        <f t="shared" si="48"/>
        <v>0</v>
      </c>
      <c r="BP51" s="95"/>
      <c r="BQ51"/>
      <c r="BR51" s="96">
        <f t="shared" si="49"/>
        <v>0</v>
      </c>
      <c r="BS51" s="95"/>
      <c r="BT51"/>
      <c r="BU51" s="96">
        <f t="shared" si="50"/>
        <v>0</v>
      </c>
      <c r="BV51" s="95"/>
      <c r="BW51"/>
      <c r="BX51" s="96">
        <f t="shared" si="51"/>
        <v>0</v>
      </c>
      <c r="BY51" s="95"/>
      <c r="BZ51"/>
      <c r="CA51" s="96">
        <f t="shared" si="52"/>
        <v>0</v>
      </c>
      <c r="CB51" s="95"/>
      <c r="CC51"/>
      <c r="CD51" s="96">
        <f t="shared" si="53"/>
        <v>0</v>
      </c>
      <c r="CE51" s="95"/>
      <c r="CF51"/>
      <c r="CG51" s="96">
        <f t="shared" si="54"/>
        <v>0</v>
      </c>
      <c r="CH51" s="95"/>
      <c r="CI51"/>
      <c r="CJ51" s="96">
        <f t="shared" si="55"/>
        <v>0</v>
      </c>
      <c r="CK51" s="95"/>
      <c r="CL51"/>
      <c r="CM51" s="96">
        <f t="shared" si="56"/>
        <v>0</v>
      </c>
      <c r="CN51" s="95"/>
      <c r="CO51"/>
      <c r="CP51" s="96">
        <f t="shared" si="57"/>
        <v>0</v>
      </c>
      <c r="CQ51" s="95"/>
      <c r="CR51"/>
      <c r="CS51" s="96">
        <f t="shared" si="58"/>
        <v>0</v>
      </c>
      <c r="CT51" s="95"/>
      <c r="CU51"/>
      <c r="CV51" s="96">
        <f t="shared" si="59"/>
        <v>0</v>
      </c>
      <c r="CW51" s="95"/>
      <c r="CX51"/>
      <c r="CY51" s="96">
        <f t="shared" si="60"/>
        <v>0</v>
      </c>
      <c r="CZ51" s="95"/>
      <c r="DA51"/>
      <c r="DB51" s="96">
        <f t="shared" si="61"/>
        <v>0</v>
      </c>
      <c r="DC51" s="95"/>
      <c r="DD51"/>
      <c r="DE51" s="96">
        <f t="shared" si="62"/>
        <v>0</v>
      </c>
      <c r="DF51" s="95"/>
      <c r="DG51"/>
      <c r="DH51" s="96">
        <f t="shared" si="63"/>
        <v>0</v>
      </c>
      <c r="DI51" s="95"/>
      <c r="DJ51"/>
      <c r="DK51" s="96">
        <f t="shared" si="64"/>
        <v>0</v>
      </c>
      <c r="DL51" s="95"/>
      <c r="DM51"/>
      <c r="DN51" s="96">
        <f t="shared" si="65"/>
        <v>0</v>
      </c>
      <c r="DO51" s="95"/>
      <c r="DP51"/>
      <c r="DQ51" s="96">
        <f t="shared" si="66"/>
        <v>0</v>
      </c>
      <c r="DR51" s="95"/>
      <c r="DS51"/>
      <c r="DT51" s="96">
        <f t="shared" si="67"/>
        <v>0</v>
      </c>
    </row>
    <row r="52" spans="1:124" s="97" customFormat="1" ht="15" customHeight="1" x14ac:dyDescent="0.2">
      <c r="A52">
        <v>-111</v>
      </c>
      <c r="B52" s="95">
        <v>11901.1</v>
      </c>
      <c r="C52">
        <v>6635.27</v>
      </c>
      <c r="D52" s="96">
        <f t="shared" si="28"/>
        <v>5265.83</v>
      </c>
      <c r="E52" s="95">
        <v>15917.9</v>
      </c>
      <c r="F52">
        <v>10664.2</v>
      </c>
      <c r="G52" s="96">
        <f t="shared" si="29"/>
        <v>5253.6999999999989</v>
      </c>
      <c r="H52" s="95">
        <v>12196.5</v>
      </c>
      <c r="I52">
        <v>6930.89</v>
      </c>
      <c r="J52" s="96">
        <f t="shared" si="30"/>
        <v>5265.61</v>
      </c>
      <c r="K52" s="95">
        <v>14788.4</v>
      </c>
      <c r="L52">
        <v>14442.8</v>
      </c>
      <c r="M52" s="96">
        <f t="shared" si="31"/>
        <v>345.60000000000036</v>
      </c>
      <c r="N52" s="95">
        <v>15964.8</v>
      </c>
      <c r="O52">
        <v>15559.9</v>
      </c>
      <c r="P52" s="96">
        <f t="shared" si="32"/>
        <v>404.89999999999964</v>
      </c>
      <c r="Q52" s="95">
        <v>12703.4</v>
      </c>
      <c r="R52">
        <v>12365.6</v>
      </c>
      <c r="S52" s="96">
        <f t="shared" si="33"/>
        <v>337.79999999999927</v>
      </c>
      <c r="T52" s="95">
        <v>11829.5</v>
      </c>
      <c r="U52">
        <v>7520.87</v>
      </c>
      <c r="V52" s="96">
        <f t="shared" si="34"/>
        <v>4308.63</v>
      </c>
      <c r="W52" s="95">
        <v>15894.4</v>
      </c>
      <c r="X52">
        <v>11584</v>
      </c>
      <c r="Y52" s="96">
        <f t="shared" si="35"/>
        <v>4310.3999999999996</v>
      </c>
      <c r="Z52" s="95">
        <v>12031.9</v>
      </c>
      <c r="AA52">
        <v>7411.33</v>
      </c>
      <c r="AB52" s="96">
        <f t="shared" si="36"/>
        <v>4620.57</v>
      </c>
      <c r="AC52" s="95"/>
      <c r="AD52"/>
      <c r="AE52" s="96">
        <f t="shared" si="37"/>
        <v>0</v>
      </c>
      <c r="AF52" s="95"/>
      <c r="AG52"/>
      <c r="AH52" s="96">
        <f t="shared" si="38"/>
        <v>0</v>
      </c>
      <c r="AI52" s="95"/>
      <c r="AJ52"/>
      <c r="AK52" s="96">
        <f t="shared" si="39"/>
        <v>0</v>
      </c>
      <c r="AL52" s="95"/>
      <c r="AM52"/>
      <c r="AN52" s="96">
        <f t="shared" si="40"/>
        <v>0</v>
      </c>
      <c r="AO52" s="95"/>
      <c r="AP52"/>
      <c r="AQ52" s="96">
        <f t="shared" si="68"/>
        <v>0</v>
      </c>
      <c r="AR52" s="95"/>
      <c r="AS52"/>
      <c r="AT52" s="96">
        <f t="shared" si="41"/>
        <v>0</v>
      </c>
      <c r="AU52" s="95"/>
      <c r="AV52"/>
      <c r="AW52" s="96">
        <f t="shared" si="42"/>
        <v>0</v>
      </c>
      <c r="AX52" s="95"/>
      <c r="AY52"/>
      <c r="AZ52" s="96">
        <f t="shared" si="43"/>
        <v>0</v>
      </c>
      <c r="BA52" s="95"/>
      <c r="BB52"/>
      <c r="BC52" s="96">
        <f t="shared" si="44"/>
        <v>0</v>
      </c>
      <c r="BD52" s="95"/>
      <c r="BE52"/>
      <c r="BF52" s="96">
        <f t="shared" si="45"/>
        <v>0</v>
      </c>
      <c r="BG52" s="95"/>
      <c r="BH52"/>
      <c r="BI52" s="96">
        <f t="shared" si="46"/>
        <v>0</v>
      </c>
      <c r="BJ52" s="95"/>
      <c r="BK52"/>
      <c r="BL52" s="96">
        <f t="shared" si="47"/>
        <v>0</v>
      </c>
      <c r="BM52" s="95"/>
      <c r="BN52"/>
      <c r="BO52" s="96">
        <f t="shared" si="48"/>
        <v>0</v>
      </c>
      <c r="BP52" s="95"/>
      <c r="BQ52"/>
      <c r="BR52" s="96">
        <f t="shared" si="49"/>
        <v>0</v>
      </c>
      <c r="BS52" s="95"/>
      <c r="BT52"/>
      <c r="BU52" s="96">
        <f t="shared" si="50"/>
        <v>0</v>
      </c>
      <c r="BV52" s="95"/>
      <c r="BW52"/>
      <c r="BX52" s="96">
        <f t="shared" si="51"/>
        <v>0</v>
      </c>
      <c r="BY52" s="95"/>
      <c r="BZ52"/>
      <c r="CA52" s="96">
        <f t="shared" si="52"/>
        <v>0</v>
      </c>
      <c r="CB52" s="95"/>
      <c r="CC52"/>
      <c r="CD52" s="96">
        <f t="shared" si="53"/>
        <v>0</v>
      </c>
      <c r="CE52" s="95"/>
      <c r="CF52"/>
      <c r="CG52" s="96">
        <f t="shared" si="54"/>
        <v>0</v>
      </c>
      <c r="CH52" s="95"/>
      <c r="CI52"/>
      <c r="CJ52" s="96">
        <f t="shared" si="55"/>
        <v>0</v>
      </c>
      <c r="CK52" s="95"/>
      <c r="CL52"/>
      <c r="CM52" s="96">
        <f t="shared" si="56"/>
        <v>0</v>
      </c>
      <c r="CN52" s="95"/>
      <c r="CO52"/>
      <c r="CP52" s="96">
        <f t="shared" si="57"/>
        <v>0</v>
      </c>
      <c r="CQ52" s="95"/>
      <c r="CR52"/>
      <c r="CS52" s="96">
        <f t="shared" si="58"/>
        <v>0</v>
      </c>
      <c r="CT52" s="95"/>
      <c r="CU52"/>
      <c r="CV52" s="96">
        <f t="shared" si="59"/>
        <v>0</v>
      </c>
      <c r="CW52" s="95"/>
      <c r="CX52"/>
      <c r="CY52" s="96">
        <f t="shared" si="60"/>
        <v>0</v>
      </c>
      <c r="CZ52" s="95"/>
      <c r="DA52"/>
      <c r="DB52" s="96">
        <f t="shared" si="61"/>
        <v>0</v>
      </c>
      <c r="DC52" s="95"/>
      <c r="DD52"/>
      <c r="DE52" s="96">
        <f t="shared" si="62"/>
        <v>0</v>
      </c>
      <c r="DF52" s="95"/>
      <c r="DG52"/>
      <c r="DH52" s="96">
        <f t="shared" si="63"/>
        <v>0</v>
      </c>
      <c r="DI52" s="95"/>
      <c r="DJ52"/>
      <c r="DK52" s="96">
        <f t="shared" si="64"/>
        <v>0</v>
      </c>
      <c r="DL52" s="95"/>
      <c r="DM52"/>
      <c r="DN52" s="96">
        <f t="shared" si="65"/>
        <v>0</v>
      </c>
      <c r="DO52" s="95"/>
      <c r="DP52"/>
      <c r="DQ52" s="96">
        <f t="shared" si="66"/>
        <v>0</v>
      </c>
      <c r="DR52" s="95"/>
      <c r="DS52"/>
      <c r="DT52" s="96">
        <f t="shared" si="67"/>
        <v>0</v>
      </c>
    </row>
    <row r="53" spans="1:124" s="97" customFormat="1" ht="15" customHeight="1" x14ac:dyDescent="0.2">
      <c r="A53">
        <v>-105</v>
      </c>
      <c r="B53" s="95">
        <v>11878.3</v>
      </c>
      <c r="C53">
        <v>6573.76</v>
      </c>
      <c r="D53" s="96">
        <f t="shared" si="28"/>
        <v>5304.5399999999991</v>
      </c>
      <c r="E53" s="95">
        <v>15856.6</v>
      </c>
      <c r="F53">
        <v>10638</v>
      </c>
      <c r="G53" s="96">
        <f t="shared" si="29"/>
        <v>5218.6000000000004</v>
      </c>
      <c r="H53" s="95">
        <v>12210.2</v>
      </c>
      <c r="I53">
        <v>6919.8</v>
      </c>
      <c r="J53" s="96">
        <f t="shared" si="30"/>
        <v>5290.4000000000005</v>
      </c>
      <c r="K53" s="95">
        <v>14823.9</v>
      </c>
      <c r="L53">
        <v>14471.7</v>
      </c>
      <c r="M53" s="96">
        <f t="shared" si="31"/>
        <v>352.19999999999891</v>
      </c>
      <c r="N53" s="95">
        <v>15876.9</v>
      </c>
      <c r="O53">
        <v>15579.5</v>
      </c>
      <c r="P53" s="96">
        <f t="shared" si="32"/>
        <v>297.39999999999964</v>
      </c>
      <c r="Q53" s="95">
        <v>12735.2</v>
      </c>
      <c r="R53">
        <v>12440.3</v>
      </c>
      <c r="S53" s="96">
        <f t="shared" si="33"/>
        <v>294.90000000000146</v>
      </c>
      <c r="T53" s="95">
        <v>11821.5</v>
      </c>
      <c r="U53">
        <v>7535.94</v>
      </c>
      <c r="V53" s="96">
        <f t="shared" si="34"/>
        <v>4285.5600000000004</v>
      </c>
      <c r="W53" s="95">
        <v>15856.6</v>
      </c>
      <c r="X53">
        <v>11627.6</v>
      </c>
      <c r="Y53" s="96">
        <f t="shared" si="35"/>
        <v>4229</v>
      </c>
      <c r="Z53" s="95">
        <v>12028.6</v>
      </c>
      <c r="AA53">
        <v>7441.92</v>
      </c>
      <c r="AB53" s="96">
        <f t="shared" si="36"/>
        <v>4586.68</v>
      </c>
      <c r="AC53" s="95"/>
      <c r="AD53"/>
      <c r="AE53" s="96">
        <f t="shared" si="37"/>
        <v>0</v>
      </c>
      <c r="AF53" s="95"/>
      <c r="AG53"/>
      <c r="AH53" s="96">
        <f t="shared" si="38"/>
        <v>0</v>
      </c>
      <c r="AI53" s="95"/>
      <c r="AJ53"/>
      <c r="AK53" s="96">
        <f t="shared" si="39"/>
        <v>0</v>
      </c>
      <c r="AL53" s="95"/>
      <c r="AM53"/>
      <c r="AN53" s="96">
        <f t="shared" si="40"/>
        <v>0</v>
      </c>
      <c r="AO53" s="95"/>
      <c r="AP53"/>
      <c r="AQ53" s="96">
        <f t="shared" si="68"/>
        <v>0</v>
      </c>
      <c r="AR53" s="95"/>
      <c r="AS53"/>
      <c r="AT53" s="96">
        <f t="shared" si="41"/>
        <v>0</v>
      </c>
      <c r="AU53" s="95"/>
      <c r="AV53"/>
      <c r="AW53" s="96">
        <f t="shared" si="42"/>
        <v>0</v>
      </c>
      <c r="AX53" s="95"/>
      <c r="AY53"/>
      <c r="AZ53" s="96">
        <f t="shared" si="43"/>
        <v>0</v>
      </c>
      <c r="BA53" s="95"/>
      <c r="BB53"/>
      <c r="BC53" s="96">
        <f t="shared" si="44"/>
        <v>0</v>
      </c>
      <c r="BD53" s="95"/>
      <c r="BE53"/>
      <c r="BF53" s="96">
        <f t="shared" si="45"/>
        <v>0</v>
      </c>
      <c r="BG53" s="95"/>
      <c r="BH53"/>
      <c r="BI53" s="96">
        <f t="shared" si="46"/>
        <v>0</v>
      </c>
      <c r="BJ53" s="95"/>
      <c r="BK53"/>
      <c r="BL53" s="96">
        <f t="shared" si="47"/>
        <v>0</v>
      </c>
      <c r="BM53" s="95"/>
      <c r="BN53"/>
      <c r="BO53" s="96">
        <f t="shared" si="48"/>
        <v>0</v>
      </c>
      <c r="BP53" s="95"/>
      <c r="BQ53"/>
      <c r="BR53" s="96">
        <f t="shared" si="49"/>
        <v>0</v>
      </c>
      <c r="BS53" s="95"/>
      <c r="BT53"/>
      <c r="BU53" s="96">
        <f t="shared" si="50"/>
        <v>0</v>
      </c>
      <c r="BV53" s="95"/>
      <c r="BW53"/>
      <c r="BX53" s="96">
        <f t="shared" si="51"/>
        <v>0</v>
      </c>
      <c r="BY53" s="95"/>
      <c r="BZ53"/>
      <c r="CA53" s="96">
        <f t="shared" si="52"/>
        <v>0</v>
      </c>
      <c r="CB53" s="95"/>
      <c r="CC53"/>
      <c r="CD53" s="96">
        <f t="shared" si="53"/>
        <v>0</v>
      </c>
      <c r="CE53" s="95"/>
      <c r="CF53"/>
      <c r="CG53" s="96">
        <f t="shared" si="54"/>
        <v>0</v>
      </c>
      <c r="CH53" s="95"/>
      <c r="CI53"/>
      <c r="CJ53" s="96">
        <f t="shared" si="55"/>
        <v>0</v>
      </c>
      <c r="CK53" s="95"/>
      <c r="CL53"/>
      <c r="CM53" s="96">
        <f t="shared" si="56"/>
        <v>0</v>
      </c>
      <c r="CN53" s="95"/>
      <c r="CO53"/>
      <c r="CP53" s="96">
        <f t="shared" si="57"/>
        <v>0</v>
      </c>
      <c r="CQ53" s="95"/>
      <c r="CR53"/>
      <c r="CS53" s="96">
        <f t="shared" si="58"/>
        <v>0</v>
      </c>
      <c r="CT53" s="95"/>
      <c r="CU53"/>
      <c r="CV53" s="96">
        <f t="shared" si="59"/>
        <v>0</v>
      </c>
      <c r="CW53" s="95"/>
      <c r="CX53"/>
      <c r="CY53" s="96">
        <f t="shared" si="60"/>
        <v>0</v>
      </c>
      <c r="CZ53" s="95"/>
      <c r="DA53"/>
      <c r="DB53" s="96">
        <f t="shared" si="61"/>
        <v>0</v>
      </c>
      <c r="DC53" s="95"/>
      <c r="DD53"/>
      <c r="DE53" s="96">
        <f t="shared" si="62"/>
        <v>0</v>
      </c>
      <c r="DF53" s="95"/>
      <c r="DG53"/>
      <c r="DH53" s="96">
        <f t="shared" si="63"/>
        <v>0</v>
      </c>
      <c r="DI53" s="95"/>
      <c r="DJ53"/>
      <c r="DK53" s="96">
        <f t="shared" si="64"/>
        <v>0</v>
      </c>
      <c r="DL53" s="95"/>
      <c r="DM53"/>
      <c r="DN53" s="96">
        <f t="shared" si="65"/>
        <v>0</v>
      </c>
      <c r="DO53" s="95"/>
      <c r="DP53"/>
      <c r="DQ53" s="96">
        <f t="shared" si="66"/>
        <v>0</v>
      </c>
      <c r="DR53" s="95"/>
      <c r="DS53"/>
      <c r="DT53" s="96">
        <f t="shared" si="67"/>
        <v>0</v>
      </c>
    </row>
    <row r="54" spans="1:124" s="97" customFormat="1" ht="15" customHeight="1" x14ac:dyDescent="0.2">
      <c r="A54">
        <v>-99</v>
      </c>
      <c r="B54" s="95">
        <v>11845.7</v>
      </c>
      <c r="C54">
        <v>6446.37</v>
      </c>
      <c r="D54" s="96">
        <f t="shared" si="28"/>
        <v>5399.3300000000008</v>
      </c>
      <c r="E54" s="95">
        <v>15813.1</v>
      </c>
      <c r="F54">
        <v>10585.9</v>
      </c>
      <c r="G54" s="96">
        <f t="shared" si="29"/>
        <v>5227.2000000000007</v>
      </c>
      <c r="H54" s="95">
        <v>12182.8</v>
      </c>
      <c r="I54">
        <v>6835.06</v>
      </c>
      <c r="J54" s="96">
        <f t="shared" si="30"/>
        <v>5347.7399999999989</v>
      </c>
      <c r="K54" s="95">
        <v>14895.4</v>
      </c>
      <c r="L54">
        <v>14574.1</v>
      </c>
      <c r="M54" s="96">
        <f t="shared" si="31"/>
        <v>321.29999999999927</v>
      </c>
      <c r="N54" s="95">
        <v>15853.6</v>
      </c>
      <c r="O54">
        <v>15482</v>
      </c>
      <c r="P54" s="96">
        <f t="shared" si="32"/>
        <v>371.60000000000036</v>
      </c>
      <c r="Q54" s="95">
        <v>12644</v>
      </c>
      <c r="R54">
        <v>12436.7</v>
      </c>
      <c r="S54" s="96">
        <f t="shared" si="33"/>
        <v>207.29999999999927</v>
      </c>
      <c r="T54" s="95">
        <v>11811.8</v>
      </c>
      <c r="U54">
        <v>7531.34</v>
      </c>
      <c r="V54" s="96">
        <f t="shared" si="34"/>
        <v>4280.4599999999991</v>
      </c>
      <c r="W54" s="95">
        <v>15844.9</v>
      </c>
      <c r="X54">
        <v>11513</v>
      </c>
      <c r="Y54" s="96">
        <f t="shared" si="35"/>
        <v>4331.8999999999996</v>
      </c>
      <c r="Z54" s="95">
        <v>11991.9</v>
      </c>
      <c r="AA54">
        <v>7399.27</v>
      </c>
      <c r="AB54" s="96">
        <f t="shared" si="36"/>
        <v>4592.6299999999992</v>
      </c>
      <c r="AC54" s="95"/>
      <c r="AD54"/>
      <c r="AE54" s="96">
        <f t="shared" si="37"/>
        <v>0</v>
      </c>
      <c r="AF54" s="95"/>
      <c r="AG54"/>
      <c r="AH54" s="96">
        <f t="shared" si="38"/>
        <v>0</v>
      </c>
      <c r="AI54" s="95"/>
      <c r="AJ54"/>
      <c r="AK54" s="96">
        <f t="shared" si="39"/>
        <v>0</v>
      </c>
      <c r="AL54" s="95"/>
      <c r="AM54"/>
      <c r="AN54" s="96">
        <f t="shared" si="40"/>
        <v>0</v>
      </c>
      <c r="AO54" s="95"/>
      <c r="AP54"/>
      <c r="AQ54" s="96">
        <f t="shared" si="68"/>
        <v>0</v>
      </c>
      <c r="AR54" s="95"/>
      <c r="AS54"/>
      <c r="AT54" s="96">
        <f t="shared" si="41"/>
        <v>0</v>
      </c>
      <c r="AU54" s="95"/>
      <c r="AV54"/>
      <c r="AW54" s="96">
        <f t="shared" si="42"/>
        <v>0</v>
      </c>
      <c r="AX54" s="95"/>
      <c r="AY54"/>
      <c r="AZ54" s="96">
        <f t="shared" si="43"/>
        <v>0</v>
      </c>
      <c r="BA54" s="95"/>
      <c r="BB54"/>
      <c r="BC54" s="96">
        <f t="shared" si="44"/>
        <v>0</v>
      </c>
      <c r="BD54" s="95"/>
      <c r="BE54"/>
      <c r="BF54" s="96">
        <f t="shared" si="45"/>
        <v>0</v>
      </c>
      <c r="BG54" s="95"/>
      <c r="BH54"/>
      <c r="BI54" s="96">
        <f t="shared" si="46"/>
        <v>0</v>
      </c>
      <c r="BJ54" s="95"/>
      <c r="BK54"/>
      <c r="BL54" s="96">
        <f t="shared" si="47"/>
        <v>0</v>
      </c>
      <c r="BM54" s="95"/>
      <c r="BN54"/>
      <c r="BO54" s="96">
        <f t="shared" si="48"/>
        <v>0</v>
      </c>
      <c r="BP54" s="95"/>
      <c r="BQ54"/>
      <c r="BR54" s="96">
        <f t="shared" si="49"/>
        <v>0</v>
      </c>
      <c r="BS54" s="95"/>
      <c r="BT54"/>
      <c r="BU54" s="96">
        <f t="shared" si="50"/>
        <v>0</v>
      </c>
      <c r="BV54" s="95"/>
      <c r="BW54"/>
      <c r="BX54" s="96">
        <f t="shared" si="51"/>
        <v>0</v>
      </c>
      <c r="BY54" s="95"/>
      <c r="BZ54"/>
      <c r="CA54" s="96">
        <f t="shared" si="52"/>
        <v>0</v>
      </c>
      <c r="CB54" s="95"/>
      <c r="CC54"/>
      <c r="CD54" s="96">
        <f t="shared" si="53"/>
        <v>0</v>
      </c>
      <c r="CE54" s="95"/>
      <c r="CF54"/>
      <c r="CG54" s="96">
        <f t="shared" si="54"/>
        <v>0</v>
      </c>
      <c r="CH54" s="95"/>
      <c r="CI54"/>
      <c r="CJ54" s="96">
        <f t="shared" si="55"/>
        <v>0</v>
      </c>
      <c r="CK54" s="95"/>
      <c r="CL54"/>
      <c r="CM54" s="96">
        <f t="shared" si="56"/>
        <v>0</v>
      </c>
      <c r="CN54" s="95"/>
      <c r="CO54"/>
      <c r="CP54" s="96">
        <f t="shared" si="57"/>
        <v>0</v>
      </c>
      <c r="CQ54" s="95"/>
      <c r="CR54"/>
      <c r="CS54" s="96">
        <f t="shared" si="58"/>
        <v>0</v>
      </c>
      <c r="CT54" s="95"/>
      <c r="CU54"/>
      <c r="CV54" s="96">
        <f t="shared" si="59"/>
        <v>0</v>
      </c>
      <c r="CW54" s="95"/>
      <c r="CX54"/>
      <c r="CY54" s="96">
        <f t="shared" si="60"/>
        <v>0</v>
      </c>
      <c r="CZ54" s="95"/>
      <c r="DA54"/>
      <c r="DB54" s="96">
        <f t="shared" si="61"/>
        <v>0</v>
      </c>
      <c r="DC54" s="95"/>
      <c r="DD54"/>
      <c r="DE54" s="96">
        <f t="shared" si="62"/>
        <v>0</v>
      </c>
      <c r="DF54" s="95"/>
      <c r="DG54"/>
      <c r="DH54" s="96">
        <f t="shared" si="63"/>
        <v>0</v>
      </c>
      <c r="DI54" s="95"/>
      <c r="DJ54"/>
      <c r="DK54" s="96">
        <f t="shared" si="64"/>
        <v>0</v>
      </c>
      <c r="DL54" s="95"/>
      <c r="DM54"/>
      <c r="DN54" s="96">
        <f t="shared" si="65"/>
        <v>0</v>
      </c>
      <c r="DO54" s="95"/>
      <c r="DP54"/>
      <c r="DQ54" s="96">
        <f t="shared" si="66"/>
        <v>0</v>
      </c>
      <c r="DR54" s="95"/>
      <c r="DS54"/>
      <c r="DT54" s="96">
        <f t="shared" si="67"/>
        <v>0</v>
      </c>
    </row>
    <row r="55" spans="1:124" s="97" customFormat="1" ht="15" customHeight="1" x14ac:dyDescent="0.2">
      <c r="A55">
        <v>-93</v>
      </c>
      <c r="B55" s="95">
        <v>11733.2</v>
      </c>
      <c r="C55">
        <v>6262.04</v>
      </c>
      <c r="D55" s="96">
        <f t="shared" si="28"/>
        <v>5471.1600000000008</v>
      </c>
      <c r="E55" s="95">
        <v>15844.9</v>
      </c>
      <c r="F55">
        <v>10461.700000000001</v>
      </c>
      <c r="G55" s="96">
        <f t="shared" si="29"/>
        <v>5383.1999999999989</v>
      </c>
      <c r="H55" s="95">
        <v>12150.2</v>
      </c>
      <c r="I55">
        <v>6710.42</v>
      </c>
      <c r="J55" s="96">
        <f t="shared" si="30"/>
        <v>5439.7800000000007</v>
      </c>
      <c r="K55" s="95">
        <v>14882.5</v>
      </c>
      <c r="L55">
        <v>14616</v>
      </c>
      <c r="M55" s="96">
        <f t="shared" si="31"/>
        <v>266.5</v>
      </c>
      <c r="N55" s="95">
        <v>15926.7</v>
      </c>
      <c r="O55">
        <v>15551.5</v>
      </c>
      <c r="P55" s="96">
        <f t="shared" si="32"/>
        <v>375.20000000000073</v>
      </c>
      <c r="Q55" s="95">
        <v>12714.6</v>
      </c>
      <c r="R55">
        <v>12395.7</v>
      </c>
      <c r="S55" s="96">
        <f t="shared" si="33"/>
        <v>318.89999999999964</v>
      </c>
      <c r="T55" s="95">
        <v>11789.2</v>
      </c>
      <c r="U55">
        <v>7452.81</v>
      </c>
      <c r="V55" s="96">
        <f t="shared" si="34"/>
        <v>4336.3900000000003</v>
      </c>
      <c r="W55" s="95">
        <v>15850.7</v>
      </c>
      <c r="X55">
        <v>11480.9</v>
      </c>
      <c r="Y55" s="96">
        <f t="shared" si="35"/>
        <v>4369.8000000000011</v>
      </c>
      <c r="Z55" s="95">
        <v>12001.9</v>
      </c>
      <c r="AA55">
        <v>7372.16</v>
      </c>
      <c r="AB55" s="96">
        <f t="shared" si="36"/>
        <v>4629.74</v>
      </c>
      <c r="AC55" s="95"/>
      <c r="AD55"/>
      <c r="AE55" s="96">
        <f t="shared" si="37"/>
        <v>0</v>
      </c>
      <c r="AF55" s="95"/>
      <c r="AG55"/>
      <c r="AH55" s="96">
        <f t="shared" si="38"/>
        <v>0</v>
      </c>
      <c r="AI55" s="95"/>
      <c r="AJ55"/>
      <c r="AK55" s="96">
        <f t="shared" si="39"/>
        <v>0</v>
      </c>
      <c r="AL55" s="95"/>
      <c r="AM55"/>
      <c r="AN55" s="96">
        <f t="shared" si="40"/>
        <v>0</v>
      </c>
      <c r="AO55" s="95"/>
      <c r="AP55"/>
      <c r="AQ55" s="96">
        <f t="shared" si="68"/>
        <v>0</v>
      </c>
      <c r="AR55" s="95"/>
      <c r="AS55"/>
      <c r="AT55" s="96">
        <f t="shared" si="41"/>
        <v>0</v>
      </c>
      <c r="AU55" s="95"/>
      <c r="AV55"/>
      <c r="AW55" s="96">
        <f t="shared" si="42"/>
        <v>0</v>
      </c>
      <c r="AX55" s="95"/>
      <c r="AY55"/>
      <c r="AZ55" s="96">
        <f t="shared" si="43"/>
        <v>0</v>
      </c>
      <c r="BA55" s="95"/>
      <c r="BB55"/>
      <c r="BC55" s="96">
        <f t="shared" si="44"/>
        <v>0</v>
      </c>
      <c r="BD55" s="95"/>
      <c r="BE55"/>
      <c r="BF55" s="96">
        <f t="shared" si="45"/>
        <v>0</v>
      </c>
      <c r="BG55" s="95"/>
      <c r="BH55"/>
      <c r="BI55" s="96">
        <f t="shared" si="46"/>
        <v>0</v>
      </c>
      <c r="BJ55" s="95"/>
      <c r="BK55"/>
      <c r="BL55" s="96">
        <f t="shared" si="47"/>
        <v>0</v>
      </c>
      <c r="BM55" s="95"/>
      <c r="BN55"/>
      <c r="BO55" s="96">
        <f t="shared" si="48"/>
        <v>0</v>
      </c>
      <c r="BP55" s="95"/>
      <c r="BQ55"/>
      <c r="BR55" s="96">
        <f t="shared" si="49"/>
        <v>0</v>
      </c>
      <c r="BS55" s="95"/>
      <c r="BT55"/>
      <c r="BU55" s="96">
        <f t="shared" si="50"/>
        <v>0</v>
      </c>
      <c r="BV55" s="95"/>
      <c r="BW55"/>
      <c r="BX55" s="96">
        <f t="shared" si="51"/>
        <v>0</v>
      </c>
      <c r="BY55" s="95"/>
      <c r="BZ55"/>
      <c r="CA55" s="96">
        <f t="shared" si="52"/>
        <v>0</v>
      </c>
      <c r="CB55" s="95"/>
      <c r="CC55"/>
      <c r="CD55" s="96">
        <f t="shared" si="53"/>
        <v>0</v>
      </c>
      <c r="CE55" s="95"/>
      <c r="CF55"/>
      <c r="CG55" s="96">
        <f t="shared" si="54"/>
        <v>0</v>
      </c>
      <c r="CH55" s="95"/>
      <c r="CI55"/>
      <c r="CJ55" s="96">
        <f t="shared" si="55"/>
        <v>0</v>
      </c>
      <c r="CK55" s="95"/>
      <c r="CL55"/>
      <c r="CM55" s="96">
        <f t="shared" si="56"/>
        <v>0</v>
      </c>
      <c r="CN55" s="95"/>
      <c r="CO55"/>
      <c r="CP55" s="96">
        <f t="shared" si="57"/>
        <v>0</v>
      </c>
      <c r="CQ55" s="95"/>
      <c r="CR55"/>
      <c r="CS55" s="96">
        <f t="shared" si="58"/>
        <v>0</v>
      </c>
      <c r="CT55" s="95"/>
      <c r="CU55"/>
      <c r="CV55" s="96">
        <f t="shared" si="59"/>
        <v>0</v>
      </c>
      <c r="CW55" s="95"/>
      <c r="CX55"/>
      <c r="CY55" s="96">
        <f t="shared" si="60"/>
        <v>0</v>
      </c>
      <c r="CZ55" s="95"/>
      <c r="DA55"/>
      <c r="DB55" s="96">
        <f t="shared" si="61"/>
        <v>0</v>
      </c>
      <c r="DC55" s="95"/>
      <c r="DD55"/>
      <c r="DE55" s="96">
        <f t="shared" si="62"/>
        <v>0</v>
      </c>
      <c r="DF55" s="95"/>
      <c r="DG55"/>
      <c r="DH55" s="96">
        <f t="shared" si="63"/>
        <v>0</v>
      </c>
      <c r="DI55" s="95"/>
      <c r="DJ55"/>
      <c r="DK55" s="96">
        <f t="shared" si="64"/>
        <v>0</v>
      </c>
      <c r="DL55" s="95"/>
      <c r="DM55"/>
      <c r="DN55" s="96">
        <f t="shared" si="65"/>
        <v>0</v>
      </c>
      <c r="DO55" s="95"/>
      <c r="DP55"/>
      <c r="DQ55" s="96">
        <f t="shared" si="66"/>
        <v>0</v>
      </c>
      <c r="DR55" s="95"/>
      <c r="DS55"/>
      <c r="DT55" s="96">
        <f t="shared" si="67"/>
        <v>0</v>
      </c>
    </row>
    <row r="56" spans="1:124" s="97" customFormat="1" ht="15" customHeight="1" x14ac:dyDescent="0.2">
      <c r="A56">
        <v>-87</v>
      </c>
      <c r="B56" s="95">
        <v>11723.7</v>
      </c>
      <c r="C56">
        <v>6208.11</v>
      </c>
      <c r="D56" s="96">
        <f t="shared" si="28"/>
        <v>5515.5900000000011</v>
      </c>
      <c r="E56" s="95">
        <v>15721.1</v>
      </c>
      <c r="F56">
        <v>10325.6</v>
      </c>
      <c r="G56" s="96">
        <f t="shared" si="29"/>
        <v>5395.5</v>
      </c>
      <c r="H56" s="95">
        <v>12085.7</v>
      </c>
      <c r="I56">
        <v>6603.37</v>
      </c>
      <c r="J56" s="96">
        <f t="shared" si="30"/>
        <v>5482.3300000000008</v>
      </c>
      <c r="K56" s="95">
        <v>14972.7</v>
      </c>
      <c r="L56">
        <v>14717.9</v>
      </c>
      <c r="M56" s="96">
        <f t="shared" si="31"/>
        <v>254.80000000000109</v>
      </c>
      <c r="N56" s="95">
        <v>15909.1</v>
      </c>
      <c r="O56">
        <v>15498.6</v>
      </c>
      <c r="P56" s="96">
        <f t="shared" si="32"/>
        <v>410.5</v>
      </c>
      <c r="Q56" s="95">
        <v>12694.1</v>
      </c>
      <c r="R56">
        <v>12376.2</v>
      </c>
      <c r="S56" s="96">
        <f t="shared" si="33"/>
        <v>317.89999999999964</v>
      </c>
      <c r="T56" s="95">
        <v>11811.8</v>
      </c>
      <c r="U56">
        <v>7407.52</v>
      </c>
      <c r="V56" s="96">
        <f t="shared" si="34"/>
        <v>4404.2799999999988</v>
      </c>
      <c r="W56" s="95">
        <v>15871.1</v>
      </c>
      <c r="X56">
        <v>11420.3</v>
      </c>
      <c r="Y56" s="96">
        <f t="shared" si="35"/>
        <v>4450.8000000000011</v>
      </c>
      <c r="Z56" s="95">
        <v>12040.3</v>
      </c>
      <c r="AA56">
        <v>7347.1</v>
      </c>
      <c r="AB56" s="96">
        <f t="shared" si="36"/>
        <v>4693.1999999999989</v>
      </c>
      <c r="AC56" s="95"/>
      <c r="AD56"/>
      <c r="AE56" s="96">
        <f t="shared" si="37"/>
        <v>0</v>
      </c>
      <c r="AF56" s="95"/>
      <c r="AG56"/>
      <c r="AH56" s="96">
        <f t="shared" si="38"/>
        <v>0</v>
      </c>
      <c r="AI56" s="95"/>
      <c r="AJ56"/>
      <c r="AK56" s="96">
        <f t="shared" si="39"/>
        <v>0</v>
      </c>
      <c r="AL56" s="95"/>
      <c r="AM56"/>
      <c r="AN56" s="96">
        <f t="shared" si="40"/>
        <v>0</v>
      </c>
      <c r="AO56" s="95"/>
      <c r="AP56"/>
      <c r="AQ56" s="96">
        <f t="shared" si="68"/>
        <v>0</v>
      </c>
      <c r="AR56" s="95"/>
      <c r="AS56"/>
      <c r="AT56" s="96">
        <f t="shared" si="41"/>
        <v>0</v>
      </c>
      <c r="AU56" s="95"/>
      <c r="AV56"/>
      <c r="AW56" s="96">
        <f t="shared" si="42"/>
        <v>0</v>
      </c>
      <c r="AX56" s="95"/>
      <c r="AY56"/>
      <c r="AZ56" s="96">
        <f t="shared" si="43"/>
        <v>0</v>
      </c>
      <c r="BA56" s="95"/>
      <c r="BB56"/>
      <c r="BC56" s="96">
        <f t="shared" si="44"/>
        <v>0</v>
      </c>
      <c r="BD56" s="95"/>
      <c r="BE56"/>
      <c r="BF56" s="96">
        <f t="shared" si="45"/>
        <v>0</v>
      </c>
      <c r="BG56" s="95"/>
      <c r="BH56"/>
      <c r="BI56" s="96">
        <f t="shared" si="46"/>
        <v>0</v>
      </c>
      <c r="BJ56" s="95"/>
      <c r="BK56"/>
      <c r="BL56" s="96">
        <f t="shared" si="47"/>
        <v>0</v>
      </c>
      <c r="BM56" s="95"/>
      <c r="BN56"/>
      <c r="BO56" s="96">
        <f t="shared" si="48"/>
        <v>0</v>
      </c>
      <c r="BP56" s="95"/>
      <c r="BQ56"/>
      <c r="BR56" s="96">
        <f t="shared" si="49"/>
        <v>0</v>
      </c>
      <c r="BS56" s="95"/>
      <c r="BT56"/>
      <c r="BU56" s="96">
        <f t="shared" si="50"/>
        <v>0</v>
      </c>
      <c r="BV56" s="95"/>
      <c r="BW56"/>
      <c r="BX56" s="96">
        <f t="shared" si="51"/>
        <v>0</v>
      </c>
      <c r="BY56" s="95"/>
      <c r="BZ56"/>
      <c r="CA56" s="96">
        <f t="shared" si="52"/>
        <v>0</v>
      </c>
      <c r="CB56" s="95"/>
      <c r="CC56"/>
      <c r="CD56" s="96">
        <f t="shared" si="53"/>
        <v>0</v>
      </c>
      <c r="CE56" s="95"/>
      <c r="CF56"/>
      <c r="CG56" s="96">
        <f t="shared" si="54"/>
        <v>0</v>
      </c>
      <c r="CH56" s="95"/>
      <c r="CI56"/>
      <c r="CJ56" s="96">
        <f t="shared" si="55"/>
        <v>0</v>
      </c>
      <c r="CK56" s="95"/>
      <c r="CL56"/>
      <c r="CM56" s="96">
        <f t="shared" si="56"/>
        <v>0</v>
      </c>
      <c r="CN56" s="95"/>
      <c r="CO56"/>
      <c r="CP56" s="96">
        <f t="shared" si="57"/>
        <v>0</v>
      </c>
      <c r="CQ56" s="95"/>
      <c r="CR56"/>
      <c r="CS56" s="96">
        <f t="shared" si="58"/>
        <v>0</v>
      </c>
      <c r="CT56" s="95"/>
      <c r="CU56"/>
      <c r="CV56" s="96">
        <f t="shared" si="59"/>
        <v>0</v>
      </c>
      <c r="CW56" s="95"/>
      <c r="CX56"/>
      <c r="CY56" s="96">
        <f t="shared" si="60"/>
        <v>0</v>
      </c>
      <c r="CZ56" s="95"/>
      <c r="DA56"/>
      <c r="DB56" s="96">
        <f t="shared" si="61"/>
        <v>0</v>
      </c>
      <c r="DC56" s="95"/>
      <c r="DD56"/>
      <c r="DE56" s="96">
        <f t="shared" si="62"/>
        <v>0</v>
      </c>
      <c r="DF56" s="95"/>
      <c r="DG56"/>
      <c r="DH56" s="96">
        <f t="shared" si="63"/>
        <v>0</v>
      </c>
      <c r="DI56" s="95"/>
      <c r="DJ56"/>
      <c r="DK56" s="96">
        <f t="shared" si="64"/>
        <v>0</v>
      </c>
      <c r="DL56" s="95"/>
      <c r="DM56"/>
      <c r="DN56" s="96">
        <f t="shared" si="65"/>
        <v>0</v>
      </c>
      <c r="DO56" s="95"/>
      <c r="DP56"/>
      <c r="DQ56" s="96">
        <f t="shared" si="66"/>
        <v>0</v>
      </c>
      <c r="DR56" s="95"/>
      <c r="DS56"/>
      <c r="DT56" s="96">
        <f t="shared" si="67"/>
        <v>0</v>
      </c>
    </row>
    <row r="57" spans="1:124" s="97" customFormat="1" ht="15" customHeight="1" x14ac:dyDescent="0.2">
      <c r="A57">
        <v>-81</v>
      </c>
      <c r="B57" s="95">
        <v>11696.7</v>
      </c>
      <c r="C57">
        <v>6188.12</v>
      </c>
      <c r="D57" s="96">
        <f t="shared" si="28"/>
        <v>5508.5800000000008</v>
      </c>
      <c r="E57" s="95">
        <v>15678.4</v>
      </c>
      <c r="F57">
        <v>10242.5</v>
      </c>
      <c r="G57" s="96">
        <f t="shared" si="29"/>
        <v>5435.9</v>
      </c>
      <c r="H57" s="95">
        <v>12055.4</v>
      </c>
      <c r="I57">
        <v>6533.53</v>
      </c>
      <c r="J57" s="96">
        <f t="shared" si="30"/>
        <v>5521.87</v>
      </c>
      <c r="K57" s="95">
        <v>15014.3</v>
      </c>
      <c r="L57">
        <v>14791</v>
      </c>
      <c r="M57" s="96">
        <f t="shared" si="31"/>
        <v>223.29999999999927</v>
      </c>
      <c r="N57" s="95">
        <v>15956</v>
      </c>
      <c r="O57">
        <v>15532</v>
      </c>
      <c r="P57" s="96">
        <f t="shared" si="32"/>
        <v>424</v>
      </c>
      <c r="Q57" s="95">
        <v>12653.2</v>
      </c>
      <c r="R57">
        <v>12309.3</v>
      </c>
      <c r="S57" s="96">
        <f t="shared" si="33"/>
        <v>343.90000000000146</v>
      </c>
      <c r="T57" s="95">
        <v>11758.8</v>
      </c>
      <c r="U57">
        <v>7341.48</v>
      </c>
      <c r="V57" s="96">
        <f t="shared" si="34"/>
        <v>4417.32</v>
      </c>
      <c r="W57" s="95">
        <v>15874</v>
      </c>
      <c r="X57">
        <v>11382.8</v>
      </c>
      <c r="Y57" s="96">
        <f t="shared" si="35"/>
        <v>4491.2000000000007</v>
      </c>
      <c r="Z57" s="95">
        <v>11948.8</v>
      </c>
      <c r="AA57">
        <v>7273.59</v>
      </c>
      <c r="AB57" s="96">
        <f t="shared" si="36"/>
        <v>4675.2099999999991</v>
      </c>
      <c r="AC57" s="95"/>
      <c r="AD57"/>
      <c r="AE57" s="96">
        <f t="shared" si="37"/>
        <v>0</v>
      </c>
      <c r="AF57" s="95"/>
      <c r="AG57"/>
      <c r="AH57" s="96">
        <f t="shared" si="38"/>
        <v>0</v>
      </c>
      <c r="AI57" s="95"/>
      <c r="AJ57"/>
      <c r="AK57" s="96">
        <f t="shared" si="39"/>
        <v>0</v>
      </c>
      <c r="AL57" s="95"/>
      <c r="AM57"/>
      <c r="AN57" s="96">
        <f t="shared" si="40"/>
        <v>0</v>
      </c>
      <c r="AO57" s="95"/>
      <c r="AP57"/>
      <c r="AQ57" s="96">
        <f t="shared" si="68"/>
        <v>0</v>
      </c>
      <c r="AR57" s="95"/>
      <c r="AS57"/>
      <c r="AT57" s="96">
        <f t="shared" si="41"/>
        <v>0</v>
      </c>
      <c r="AU57" s="95"/>
      <c r="AV57"/>
      <c r="AW57" s="96">
        <f t="shared" si="42"/>
        <v>0</v>
      </c>
      <c r="AX57" s="95"/>
      <c r="AY57"/>
      <c r="AZ57" s="96">
        <f t="shared" si="43"/>
        <v>0</v>
      </c>
      <c r="BA57" s="95"/>
      <c r="BB57"/>
      <c r="BC57" s="96">
        <f t="shared" si="44"/>
        <v>0</v>
      </c>
      <c r="BD57" s="95"/>
      <c r="BE57"/>
      <c r="BF57" s="96">
        <f t="shared" si="45"/>
        <v>0</v>
      </c>
      <c r="BG57" s="95"/>
      <c r="BH57"/>
      <c r="BI57" s="96">
        <f t="shared" si="46"/>
        <v>0</v>
      </c>
      <c r="BJ57" s="95"/>
      <c r="BK57"/>
      <c r="BL57" s="96">
        <f t="shared" si="47"/>
        <v>0</v>
      </c>
      <c r="BM57" s="95"/>
      <c r="BN57"/>
      <c r="BO57" s="96">
        <f t="shared" si="48"/>
        <v>0</v>
      </c>
      <c r="BP57" s="95"/>
      <c r="BQ57"/>
      <c r="BR57" s="96">
        <f t="shared" si="49"/>
        <v>0</v>
      </c>
      <c r="BS57" s="95"/>
      <c r="BT57"/>
      <c r="BU57" s="96">
        <f t="shared" si="50"/>
        <v>0</v>
      </c>
      <c r="BV57" s="95"/>
      <c r="BW57"/>
      <c r="BX57" s="96">
        <f t="shared" si="51"/>
        <v>0</v>
      </c>
      <c r="BY57" s="95"/>
      <c r="BZ57"/>
      <c r="CA57" s="96">
        <f t="shared" si="52"/>
        <v>0</v>
      </c>
      <c r="CB57" s="95"/>
      <c r="CC57"/>
      <c r="CD57" s="96">
        <f t="shared" si="53"/>
        <v>0</v>
      </c>
      <c r="CE57" s="95"/>
      <c r="CF57"/>
      <c r="CG57" s="96">
        <f t="shared" si="54"/>
        <v>0</v>
      </c>
      <c r="CH57" s="95"/>
      <c r="CI57"/>
      <c r="CJ57" s="96">
        <f t="shared" si="55"/>
        <v>0</v>
      </c>
      <c r="CK57" s="95"/>
      <c r="CL57"/>
      <c r="CM57" s="96">
        <f t="shared" si="56"/>
        <v>0</v>
      </c>
      <c r="CN57" s="95"/>
      <c r="CO57"/>
      <c r="CP57" s="96">
        <f t="shared" si="57"/>
        <v>0</v>
      </c>
      <c r="CQ57" s="95"/>
      <c r="CR57"/>
      <c r="CS57" s="96">
        <f t="shared" si="58"/>
        <v>0</v>
      </c>
      <c r="CT57" s="95"/>
      <c r="CU57"/>
      <c r="CV57" s="96">
        <f t="shared" si="59"/>
        <v>0</v>
      </c>
      <c r="CW57" s="95"/>
      <c r="CX57"/>
      <c r="CY57" s="96">
        <f t="shared" si="60"/>
        <v>0</v>
      </c>
      <c r="CZ57" s="95"/>
      <c r="DA57"/>
      <c r="DB57" s="96">
        <f t="shared" si="61"/>
        <v>0</v>
      </c>
      <c r="DC57" s="95"/>
      <c r="DD57"/>
      <c r="DE57" s="96">
        <f t="shared" si="62"/>
        <v>0</v>
      </c>
      <c r="DF57" s="95"/>
      <c r="DG57"/>
      <c r="DH57" s="96">
        <f t="shared" si="63"/>
        <v>0</v>
      </c>
      <c r="DI57" s="95"/>
      <c r="DJ57"/>
      <c r="DK57" s="96">
        <f t="shared" si="64"/>
        <v>0</v>
      </c>
      <c r="DL57" s="95"/>
      <c r="DM57"/>
      <c r="DN57" s="96">
        <f t="shared" si="65"/>
        <v>0</v>
      </c>
      <c r="DO57" s="95"/>
      <c r="DP57"/>
      <c r="DQ57" s="96">
        <f t="shared" si="66"/>
        <v>0</v>
      </c>
      <c r="DR57" s="95"/>
      <c r="DS57"/>
      <c r="DT57" s="96">
        <f t="shared" si="67"/>
        <v>0</v>
      </c>
    </row>
    <row r="58" spans="1:124" s="97" customFormat="1" ht="15" customHeight="1" x14ac:dyDescent="0.2">
      <c r="A58">
        <v>-75</v>
      </c>
      <c r="B58" s="95">
        <v>11734.8</v>
      </c>
      <c r="C58">
        <v>6185.91</v>
      </c>
      <c r="D58" s="96">
        <f t="shared" si="28"/>
        <v>5548.8899999999994</v>
      </c>
      <c r="E58" s="95">
        <v>15647.2</v>
      </c>
      <c r="F58">
        <v>10189.299999999999</v>
      </c>
      <c r="G58" s="96">
        <f t="shared" si="29"/>
        <v>5457.9000000000015</v>
      </c>
      <c r="H58" s="95">
        <v>12067.2</v>
      </c>
      <c r="I58">
        <v>6512.88</v>
      </c>
      <c r="J58" s="96">
        <f t="shared" si="30"/>
        <v>5554.3200000000006</v>
      </c>
      <c r="K58" s="95">
        <v>15114</v>
      </c>
      <c r="L58">
        <v>14885.1</v>
      </c>
      <c r="M58" s="96">
        <f t="shared" si="31"/>
        <v>228.89999999999964</v>
      </c>
      <c r="N58" s="95">
        <v>15923.7</v>
      </c>
      <c r="O58">
        <v>15512.5</v>
      </c>
      <c r="P58" s="96">
        <f t="shared" si="32"/>
        <v>411.20000000000073</v>
      </c>
      <c r="Q58" s="95">
        <v>12557.7</v>
      </c>
      <c r="R58">
        <v>12265.6</v>
      </c>
      <c r="S58" s="96">
        <f t="shared" si="33"/>
        <v>292.10000000000036</v>
      </c>
      <c r="T58" s="95">
        <v>11758.8</v>
      </c>
      <c r="U58">
        <v>7303.68</v>
      </c>
      <c r="V58" s="96">
        <f t="shared" si="34"/>
        <v>4455.119999999999</v>
      </c>
      <c r="W58" s="95">
        <v>15795.8</v>
      </c>
      <c r="X58">
        <v>11317.2</v>
      </c>
      <c r="Y58" s="96">
        <f t="shared" si="35"/>
        <v>4478.5999999999985</v>
      </c>
      <c r="Z58" s="95">
        <v>12020.2</v>
      </c>
      <c r="AA58">
        <v>7247.37</v>
      </c>
      <c r="AB58" s="96">
        <f t="shared" si="36"/>
        <v>4772.8300000000008</v>
      </c>
      <c r="AC58" s="95"/>
      <c r="AD58"/>
      <c r="AE58" s="96">
        <f t="shared" si="37"/>
        <v>0</v>
      </c>
      <c r="AF58" s="95"/>
      <c r="AG58"/>
      <c r="AH58" s="96">
        <f t="shared" si="38"/>
        <v>0</v>
      </c>
      <c r="AI58" s="95"/>
      <c r="AJ58"/>
      <c r="AK58" s="96">
        <f t="shared" si="39"/>
        <v>0</v>
      </c>
      <c r="AL58" s="95"/>
      <c r="AM58"/>
      <c r="AN58" s="96">
        <f t="shared" si="40"/>
        <v>0</v>
      </c>
      <c r="AO58" s="95"/>
      <c r="AP58"/>
      <c r="AQ58" s="96">
        <f t="shared" si="68"/>
        <v>0</v>
      </c>
      <c r="AR58" s="95"/>
      <c r="AS58"/>
      <c r="AT58" s="96">
        <f t="shared" si="41"/>
        <v>0</v>
      </c>
      <c r="AU58" s="95"/>
      <c r="AV58"/>
      <c r="AW58" s="96">
        <f t="shared" si="42"/>
        <v>0</v>
      </c>
      <c r="AX58" s="95"/>
      <c r="AY58"/>
      <c r="AZ58" s="96">
        <f t="shared" si="43"/>
        <v>0</v>
      </c>
      <c r="BA58" s="95"/>
      <c r="BB58"/>
      <c r="BC58" s="96">
        <f t="shared" si="44"/>
        <v>0</v>
      </c>
      <c r="BD58" s="95"/>
      <c r="BE58"/>
      <c r="BF58" s="96">
        <f t="shared" si="45"/>
        <v>0</v>
      </c>
      <c r="BG58" s="95"/>
      <c r="BH58"/>
      <c r="BI58" s="96">
        <f t="shared" si="46"/>
        <v>0</v>
      </c>
      <c r="BJ58" s="95"/>
      <c r="BK58"/>
      <c r="BL58" s="96">
        <f t="shared" si="47"/>
        <v>0</v>
      </c>
      <c r="BM58" s="95"/>
      <c r="BN58"/>
      <c r="BO58" s="96">
        <f t="shared" si="48"/>
        <v>0</v>
      </c>
      <c r="BP58" s="95"/>
      <c r="BQ58"/>
      <c r="BR58" s="96">
        <f t="shared" si="49"/>
        <v>0</v>
      </c>
      <c r="BS58" s="95"/>
      <c r="BT58"/>
      <c r="BU58" s="96">
        <f t="shared" si="50"/>
        <v>0</v>
      </c>
      <c r="BV58" s="95"/>
      <c r="BW58"/>
      <c r="BX58" s="96">
        <f t="shared" si="51"/>
        <v>0</v>
      </c>
      <c r="BY58" s="95"/>
      <c r="BZ58"/>
      <c r="CA58" s="96">
        <f t="shared" si="52"/>
        <v>0</v>
      </c>
      <c r="CB58" s="95"/>
      <c r="CC58"/>
      <c r="CD58" s="96">
        <f t="shared" si="53"/>
        <v>0</v>
      </c>
      <c r="CE58" s="95"/>
      <c r="CF58"/>
      <c r="CG58" s="96">
        <f t="shared" si="54"/>
        <v>0</v>
      </c>
      <c r="CH58" s="95"/>
      <c r="CI58"/>
      <c r="CJ58" s="96">
        <f t="shared" si="55"/>
        <v>0</v>
      </c>
      <c r="CK58" s="95"/>
      <c r="CL58"/>
      <c r="CM58" s="96">
        <f t="shared" si="56"/>
        <v>0</v>
      </c>
      <c r="CN58" s="95"/>
      <c r="CO58"/>
      <c r="CP58" s="96">
        <f t="shared" si="57"/>
        <v>0</v>
      </c>
      <c r="CQ58" s="95"/>
      <c r="CR58"/>
      <c r="CS58" s="96">
        <f t="shared" si="58"/>
        <v>0</v>
      </c>
      <c r="CT58" s="95"/>
      <c r="CU58"/>
      <c r="CV58" s="96">
        <f t="shared" si="59"/>
        <v>0</v>
      </c>
      <c r="CW58" s="95"/>
      <c r="CX58"/>
      <c r="CY58" s="96">
        <f t="shared" si="60"/>
        <v>0</v>
      </c>
      <c r="CZ58" s="95"/>
      <c r="DA58"/>
      <c r="DB58" s="96">
        <f t="shared" si="61"/>
        <v>0</v>
      </c>
      <c r="DC58" s="95"/>
      <c r="DD58"/>
      <c r="DE58" s="96">
        <f t="shared" si="62"/>
        <v>0</v>
      </c>
      <c r="DF58" s="95"/>
      <c r="DG58"/>
      <c r="DH58" s="96">
        <f t="shared" si="63"/>
        <v>0</v>
      </c>
      <c r="DI58" s="95"/>
      <c r="DJ58"/>
      <c r="DK58" s="96">
        <f t="shared" si="64"/>
        <v>0</v>
      </c>
      <c r="DL58" s="95"/>
      <c r="DM58"/>
      <c r="DN58" s="96">
        <f t="shared" si="65"/>
        <v>0</v>
      </c>
      <c r="DO58" s="95"/>
      <c r="DP58"/>
      <c r="DQ58" s="96">
        <f t="shared" si="66"/>
        <v>0</v>
      </c>
      <c r="DR58" s="95"/>
      <c r="DS58"/>
      <c r="DT58" s="96">
        <f t="shared" si="67"/>
        <v>0</v>
      </c>
    </row>
    <row r="59" spans="1:124" s="97" customFormat="1" ht="15" customHeight="1" x14ac:dyDescent="0.2">
      <c r="A59">
        <v>-69</v>
      </c>
      <c r="B59" s="95">
        <v>11750.8</v>
      </c>
      <c r="C59">
        <v>6181.48</v>
      </c>
      <c r="D59" s="96">
        <f t="shared" si="28"/>
        <v>5569.32</v>
      </c>
      <c r="E59" s="95">
        <v>15721.1</v>
      </c>
      <c r="F59">
        <v>10140.4</v>
      </c>
      <c r="G59" s="96">
        <f t="shared" si="29"/>
        <v>5580.7000000000007</v>
      </c>
      <c r="H59" s="95">
        <v>12048.7</v>
      </c>
      <c r="I59">
        <v>6470.97</v>
      </c>
      <c r="J59" s="96">
        <f t="shared" si="30"/>
        <v>5577.7300000000005</v>
      </c>
      <c r="K59" s="95">
        <v>15132.6</v>
      </c>
      <c r="L59">
        <v>14859.5</v>
      </c>
      <c r="M59" s="96">
        <f t="shared" si="31"/>
        <v>273.10000000000036</v>
      </c>
      <c r="N59" s="95">
        <v>15792.8</v>
      </c>
      <c r="O59">
        <v>15493</v>
      </c>
      <c r="P59" s="96">
        <f t="shared" si="32"/>
        <v>299.79999999999927</v>
      </c>
      <c r="Q59" s="95">
        <v>12548.6</v>
      </c>
      <c r="R59">
        <v>12231</v>
      </c>
      <c r="S59" s="96">
        <f t="shared" si="33"/>
        <v>317.60000000000036</v>
      </c>
      <c r="T59" s="95">
        <v>11733.2</v>
      </c>
      <c r="U59">
        <v>7257.73</v>
      </c>
      <c r="V59" s="96">
        <f t="shared" si="34"/>
        <v>4475.4700000000012</v>
      </c>
      <c r="W59" s="95">
        <v>15827.5</v>
      </c>
      <c r="X59">
        <v>11243.7</v>
      </c>
      <c r="Y59" s="96">
        <f t="shared" si="35"/>
        <v>4583.7999999999993</v>
      </c>
      <c r="Z59" s="95">
        <v>11962</v>
      </c>
      <c r="AA59">
        <v>7176.44</v>
      </c>
      <c r="AB59" s="96">
        <f t="shared" si="36"/>
        <v>4785.5600000000004</v>
      </c>
      <c r="AC59" s="95"/>
      <c r="AD59"/>
      <c r="AE59" s="96">
        <f t="shared" si="37"/>
        <v>0</v>
      </c>
      <c r="AF59" s="95"/>
      <c r="AG59"/>
      <c r="AH59" s="96">
        <f t="shared" si="38"/>
        <v>0</v>
      </c>
      <c r="AI59" s="95"/>
      <c r="AJ59"/>
      <c r="AK59" s="96">
        <f t="shared" si="39"/>
        <v>0</v>
      </c>
      <c r="AL59" s="95"/>
      <c r="AM59"/>
      <c r="AN59" s="96">
        <f t="shared" si="40"/>
        <v>0</v>
      </c>
      <c r="AO59" s="95"/>
      <c r="AP59"/>
      <c r="AQ59" s="96">
        <f t="shared" si="68"/>
        <v>0</v>
      </c>
      <c r="AR59" s="95"/>
      <c r="AS59"/>
      <c r="AT59" s="96">
        <f t="shared" si="41"/>
        <v>0</v>
      </c>
      <c r="AU59" s="95"/>
      <c r="AV59"/>
      <c r="AW59" s="96">
        <f t="shared" si="42"/>
        <v>0</v>
      </c>
      <c r="AX59" s="95"/>
      <c r="AY59"/>
      <c r="AZ59" s="96">
        <f t="shared" si="43"/>
        <v>0</v>
      </c>
      <c r="BA59" s="95"/>
      <c r="BB59"/>
      <c r="BC59" s="96">
        <f t="shared" si="44"/>
        <v>0</v>
      </c>
      <c r="BD59" s="95"/>
      <c r="BE59"/>
      <c r="BF59" s="96">
        <f t="shared" si="45"/>
        <v>0</v>
      </c>
      <c r="BG59" s="95"/>
      <c r="BH59"/>
      <c r="BI59" s="96">
        <f t="shared" si="46"/>
        <v>0</v>
      </c>
      <c r="BJ59" s="95"/>
      <c r="BK59"/>
      <c r="BL59" s="96">
        <f t="shared" si="47"/>
        <v>0</v>
      </c>
      <c r="BM59" s="95"/>
      <c r="BN59"/>
      <c r="BO59" s="96">
        <f t="shared" si="48"/>
        <v>0</v>
      </c>
      <c r="BP59" s="95"/>
      <c r="BQ59"/>
      <c r="BR59" s="96">
        <f t="shared" si="49"/>
        <v>0</v>
      </c>
      <c r="BS59" s="95"/>
      <c r="BT59"/>
      <c r="BU59" s="96">
        <f t="shared" si="50"/>
        <v>0</v>
      </c>
      <c r="BV59" s="95"/>
      <c r="BW59"/>
      <c r="BX59" s="96">
        <f t="shared" si="51"/>
        <v>0</v>
      </c>
      <c r="BY59" s="95"/>
      <c r="BZ59"/>
      <c r="CA59" s="96">
        <f t="shared" si="52"/>
        <v>0</v>
      </c>
      <c r="CB59" s="95"/>
      <c r="CC59"/>
      <c r="CD59" s="96">
        <f t="shared" si="53"/>
        <v>0</v>
      </c>
      <c r="CE59" s="95"/>
      <c r="CF59"/>
      <c r="CG59" s="96">
        <f t="shared" si="54"/>
        <v>0</v>
      </c>
      <c r="CH59" s="95"/>
      <c r="CI59"/>
      <c r="CJ59" s="96">
        <f t="shared" si="55"/>
        <v>0</v>
      </c>
      <c r="CK59" s="95"/>
      <c r="CL59"/>
      <c r="CM59" s="96">
        <f t="shared" si="56"/>
        <v>0</v>
      </c>
      <c r="CN59" s="95"/>
      <c r="CO59"/>
      <c r="CP59" s="96">
        <f t="shared" si="57"/>
        <v>0</v>
      </c>
      <c r="CQ59" s="95"/>
      <c r="CR59"/>
      <c r="CS59" s="96">
        <f t="shared" si="58"/>
        <v>0</v>
      </c>
      <c r="CT59" s="95"/>
      <c r="CU59"/>
      <c r="CV59" s="96">
        <f t="shared" si="59"/>
        <v>0</v>
      </c>
      <c r="CW59" s="95"/>
      <c r="CX59"/>
      <c r="CY59" s="96">
        <f t="shared" si="60"/>
        <v>0</v>
      </c>
      <c r="CZ59" s="95"/>
      <c r="DA59"/>
      <c r="DB59" s="96">
        <f t="shared" si="61"/>
        <v>0</v>
      </c>
      <c r="DC59" s="95"/>
      <c r="DD59"/>
      <c r="DE59" s="96">
        <f t="shared" si="62"/>
        <v>0</v>
      </c>
      <c r="DF59" s="95"/>
      <c r="DG59"/>
      <c r="DH59" s="96">
        <f t="shared" si="63"/>
        <v>0</v>
      </c>
      <c r="DI59" s="95"/>
      <c r="DJ59"/>
      <c r="DK59" s="96">
        <f t="shared" si="64"/>
        <v>0</v>
      </c>
      <c r="DL59" s="95"/>
      <c r="DM59"/>
      <c r="DN59" s="96">
        <f t="shared" si="65"/>
        <v>0</v>
      </c>
      <c r="DO59" s="95"/>
      <c r="DP59"/>
      <c r="DQ59" s="96">
        <f t="shared" si="66"/>
        <v>0</v>
      </c>
      <c r="DR59" s="95"/>
      <c r="DS59"/>
      <c r="DT59" s="96">
        <f t="shared" si="67"/>
        <v>0</v>
      </c>
    </row>
    <row r="60" spans="1:124" s="97" customFormat="1" ht="15" customHeight="1" x14ac:dyDescent="0.2">
      <c r="A60">
        <v>-63</v>
      </c>
      <c r="B60" s="95">
        <v>11723.7</v>
      </c>
      <c r="C60">
        <v>6105.56</v>
      </c>
      <c r="D60" s="96">
        <f t="shared" si="28"/>
        <v>5618.14</v>
      </c>
      <c r="E60" s="95">
        <v>15630.2</v>
      </c>
      <c r="F60">
        <v>10123.799999999999</v>
      </c>
      <c r="G60" s="96">
        <f t="shared" si="29"/>
        <v>5506.4000000000015</v>
      </c>
      <c r="H60" s="95">
        <v>12015.2</v>
      </c>
      <c r="I60">
        <v>6418.63</v>
      </c>
      <c r="J60" s="96">
        <f t="shared" si="30"/>
        <v>5596.5700000000006</v>
      </c>
      <c r="K60" s="95">
        <v>15082.4</v>
      </c>
      <c r="L60">
        <v>14846.8</v>
      </c>
      <c r="M60" s="96">
        <f t="shared" si="31"/>
        <v>235.60000000000036</v>
      </c>
      <c r="N60" s="95">
        <v>15888.6</v>
      </c>
      <c r="O60">
        <v>15479.1</v>
      </c>
      <c r="P60" s="96">
        <f t="shared" si="32"/>
        <v>409.5</v>
      </c>
      <c r="Q60" s="95">
        <v>12519.6</v>
      </c>
      <c r="R60">
        <v>12175.9</v>
      </c>
      <c r="S60" s="96">
        <f t="shared" si="33"/>
        <v>343.70000000000073</v>
      </c>
      <c r="T60" s="95">
        <v>11701.5</v>
      </c>
      <c r="U60">
        <v>7229.22</v>
      </c>
      <c r="V60" s="96">
        <f t="shared" si="34"/>
        <v>4472.28</v>
      </c>
      <c r="W60" s="95">
        <v>15752.6</v>
      </c>
      <c r="X60">
        <v>11217.4</v>
      </c>
      <c r="Y60" s="96">
        <f t="shared" si="35"/>
        <v>4535.2000000000007</v>
      </c>
      <c r="Z60" s="95">
        <v>12047</v>
      </c>
      <c r="AA60">
        <v>7103.35</v>
      </c>
      <c r="AB60" s="96">
        <f t="shared" si="36"/>
        <v>4943.6499999999996</v>
      </c>
      <c r="AC60" s="95"/>
      <c r="AD60"/>
      <c r="AE60" s="96">
        <f t="shared" si="37"/>
        <v>0</v>
      </c>
      <c r="AF60" s="95"/>
      <c r="AG60"/>
      <c r="AH60" s="96">
        <f t="shared" si="38"/>
        <v>0</v>
      </c>
      <c r="AI60" s="95"/>
      <c r="AJ60"/>
      <c r="AK60" s="96">
        <f t="shared" si="39"/>
        <v>0</v>
      </c>
      <c r="AL60" s="95"/>
      <c r="AM60"/>
      <c r="AN60" s="96">
        <f t="shared" si="40"/>
        <v>0</v>
      </c>
      <c r="AO60" s="95"/>
      <c r="AP60"/>
      <c r="AQ60" s="96">
        <f t="shared" si="68"/>
        <v>0</v>
      </c>
      <c r="AR60" s="95"/>
      <c r="AS60"/>
      <c r="AT60" s="96">
        <f t="shared" si="41"/>
        <v>0</v>
      </c>
      <c r="AU60" s="95"/>
      <c r="AV60"/>
      <c r="AW60" s="96">
        <f t="shared" si="42"/>
        <v>0</v>
      </c>
      <c r="AX60" s="95"/>
      <c r="AY60"/>
      <c r="AZ60" s="96">
        <f t="shared" si="43"/>
        <v>0</v>
      </c>
      <c r="BA60" s="95"/>
      <c r="BB60"/>
      <c r="BC60" s="96">
        <f t="shared" si="44"/>
        <v>0</v>
      </c>
      <c r="BD60" s="95"/>
      <c r="BE60"/>
      <c r="BF60" s="96">
        <f t="shared" si="45"/>
        <v>0</v>
      </c>
      <c r="BG60" s="95"/>
      <c r="BH60"/>
      <c r="BI60" s="96">
        <f t="shared" si="46"/>
        <v>0</v>
      </c>
      <c r="BJ60" s="95"/>
      <c r="BK60"/>
      <c r="BL60" s="96">
        <f t="shared" si="47"/>
        <v>0</v>
      </c>
      <c r="BM60" s="95"/>
      <c r="BN60"/>
      <c r="BO60" s="96">
        <f t="shared" si="48"/>
        <v>0</v>
      </c>
      <c r="BP60" s="95"/>
      <c r="BQ60"/>
      <c r="BR60" s="96">
        <f t="shared" si="49"/>
        <v>0</v>
      </c>
      <c r="BS60" s="95"/>
      <c r="BT60"/>
      <c r="BU60" s="96">
        <f t="shared" si="50"/>
        <v>0</v>
      </c>
      <c r="BV60" s="95"/>
      <c r="BW60"/>
      <c r="BX60" s="96">
        <f t="shared" si="51"/>
        <v>0</v>
      </c>
      <c r="BY60" s="95"/>
      <c r="BZ60"/>
      <c r="CA60" s="96">
        <f t="shared" si="52"/>
        <v>0</v>
      </c>
      <c r="CB60" s="95"/>
      <c r="CC60"/>
      <c r="CD60" s="96">
        <f t="shared" si="53"/>
        <v>0</v>
      </c>
      <c r="CE60" s="95"/>
      <c r="CF60"/>
      <c r="CG60" s="96">
        <f t="shared" si="54"/>
        <v>0</v>
      </c>
      <c r="CH60" s="95"/>
      <c r="CI60"/>
      <c r="CJ60" s="96">
        <f t="shared" si="55"/>
        <v>0</v>
      </c>
      <c r="CK60" s="95"/>
      <c r="CL60"/>
      <c r="CM60" s="96">
        <f t="shared" si="56"/>
        <v>0</v>
      </c>
      <c r="CN60" s="95"/>
      <c r="CO60"/>
      <c r="CP60" s="96">
        <f t="shared" si="57"/>
        <v>0</v>
      </c>
      <c r="CQ60" s="95"/>
      <c r="CR60"/>
      <c r="CS60" s="96">
        <f t="shared" si="58"/>
        <v>0</v>
      </c>
      <c r="CT60" s="95"/>
      <c r="CU60"/>
      <c r="CV60" s="96">
        <f t="shared" si="59"/>
        <v>0</v>
      </c>
      <c r="CW60" s="95"/>
      <c r="CX60"/>
      <c r="CY60" s="96">
        <f t="shared" si="60"/>
        <v>0</v>
      </c>
      <c r="CZ60" s="95"/>
      <c r="DA60"/>
      <c r="DB60" s="96">
        <f t="shared" si="61"/>
        <v>0</v>
      </c>
      <c r="DC60" s="95"/>
      <c r="DD60"/>
      <c r="DE60" s="96">
        <f t="shared" si="62"/>
        <v>0</v>
      </c>
      <c r="DF60" s="95"/>
      <c r="DG60"/>
      <c r="DH60" s="96">
        <f t="shared" si="63"/>
        <v>0</v>
      </c>
      <c r="DI60" s="95"/>
      <c r="DJ60"/>
      <c r="DK60" s="96">
        <f t="shared" si="64"/>
        <v>0</v>
      </c>
      <c r="DL60" s="95"/>
      <c r="DM60"/>
      <c r="DN60" s="96">
        <f t="shared" si="65"/>
        <v>0</v>
      </c>
      <c r="DO60" s="95"/>
      <c r="DP60"/>
      <c r="DQ60" s="96">
        <f t="shared" si="66"/>
        <v>0</v>
      </c>
      <c r="DR60" s="95"/>
      <c r="DS60"/>
      <c r="DT60" s="96">
        <f t="shared" si="67"/>
        <v>0</v>
      </c>
    </row>
    <row r="61" spans="1:124" s="97" customFormat="1" ht="15" customHeight="1" x14ac:dyDescent="0.2">
      <c r="A61">
        <v>-57</v>
      </c>
      <c r="B61" s="95">
        <v>11750.8</v>
      </c>
      <c r="C61">
        <v>6076.82</v>
      </c>
      <c r="D61" s="96">
        <f t="shared" si="28"/>
        <v>5673.98</v>
      </c>
      <c r="E61" s="95">
        <v>15718.2</v>
      </c>
      <c r="F61">
        <v>10096.6</v>
      </c>
      <c r="G61" s="96">
        <f t="shared" si="29"/>
        <v>5621.6</v>
      </c>
      <c r="H61" s="95">
        <v>11995.2</v>
      </c>
      <c r="I61">
        <v>6420.55</v>
      </c>
      <c r="J61" s="96">
        <f t="shared" si="30"/>
        <v>5574.6500000000005</v>
      </c>
      <c r="K61" s="95">
        <v>15231.1</v>
      </c>
      <c r="L61">
        <v>14944.3</v>
      </c>
      <c r="M61" s="96">
        <f t="shared" si="31"/>
        <v>286.80000000000109</v>
      </c>
      <c r="N61" s="95">
        <v>15778.5</v>
      </c>
      <c r="O61">
        <v>15504.1</v>
      </c>
      <c r="P61" s="96">
        <f t="shared" si="32"/>
        <v>274.39999999999964</v>
      </c>
      <c r="Q61" s="95">
        <v>12452.8</v>
      </c>
      <c r="R61">
        <v>12172.5</v>
      </c>
      <c r="S61" s="96">
        <f t="shared" si="33"/>
        <v>280.29999999999927</v>
      </c>
      <c r="T61" s="95">
        <v>11725.3</v>
      </c>
      <c r="U61">
        <v>7218.94</v>
      </c>
      <c r="V61" s="96">
        <f t="shared" si="34"/>
        <v>4506.3599999999997</v>
      </c>
      <c r="W61" s="95">
        <v>15735.4</v>
      </c>
      <c r="X61">
        <v>11179.7</v>
      </c>
      <c r="Y61" s="96">
        <f t="shared" si="35"/>
        <v>4555.6999999999989</v>
      </c>
      <c r="Z61" s="95">
        <v>12026.9</v>
      </c>
      <c r="AA61">
        <v>7037.47</v>
      </c>
      <c r="AB61" s="96">
        <f t="shared" si="36"/>
        <v>4989.4299999999994</v>
      </c>
      <c r="AC61" s="95"/>
      <c r="AD61"/>
      <c r="AE61" s="96">
        <f t="shared" si="37"/>
        <v>0</v>
      </c>
      <c r="AF61" s="95"/>
      <c r="AG61"/>
      <c r="AH61" s="96">
        <f t="shared" si="38"/>
        <v>0</v>
      </c>
      <c r="AI61" s="95"/>
      <c r="AJ61"/>
      <c r="AK61" s="96">
        <f t="shared" si="39"/>
        <v>0</v>
      </c>
      <c r="AL61" s="95"/>
      <c r="AM61"/>
      <c r="AN61" s="96">
        <f t="shared" si="40"/>
        <v>0</v>
      </c>
      <c r="AO61" s="95"/>
      <c r="AP61"/>
      <c r="AQ61" s="96">
        <f t="shared" si="68"/>
        <v>0</v>
      </c>
      <c r="AR61" s="95"/>
      <c r="AS61"/>
      <c r="AT61" s="96">
        <f t="shared" si="41"/>
        <v>0</v>
      </c>
      <c r="AU61" s="95"/>
      <c r="AV61"/>
      <c r="AW61" s="96">
        <f t="shared" si="42"/>
        <v>0</v>
      </c>
      <c r="AX61" s="95"/>
      <c r="AY61"/>
      <c r="AZ61" s="96">
        <f t="shared" si="43"/>
        <v>0</v>
      </c>
      <c r="BA61" s="95"/>
      <c r="BB61"/>
      <c r="BC61" s="96">
        <f t="shared" si="44"/>
        <v>0</v>
      </c>
      <c r="BD61" s="95"/>
      <c r="BE61"/>
      <c r="BF61" s="96">
        <f t="shared" si="45"/>
        <v>0</v>
      </c>
      <c r="BG61" s="95"/>
      <c r="BH61"/>
      <c r="BI61" s="96">
        <f t="shared" si="46"/>
        <v>0</v>
      </c>
      <c r="BJ61" s="95"/>
      <c r="BK61"/>
      <c r="BL61" s="96">
        <f t="shared" si="47"/>
        <v>0</v>
      </c>
      <c r="BM61" s="95"/>
      <c r="BN61"/>
      <c r="BO61" s="96">
        <f t="shared" si="48"/>
        <v>0</v>
      </c>
      <c r="BP61" s="95"/>
      <c r="BQ61"/>
      <c r="BR61" s="96">
        <f t="shared" si="49"/>
        <v>0</v>
      </c>
      <c r="BS61" s="95"/>
      <c r="BT61"/>
      <c r="BU61" s="96">
        <f t="shared" si="50"/>
        <v>0</v>
      </c>
      <c r="BV61" s="95"/>
      <c r="BW61"/>
      <c r="BX61" s="96">
        <f t="shared" si="51"/>
        <v>0</v>
      </c>
      <c r="BY61" s="95"/>
      <c r="BZ61"/>
      <c r="CA61" s="96">
        <f t="shared" si="52"/>
        <v>0</v>
      </c>
      <c r="CB61" s="95"/>
      <c r="CC61"/>
      <c r="CD61" s="96">
        <f t="shared" si="53"/>
        <v>0</v>
      </c>
      <c r="CE61" s="95"/>
      <c r="CF61"/>
      <c r="CG61" s="96">
        <f t="shared" si="54"/>
        <v>0</v>
      </c>
      <c r="CH61" s="95"/>
      <c r="CI61"/>
      <c r="CJ61" s="96">
        <f t="shared" si="55"/>
        <v>0</v>
      </c>
      <c r="CK61" s="95"/>
      <c r="CL61"/>
      <c r="CM61" s="96">
        <f t="shared" si="56"/>
        <v>0</v>
      </c>
      <c r="CN61" s="95"/>
      <c r="CO61"/>
      <c r="CP61" s="96">
        <f t="shared" si="57"/>
        <v>0</v>
      </c>
      <c r="CQ61" s="95"/>
      <c r="CR61"/>
      <c r="CS61" s="96">
        <f t="shared" si="58"/>
        <v>0</v>
      </c>
      <c r="CT61" s="95"/>
      <c r="CU61"/>
      <c r="CV61" s="96">
        <f t="shared" si="59"/>
        <v>0</v>
      </c>
      <c r="CW61" s="95"/>
      <c r="CX61"/>
      <c r="CY61" s="96">
        <f t="shared" si="60"/>
        <v>0</v>
      </c>
      <c r="CZ61" s="95"/>
      <c r="DA61"/>
      <c r="DB61" s="96">
        <f t="shared" si="61"/>
        <v>0</v>
      </c>
      <c r="DC61" s="95"/>
      <c r="DD61"/>
      <c r="DE61" s="96">
        <f t="shared" si="62"/>
        <v>0</v>
      </c>
      <c r="DF61" s="95"/>
      <c r="DG61"/>
      <c r="DH61" s="96">
        <f t="shared" si="63"/>
        <v>0</v>
      </c>
      <c r="DI61" s="95"/>
      <c r="DJ61"/>
      <c r="DK61" s="96">
        <f t="shared" si="64"/>
        <v>0</v>
      </c>
      <c r="DL61" s="95"/>
      <c r="DM61"/>
      <c r="DN61" s="96">
        <f t="shared" si="65"/>
        <v>0</v>
      </c>
      <c r="DO61" s="95"/>
      <c r="DP61"/>
      <c r="DQ61" s="96">
        <f t="shared" si="66"/>
        <v>0</v>
      </c>
      <c r="DR61" s="95"/>
      <c r="DS61"/>
      <c r="DT61" s="96">
        <f t="shared" si="67"/>
        <v>0</v>
      </c>
    </row>
    <row r="62" spans="1:124" s="97" customFormat="1" ht="15" customHeight="1" x14ac:dyDescent="0.2">
      <c r="A62">
        <v>-51</v>
      </c>
      <c r="B62" s="95">
        <v>11768.4</v>
      </c>
      <c r="C62">
        <v>6068.71</v>
      </c>
      <c r="D62" s="96">
        <f t="shared" si="28"/>
        <v>5699.69</v>
      </c>
      <c r="E62" s="95">
        <v>15559.9</v>
      </c>
      <c r="F62">
        <v>10119.1</v>
      </c>
      <c r="G62" s="96">
        <f t="shared" si="29"/>
        <v>5440.7999999999993</v>
      </c>
      <c r="H62" s="95">
        <v>12073.9</v>
      </c>
      <c r="I62">
        <v>6485.53</v>
      </c>
      <c r="J62" s="96">
        <f t="shared" si="30"/>
        <v>5588.37</v>
      </c>
      <c r="K62" s="95">
        <v>15148.5</v>
      </c>
      <c r="L62">
        <v>14964.9</v>
      </c>
      <c r="M62" s="96">
        <f t="shared" si="31"/>
        <v>183.60000000000036</v>
      </c>
      <c r="N62" s="95">
        <v>15744</v>
      </c>
      <c r="O62">
        <v>15482</v>
      </c>
      <c r="P62" s="96">
        <f t="shared" si="32"/>
        <v>262</v>
      </c>
      <c r="Q62" s="95">
        <v>12442.1</v>
      </c>
      <c r="R62">
        <v>12201.7</v>
      </c>
      <c r="S62" s="96">
        <f t="shared" si="33"/>
        <v>240.39999999999964</v>
      </c>
      <c r="T62" s="95">
        <v>11682.5</v>
      </c>
      <c r="U62">
        <v>7212.94</v>
      </c>
      <c r="V62" s="96">
        <f t="shared" si="34"/>
        <v>4469.5600000000004</v>
      </c>
      <c r="W62" s="95">
        <v>15741.1</v>
      </c>
      <c r="X62">
        <v>11119.4</v>
      </c>
      <c r="Y62" s="96">
        <f t="shared" si="35"/>
        <v>4621.7000000000007</v>
      </c>
      <c r="Z62" s="95">
        <v>12005.2</v>
      </c>
      <c r="AA62">
        <v>7005.55</v>
      </c>
      <c r="AB62" s="96">
        <f t="shared" si="36"/>
        <v>4999.6500000000005</v>
      </c>
      <c r="AC62" s="95"/>
      <c r="AD62"/>
      <c r="AE62" s="96">
        <f t="shared" si="37"/>
        <v>0</v>
      </c>
      <c r="AF62" s="95"/>
      <c r="AG62"/>
      <c r="AH62" s="96">
        <f t="shared" si="38"/>
        <v>0</v>
      </c>
      <c r="AI62" s="95"/>
      <c r="AJ62"/>
      <c r="AK62" s="96">
        <f t="shared" si="39"/>
        <v>0</v>
      </c>
      <c r="AL62" s="95"/>
      <c r="AM62"/>
      <c r="AN62" s="96">
        <f t="shared" si="40"/>
        <v>0</v>
      </c>
      <c r="AO62" s="95"/>
      <c r="AP62"/>
      <c r="AQ62" s="96">
        <f t="shared" si="68"/>
        <v>0</v>
      </c>
      <c r="AR62" s="95"/>
      <c r="AS62"/>
      <c r="AT62" s="96">
        <f t="shared" si="41"/>
        <v>0</v>
      </c>
      <c r="AU62" s="95"/>
      <c r="AV62"/>
      <c r="AW62" s="96">
        <f t="shared" si="42"/>
        <v>0</v>
      </c>
      <c r="AX62" s="95"/>
      <c r="AY62"/>
      <c r="AZ62" s="96">
        <f t="shared" si="43"/>
        <v>0</v>
      </c>
      <c r="BA62" s="95"/>
      <c r="BB62"/>
      <c r="BC62" s="96">
        <f t="shared" si="44"/>
        <v>0</v>
      </c>
      <c r="BD62" s="95"/>
      <c r="BE62"/>
      <c r="BF62" s="96">
        <f t="shared" si="45"/>
        <v>0</v>
      </c>
      <c r="BG62" s="95"/>
      <c r="BH62"/>
      <c r="BI62" s="96">
        <f t="shared" si="46"/>
        <v>0</v>
      </c>
      <c r="BJ62" s="95"/>
      <c r="BK62"/>
      <c r="BL62" s="96">
        <f t="shared" si="47"/>
        <v>0</v>
      </c>
      <c r="BM62" s="95"/>
      <c r="BN62"/>
      <c r="BO62" s="96">
        <f t="shared" si="48"/>
        <v>0</v>
      </c>
      <c r="BP62" s="95"/>
      <c r="BQ62"/>
      <c r="BR62" s="96">
        <f t="shared" si="49"/>
        <v>0</v>
      </c>
      <c r="BS62" s="95"/>
      <c r="BT62"/>
      <c r="BU62" s="96">
        <f t="shared" si="50"/>
        <v>0</v>
      </c>
      <c r="BV62" s="95"/>
      <c r="BW62"/>
      <c r="BX62" s="96">
        <f t="shared" si="51"/>
        <v>0</v>
      </c>
      <c r="BY62" s="95"/>
      <c r="BZ62"/>
      <c r="CA62" s="96">
        <f t="shared" si="52"/>
        <v>0</v>
      </c>
      <c r="CB62" s="95"/>
      <c r="CC62"/>
      <c r="CD62" s="96">
        <f t="shared" si="53"/>
        <v>0</v>
      </c>
      <c r="CE62" s="95"/>
      <c r="CF62"/>
      <c r="CG62" s="96">
        <f t="shared" si="54"/>
        <v>0</v>
      </c>
      <c r="CH62" s="95"/>
      <c r="CI62"/>
      <c r="CJ62" s="96">
        <f t="shared" si="55"/>
        <v>0</v>
      </c>
      <c r="CK62" s="95"/>
      <c r="CL62"/>
      <c r="CM62" s="96">
        <f t="shared" si="56"/>
        <v>0</v>
      </c>
      <c r="CN62" s="95"/>
      <c r="CO62"/>
      <c r="CP62" s="96">
        <f t="shared" si="57"/>
        <v>0</v>
      </c>
      <c r="CQ62" s="95"/>
      <c r="CR62"/>
      <c r="CS62" s="96">
        <f t="shared" si="58"/>
        <v>0</v>
      </c>
      <c r="CT62" s="95"/>
      <c r="CU62"/>
      <c r="CV62" s="96">
        <f t="shared" si="59"/>
        <v>0</v>
      </c>
      <c r="CW62" s="95"/>
      <c r="CX62"/>
      <c r="CY62" s="96">
        <f t="shared" si="60"/>
        <v>0</v>
      </c>
      <c r="CZ62" s="95"/>
      <c r="DA62"/>
      <c r="DB62" s="96">
        <f t="shared" si="61"/>
        <v>0</v>
      </c>
      <c r="DC62" s="95"/>
      <c r="DD62"/>
      <c r="DE62" s="96">
        <f t="shared" si="62"/>
        <v>0</v>
      </c>
      <c r="DF62" s="95"/>
      <c r="DG62"/>
      <c r="DH62" s="96">
        <f t="shared" si="63"/>
        <v>0</v>
      </c>
      <c r="DI62" s="95"/>
      <c r="DJ62"/>
      <c r="DK62" s="96">
        <f t="shared" si="64"/>
        <v>0</v>
      </c>
      <c r="DL62" s="95"/>
      <c r="DM62"/>
      <c r="DN62" s="96">
        <f t="shared" si="65"/>
        <v>0</v>
      </c>
      <c r="DO62" s="95"/>
      <c r="DP62"/>
      <c r="DQ62" s="96">
        <f t="shared" si="66"/>
        <v>0</v>
      </c>
      <c r="DR62" s="95"/>
      <c r="DS62"/>
      <c r="DT62" s="96">
        <f t="shared" si="67"/>
        <v>0</v>
      </c>
    </row>
    <row r="63" spans="1:124" s="97" customFormat="1" ht="15" customHeight="1" x14ac:dyDescent="0.2">
      <c r="A63">
        <v>-45</v>
      </c>
      <c r="B63" s="95">
        <v>11802.1</v>
      </c>
      <c r="C63">
        <v>6051.31</v>
      </c>
      <c r="D63" s="96">
        <f t="shared" si="28"/>
        <v>5750.79</v>
      </c>
      <c r="E63" s="95">
        <v>15712.6</v>
      </c>
      <c r="F63">
        <v>10175</v>
      </c>
      <c r="G63" s="96">
        <f t="shared" si="29"/>
        <v>5537.6</v>
      </c>
      <c r="H63" s="95">
        <v>12050.3</v>
      </c>
      <c r="I63">
        <v>6448.79</v>
      </c>
      <c r="J63" s="96">
        <f t="shared" si="30"/>
        <v>5601.5099999999993</v>
      </c>
      <c r="K63" s="95">
        <v>15212.3</v>
      </c>
      <c r="L63">
        <v>15014.3</v>
      </c>
      <c r="M63" s="96">
        <f t="shared" si="31"/>
        <v>198</v>
      </c>
      <c r="N63" s="95">
        <v>15655.7</v>
      </c>
      <c r="O63">
        <v>15562.7</v>
      </c>
      <c r="P63" s="96">
        <f t="shared" si="32"/>
        <v>93</v>
      </c>
      <c r="Q63" s="95">
        <v>12496</v>
      </c>
      <c r="R63">
        <v>12224.1</v>
      </c>
      <c r="S63" s="96">
        <f t="shared" si="33"/>
        <v>271.89999999999964</v>
      </c>
      <c r="T63" s="95">
        <v>11690.4</v>
      </c>
      <c r="U63">
        <v>7244.34</v>
      </c>
      <c r="V63" s="96">
        <f t="shared" si="34"/>
        <v>4446.0599999999995</v>
      </c>
      <c r="W63" s="95">
        <v>15664.2</v>
      </c>
      <c r="X63">
        <v>11148</v>
      </c>
      <c r="Y63" s="96">
        <f t="shared" si="35"/>
        <v>4516.2000000000007</v>
      </c>
      <c r="Z63" s="95">
        <v>12026.9</v>
      </c>
      <c r="AA63">
        <v>6963.81</v>
      </c>
      <c r="AB63" s="96">
        <f t="shared" si="36"/>
        <v>5063.0899999999992</v>
      </c>
      <c r="AC63" s="95"/>
      <c r="AD63"/>
      <c r="AE63" s="96">
        <f t="shared" si="37"/>
        <v>0</v>
      </c>
      <c r="AF63" s="95"/>
      <c r="AG63"/>
      <c r="AH63" s="96">
        <f t="shared" si="38"/>
        <v>0</v>
      </c>
      <c r="AI63" s="95"/>
      <c r="AJ63"/>
      <c r="AK63" s="96">
        <f t="shared" si="39"/>
        <v>0</v>
      </c>
      <c r="AL63" s="95"/>
      <c r="AM63"/>
      <c r="AN63" s="96">
        <f t="shared" si="40"/>
        <v>0</v>
      </c>
      <c r="AO63" s="95"/>
      <c r="AP63"/>
      <c r="AQ63" s="96">
        <f t="shared" si="68"/>
        <v>0</v>
      </c>
      <c r="AR63" s="95"/>
      <c r="AS63"/>
      <c r="AT63" s="96">
        <f t="shared" si="41"/>
        <v>0</v>
      </c>
      <c r="AU63" s="95"/>
      <c r="AV63"/>
      <c r="AW63" s="96">
        <f t="shared" si="42"/>
        <v>0</v>
      </c>
      <c r="AX63" s="95"/>
      <c r="AY63"/>
      <c r="AZ63" s="96">
        <f t="shared" si="43"/>
        <v>0</v>
      </c>
      <c r="BA63" s="95"/>
      <c r="BB63"/>
      <c r="BC63" s="96">
        <f t="shared" si="44"/>
        <v>0</v>
      </c>
      <c r="BD63" s="95"/>
      <c r="BE63"/>
      <c r="BF63" s="96">
        <f t="shared" si="45"/>
        <v>0</v>
      </c>
      <c r="BG63" s="95"/>
      <c r="BH63"/>
      <c r="BI63" s="96">
        <f t="shared" si="46"/>
        <v>0</v>
      </c>
      <c r="BJ63" s="95"/>
      <c r="BK63"/>
      <c r="BL63" s="96">
        <f t="shared" si="47"/>
        <v>0</v>
      </c>
      <c r="BM63" s="95"/>
      <c r="BN63"/>
      <c r="BO63" s="96">
        <f t="shared" si="48"/>
        <v>0</v>
      </c>
      <c r="BP63" s="95"/>
      <c r="BQ63"/>
      <c r="BR63" s="96">
        <f t="shared" si="49"/>
        <v>0</v>
      </c>
      <c r="BS63" s="95"/>
      <c r="BT63"/>
      <c r="BU63" s="96">
        <f t="shared" si="50"/>
        <v>0</v>
      </c>
      <c r="BV63" s="95"/>
      <c r="BW63"/>
      <c r="BX63" s="96">
        <f t="shared" si="51"/>
        <v>0</v>
      </c>
      <c r="BY63" s="95"/>
      <c r="BZ63"/>
      <c r="CA63" s="96">
        <f t="shared" si="52"/>
        <v>0</v>
      </c>
      <c r="CB63" s="95"/>
      <c r="CC63"/>
      <c r="CD63" s="96">
        <f t="shared" si="53"/>
        <v>0</v>
      </c>
      <c r="CE63" s="95"/>
      <c r="CF63"/>
      <c r="CG63" s="96">
        <f t="shared" si="54"/>
        <v>0</v>
      </c>
      <c r="CH63" s="95"/>
      <c r="CI63"/>
      <c r="CJ63" s="96">
        <f t="shared" si="55"/>
        <v>0</v>
      </c>
      <c r="CK63" s="95"/>
      <c r="CL63"/>
      <c r="CM63" s="96">
        <f t="shared" si="56"/>
        <v>0</v>
      </c>
      <c r="CN63" s="95"/>
      <c r="CO63"/>
      <c r="CP63" s="96">
        <f t="shared" si="57"/>
        <v>0</v>
      </c>
      <c r="CQ63" s="95"/>
      <c r="CR63"/>
      <c r="CS63" s="96">
        <f t="shared" si="58"/>
        <v>0</v>
      </c>
      <c r="CT63" s="95"/>
      <c r="CU63"/>
      <c r="CV63" s="96">
        <f t="shared" si="59"/>
        <v>0</v>
      </c>
      <c r="CW63" s="95"/>
      <c r="CX63"/>
      <c r="CY63" s="96">
        <f t="shared" si="60"/>
        <v>0</v>
      </c>
      <c r="CZ63" s="95"/>
      <c r="DA63"/>
      <c r="DB63" s="96">
        <f t="shared" si="61"/>
        <v>0</v>
      </c>
      <c r="DC63" s="95"/>
      <c r="DD63"/>
      <c r="DE63" s="96">
        <f t="shared" si="62"/>
        <v>0</v>
      </c>
      <c r="DF63" s="95"/>
      <c r="DG63"/>
      <c r="DH63" s="96">
        <f t="shared" si="63"/>
        <v>0</v>
      </c>
      <c r="DI63" s="95"/>
      <c r="DJ63"/>
      <c r="DK63" s="96">
        <f t="shared" si="64"/>
        <v>0</v>
      </c>
      <c r="DL63" s="95"/>
      <c r="DM63"/>
      <c r="DN63" s="96">
        <f t="shared" si="65"/>
        <v>0</v>
      </c>
      <c r="DO63" s="95"/>
      <c r="DP63"/>
      <c r="DQ63" s="96">
        <f t="shared" si="66"/>
        <v>0</v>
      </c>
      <c r="DR63" s="95"/>
      <c r="DS63"/>
      <c r="DT63" s="96">
        <f t="shared" si="67"/>
        <v>0</v>
      </c>
    </row>
    <row r="64" spans="1:124" s="97" customFormat="1" ht="15" customHeight="1" x14ac:dyDescent="0.2">
      <c r="A64">
        <v>-39</v>
      </c>
      <c r="B64" s="95">
        <v>11836</v>
      </c>
      <c r="C64">
        <v>6086.65</v>
      </c>
      <c r="D64" s="96">
        <f t="shared" si="28"/>
        <v>5749.35</v>
      </c>
      <c r="E64" s="95">
        <v>15824.7</v>
      </c>
      <c r="F64">
        <v>10221.9</v>
      </c>
      <c r="G64" s="96">
        <f t="shared" si="29"/>
        <v>5602.8000000000011</v>
      </c>
      <c r="H64" s="95">
        <v>12117.9</v>
      </c>
      <c r="I64">
        <v>6507.97</v>
      </c>
      <c r="J64" s="96">
        <f t="shared" si="30"/>
        <v>5609.9299999999994</v>
      </c>
      <c r="K64" s="95">
        <v>15185.7</v>
      </c>
      <c r="L64">
        <v>15032.6</v>
      </c>
      <c r="M64" s="96">
        <f t="shared" si="31"/>
        <v>153.10000000000036</v>
      </c>
      <c r="N64" s="95">
        <v>15778.5</v>
      </c>
      <c r="O64">
        <v>15621.8</v>
      </c>
      <c r="P64" s="96">
        <f t="shared" si="32"/>
        <v>156.70000000000073</v>
      </c>
      <c r="Q64" s="95">
        <v>12548.6</v>
      </c>
      <c r="R64">
        <v>12270.9</v>
      </c>
      <c r="S64" s="96">
        <f t="shared" si="33"/>
        <v>277.70000000000073</v>
      </c>
      <c r="T64" s="95">
        <v>11831.2</v>
      </c>
      <c r="U64">
        <v>7282.16</v>
      </c>
      <c r="V64" s="96">
        <f t="shared" si="34"/>
        <v>4549.0400000000009</v>
      </c>
      <c r="W64" s="95">
        <v>15706.8</v>
      </c>
      <c r="X64">
        <v>11143.7</v>
      </c>
      <c r="Y64" s="96">
        <f t="shared" si="35"/>
        <v>4563.0999999999985</v>
      </c>
      <c r="Z64" s="95">
        <v>12053.7</v>
      </c>
      <c r="AA64">
        <v>6969.98</v>
      </c>
      <c r="AB64" s="96">
        <f t="shared" si="36"/>
        <v>5083.7200000000012</v>
      </c>
      <c r="AC64" s="95"/>
      <c r="AD64"/>
      <c r="AE64" s="96">
        <f t="shared" si="37"/>
        <v>0</v>
      </c>
      <c r="AF64" s="95"/>
      <c r="AG64"/>
      <c r="AH64" s="96">
        <f t="shared" si="38"/>
        <v>0</v>
      </c>
      <c r="AI64" s="95"/>
      <c r="AJ64"/>
      <c r="AK64" s="96">
        <f t="shared" si="39"/>
        <v>0</v>
      </c>
      <c r="AL64" s="95"/>
      <c r="AM64"/>
      <c r="AN64" s="96">
        <f t="shared" si="40"/>
        <v>0</v>
      </c>
      <c r="AO64" s="95"/>
      <c r="AP64"/>
      <c r="AQ64" s="96">
        <f t="shared" si="68"/>
        <v>0</v>
      </c>
      <c r="AR64" s="95"/>
      <c r="AS64"/>
      <c r="AT64" s="96">
        <f t="shared" si="41"/>
        <v>0</v>
      </c>
      <c r="AU64" s="95"/>
      <c r="AV64"/>
      <c r="AW64" s="96">
        <f t="shared" si="42"/>
        <v>0</v>
      </c>
      <c r="AX64" s="95"/>
      <c r="AY64"/>
      <c r="AZ64" s="96">
        <f t="shared" si="43"/>
        <v>0</v>
      </c>
      <c r="BA64" s="95"/>
      <c r="BB64"/>
      <c r="BC64" s="96">
        <f t="shared" si="44"/>
        <v>0</v>
      </c>
      <c r="BD64" s="95"/>
      <c r="BE64"/>
      <c r="BF64" s="96">
        <f t="shared" si="45"/>
        <v>0</v>
      </c>
      <c r="BG64" s="95"/>
      <c r="BH64"/>
      <c r="BI64" s="96">
        <f t="shared" si="46"/>
        <v>0</v>
      </c>
      <c r="BJ64" s="95"/>
      <c r="BK64"/>
      <c r="BL64" s="96">
        <f t="shared" si="47"/>
        <v>0</v>
      </c>
      <c r="BM64" s="95"/>
      <c r="BN64"/>
      <c r="BO64" s="96">
        <f t="shared" si="48"/>
        <v>0</v>
      </c>
      <c r="BP64" s="95"/>
      <c r="BQ64"/>
      <c r="BR64" s="96">
        <f t="shared" si="49"/>
        <v>0</v>
      </c>
      <c r="BS64" s="95"/>
      <c r="BT64"/>
      <c r="BU64" s="96">
        <f t="shared" si="50"/>
        <v>0</v>
      </c>
      <c r="BV64" s="95"/>
      <c r="BW64"/>
      <c r="BX64" s="96">
        <f t="shared" si="51"/>
        <v>0</v>
      </c>
      <c r="BY64" s="95"/>
      <c r="BZ64"/>
      <c r="CA64" s="96">
        <f t="shared" si="52"/>
        <v>0</v>
      </c>
      <c r="CB64" s="95"/>
      <c r="CC64"/>
      <c r="CD64" s="96">
        <f t="shared" si="53"/>
        <v>0</v>
      </c>
      <c r="CE64" s="95"/>
      <c r="CF64"/>
      <c r="CG64" s="96">
        <f t="shared" si="54"/>
        <v>0</v>
      </c>
      <c r="CH64" s="95"/>
      <c r="CI64"/>
      <c r="CJ64" s="96">
        <f t="shared" si="55"/>
        <v>0</v>
      </c>
      <c r="CK64" s="95"/>
      <c r="CL64"/>
      <c r="CM64" s="96">
        <f t="shared" si="56"/>
        <v>0</v>
      </c>
      <c r="CN64" s="95"/>
      <c r="CO64"/>
      <c r="CP64" s="96">
        <f t="shared" si="57"/>
        <v>0</v>
      </c>
      <c r="CQ64" s="95"/>
      <c r="CR64"/>
      <c r="CS64" s="96">
        <f t="shared" si="58"/>
        <v>0</v>
      </c>
      <c r="CT64" s="95"/>
      <c r="CU64"/>
      <c r="CV64" s="96">
        <f t="shared" si="59"/>
        <v>0</v>
      </c>
      <c r="CW64" s="95"/>
      <c r="CX64"/>
      <c r="CY64" s="96">
        <f t="shared" si="60"/>
        <v>0</v>
      </c>
      <c r="CZ64" s="95"/>
      <c r="DA64"/>
      <c r="DB64" s="96">
        <f t="shared" si="61"/>
        <v>0</v>
      </c>
      <c r="DC64" s="95"/>
      <c r="DD64"/>
      <c r="DE64" s="96">
        <f t="shared" si="62"/>
        <v>0</v>
      </c>
      <c r="DF64" s="95"/>
      <c r="DG64"/>
      <c r="DH64" s="96">
        <f t="shared" si="63"/>
        <v>0</v>
      </c>
      <c r="DI64" s="95"/>
      <c r="DJ64"/>
      <c r="DK64" s="96">
        <f t="shared" si="64"/>
        <v>0</v>
      </c>
      <c r="DL64" s="95"/>
      <c r="DM64"/>
      <c r="DN64" s="96">
        <f t="shared" si="65"/>
        <v>0</v>
      </c>
      <c r="DO64" s="95"/>
      <c r="DP64"/>
      <c r="DQ64" s="96">
        <f t="shared" si="66"/>
        <v>0</v>
      </c>
      <c r="DR64" s="95"/>
      <c r="DS64"/>
      <c r="DT64" s="96">
        <f t="shared" si="67"/>
        <v>0</v>
      </c>
    </row>
    <row r="65" spans="1:124" s="97" customFormat="1" ht="15" customHeight="1" x14ac:dyDescent="0.2">
      <c r="A65">
        <v>-33</v>
      </c>
      <c r="B65" s="95">
        <v>11873.4</v>
      </c>
      <c r="C65">
        <v>6083.67</v>
      </c>
      <c r="D65" s="96">
        <f t="shared" si="28"/>
        <v>5789.73</v>
      </c>
      <c r="E65" s="95">
        <v>15862.4</v>
      </c>
      <c r="F65">
        <v>10229.1</v>
      </c>
      <c r="G65" s="96">
        <f t="shared" si="29"/>
        <v>5633.2999999999993</v>
      </c>
      <c r="H65" s="95">
        <v>12109.4</v>
      </c>
      <c r="I65">
        <v>6512.39</v>
      </c>
      <c r="J65" s="96">
        <f t="shared" si="30"/>
        <v>5597.0099999999993</v>
      </c>
      <c r="K65" s="95">
        <v>15177.7</v>
      </c>
      <c r="L65">
        <v>15085</v>
      </c>
      <c r="M65" s="96">
        <f t="shared" si="31"/>
        <v>92.700000000000728</v>
      </c>
      <c r="N65" s="95">
        <v>15810.1</v>
      </c>
      <c r="O65">
        <v>15661.3</v>
      </c>
      <c r="P65" s="96">
        <f t="shared" si="32"/>
        <v>148.80000000000109</v>
      </c>
      <c r="Q65" s="95">
        <v>12627.4</v>
      </c>
      <c r="R65">
        <v>12311.1</v>
      </c>
      <c r="S65" s="96">
        <f t="shared" si="33"/>
        <v>316.29999999999927</v>
      </c>
      <c r="T65" s="95">
        <v>11844.1</v>
      </c>
      <c r="U65">
        <v>7283.38</v>
      </c>
      <c r="V65" s="96">
        <f t="shared" si="34"/>
        <v>4560.72</v>
      </c>
      <c r="W65" s="95">
        <v>15818.8</v>
      </c>
      <c r="X65">
        <v>11171.1</v>
      </c>
      <c r="Y65" s="96">
        <f t="shared" si="35"/>
        <v>4647.6999999999989</v>
      </c>
      <c r="Z65" s="95">
        <v>12099.2</v>
      </c>
      <c r="AA65">
        <v>6980.11</v>
      </c>
      <c r="AB65" s="96">
        <f t="shared" si="36"/>
        <v>5119.0900000000011</v>
      </c>
      <c r="AC65" s="95"/>
      <c r="AD65"/>
      <c r="AE65" s="96">
        <f t="shared" si="37"/>
        <v>0</v>
      </c>
      <c r="AF65" s="95"/>
      <c r="AG65"/>
      <c r="AH65" s="96">
        <f t="shared" si="38"/>
        <v>0</v>
      </c>
      <c r="AI65" s="95"/>
      <c r="AJ65"/>
      <c r="AK65" s="96">
        <f t="shared" si="39"/>
        <v>0</v>
      </c>
      <c r="AL65" s="95"/>
      <c r="AM65"/>
      <c r="AN65" s="96">
        <f t="shared" si="40"/>
        <v>0</v>
      </c>
      <c r="AO65" s="95"/>
      <c r="AP65"/>
      <c r="AQ65" s="96">
        <f t="shared" si="68"/>
        <v>0</v>
      </c>
      <c r="AR65" s="95"/>
      <c r="AS65"/>
      <c r="AT65" s="96">
        <f t="shared" si="41"/>
        <v>0</v>
      </c>
      <c r="AU65" s="95"/>
      <c r="AV65"/>
      <c r="AW65" s="96">
        <f t="shared" si="42"/>
        <v>0</v>
      </c>
      <c r="AX65" s="95"/>
      <c r="AY65"/>
      <c r="AZ65" s="96">
        <f t="shared" si="43"/>
        <v>0</v>
      </c>
      <c r="BA65" s="95"/>
      <c r="BB65"/>
      <c r="BC65" s="96">
        <f t="shared" si="44"/>
        <v>0</v>
      </c>
      <c r="BD65" s="95"/>
      <c r="BE65"/>
      <c r="BF65" s="96">
        <f t="shared" si="45"/>
        <v>0</v>
      </c>
      <c r="BG65" s="95"/>
      <c r="BH65"/>
      <c r="BI65" s="96">
        <f t="shared" si="46"/>
        <v>0</v>
      </c>
      <c r="BJ65" s="95"/>
      <c r="BK65"/>
      <c r="BL65" s="96">
        <f t="shared" si="47"/>
        <v>0</v>
      </c>
      <c r="BM65" s="95"/>
      <c r="BN65"/>
      <c r="BO65" s="96">
        <f t="shared" si="48"/>
        <v>0</v>
      </c>
      <c r="BP65" s="95"/>
      <c r="BQ65"/>
      <c r="BR65" s="96">
        <f t="shared" si="49"/>
        <v>0</v>
      </c>
      <c r="BS65" s="95"/>
      <c r="BT65"/>
      <c r="BU65" s="96">
        <f t="shared" si="50"/>
        <v>0</v>
      </c>
      <c r="BV65" s="95"/>
      <c r="BW65"/>
      <c r="BX65" s="96">
        <f t="shared" si="51"/>
        <v>0</v>
      </c>
      <c r="BY65" s="95"/>
      <c r="BZ65"/>
      <c r="CA65" s="96">
        <f t="shared" si="52"/>
        <v>0</v>
      </c>
      <c r="CB65" s="95"/>
      <c r="CC65"/>
      <c r="CD65" s="96">
        <f t="shared" si="53"/>
        <v>0</v>
      </c>
      <c r="CE65" s="95"/>
      <c r="CF65"/>
      <c r="CG65" s="96">
        <f t="shared" si="54"/>
        <v>0</v>
      </c>
      <c r="CH65" s="95"/>
      <c r="CI65"/>
      <c r="CJ65" s="96">
        <f t="shared" si="55"/>
        <v>0</v>
      </c>
      <c r="CK65" s="95"/>
      <c r="CL65"/>
      <c r="CM65" s="96">
        <f t="shared" si="56"/>
        <v>0</v>
      </c>
      <c r="CN65" s="95"/>
      <c r="CO65"/>
      <c r="CP65" s="96">
        <f t="shared" si="57"/>
        <v>0</v>
      </c>
      <c r="CQ65" s="95"/>
      <c r="CR65"/>
      <c r="CS65" s="96">
        <f t="shared" si="58"/>
        <v>0</v>
      </c>
      <c r="CT65" s="95"/>
      <c r="CU65"/>
      <c r="CV65" s="96">
        <f t="shared" si="59"/>
        <v>0</v>
      </c>
      <c r="CW65" s="95"/>
      <c r="CX65"/>
      <c r="CY65" s="96">
        <f t="shared" si="60"/>
        <v>0</v>
      </c>
      <c r="CZ65" s="95"/>
      <c r="DA65"/>
      <c r="DB65" s="96">
        <f t="shared" si="61"/>
        <v>0</v>
      </c>
      <c r="DC65" s="95"/>
      <c r="DD65"/>
      <c r="DE65" s="96">
        <f t="shared" si="62"/>
        <v>0</v>
      </c>
      <c r="DF65" s="95"/>
      <c r="DG65"/>
      <c r="DH65" s="96">
        <f t="shared" si="63"/>
        <v>0</v>
      </c>
      <c r="DI65" s="95"/>
      <c r="DJ65"/>
      <c r="DK65" s="96">
        <f t="shared" si="64"/>
        <v>0</v>
      </c>
      <c r="DL65" s="95"/>
      <c r="DM65"/>
      <c r="DN65" s="96">
        <f t="shared" si="65"/>
        <v>0</v>
      </c>
      <c r="DO65" s="95"/>
      <c r="DP65"/>
      <c r="DQ65" s="96">
        <f t="shared" si="66"/>
        <v>0</v>
      </c>
      <c r="DR65" s="95"/>
      <c r="DS65"/>
      <c r="DT65" s="96">
        <f t="shared" si="67"/>
        <v>0</v>
      </c>
    </row>
    <row r="66" spans="1:124" s="97" customFormat="1" ht="15" customHeight="1" x14ac:dyDescent="0.2">
      <c r="A66">
        <v>-27</v>
      </c>
      <c r="B66" s="95">
        <v>11810.1</v>
      </c>
      <c r="C66">
        <v>5976.47</v>
      </c>
      <c r="D66" s="96">
        <f t="shared" si="28"/>
        <v>5833.63</v>
      </c>
      <c r="E66" s="95">
        <v>15844.9</v>
      </c>
      <c r="F66">
        <v>10196.5</v>
      </c>
      <c r="G66" s="96">
        <f t="shared" si="29"/>
        <v>5648.4</v>
      </c>
      <c r="H66" s="95">
        <v>12175.9</v>
      </c>
      <c r="I66">
        <v>6532.55</v>
      </c>
      <c r="J66" s="96">
        <f t="shared" si="30"/>
        <v>5643.3499999999995</v>
      </c>
      <c r="K66" s="95">
        <v>15196.3</v>
      </c>
      <c r="L66">
        <v>15100.9</v>
      </c>
      <c r="M66" s="96">
        <f t="shared" si="31"/>
        <v>95.399999999999636</v>
      </c>
      <c r="N66" s="95">
        <v>15821.8</v>
      </c>
      <c r="O66">
        <v>15661.3</v>
      </c>
      <c r="P66" s="96">
        <f t="shared" si="32"/>
        <v>160.5</v>
      </c>
      <c r="Q66" s="95">
        <v>12655</v>
      </c>
      <c r="R66">
        <v>12326.8</v>
      </c>
      <c r="S66" s="96">
        <f t="shared" si="33"/>
        <v>328.20000000000073</v>
      </c>
      <c r="T66" s="95">
        <v>11917.5</v>
      </c>
      <c r="U66">
        <v>7309.86</v>
      </c>
      <c r="V66" s="96">
        <f t="shared" si="34"/>
        <v>4607.6400000000003</v>
      </c>
      <c r="W66" s="95">
        <v>15709.7</v>
      </c>
      <c r="X66">
        <v>11123.7</v>
      </c>
      <c r="Y66" s="96">
        <f t="shared" si="35"/>
        <v>4586</v>
      </c>
      <c r="Z66" s="95">
        <v>12111.1</v>
      </c>
      <c r="AA66">
        <v>6944.25</v>
      </c>
      <c r="AB66" s="96">
        <f t="shared" si="36"/>
        <v>5166.8500000000004</v>
      </c>
      <c r="AC66" s="95"/>
      <c r="AD66"/>
      <c r="AE66" s="96">
        <f t="shared" si="37"/>
        <v>0</v>
      </c>
      <c r="AF66" s="95"/>
      <c r="AG66"/>
      <c r="AH66" s="96">
        <f t="shared" si="38"/>
        <v>0</v>
      </c>
      <c r="AI66" s="95"/>
      <c r="AJ66"/>
      <c r="AK66" s="96">
        <f t="shared" si="39"/>
        <v>0</v>
      </c>
      <c r="AL66" s="95"/>
      <c r="AM66"/>
      <c r="AN66" s="96">
        <f t="shared" si="40"/>
        <v>0</v>
      </c>
      <c r="AO66" s="95"/>
      <c r="AP66"/>
      <c r="AQ66" s="96">
        <f t="shared" si="68"/>
        <v>0</v>
      </c>
      <c r="AR66" s="95"/>
      <c r="AS66"/>
      <c r="AT66" s="96">
        <f t="shared" si="41"/>
        <v>0</v>
      </c>
      <c r="AU66" s="95"/>
      <c r="AV66"/>
      <c r="AW66" s="96">
        <f t="shared" si="42"/>
        <v>0</v>
      </c>
      <c r="AX66" s="95"/>
      <c r="AY66"/>
      <c r="AZ66" s="96">
        <f t="shared" si="43"/>
        <v>0</v>
      </c>
      <c r="BA66" s="95"/>
      <c r="BB66"/>
      <c r="BC66" s="96">
        <f t="shared" si="44"/>
        <v>0</v>
      </c>
      <c r="BD66" s="95"/>
      <c r="BE66"/>
      <c r="BF66" s="96">
        <f t="shared" si="45"/>
        <v>0</v>
      </c>
      <c r="BG66" s="95"/>
      <c r="BH66"/>
      <c r="BI66" s="96">
        <f t="shared" si="46"/>
        <v>0</v>
      </c>
      <c r="BJ66" s="95"/>
      <c r="BK66"/>
      <c r="BL66" s="96">
        <f t="shared" si="47"/>
        <v>0</v>
      </c>
      <c r="BM66" s="95"/>
      <c r="BN66"/>
      <c r="BO66" s="96">
        <f t="shared" si="48"/>
        <v>0</v>
      </c>
      <c r="BP66" s="95"/>
      <c r="BQ66"/>
      <c r="BR66" s="96">
        <f t="shared" si="49"/>
        <v>0</v>
      </c>
      <c r="BS66" s="95"/>
      <c r="BT66"/>
      <c r="BU66" s="96">
        <f t="shared" si="50"/>
        <v>0</v>
      </c>
      <c r="BV66" s="95"/>
      <c r="BW66"/>
      <c r="BX66" s="96">
        <f t="shared" si="51"/>
        <v>0</v>
      </c>
      <c r="BY66" s="95"/>
      <c r="BZ66"/>
      <c r="CA66" s="96">
        <f t="shared" si="52"/>
        <v>0</v>
      </c>
      <c r="CB66" s="95"/>
      <c r="CC66"/>
      <c r="CD66" s="96">
        <f t="shared" si="53"/>
        <v>0</v>
      </c>
      <c r="CE66" s="95"/>
      <c r="CF66"/>
      <c r="CG66" s="96">
        <f t="shared" si="54"/>
        <v>0</v>
      </c>
      <c r="CH66" s="95"/>
      <c r="CI66"/>
      <c r="CJ66" s="96">
        <f t="shared" si="55"/>
        <v>0</v>
      </c>
      <c r="CK66" s="95"/>
      <c r="CL66"/>
      <c r="CM66" s="96">
        <f t="shared" si="56"/>
        <v>0</v>
      </c>
      <c r="CN66" s="95"/>
      <c r="CO66"/>
      <c r="CP66" s="96">
        <f t="shared" si="57"/>
        <v>0</v>
      </c>
      <c r="CQ66" s="95"/>
      <c r="CR66"/>
      <c r="CS66" s="96">
        <f t="shared" si="58"/>
        <v>0</v>
      </c>
      <c r="CT66" s="95"/>
      <c r="CU66"/>
      <c r="CV66" s="96">
        <f t="shared" si="59"/>
        <v>0</v>
      </c>
      <c r="CW66" s="95"/>
      <c r="CX66"/>
      <c r="CY66" s="96">
        <f t="shared" si="60"/>
        <v>0</v>
      </c>
      <c r="CZ66" s="95"/>
      <c r="DA66"/>
      <c r="DB66" s="96">
        <f t="shared" si="61"/>
        <v>0</v>
      </c>
      <c r="DC66" s="95"/>
      <c r="DD66"/>
      <c r="DE66" s="96">
        <f t="shared" si="62"/>
        <v>0</v>
      </c>
      <c r="DF66" s="95"/>
      <c r="DG66"/>
      <c r="DH66" s="96">
        <f t="shared" si="63"/>
        <v>0</v>
      </c>
      <c r="DI66" s="95"/>
      <c r="DJ66"/>
      <c r="DK66" s="96">
        <f t="shared" si="64"/>
        <v>0</v>
      </c>
      <c r="DL66" s="95"/>
      <c r="DM66"/>
      <c r="DN66" s="96">
        <f t="shared" si="65"/>
        <v>0</v>
      </c>
      <c r="DO66" s="95"/>
      <c r="DP66"/>
      <c r="DQ66" s="96">
        <f t="shared" si="66"/>
        <v>0</v>
      </c>
      <c r="DR66" s="95"/>
      <c r="DS66"/>
      <c r="DT66" s="96">
        <f t="shared" si="67"/>
        <v>0</v>
      </c>
    </row>
    <row r="67" spans="1:124" s="97" customFormat="1" ht="15" customHeight="1" x14ac:dyDescent="0.2">
      <c r="A67">
        <v>-21</v>
      </c>
      <c r="B67" s="95">
        <v>11782.8</v>
      </c>
      <c r="C67">
        <v>5922.86</v>
      </c>
      <c r="D67" s="96">
        <f t="shared" si="28"/>
        <v>5859.94</v>
      </c>
      <c r="E67" s="95">
        <v>15709.7</v>
      </c>
      <c r="F67">
        <v>10182.200000000001</v>
      </c>
      <c r="G67" s="96">
        <f t="shared" si="29"/>
        <v>5527.5</v>
      </c>
      <c r="H67" s="95">
        <v>12155.3</v>
      </c>
      <c r="I67">
        <v>6529.09</v>
      </c>
      <c r="J67" s="96">
        <f t="shared" si="30"/>
        <v>5626.2099999999991</v>
      </c>
      <c r="K67" s="95">
        <v>15263.4</v>
      </c>
      <c r="L67">
        <v>15129.9</v>
      </c>
      <c r="M67" s="96">
        <f t="shared" si="31"/>
        <v>133.5</v>
      </c>
      <c r="N67" s="95">
        <v>15839.2</v>
      </c>
      <c r="O67">
        <v>15658.5</v>
      </c>
      <c r="P67" s="96">
        <f t="shared" si="32"/>
        <v>180.70000000000073</v>
      </c>
      <c r="Q67" s="95">
        <v>12618.1</v>
      </c>
      <c r="R67">
        <v>12318.1</v>
      </c>
      <c r="S67" s="96">
        <f t="shared" si="33"/>
        <v>300</v>
      </c>
      <c r="T67" s="95">
        <v>11932.3</v>
      </c>
      <c r="U67">
        <v>7316.65</v>
      </c>
      <c r="V67" s="96">
        <f t="shared" si="34"/>
        <v>4615.6499999999996</v>
      </c>
      <c r="W67" s="95">
        <v>15766.9</v>
      </c>
      <c r="X67">
        <v>11065.3</v>
      </c>
      <c r="Y67" s="96">
        <f t="shared" si="35"/>
        <v>4701.6000000000004</v>
      </c>
      <c r="Z67" s="95">
        <v>12174.1</v>
      </c>
      <c r="AA67">
        <v>6927.56</v>
      </c>
      <c r="AB67" s="96">
        <f t="shared" si="36"/>
        <v>5246.54</v>
      </c>
      <c r="AC67" s="95"/>
      <c r="AD67"/>
      <c r="AE67" s="96">
        <f t="shared" si="37"/>
        <v>0</v>
      </c>
      <c r="AF67" s="95"/>
      <c r="AG67"/>
      <c r="AH67" s="96">
        <f t="shared" si="38"/>
        <v>0</v>
      </c>
      <c r="AI67" s="95"/>
      <c r="AJ67"/>
      <c r="AK67" s="96">
        <f t="shared" si="39"/>
        <v>0</v>
      </c>
      <c r="AL67" s="95"/>
      <c r="AM67"/>
      <c r="AN67" s="96">
        <f t="shared" si="40"/>
        <v>0</v>
      </c>
      <c r="AO67" s="95"/>
      <c r="AP67"/>
      <c r="AQ67" s="96">
        <f t="shared" si="68"/>
        <v>0</v>
      </c>
      <c r="AR67" s="95"/>
      <c r="AS67"/>
      <c r="AT67" s="96">
        <f t="shared" si="41"/>
        <v>0</v>
      </c>
      <c r="AU67" s="95"/>
      <c r="AV67"/>
      <c r="AW67" s="96">
        <f t="shared" si="42"/>
        <v>0</v>
      </c>
      <c r="AX67" s="95"/>
      <c r="AY67"/>
      <c r="AZ67" s="96">
        <f t="shared" si="43"/>
        <v>0</v>
      </c>
      <c r="BA67" s="95"/>
      <c r="BB67"/>
      <c r="BC67" s="96">
        <f t="shared" si="44"/>
        <v>0</v>
      </c>
      <c r="BD67" s="95"/>
      <c r="BE67"/>
      <c r="BF67" s="96">
        <f t="shared" si="45"/>
        <v>0</v>
      </c>
      <c r="BG67" s="95"/>
      <c r="BH67"/>
      <c r="BI67" s="96">
        <f t="shared" si="46"/>
        <v>0</v>
      </c>
      <c r="BJ67" s="95"/>
      <c r="BK67"/>
      <c r="BL67" s="96">
        <f t="shared" si="47"/>
        <v>0</v>
      </c>
      <c r="BM67" s="95"/>
      <c r="BN67"/>
      <c r="BO67" s="96">
        <f t="shared" si="48"/>
        <v>0</v>
      </c>
      <c r="BP67" s="95"/>
      <c r="BQ67"/>
      <c r="BR67" s="96">
        <f t="shared" si="49"/>
        <v>0</v>
      </c>
      <c r="BS67" s="95"/>
      <c r="BT67"/>
      <c r="BU67" s="96">
        <f t="shared" si="50"/>
        <v>0</v>
      </c>
      <c r="BV67" s="95"/>
      <c r="BW67"/>
      <c r="BX67" s="96">
        <f t="shared" si="51"/>
        <v>0</v>
      </c>
      <c r="BY67" s="95"/>
      <c r="BZ67"/>
      <c r="CA67" s="96">
        <f t="shared" si="52"/>
        <v>0</v>
      </c>
      <c r="CB67" s="95"/>
      <c r="CC67"/>
      <c r="CD67" s="96">
        <f t="shared" si="53"/>
        <v>0</v>
      </c>
      <c r="CE67" s="95"/>
      <c r="CF67"/>
      <c r="CG67" s="96">
        <f t="shared" si="54"/>
        <v>0</v>
      </c>
      <c r="CH67" s="95"/>
      <c r="CI67"/>
      <c r="CJ67" s="96">
        <f t="shared" si="55"/>
        <v>0</v>
      </c>
      <c r="CK67" s="95"/>
      <c r="CL67"/>
      <c r="CM67" s="96">
        <f t="shared" si="56"/>
        <v>0</v>
      </c>
      <c r="CN67" s="95"/>
      <c r="CO67"/>
      <c r="CP67" s="96">
        <f t="shared" si="57"/>
        <v>0</v>
      </c>
      <c r="CQ67" s="95"/>
      <c r="CR67"/>
      <c r="CS67" s="96">
        <f t="shared" si="58"/>
        <v>0</v>
      </c>
      <c r="CT67" s="95"/>
      <c r="CU67"/>
      <c r="CV67" s="96">
        <f t="shared" si="59"/>
        <v>0</v>
      </c>
      <c r="CW67" s="95"/>
      <c r="CX67"/>
      <c r="CY67" s="96">
        <f t="shared" si="60"/>
        <v>0</v>
      </c>
      <c r="CZ67" s="95"/>
      <c r="DA67"/>
      <c r="DB67" s="96">
        <f t="shared" si="61"/>
        <v>0</v>
      </c>
      <c r="DC67" s="95"/>
      <c r="DD67"/>
      <c r="DE67" s="96">
        <f t="shared" si="62"/>
        <v>0</v>
      </c>
      <c r="DF67" s="95"/>
      <c r="DG67"/>
      <c r="DH67" s="96">
        <f t="shared" si="63"/>
        <v>0</v>
      </c>
      <c r="DI67" s="95"/>
      <c r="DJ67"/>
      <c r="DK67" s="96">
        <f t="shared" si="64"/>
        <v>0</v>
      </c>
      <c r="DL67" s="95"/>
      <c r="DM67"/>
      <c r="DN67" s="96">
        <f t="shared" si="65"/>
        <v>0</v>
      </c>
      <c r="DO67" s="95"/>
      <c r="DP67"/>
      <c r="DQ67" s="96">
        <f t="shared" si="66"/>
        <v>0</v>
      </c>
      <c r="DR67" s="95"/>
      <c r="DS67"/>
      <c r="DT67" s="96">
        <f t="shared" si="67"/>
        <v>0</v>
      </c>
    </row>
    <row r="68" spans="1:124" s="97" customFormat="1" ht="15" customHeight="1" x14ac:dyDescent="0.2">
      <c r="A68">
        <v>-15</v>
      </c>
      <c r="B68" s="95">
        <v>11749.2</v>
      </c>
      <c r="C68">
        <v>5903.06</v>
      </c>
      <c r="D68" s="96">
        <f t="shared" si="28"/>
        <v>5846.14</v>
      </c>
      <c r="E68" s="95">
        <v>15827.5</v>
      </c>
      <c r="F68">
        <v>10136.799999999999</v>
      </c>
      <c r="G68" s="96">
        <f t="shared" si="29"/>
        <v>5690.7000000000007</v>
      </c>
      <c r="H68" s="95">
        <v>12213.7</v>
      </c>
      <c r="I68">
        <v>6512.88</v>
      </c>
      <c r="J68" s="96">
        <f t="shared" si="30"/>
        <v>5700.8200000000006</v>
      </c>
      <c r="K68" s="95">
        <v>15196.3</v>
      </c>
      <c r="L68">
        <v>15050.9</v>
      </c>
      <c r="M68" s="96">
        <f t="shared" si="31"/>
        <v>145.39999999999964</v>
      </c>
      <c r="N68" s="95">
        <v>15865.3</v>
      </c>
      <c r="O68">
        <v>15664.2</v>
      </c>
      <c r="P68" s="96">
        <f t="shared" si="32"/>
        <v>201.09999999999854</v>
      </c>
      <c r="Q68" s="95">
        <v>12601.6</v>
      </c>
      <c r="R68">
        <v>12318.1</v>
      </c>
      <c r="S68" s="96">
        <f t="shared" si="33"/>
        <v>283.5</v>
      </c>
      <c r="T68" s="95">
        <v>11920.8</v>
      </c>
      <c r="U68">
        <v>7356.47</v>
      </c>
      <c r="V68" s="96">
        <f t="shared" si="34"/>
        <v>4564.329999999999</v>
      </c>
      <c r="W68" s="95">
        <v>15856.6</v>
      </c>
      <c r="X68">
        <v>11083.7</v>
      </c>
      <c r="Y68" s="96">
        <f t="shared" si="35"/>
        <v>4772.8999999999996</v>
      </c>
      <c r="Z68" s="95">
        <v>12251.8</v>
      </c>
      <c r="AA68">
        <v>6964.93</v>
      </c>
      <c r="AB68" s="96">
        <f t="shared" si="36"/>
        <v>5286.869999999999</v>
      </c>
      <c r="AC68" s="95"/>
      <c r="AD68"/>
      <c r="AE68" s="96">
        <f t="shared" si="37"/>
        <v>0</v>
      </c>
      <c r="AF68" s="95"/>
      <c r="AG68"/>
      <c r="AH68" s="96">
        <f t="shared" si="38"/>
        <v>0</v>
      </c>
      <c r="AI68" s="95"/>
      <c r="AJ68"/>
      <c r="AK68" s="96">
        <f t="shared" si="39"/>
        <v>0</v>
      </c>
      <c r="AL68" s="95"/>
      <c r="AM68"/>
      <c r="AN68" s="96">
        <f t="shared" si="40"/>
        <v>0</v>
      </c>
      <c r="AO68" s="95"/>
      <c r="AP68"/>
      <c r="AQ68" s="96">
        <f t="shared" si="68"/>
        <v>0</v>
      </c>
      <c r="AR68" s="95"/>
      <c r="AS68"/>
      <c r="AT68" s="96">
        <f t="shared" si="41"/>
        <v>0</v>
      </c>
      <c r="AU68" s="95"/>
      <c r="AV68"/>
      <c r="AW68" s="96">
        <f t="shared" si="42"/>
        <v>0</v>
      </c>
      <c r="AX68" s="95"/>
      <c r="AY68"/>
      <c r="AZ68" s="96">
        <f t="shared" si="43"/>
        <v>0</v>
      </c>
      <c r="BA68" s="95"/>
      <c r="BB68"/>
      <c r="BC68" s="96">
        <f t="shared" si="44"/>
        <v>0</v>
      </c>
      <c r="BD68" s="95"/>
      <c r="BE68"/>
      <c r="BF68" s="96">
        <f t="shared" si="45"/>
        <v>0</v>
      </c>
      <c r="BG68" s="95"/>
      <c r="BH68"/>
      <c r="BI68" s="96">
        <f t="shared" si="46"/>
        <v>0</v>
      </c>
      <c r="BJ68" s="95"/>
      <c r="BK68"/>
      <c r="BL68" s="96">
        <f t="shared" si="47"/>
        <v>0</v>
      </c>
      <c r="BM68" s="95"/>
      <c r="BN68"/>
      <c r="BO68" s="96">
        <f t="shared" si="48"/>
        <v>0</v>
      </c>
      <c r="BP68" s="95"/>
      <c r="BQ68"/>
      <c r="BR68" s="96">
        <f t="shared" si="49"/>
        <v>0</v>
      </c>
      <c r="BS68" s="95"/>
      <c r="BT68"/>
      <c r="BU68" s="96">
        <f t="shared" si="50"/>
        <v>0</v>
      </c>
      <c r="BV68" s="95"/>
      <c r="BW68"/>
      <c r="BX68" s="96">
        <f t="shared" si="51"/>
        <v>0</v>
      </c>
      <c r="BY68" s="95"/>
      <c r="BZ68"/>
      <c r="CA68" s="96">
        <f t="shared" si="52"/>
        <v>0</v>
      </c>
      <c r="CB68" s="95"/>
      <c r="CC68"/>
      <c r="CD68" s="96">
        <f t="shared" si="53"/>
        <v>0</v>
      </c>
      <c r="CE68" s="95"/>
      <c r="CF68"/>
      <c r="CG68" s="96">
        <f t="shared" si="54"/>
        <v>0</v>
      </c>
      <c r="CH68" s="95"/>
      <c r="CI68"/>
      <c r="CJ68" s="96">
        <f t="shared" si="55"/>
        <v>0</v>
      </c>
      <c r="CK68" s="95"/>
      <c r="CL68"/>
      <c r="CM68" s="96">
        <f t="shared" si="56"/>
        <v>0</v>
      </c>
      <c r="CN68" s="95"/>
      <c r="CO68"/>
      <c r="CP68" s="96">
        <f t="shared" si="57"/>
        <v>0</v>
      </c>
      <c r="CQ68" s="95"/>
      <c r="CR68"/>
      <c r="CS68" s="96">
        <f t="shared" si="58"/>
        <v>0</v>
      </c>
      <c r="CT68" s="95"/>
      <c r="CU68"/>
      <c r="CV68" s="96">
        <f t="shared" si="59"/>
        <v>0</v>
      </c>
      <c r="CW68" s="95"/>
      <c r="CX68"/>
      <c r="CY68" s="96">
        <f t="shared" si="60"/>
        <v>0</v>
      </c>
      <c r="CZ68" s="95"/>
      <c r="DA68"/>
      <c r="DB68" s="96">
        <f t="shared" si="61"/>
        <v>0</v>
      </c>
      <c r="DC68" s="95"/>
      <c r="DD68"/>
      <c r="DE68" s="96">
        <f t="shared" si="62"/>
        <v>0</v>
      </c>
      <c r="DF68" s="95"/>
      <c r="DG68"/>
      <c r="DH68" s="96">
        <f t="shared" si="63"/>
        <v>0</v>
      </c>
      <c r="DI68" s="95"/>
      <c r="DJ68"/>
      <c r="DK68" s="96">
        <f t="shared" si="64"/>
        <v>0</v>
      </c>
      <c r="DL68" s="95"/>
      <c r="DM68"/>
      <c r="DN68" s="96">
        <f t="shared" si="65"/>
        <v>0</v>
      </c>
      <c r="DO68" s="95"/>
      <c r="DP68"/>
      <c r="DQ68" s="96">
        <f t="shared" si="66"/>
        <v>0</v>
      </c>
      <c r="DR68" s="95"/>
      <c r="DS68"/>
      <c r="DT68" s="96">
        <f t="shared" si="67"/>
        <v>0</v>
      </c>
    </row>
    <row r="69" spans="1:124" s="97" customFormat="1" ht="15" customHeight="1" x14ac:dyDescent="0.2">
      <c r="A69">
        <v>-9</v>
      </c>
      <c r="B69" s="95">
        <v>11870.1</v>
      </c>
      <c r="C69">
        <v>5996.36</v>
      </c>
      <c r="D69" s="96">
        <f t="shared" si="28"/>
        <v>5873.7400000000007</v>
      </c>
      <c r="E69" s="95">
        <v>15778.5</v>
      </c>
      <c r="F69">
        <v>10184.6</v>
      </c>
      <c r="G69" s="96">
        <f t="shared" si="29"/>
        <v>5593.9</v>
      </c>
      <c r="H69" s="95">
        <v>12248.3</v>
      </c>
      <c r="I69">
        <v>6514.35</v>
      </c>
      <c r="J69" s="96">
        <f t="shared" si="30"/>
        <v>5733.9499999999989</v>
      </c>
      <c r="K69" s="95">
        <v>15223.1</v>
      </c>
      <c r="L69">
        <v>15169.7</v>
      </c>
      <c r="M69" s="96">
        <f t="shared" si="31"/>
        <v>53.399999999999636</v>
      </c>
      <c r="N69" s="95">
        <v>15967.8</v>
      </c>
      <c r="O69">
        <v>15672.7</v>
      </c>
      <c r="P69" s="96">
        <f t="shared" si="32"/>
        <v>295.09999999999854</v>
      </c>
      <c r="Q69" s="95">
        <v>12690.4</v>
      </c>
      <c r="R69">
        <v>12392.2</v>
      </c>
      <c r="S69" s="96">
        <f t="shared" si="33"/>
        <v>298.19999999999891</v>
      </c>
      <c r="T69" s="95">
        <v>11958.7</v>
      </c>
      <c r="U69">
        <v>7413.23</v>
      </c>
      <c r="V69" s="96">
        <f t="shared" si="34"/>
        <v>4545.4700000000012</v>
      </c>
      <c r="W69" s="95">
        <v>15947.1</v>
      </c>
      <c r="X69">
        <v>11082.3</v>
      </c>
      <c r="Y69" s="96">
        <f t="shared" si="35"/>
        <v>4864.8000000000011</v>
      </c>
      <c r="Z69" s="95">
        <v>12283.1</v>
      </c>
      <c r="AA69">
        <v>6969.41</v>
      </c>
      <c r="AB69" s="96">
        <f t="shared" si="36"/>
        <v>5313.6900000000005</v>
      </c>
      <c r="AC69" s="95"/>
      <c r="AD69"/>
      <c r="AE69" s="96">
        <f t="shared" si="37"/>
        <v>0</v>
      </c>
      <c r="AF69" s="95"/>
      <c r="AG69"/>
      <c r="AH69" s="96">
        <f t="shared" si="38"/>
        <v>0</v>
      </c>
      <c r="AI69" s="95"/>
      <c r="AJ69"/>
      <c r="AK69" s="96">
        <f t="shared" si="39"/>
        <v>0</v>
      </c>
      <c r="AL69" s="95"/>
      <c r="AM69"/>
      <c r="AN69" s="96">
        <f t="shared" si="40"/>
        <v>0</v>
      </c>
      <c r="AO69" s="95"/>
      <c r="AP69"/>
      <c r="AQ69" s="96">
        <f t="shared" si="68"/>
        <v>0</v>
      </c>
      <c r="AR69" s="95"/>
      <c r="AS69"/>
      <c r="AT69" s="96">
        <f t="shared" si="41"/>
        <v>0</v>
      </c>
      <c r="AU69" s="95"/>
      <c r="AV69"/>
      <c r="AW69" s="96">
        <f t="shared" si="42"/>
        <v>0</v>
      </c>
      <c r="AX69" s="95"/>
      <c r="AY69"/>
      <c r="AZ69" s="96">
        <f t="shared" si="43"/>
        <v>0</v>
      </c>
      <c r="BA69" s="95"/>
      <c r="BB69"/>
      <c r="BC69" s="96">
        <f t="shared" si="44"/>
        <v>0</v>
      </c>
      <c r="BD69" s="95"/>
      <c r="BE69"/>
      <c r="BF69" s="96">
        <f t="shared" si="45"/>
        <v>0</v>
      </c>
      <c r="BG69" s="95"/>
      <c r="BH69"/>
      <c r="BI69" s="96">
        <f t="shared" si="46"/>
        <v>0</v>
      </c>
      <c r="BJ69" s="95"/>
      <c r="BK69"/>
      <c r="BL69" s="96">
        <f t="shared" si="47"/>
        <v>0</v>
      </c>
      <c r="BM69" s="95"/>
      <c r="BN69"/>
      <c r="BO69" s="96">
        <f t="shared" si="48"/>
        <v>0</v>
      </c>
      <c r="BP69" s="95"/>
      <c r="BQ69"/>
      <c r="BR69" s="96">
        <f t="shared" si="49"/>
        <v>0</v>
      </c>
      <c r="BS69" s="95"/>
      <c r="BT69"/>
      <c r="BU69" s="96">
        <f t="shared" si="50"/>
        <v>0</v>
      </c>
      <c r="BV69" s="95"/>
      <c r="BW69"/>
      <c r="BX69" s="96">
        <f t="shared" si="51"/>
        <v>0</v>
      </c>
      <c r="BY69" s="95"/>
      <c r="BZ69"/>
      <c r="CA69" s="96">
        <f t="shared" si="52"/>
        <v>0</v>
      </c>
      <c r="CB69" s="95"/>
      <c r="CC69"/>
      <c r="CD69" s="96">
        <f t="shared" si="53"/>
        <v>0</v>
      </c>
      <c r="CE69" s="95"/>
      <c r="CF69"/>
      <c r="CG69" s="96">
        <f t="shared" si="54"/>
        <v>0</v>
      </c>
      <c r="CH69" s="95"/>
      <c r="CI69"/>
      <c r="CJ69" s="96">
        <f t="shared" si="55"/>
        <v>0</v>
      </c>
      <c r="CK69" s="95"/>
      <c r="CL69"/>
      <c r="CM69" s="96">
        <f t="shared" si="56"/>
        <v>0</v>
      </c>
      <c r="CN69" s="95"/>
      <c r="CO69"/>
      <c r="CP69" s="96">
        <f t="shared" si="57"/>
        <v>0</v>
      </c>
      <c r="CQ69" s="95"/>
      <c r="CR69"/>
      <c r="CS69" s="96">
        <f t="shared" si="58"/>
        <v>0</v>
      </c>
      <c r="CT69" s="95"/>
      <c r="CU69"/>
      <c r="CV69" s="96">
        <f t="shared" si="59"/>
        <v>0</v>
      </c>
      <c r="CW69" s="95"/>
      <c r="CX69"/>
      <c r="CY69" s="96">
        <f t="shared" si="60"/>
        <v>0</v>
      </c>
      <c r="CZ69" s="95"/>
      <c r="DA69"/>
      <c r="DB69" s="96">
        <f t="shared" si="61"/>
        <v>0</v>
      </c>
      <c r="DC69" s="95"/>
      <c r="DD69"/>
      <c r="DE69" s="96">
        <f t="shared" si="62"/>
        <v>0</v>
      </c>
      <c r="DF69" s="95"/>
      <c r="DG69"/>
      <c r="DH69" s="96">
        <f t="shared" si="63"/>
        <v>0</v>
      </c>
      <c r="DI69" s="95"/>
      <c r="DJ69"/>
      <c r="DK69" s="96">
        <f t="shared" si="64"/>
        <v>0</v>
      </c>
      <c r="DL69" s="95"/>
      <c r="DM69"/>
      <c r="DN69" s="96">
        <f t="shared" si="65"/>
        <v>0</v>
      </c>
      <c r="DO69" s="95"/>
      <c r="DP69"/>
      <c r="DQ69" s="96">
        <f t="shared" si="66"/>
        <v>0</v>
      </c>
      <c r="DR69" s="95"/>
      <c r="DS69"/>
      <c r="DT69" s="96">
        <f t="shared" si="67"/>
        <v>0</v>
      </c>
    </row>
    <row r="70" spans="1:124" s="99" customFormat="1" ht="14.25" customHeight="1" x14ac:dyDescent="0.2">
      <c r="A70">
        <v>-3</v>
      </c>
      <c r="B70" s="95">
        <v>12104.3</v>
      </c>
      <c r="C70">
        <v>6158.6</v>
      </c>
      <c r="D70" s="98">
        <f t="shared" si="28"/>
        <v>5945.6999999999989</v>
      </c>
      <c r="E70" s="95">
        <v>15976.7</v>
      </c>
      <c r="F70">
        <v>10214.6</v>
      </c>
      <c r="G70" s="98">
        <f t="shared" si="29"/>
        <v>5762.1</v>
      </c>
      <c r="H70" s="95">
        <v>12311.1</v>
      </c>
      <c r="I70">
        <v>6547.87</v>
      </c>
      <c r="J70" s="98">
        <f t="shared" si="30"/>
        <v>5763.2300000000005</v>
      </c>
      <c r="K70" s="95">
        <v>15320.2</v>
      </c>
      <c r="L70">
        <v>15156.4</v>
      </c>
      <c r="M70" s="98">
        <f t="shared" si="31"/>
        <v>163.80000000000109</v>
      </c>
      <c r="N70" s="95">
        <v>16015</v>
      </c>
      <c r="O70">
        <v>15738.3</v>
      </c>
      <c r="P70" s="98">
        <f t="shared" si="32"/>
        <v>276.70000000000073</v>
      </c>
      <c r="Q70" s="95">
        <v>12770.9</v>
      </c>
      <c r="R70">
        <v>12470.8</v>
      </c>
      <c r="S70" s="98">
        <f t="shared" si="33"/>
        <v>300.10000000000036</v>
      </c>
      <c r="T70" s="95">
        <v>12123</v>
      </c>
      <c r="U70">
        <v>7582.85</v>
      </c>
      <c r="V70" s="98">
        <f t="shared" si="34"/>
        <v>4540.1499999999996</v>
      </c>
      <c r="W70" s="95">
        <v>16003.3</v>
      </c>
      <c r="X70">
        <v>11106.5</v>
      </c>
      <c r="Y70" s="98">
        <f t="shared" si="35"/>
        <v>4896.7999999999993</v>
      </c>
      <c r="Z70" s="95">
        <v>12394</v>
      </c>
      <c r="AA70">
        <v>7040.33</v>
      </c>
      <c r="AB70" s="98">
        <f t="shared" si="36"/>
        <v>5353.67</v>
      </c>
      <c r="AC70" s="95"/>
      <c r="AD70"/>
      <c r="AE70" s="98">
        <f t="shared" si="37"/>
        <v>0</v>
      </c>
      <c r="AF70" s="95"/>
      <c r="AG70"/>
      <c r="AH70" s="98">
        <f t="shared" si="38"/>
        <v>0</v>
      </c>
      <c r="AI70" s="95"/>
      <c r="AJ70"/>
      <c r="AK70" s="98">
        <f t="shared" si="39"/>
        <v>0</v>
      </c>
      <c r="AL70" s="95"/>
      <c r="AM70"/>
      <c r="AN70" s="98">
        <f t="shared" si="40"/>
        <v>0</v>
      </c>
      <c r="AO70" s="95"/>
      <c r="AP70"/>
      <c r="AQ70" s="98">
        <f t="shared" si="68"/>
        <v>0</v>
      </c>
      <c r="AR70" s="95"/>
      <c r="AS70"/>
      <c r="AT70" s="98">
        <f t="shared" si="41"/>
        <v>0</v>
      </c>
      <c r="AU70" s="95"/>
      <c r="AV70"/>
      <c r="AW70" s="98">
        <f t="shared" si="42"/>
        <v>0</v>
      </c>
      <c r="AX70" s="95"/>
      <c r="AY70"/>
      <c r="AZ70" s="98">
        <f t="shared" si="43"/>
        <v>0</v>
      </c>
      <c r="BA70" s="95"/>
      <c r="BB70"/>
      <c r="BC70" s="98">
        <f t="shared" si="44"/>
        <v>0</v>
      </c>
      <c r="BD70" s="95"/>
      <c r="BE70"/>
      <c r="BF70" s="98">
        <f t="shared" si="45"/>
        <v>0</v>
      </c>
      <c r="BG70" s="95"/>
      <c r="BH70"/>
      <c r="BI70" s="98">
        <f t="shared" si="46"/>
        <v>0</v>
      </c>
      <c r="BJ70" s="95"/>
      <c r="BK70"/>
      <c r="BL70" s="98">
        <f t="shared" si="47"/>
        <v>0</v>
      </c>
      <c r="BM70" s="95"/>
      <c r="BN70"/>
      <c r="BO70" s="98">
        <f t="shared" si="48"/>
        <v>0</v>
      </c>
      <c r="BP70" s="95"/>
      <c r="BQ70"/>
      <c r="BR70" s="98">
        <f t="shared" si="49"/>
        <v>0</v>
      </c>
      <c r="BS70" s="95"/>
      <c r="BT70"/>
      <c r="BU70" s="98">
        <f t="shared" si="50"/>
        <v>0</v>
      </c>
      <c r="BV70" s="95"/>
      <c r="BW70"/>
      <c r="BX70" s="98">
        <f t="shared" si="51"/>
        <v>0</v>
      </c>
      <c r="BY70" s="95"/>
      <c r="BZ70"/>
      <c r="CA70" s="98">
        <f t="shared" si="52"/>
        <v>0</v>
      </c>
      <c r="CB70" s="95"/>
      <c r="CC70"/>
      <c r="CD70" s="98">
        <f t="shared" si="53"/>
        <v>0</v>
      </c>
      <c r="CE70" s="95"/>
      <c r="CF70"/>
      <c r="CG70" s="98">
        <f t="shared" si="54"/>
        <v>0</v>
      </c>
      <c r="CH70" s="95"/>
      <c r="CI70"/>
      <c r="CJ70" s="98">
        <f t="shared" si="55"/>
        <v>0</v>
      </c>
      <c r="CK70" s="95"/>
      <c r="CL70"/>
      <c r="CM70" s="98">
        <f t="shared" si="56"/>
        <v>0</v>
      </c>
      <c r="CN70" s="95"/>
      <c r="CO70"/>
      <c r="CP70" s="98">
        <f t="shared" si="57"/>
        <v>0</v>
      </c>
      <c r="CQ70" s="95"/>
      <c r="CR70"/>
      <c r="CS70" s="98">
        <f t="shared" si="58"/>
        <v>0</v>
      </c>
      <c r="CT70" s="95"/>
      <c r="CU70"/>
      <c r="CV70" s="98">
        <f t="shared" si="59"/>
        <v>0</v>
      </c>
      <c r="CW70" s="95"/>
      <c r="CX70"/>
      <c r="CY70" s="98">
        <f t="shared" si="60"/>
        <v>0</v>
      </c>
      <c r="CZ70" s="95"/>
      <c r="DA70"/>
      <c r="DB70" s="98">
        <f t="shared" si="61"/>
        <v>0</v>
      </c>
      <c r="DC70" s="95"/>
      <c r="DD70"/>
      <c r="DE70" s="98">
        <f t="shared" si="62"/>
        <v>0</v>
      </c>
      <c r="DF70" s="95"/>
      <c r="DG70"/>
      <c r="DH70" s="98">
        <f t="shared" si="63"/>
        <v>0</v>
      </c>
      <c r="DI70" s="95"/>
      <c r="DJ70"/>
      <c r="DK70" s="98">
        <f t="shared" si="64"/>
        <v>0</v>
      </c>
      <c r="DL70" s="95"/>
      <c r="DM70"/>
      <c r="DN70" s="98">
        <f t="shared" si="65"/>
        <v>0</v>
      </c>
      <c r="DO70" s="95"/>
      <c r="DP70"/>
      <c r="DQ70" s="98">
        <f t="shared" si="66"/>
        <v>0</v>
      </c>
      <c r="DR70" s="95"/>
      <c r="DS70"/>
      <c r="DT70" s="98">
        <f t="shared" si="67"/>
        <v>0</v>
      </c>
    </row>
    <row r="71" spans="1:124" s="97" customFormat="1" ht="15" customHeight="1" x14ac:dyDescent="0.2">
      <c r="A71">
        <v>3</v>
      </c>
      <c r="B71" s="95">
        <v>12000.2</v>
      </c>
      <c r="C71">
        <v>6075.97</v>
      </c>
      <c r="D71" s="96">
        <f t="shared" si="28"/>
        <v>5924.2300000000005</v>
      </c>
      <c r="E71" s="95">
        <v>15929.5</v>
      </c>
      <c r="F71">
        <v>10220.700000000001</v>
      </c>
      <c r="G71" s="96">
        <f t="shared" si="29"/>
        <v>5708.7999999999993</v>
      </c>
      <c r="H71" s="95">
        <v>12264</v>
      </c>
      <c r="I71">
        <v>6507</v>
      </c>
      <c r="J71" s="96">
        <f t="shared" si="30"/>
        <v>5757</v>
      </c>
      <c r="K71" s="95">
        <v>15320.2</v>
      </c>
      <c r="L71">
        <v>15180.3</v>
      </c>
      <c r="M71" s="96">
        <f t="shared" si="31"/>
        <v>139.90000000000146</v>
      </c>
      <c r="N71" s="95">
        <v>15982.5</v>
      </c>
      <c r="O71">
        <v>15624.5</v>
      </c>
      <c r="P71" s="96">
        <f t="shared" si="32"/>
        <v>358</v>
      </c>
      <c r="Q71" s="95">
        <v>12750.2</v>
      </c>
      <c r="R71">
        <v>12401.1</v>
      </c>
      <c r="S71" s="96">
        <f t="shared" si="33"/>
        <v>349.10000000000036</v>
      </c>
      <c r="T71" s="95">
        <v>12050.3</v>
      </c>
      <c r="U71">
        <v>7485.72</v>
      </c>
      <c r="V71" s="96">
        <f t="shared" si="34"/>
        <v>4564.579999999999</v>
      </c>
      <c r="W71" s="95">
        <v>15967.8</v>
      </c>
      <c r="X71">
        <v>11082.3</v>
      </c>
      <c r="Y71" s="96">
        <f t="shared" si="35"/>
        <v>4885.5</v>
      </c>
      <c r="Z71" s="95">
        <v>12397.5</v>
      </c>
      <c r="AA71">
        <v>7055.84</v>
      </c>
      <c r="AB71" s="96">
        <f t="shared" si="36"/>
        <v>5341.66</v>
      </c>
      <c r="AC71" s="95"/>
      <c r="AD71"/>
      <c r="AE71" s="96">
        <f t="shared" si="37"/>
        <v>0</v>
      </c>
      <c r="AF71" s="95"/>
      <c r="AG71"/>
      <c r="AH71" s="96">
        <f t="shared" si="38"/>
        <v>0</v>
      </c>
      <c r="AI71" s="95"/>
      <c r="AJ71"/>
      <c r="AK71" s="96">
        <f t="shared" si="39"/>
        <v>0</v>
      </c>
      <c r="AL71" s="95"/>
      <c r="AM71"/>
      <c r="AN71" s="96">
        <f t="shared" si="40"/>
        <v>0</v>
      </c>
      <c r="AO71" s="95"/>
      <c r="AP71"/>
      <c r="AQ71" s="96">
        <f t="shared" si="68"/>
        <v>0</v>
      </c>
      <c r="AR71" s="95"/>
      <c r="AS71"/>
      <c r="AT71" s="96">
        <f t="shared" si="41"/>
        <v>0</v>
      </c>
      <c r="AU71" s="95"/>
      <c r="AV71"/>
      <c r="AW71" s="96">
        <f t="shared" si="42"/>
        <v>0</v>
      </c>
      <c r="AX71" s="95"/>
      <c r="AY71"/>
      <c r="AZ71" s="96">
        <f t="shared" si="43"/>
        <v>0</v>
      </c>
      <c r="BA71" s="95"/>
      <c r="BB71"/>
      <c r="BC71" s="96">
        <f t="shared" si="44"/>
        <v>0</v>
      </c>
      <c r="BD71" s="95"/>
      <c r="BE71"/>
      <c r="BF71" s="96">
        <f t="shared" si="45"/>
        <v>0</v>
      </c>
      <c r="BG71" s="95"/>
      <c r="BH71"/>
      <c r="BI71" s="96">
        <f t="shared" si="46"/>
        <v>0</v>
      </c>
      <c r="BJ71" s="95"/>
      <c r="BK71"/>
      <c r="BL71" s="96">
        <f t="shared" si="47"/>
        <v>0</v>
      </c>
      <c r="BM71" s="95"/>
      <c r="BN71"/>
      <c r="BO71" s="96">
        <f t="shared" si="48"/>
        <v>0</v>
      </c>
      <c r="BP71" s="95"/>
      <c r="BQ71"/>
      <c r="BR71" s="96">
        <f t="shared" si="49"/>
        <v>0</v>
      </c>
      <c r="BS71" s="95"/>
      <c r="BT71"/>
      <c r="BU71" s="96">
        <f t="shared" si="50"/>
        <v>0</v>
      </c>
      <c r="BV71" s="95"/>
      <c r="BW71"/>
      <c r="BX71" s="96">
        <f t="shared" si="51"/>
        <v>0</v>
      </c>
      <c r="BY71" s="95"/>
      <c r="BZ71"/>
      <c r="CA71" s="96">
        <f t="shared" si="52"/>
        <v>0</v>
      </c>
      <c r="CB71" s="95"/>
      <c r="CC71"/>
      <c r="CD71" s="96">
        <f t="shared" si="53"/>
        <v>0</v>
      </c>
      <c r="CE71" s="95"/>
      <c r="CF71"/>
      <c r="CG71" s="96">
        <f t="shared" si="54"/>
        <v>0</v>
      </c>
      <c r="CH71" s="95"/>
      <c r="CI71"/>
      <c r="CJ71" s="96">
        <f t="shared" si="55"/>
        <v>0</v>
      </c>
      <c r="CK71" s="95"/>
      <c r="CL71"/>
      <c r="CM71" s="96">
        <f t="shared" si="56"/>
        <v>0</v>
      </c>
      <c r="CN71" s="95"/>
      <c r="CO71"/>
      <c r="CP71" s="96">
        <f t="shared" si="57"/>
        <v>0</v>
      </c>
      <c r="CQ71" s="95"/>
      <c r="CR71"/>
      <c r="CS71" s="96">
        <f t="shared" si="58"/>
        <v>0</v>
      </c>
      <c r="CT71" s="95"/>
      <c r="CU71"/>
      <c r="CV71" s="96">
        <f t="shared" si="59"/>
        <v>0</v>
      </c>
      <c r="CW71" s="95"/>
      <c r="CX71"/>
      <c r="CY71" s="96">
        <f t="shared" si="60"/>
        <v>0</v>
      </c>
      <c r="CZ71" s="95"/>
      <c r="DA71"/>
      <c r="DB71" s="96">
        <f t="shared" si="61"/>
        <v>0</v>
      </c>
      <c r="DC71" s="95"/>
      <c r="DD71"/>
      <c r="DE71" s="96">
        <f t="shared" si="62"/>
        <v>0</v>
      </c>
      <c r="DF71" s="95"/>
      <c r="DG71"/>
      <c r="DH71" s="96">
        <f t="shared" si="63"/>
        <v>0</v>
      </c>
      <c r="DI71" s="95"/>
      <c r="DJ71"/>
      <c r="DK71" s="96">
        <f t="shared" si="64"/>
        <v>0</v>
      </c>
      <c r="DL71" s="95"/>
      <c r="DM71"/>
      <c r="DN71" s="96">
        <f t="shared" si="65"/>
        <v>0</v>
      </c>
      <c r="DO71" s="95"/>
      <c r="DP71"/>
      <c r="DQ71" s="96">
        <f t="shared" si="66"/>
        <v>0</v>
      </c>
      <c r="DR71" s="95"/>
      <c r="DS71"/>
      <c r="DT71" s="96">
        <f t="shared" si="67"/>
        <v>0</v>
      </c>
    </row>
    <row r="72" spans="1:124" s="97" customFormat="1" ht="15" customHeight="1" x14ac:dyDescent="0.2">
      <c r="A72">
        <v>9</v>
      </c>
      <c r="B72" s="95">
        <v>11821.5</v>
      </c>
      <c r="C72">
        <v>5907.9</v>
      </c>
      <c r="D72" s="96">
        <f t="shared" si="28"/>
        <v>5913.6</v>
      </c>
      <c r="E72" s="95">
        <v>15830.5</v>
      </c>
      <c r="F72">
        <v>10203.799999999999</v>
      </c>
      <c r="G72" s="96">
        <f t="shared" si="29"/>
        <v>5626.7000000000007</v>
      </c>
      <c r="H72" s="95">
        <v>12151.9</v>
      </c>
      <c r="I72">
        <v>6440.61</v>
      </c>
      <c r="J72" s="96">
        <f t="shared" si="30"/>
        <v>5711.29</v>
      </c>
      <c r="K72" s="95">
        <v>15188.3</v>
      </c>
      <c r="L72">
        <v>15077.2</v>
      </c>
      <c r="M72" s="96">
        <f t="shared" si="31"/>
        <v>111.09999999999854</v>
      </c>
      <c r="N72" s="95">
        <v>15897.3</v>
      </c>
      <c r="O72">
        <v>15638.7</v>
      </c>
      <c r="P72" s="96">
        <f t="shared" si="32"/>
        <v>258.59999999999854</v>
      </c>
      <c r="Q72" s="95">
        <v>12638.5</v>
      </c>
      <c r="R72">
        <v>12347.9</v>
      </c>
      <c r="S72" s="96">
        <f t="shared" si="33"/>
        <v>290.60000000000036</v>
      </c>
      <c r="T72" s="95">
        <v>11932.3</v>
      </c>
      <c r="U72">
        <v>7399.27</v>
      </c>
      <c r="V72" s="96">
        <f t="shared" si="34"/>
        <v>4533.0299999999988</v>
      </c>
      <c r="W72" s="95">
        <v>15804.4</v>
      </c>
      <c r="X72">
        <v>11039.9</v>
      </c>
      <c r="Y72" s="96">
        <f t="shared" si="35"/>
        <v>4764.5</v>
      </c>
      <c r="Z72" s="95">
        <v>12277.9</v>
      </c>
      <c r="AA72">
        <v>6959.34</v>
      </c>
      <c r="AB72" s="96">
        <f t="shared" si="36"/>
        <v>5318.5599999999995</v>
      </c>
      <c r="AC72" s="95"/>
      <c r="AD72"/>
      <c r="AE72" s="96">
        <f t="shared" si="37"/>
        <v>0</v>
      </c>
      <c r="AF72" s="95"/>
      <c r="AG72"/>
      <c r="AH72" s="96">
        <f t="shared" si="38"/>
        <v>0</v>
      </c>
      <c r="AI72" s="95"/>
      <c r="AJ72"/>
      <c r="AK72" s="96">
        <f t="shared" si="39"/>
        <v>0</v>
      </c>
      <c r="AL72" s="95"/>
      <c r="AM72"/>
      <c r="AN72" s="96">
        <f t="shared" si="40"/>
        <v>0</v>
      </c>
      <c r="AO72" s="95"/>
      <c r="AP72"/>
      <c r="AQ72" s="96">
        <f t="shared" si="68"/>
        <v>0</v>
      </c>
      <c r="AR72" s="95"/>
      <c r="AS72"/>
      <c r="AT72" s="96">
        <f t="shared" si="41"/>
        <v>0</v>
      </c>
      <c r="AU72" s="95"/>
      <c r="AV72"/>
      <c r="AW72" s="96">
        <f t="shared" si="42"/>
        <v>0</v>
      </c>
      <c r="AX72" s="95"/>
      <c r="AY72"/>
      <c r="AZ72" s="96">
        <f t="shared" si="43"/>
        <v>0</v>
      </c>
      <c r="BA72" s="95"/>
      <c r="BB72"/>
      <c r="BC72" s="96">
        <f t="shared" si="44"/>
        <v>0</v>
      </c>
      <c r="BD72" s="95"/>
      <c r="BE72"/>
      <c r="BF72" s="96">
        <f t="shared" si="45"/>
        <v>0</v>
      </c>
      <c r="BG72" s="95"/>
      <c r="BH72"/>
      <c r="BI72" s="96">
        <f t="shared" si="46"/>
        <v>0</v>
      </c>
      <c r="BJ72" s="95"/>
      <c r="BK72"/>
      <c r="BL72" s="96">
        <f t="shared" si="47"/>
        <v>0</v>
      </c>
      <c r="BM72" s="95"/>
      <c r="BN72"/>
      <c r="BO72" s="96">
        <f t="shared" si="48"/>
        <v>0</v>
      </c>
      <c r="BP72" s="95"/>
      <c r="BQ72"/>
      <c r="BR72" s="96">
        <f t="shared" si="49"/>
        <v>0</v>
      </c>
      <c r="BS72" s="95"/>
      <c r="BT72"/>
      <c r="BU72" s="96">
        <f t="shared" si="50"/>
        <v>0</v>
      </c>
      <c r="BV72" s="95"/>
      <c r="BW72"/>
      <c r="BX72" s="96">
        <f t="shared" si="51"/>
        <v>0</v>
      </c>
      <c r="BY72" s="95"/>
      <c r="BZ72"/>
      <c r="CA72" s="96">
        <f t="shared" si="52"/>
        <v>0</v>
      </c>
      <c r="CB72" s="95"/>
      <c r="CC72"/>
      <c r="CD72" s="96">
        <f t="shared" si="53"/>
        <v>0</v>
      </c>
      <c r="CE72" s="95"/>
      <c r="CF72"/>
      <c r="CG72" s="96">
        <f t="shared" si="54"/>
        <v>0</v>
      </c>
      <c r="CH72" s="95"/>
      <c r="CI72"/>
      <c r="CJ72" s="96">
        <f t="shared" si="55"/>
        <v>0</v>
      </c>
      <c r="CK72" s="95"/>
      <c r="CL72"/>
      <c r="CM72" s="96">
        <f t="shared" si="56"/>
        <v>0</v>
      </c>
      <c r="CN72" s="95"/>
      <c r="CO72"/>
      <c r="CP72" s="96">
        <f t="shared" si="57"/>
        <v>0</v>
      </c>
      <c r="CQ72" s="95"/>
      <c r="CR72"/>
      <c r="CS72" s="96">
        <f t="shared" si="58"/>
        <v>0</v>
      </c>
      <c r="CT72" s="95"/>
      <c r="CU72"/>
      <c r="CV72" s="96">
        <f t="shared" si="59"/>
        <v>0</v>
      </c>
      <c r="CW72" s="95"/>
      <c r="CX72"/>
      <c r="CY72" s="96">
        <f t="shared" si="60"/>
        <v>0</v>
      </c>
      <c r="CZ72" s="95"/>
      <c r="DA72"/>
      <c r="DB72" s="96">
        <f t="shared" si="61"/>
        <v>0</v>
      </c>
      <c r="DC72" s="95"/>
      <c r="DD72"/>
      <c r="DE72" s="96">
        <f t="shared" si="62"/>
        <v>0</v>
      </c>
      <c r="DF72" s="95"/>
      <c r="DG72"/>
      <c r="DH72" s="96">
        <f t="shared" si="63"/>
        <v>0</v>
      </c>
      <c r="DI72" s="95"/>
      <c r="DJ72"/>
      <c r="DK72" s="96">
        <f t="shared" si="64"/>
        <v>0</v>
      </c>
      <c r="DL72" s="95"/>
      <c r="DM72"/>
      <c r="DN72" s="96">
        <f t="shared" si="65"/>
        <v>0</v>
      </c>
      <c r="DO72" s="95"/>
      <c r="DP72"/>
      <c r="DQ72" s="96">
        <f t="shared" si="66"/>
        <v>0</v>
      </c>
      <c r="DR72" s="95"/>
      <c r="DS72"/>
      <c r="DT72" s="96">
        <f t="shared" si="67"/>
        <v>0</v>
      </c>
    </row>
    <row r="73" spans="1:124" s="97" customFormat="1" ht="15" customHeight="1" x14ac:dyDescent="0.2">
      <c r="A73">
        <v>15</v>
      </c>
      <c r="B73" s="95">
        <v>11744.4</v>
      </c>
      <c r="C73">
        <v>5863.84</v>
      </c>
      <c r="D73" s="96">
        <f t="shared" si="28"/>
        <v>5880.5599999999995</v>
      </c>
      <c r="E73" s="95">
        <v>15807.3</v>
      </c>
      <c r="F73">
        <v>10255.799999999999</v>
      </c>
      <c r="G73" s="96">
        <f t="shared" si="29"/>
        <v>5551.5</v>
      </c>
      <c r="H73" s="95">
        <v>12163.9</v>
      </c>
      <c r="I73">
        <v>6401.07</v>
      </c>
      <c r="J73" s="96">
        <f t="shared" si="30"/>
        <v>5762.83</v>
      </c>
      <c r="K73" s="95">
        <v>15140.5</v>
      </c>
      <c r="L73">
        <v>15087.6</v>
      </c>
      <c r="M73" s="96">
        <f t="shared" si="31"/>
        <v>52.899999999999636</v>
      </c>
      <c r="N73" s="95">
        <v>15721.1</v>
      </c>
      <c r="O73">
        <v>15610.4</v>
      </c>
      <c r="P73" s="96">
        <f t="shared" si="32"/>
        <v>110.70000000000073</v>
      </c>
      <c r="Q73" s="95">
        <v>12658.8</v>
      </c>
      <c r="R73">
        <v>12353.2</v>
      </c>
      <c r="S73" s="96">
        <f t="shared" si="33"/>
        <v>305.59999999999854</v>
      </c>
      <c r="T73" s="95">
        <v>11876.6</v>
      </c>
      <c r="U73">
        <v>7325.32</v>
      </c>
      <c r="V73" s="96">
        <f t="shared" si="34"/>
        <v>4551.2800000000007</v>
      </c>
      <c r="W73" s="95">
        <v>15635.8</v>
      </c>
      <c r="X73">
        <v>11068.1</v>
      </c>
      <c r="Y73" s="96">
        <f t="shared" si="35"/>
        <v>4567.6999999999989</v>
      </c>
      <c r="Z73" s="95">
        <v>12213.7</v>
      </c>
      <c r="AA73">
        <v>6897.72</v>
      </c>
      <c r="AB73" s="96">
        <f t="shared" si="36"/>
        <v>5315.9800000000005</v>
      </c>
      <c r="AC73" s="95"/>
      <c r="AD73"/>
      <c r="AE73" s="96">
        <f t="shared" si="37"/>
        <v>0</v>
      </c>
      <c r="AF73" s="95"/>
      <c r="AG73"/>
      <c r="AH73" s="96">
        <f t="shared" si="38"/>
        <v>0</v>
      </c>
      <c r="AI73" s="95"/>
      <c r="AJ73"/>
      <c r="AK73" s="96">
        <f t="shared" si="39"/>
        <v>0</v>
      </c>
      <c r="AL73" s="95"/>
      <c r="AM73"/>
      <c r="AN73" s="96">
        <f t="shared" si="40"/>
        <v>0</v>
      </c>
      <c r="AO73" s="95"/>
      <c r="AP73"/>
      <c r="AQ73" s="96">
        <f t="shared" si="68"/>
        <v>0</v>
      </c>
      <c r="AR73" s="95"/>
      <c r="AS73"/>
      <c r="AT73" s="96">
        <f t="shared" si="41"/>
        <v>0</v>
      </c>
      <c r="AU73" s="95"/>
      <c r="AV73"/>
      <c r="AW73" s="96">
        <f t="shared" si="42"/>
        <v>0</v>
      </c>
      <c r="AX73" s="95"/>
      <c r="AY73"/>
      <c r="AZ73" s="96">
        <f t="shared" si="43"/>
        <v>0</v>
      </c>
      <c r="BA73" s="95"/>
      <c r="BB73"/>
      <c r="BC73" s="96">
        <f t="shared" si="44"/>
        <v>0</v>
      </c>
      <c r="BD73" s="95"/>
      <c r="BE73"/>
      <c r="BF73" s="96">
        <f t="shared" si="45"/>
        <v>0</v>
      </c>
      <c r="BG73" s="95"/>
      <c r="BH73"/>
      <c r="BI73" s="96">
        <f t="shared" si="46"/>
        <v>0</v>
      </c>
      <c r="BJ73" s="95"/>
      <c r="BK73"/>
      <c r="BL73" s="96">
        <f t="shared" si="47"/>
        <v>0</v>
      </c>
      <c r="BM73" s="95"/>
      <c r="BN73"/>
      <c r="BO73" s="96">
        <f t="shared" si="48"/>
        <v>0</v>
      </c>
      <c r="BP73" s="95"/>
      <c r="BQ73"/>
      <c r="BR73" s="96">
        <f t="shared" si="49"/>
        <v>0</v>
      </c>
      <c r="BS73" s="95"/>
      <c r="BT73"/>
      <c r="BU73" s="96">
        <f t="shared" si="50"/>
        <v>0</v>
      </c>
      <c r="BV73" s="95"/>
      <c r="BW73"/>
      <c r="BX73" s="96">
        <f t="shared" si="51"/>
        <v>0</v>
      </c>
      <c r="BY73" s="95"/>
      <c r="BZ73"/>
      <c r="CA73" s="96">
        <f t="shared" si="52"/>
        <v>0</v>
      </c>
      <c r="CB73" s="95"/>
      <c r="CC73"/>
      <c r="CD73" s="96">
        <f t="shared" si="53"/>
        <v>0</v>
      </c>
      <c r="CE73" s="95"/>
      <c r="CF73"/>
      <c r="CG73" s="96">
        <f t="shared" si="54"/>
        <v>0</v>
      </c>
      <c r="CH73" s="95"/>
      <c r="CI73"/>
      <c r="CJ73" s="96">
        <f t="shared" si="55"/>
        <v>0</v>
      </c>
      <c r="CK73" s="95"/>
      <c r="CL73"/>
      <c r="CM73" s="96">
        <f t="shared" si="56"/>
        <v>0</v>
      </c>
      <c r="CN73" s="95"/>
      <c r="CO73"/>
      <c r="CP73" s="96">
        <f t="shared" si="57"/>
        <v>0</v>
      </c>
      <c r="CQ73" s="95"/>
      <c r="CR73"/>
      <c r="CS73" s="96">
        <f t="shared" si="58"/>
        <v>0</v>
      </c>
      <c r="CT73" s="95"/>
      <c r="CU73"/>
      <c r="CV73" s="96">
        <f t="shared" si="59"/>
        <v>0</v>
      </c>
      <c r="CW73" s="95"/>
      <c r="CX73"/>
      <c r="CY73" s="96">
        <f t="shared" si="60"/>
        <v>0</v>
      </c>
      <c r="CZ73" s="95"/>
      <c r="DA73"/>
      <c r="DB73" s="96">
        <f t="shared" si="61"/>
        <v>0</v>
      </c>
      <c r="DC73" s="95"/>
      <c r="DD73"/>
      <c r="DE73" s="96">
        <f t="shared" si="62"/>
        <v>0</v>
      </c>
      <c r="DF73" s="95"/>
      <c r="DG73"/>
      <c r="DH73" s="96">
        <f t="shared" si="63"/>
        <v>0</v>
      </c>
      <c r="DI73" s="95"/>
      <c r="DJ73"/>
      <c r="DK73" s="96">
        <f t="shared" si="64"/>
        <v>0</v>
      </c>
      <c r="DL73" s="95"/>
      <c r="DM73"/>
      <c r="DN73" s="96">
        <f t="shared" si="65"/>
        <v>0</v>
      </c>
      <c r="DO73" s="95"/>
      <c r="DP73"/>
      <c r="DQ73" s="96">
        <f t="shared" si="66"/>
        <v>0</v>
      </c>
      <c r="DR73" s="95"/>
      <c r="DS73"/>
      <c r="DT73" s="96">
        <f t="shared" si="67"/>
        <v>0</v>
      </c>
    </row>
    <row r="74" spans="1:124" s="97" customFormat="1" ht="15" customHeight="1" x14ac:dyDescent="0.2">
      <c r="A74">
        <v>21</v>
      </c>
      <c r="B74" s="95">
        <v>11741.2</v>
      </c>
      <c r="C74">
        <v>5846.8</v>
      </c>
      <c r="D74" s="96">
        <f t="shared" si="28"/>
        <v>5894.4000000000005</v>
      </c>
      <c r="E74" s="95">
        <v>15839.2</v>
      </c>
      <c r="F74">
        <v>10264.299999999999</v>
      </c>
      <c r="G74" s="96">
        <f t="shared" si="29"/>
        <v>5574.9000000000015</v>
      </c>
      <c r="H74" s="95">
        <v>12102.7</v>
      </c>
      <c r="I74">
        <v>6332.63</v>
      </c>
      <c r="J74" s="96">
        <f t="shared" si="30"/>
        <v>5770.0700000000006</v>
      </c>
      <c r="K74" s="95">
        <v>15177.7</v>
      </c>
      <c r="L74">
        <v>15037.8</v>
      </c>
      <c r="M74" s="96">
        <f t="shared" si="31"/>
        <v>139.90000000000146</v>
      </c>
      <c r="N74" s="95">
        <v>15914.9</v>
      </c>
      <c r="O74">
        <v>15658.5</v>
      </c>
      <c r="P74" s="96">
        <f t="shared" si="32"/>
        <v>256.39999999999964</v>
      </c>
      <c r="Q74" s="95">
        <v>12614.5</v>
      </c>
      <c r="R74">
        <v>12312.8</v>
      </c>
      <c r="S74" s="96">
        <f t="shared" si="33"/>
        <v>301.70000000000073</v>
      </c>
      <c r="T74" s="95">
        <v>11858.7</v>
      </c>
      <c r="U74">
        <v>7306.15</v>
      </c>
      <c r="V74" s="96">
        <f t="shared" si="34"/>
        <v>4552.5500000000011</v>
      </c>
      <c r="W74" s="95">
        <v>15741.1</v>
      </c>
      <c r="X74">
        <v>11075.2</v>
      </c>
      <c r="Y74" s="96">
        <f t="shared" si="35"/>
        <v>4665.8999999999996</v>
      </c>
      <c r="Z74" s="95">
        <v>12198.2</v>
      </c>
      <c r="AA74">
        <v>6851.83</v>
      </c>
      <c r="AB74" s="96">
        <f t="shared" si="36"/>
        <v>5346.3700000000008</v>
      </c>
      <c r="AC74" s="95"/>
      <c r="AD74"/>
      <c r="AE74" s="96">
        <f t="shared" si="37"/>
        <v>0</v>
      </c>
      <c r="AF74" s="95"/>
      <c r="AG74"/>
      <c r="AH74" s="96">
        <f t="shared" si="38"/>
        <v>0</v>
      </c>
      <c r="AI74" s="95"/>
      <c r="AJ74"/>
      <c r="AK74" s="96">
        <f t="shared" si="39"/>
        <v>0</v>
      </c>
      <c r="AL74" s="95"/>
      <c r="AM74"/>
      <c r="AN74" s="96">
        <f t="shared" si="40"/>
        <v>0</v>
      </c>
      <c r="AO74" s="95"/>
      <c r="AP74"/>
      <c r="AQ74" s="96">
        <f t="shared" si="68"/>
        <v>0</v>
      </c>
      <c r="AR74" s="95"/>
      <c r="AS74"/>
      <c r="AT74" s="96">
        <f t="shared" si="41"/>
        <v>0</v>
      </c>
      <c r="AU74" s="95"/>
      <c r="AV74"/>
      <c r="AW74" s="96">
        <f t="shared" si="42"/>
        <v>0</v>
      </c>
      <c r="AX74" s="95"/>
      <c r="AY74"/>
      <c r="AZ74" s="96">
        <f t="shared" si="43"/>
        <v>0</v>
      </c>
      <c r="BA74" s="95"/>
      <c r="BB74"/>
      <c r="BC74" s="96">
        <f t="shared" si="44"/>
        <v>0</v>
      </c>
      <c r="BD74" s="95"/>
      <c r="BE74"/>
      <c r="BF74" s="96">
        <f t="shared" si="45"/>
        <v>0</v>
      </c>
      <c r="BG74" s="95"/>
      <c r="BH74"/>
      <c r="BI74" s="96">
        <f t="shared" si="46"/>
        <v>0</v>
      </c>
      <c r="BJ74" s="95"/>
      <c r="BK74"/>
      <c r="BL74" s="96">
        <f t="shared" si="47"/>
        <v>0</v>
      </c>
      <c r="BM74" s="95"/>
      <c r="BN74"/>
      <c r="BO74" s="96">
        <f t="shared" si="48"/>
        <v>0</v>
      </c>
      <c r="BP74" s="95"/>
      <c r="BQ74"/>
      <c r="BR74" s="96">
        <f t="shared" si="49"/>
        <v>0</v>
      </c>
      <c r="BS74" s="95"/>
      <c r="BT74"/>
      <c r="BU74" s="96">
        <f t="shared" si="50"/>
        <v>0</v>
      </c>
      <c r="BV74" s="95"/>
      <c r="BW74"/>
      <c r="BX74" s="96">
        <f t="shared" si="51"/>
        <v>0</v>
      </c>
      <c r="BY74" s="95"/>
      <c r="BZ74"/>
      <c r="CA74" s="96">
        <f t="shared" si="52"/>
        <v>0</v>
      </c>
      <c r="CB74" s="95"/>
      <c r="CC74"/>
      <c r="CD74" s="96">
        <f t="shared" si="53"/>
        <v>0</v>
      </c>
      <c r="CE74" s="95"/>
      <c r="CF74"/>
      <c r="CG74" s="96">
        <f t="shared" si="54"/>
        <v>0</v>
      </c>
      <c r="CH74" s="95"/>
      <c r="CI74"/>
      <c r="CJ74" s="96">
        <f t="shared" si="55"/>
        <v>0</v>
      </c>
      <c r="CK74" s="95"/>
      <c r="CL74"/>
      <c r="CM74" s="96">
        <f t="shared" si="56"/>
        <v>0</v>
      </c>
      <c r="CN74" s="95"/>
      <c r="CO74"/>
      <c r="CP74" s="96">
        <f t="shared" si="57"/>
        <v>0</v>
      </c>
      <c r="CQ74" s="95"/>
      <c r="CR74"/>
      <c r="CS74" s="96">
        <f t="shared" si="58"/>
        <v>0</v>
      </c>
      <c r="CT74" s="95"/>
      <c r="CU74"/>
      <c r="CV74" s="96">
        <f t="shared" si="59"/>
        <v>0</v>
      </c>
      <c r="CW74" s="95"/>
      <c r="CX74"/>
      <c r="CY74" s="96">
        <f t="shared" si="60"/>
        <v>0</v>
      </c>
      <c r="CZ74" s="95"/>
      <c r="DA74"/>
      <c r="DB74" s="96">
        <f t="shared" si="61"/>
        <v>0</v>
      </c>
      <c r="DC74" s="95"/>
      <c r="DD74"/>
      <c r="DE74" s="96">
        <f t="shared" si="62"/>
        <v>0</v>
      </c>
      <c r="DF74" s="95"/>
      <c r="DG74"/>
      <c r="DH74" s="96">
        <f t="shared" si="63"/>
        <v>0</v>
      </c>
      <c r="DI74" s="95"/>
      <c r="DJ74"/>
      <c r="DK74" s="96">
        <f t="shared" si="64"/>
        <v>0</v>
      </c>
      <c r="DL74" s="95"/>
      <c r="DM74"/>
      <c r="DN74" s="96">
        <f t="shared" si="65"/>
        <v>0</v>
      </c>
      <c r="DO74" s="95"/>
      <c r="DP74"/>
      <c r="DQ74" s="96">
        <f t="shared" si="66"/>
        <v>0</v>
      </c>
      <c r="DR74" s="95"/>
      <c r="DS74"/>
      <c r="DT74" s="96">
        <f t="shared" si="67"/>
        <v>0</v>
      </c>
    </row>
    <row r="75" spans="1:124" s="97" customFormat="1" ht="15" customHeight="1" x14ac:dyDescent="0.2">
      <c r="A75">
        <v>27</v>
      </c>
      <c r="B75" s="95">
        <v>11744.4</v>
      </c>
      <c r="C75">
        <v>5831.42</v>
      </c>
      <c r="D75" s="96">
        <f t="shared" si="28"/>
        <v>5912.98</v>
      </c>
      <c r="E75" s="95">
        <v>15816</v>
      </c>
      <c r="F75">
        <v>10305.9</v>
      </c>
      <c r="G75" s="96">
        <f t="shared" si="29"/>
        <v>5510.1</v>
      </c>
      <c r="H75" s="95">
        <v>12073.9</v>
      </c>
      <c r="I75">
        <v>6304.01</v>
      </c>
      <c r="J75" s="96">
        <f t="shared" si="30"/>
        <v>5769.8899999999994</v>
      </c>
      <c r="K75" s="95">
        <v>15167</v>
      </c>
      <c r="L75">
        <v>14980.5</v>
      </c>
      <c r="M75" s="96">
        <f t="shared" si="31"/>
        <v>186.5</v>
      </c>
      <c r="N75" s="95">
        <v>15764.1</v>
      </c>
      <c r="O75">
        <v>15669.8</v>
      </c>
      <c r="P75" s="96">
        <f t="shared" si="32"/>
        <v>94.300000000001091</v>
      </c>
      <c r="Q75" s="95">
        <v>12645.8</v>
      </c>
      <c r="R75">
        <v>12321.5</v>
      </c>
      <c r="S75" s="96">
        <f t="shared" si="33"/>
        <v>324.29999999999927</v>
      </c>
      <c r="T75" s="95">
        <v>11845.7</v>
      </c>
      <c r="U75">
        <v>7249.19</v>
      </c>
      <c r="V75" s="96">
        <f t="shared" si="34"/>
        <v>4596.5100000000011</v>
      </c>
      <c r="W75" s="95">
        <v>15540.4</v>
      </c>
      <c r="X75">
        <v>11096.5</v>
      </c>
      <c r="Y75" s="96">
        <f t="shared" si="35"/>
        <v>4443.8999999999996</v>
      </c>
      <c r="Z75" s="95">
        <v>12095.9</v>
      </c>
      <c r="AA75">
        <v>6844.77</v>
      </c>
      <c r="AB75" s="96">
        <f t="shared" si="36"/>
        <v>5251.1299999999992</v>
      </c>
      <c r="AC75" s="95"/>
      <c r="AD75"/>
      <c r="AE75" s="96">
        <f t="shared" si="37"/>
        <v>0</v>
      </c>
      <c r="AF75" s="95"/>
      <c r="AG75"/>
      <c r="AH75" s="96">
        <f t="shared" si="38"/>
        <v>0</v>
      </c>
      <c r="AI75" s="95"/>
      <c r="AJ75"/>
      <c r="AK75" s="96">
        <f t="shared" si="39"/>
        <v>0</v>
      </c>
      <c r="AL75" s="95"/>
      <c r="AM75"/>
      <c r="AN75" s="96">
        <f t="shared" si="40"/>
        <v>0</v>
      </c>
      <c r="AO75" s="95"/>
      <c r="AP75"/>
      <c r="AQ75" s="96">
        <f t="shared" si="68"/>
        <v>0</v>
      </c>
      <c r="AR75" s="95"/>
      <c r="AS75"/>
      <c r="AT75" s="96">
        <f t="shared" si="41"/>
        <v>0</v>
      </c>
      <c r="AU75" s="95"/>
      <c r="AV75"/>
      <c r="AW75" s="96">
        <f t="shared" si="42"/>
        <v>0</v>
      </c>
      <c r="AX75" s="95"/>
      <c r="AY75"/>
      <c r="AZ75" s="96">
        <f t="shared" si="43"/>
        <v>0</v>
      </c>
      <c r="BA75" s="95"/>
      <c r="BB75"/>
      <c r="BC75" s="96">
        <f t="shared" si="44"/>
        <v>0</v>
      </c>
      <c r="BD75" s="95"/>
      <c r="BE75"/>
      <c r="BF75" s="96">
        <f t="shared" si="45"/>
        <v>0</v>
      </c>
      <c r="BG75" s="95"/>
      <c r="BH75"/>
      <c r="BI75" s="96">
        <f t="shared" si="46"/>
        <v>0</v>
      </c>
      <c r="BJ75" s="95"/>
      <c r="BK75"/>
      <c r="BL75" s="96">
        <f t="shared" si="47"/>
        <v>0</v>
      </c>
      <c r="BM75" s="95"/>
      <c r="BN75"/>
      <c r="BO75" s="96">
        <f t="shared" si="48"/>
        <v>0</v>
      </c>
      <c r="BP75" s="95"/>
      <c r="BQ75"/>
      <c r="BR75" s="96">
        <f t="shared" si="49"/>
        <v>0</v>
      </c>
      <c r="BS75" s="95"/>
      <c r="BT75"/>
      <c r="BU75" s="96">
        <f t="shared" si="50"/>
        <v>0</v>
      </c>
      <c r="BV75" s="95"/>
      <c r="BW75"/>
      <c r="BX75" s="96">
        <f t="shared" si="51"/>
        <v>0</v>
      </c>
      <c r="BY75" s="95"/>
      <c r="BZ75"/>
      <c r="CA75" s="96">
        <f t="shared" si="52"/>
        <v>0</v>
      </c>
      <c r="CB75" s="95"/>
      <c r="CC75"/>
      <c r="CD75" s="96">
        <f t="shared" si="53"/>
        <v>0</v>
      </c>
      <c r="CE75" s="95"/>
      <c r="CF75"/>
      <c r="CG75" s="96">
        <f t="shared" si="54"/>
        <v>0</v>
      </c>
      <c r="CH75" s="95"/>
      <c r="CI75"/>
      <c r="CJ75" s="96">
        <f t="shared" si="55"/>
        <v>0</v>
      </c>
      <c r="CK75" s="95"/>
      <c r="CL75"/>
      <c r="CM75" s="96">
        <f t="shared" si="56"/>
        <v>0</v>
      </c>
      <c r="CN75" s="95"/>
      <c r="CO75"/>
      <c r="CP75" s="96">
        <f t="shared" si="57"/>
        <v>0</v>
      </c>
      <c r="CQ75" s="95"/>
      <c r="CR75"/>
      <c r="CS75" s="96">
        <f t="shared" si="58"/>
        <v>0</v>
      </c>
      <c r="CT75" s="95"/>
      <c r="CU75"/>
      <c r="CV75" s="96">
        <f t="shared" si="59"/>
        <v>0</v>
      </c>
      <c r="CW75" s="95"/>
      <c r="CX75"/>
      <c r="CY75" s="96">
        <f t="shared" si="60"/>
        <v>0</v>
      </c>
      <c r="CZ75" s="95"/>
      <c r="DA75"/>
      <c r="DB75" s="96">
        <f t="shared" si="61"/>
        <v>0</v>
      </c>
      <c r="DC75" s="95"/>
      <c r="DD75"/>
      <c r="DE75" s="96">
        <f t="shared" si="62"/>
        <v>0</v>
      </c>
      <c r="DF75" s="95"/>
      <c r="DG75"/>
      <c r="DH75" s="96">
        <f t="shared" si="63"/>
        <v>0</v>
      </c>
      <c r="DI75" s="95"/>
      <c r="DJ75"/>
      <c r="DK75" s="96">
        <f t="shared" si="64"/>
        <v>0</v>
      </c>
      <c r="DL75" s="95"/>
      <c r="DM75"/>
      <c r="DN75" s="96">
        <f t="shared" si="65"/>
        <v>0</v>
      </c>
      <c r="DO75" s="95"/>
      <c r="DP75"/>
      <c r="DQ75" s="96">
        <f t="shared" si="66"/>
        <v>0</v>
      </c>
      <c r="DR75" s="95"/>
      <c r="DS75"/>
      <c r="DT75" s="96">
        <f t="shared" si="67"/>
        <v>0</v>
      </c>
    </row>
    <row r="76" spans="1:124" s="97" customFormat="1" ht="15" customHeight="1" x14ac:dyDescent="0.2">
      <c r="A76">
        <v>33</v>
      </c>
      <c r="B76" s="95">
        <v>11734.8</v>
      </c>
      <c r="C76">
        <v>5882.58</v>
      </c>
      <c r="D76" s="96">
        <f t="shared" si="28"/>
        <v>5852.2199999999993</v>
      </c>
      <c r="E76" s="95">
        <v>15859.4</v>
      </c>
      <c r="F76">
        <v>10301</v>
      </c>
      <c r="G76" s="96">
        <f t="shared" si="29"/>
        <v>5558.4</v>
      </c>
      <c r="H76" s="95">
        <v>12072.2</v>
      </c>
      <c r="I76">
        <v>6275.21</v>
      </c>
      <c r="J76" s="96">
        <f t="shared" si="30"/>
        <v>5796.9900000000007</v>
      </c>
      <c r="K76" s="95">
        <v>15156.4</v>
      </c>
      <c r="L76">
        <v>15003.9</v>
      </c>
      <c r="M76" s="96">
        <f t="shared" si="31"/>
        <v>152.5</v>
      </c>
      <c r="N76" s="95">
        <v>15844.9</v>
      </c>
      <c r="O76">
        <v>15616</v>
      </c>
      <c r="P76" s="96">
        <f t="shared" si="32"/>
        <v>228.89999999999964</v>
      </c>
      <c r="Q76" s="95">
        <v>12625.5</v>
      </c>
      <c r="R76">
        <v>12311.1</v>
      </c>
      <c r="S76" s="96">
        <f t="shared" si="33"/>
        <v>314.39999999999964</v>
      </c>
      <c r="T76" s="95">
        <v>11789.2</v>
      </c>
      <c r="U76">
        <v>7203.92</v>
      </c>
      <c r="V76" s="96">
        <f t="shared" si="34"/>
        <v>4585.2800000000007</v>
      </c>
      <c r="W76" s="95">
        <v>15599.1</v>
      </c>
      <c r="X76">
        <v>11106.5</v>
      </c>
      <c r="Y76" s="96">
        <f t="shared" si="35"/>
        <v>4492.6000000000004</v>
      </c>
      <c r="Z76" s="95">
        <v>12087.4</v>
      </c>
      <c r="AA76">
        <v>6866.52</v>
      </c>
      <c r="AB76" s="96">
        <f t="shared" si="36"/>
        <v>5220.8799999999992</v>
      </c>
      <c r="AC76" s="95"/>
      <c r="AD76"/>
      <c r="AE76" s="96">
        <f t="shared" si="37"/>
        <v>0</v>
      </c>
      <c r="AF76" s="95"/>
      <c r="AG76"/>
      <c r="AH76" s="96">
        <f t="shared" si="38"/>
        <v>0</v>
      </c>
      <c r="AI76" s="95"/>
      <c r="AJ76"/>
      <c r="AK76" s="96">
        <f t="shared" si="39"/>
        <v>0</v>
      </c>
      <c r="AL76" s="95"/>
      <c r="AM76"/>
      <c r="AN76" s="96">
        <f t="shared" si="40"/>
        <v>0</v>
      </c>
      <c r="AO76" s="95"/>
      <c r="AP76"/>
      <c r="AQ76" s="96">
        <f t="shared" si="68"/>
        <v>0</v>
      </c>
      <c r="AR76" s="95"/>
      <c r="AS76"/>
      <c r="AT76" s="96">
        <f t="shared" si="41"/>
        <v>0</v>
      </c>
      <c r="AU76" s="95"/>
      <c r="AV76"/>
      <c r="AW76" s="96">
        <f t="shared" si="42"/>
        <v>0</v>
      </c>
      <c r="AX76" s="95"/>
      <c r="AY76"/>
      <c r="AZ76" s="96">
        <f t="shared" si="43"/>
        <v>0</v>
      </c>
      <c r="BA76" s="95"/>
      <c r="BB76"/>
      <c r="BC76" s="96">
        <f t="shared" si="44"/>
        <v>0</v>
      </c>
      <c r="BD76" s="95"/>
      <c r="BE76"/>
      <c r="BF76" s="96">
        <f t="shared" si="45"/>
        <v>0</v>
      </c>
      <c r="BG76" s="95"/>
      <c r="BH76"/>
      <c r="BI76" s="96">
        <f t="shared" si="46"/>
        <v>0</v>
      </c>
      <c r="BJ76" s="95"/>
      <c r="BK76"/>
      <c r="BL76" s="96">
        <f t="shared" si="47"/>
        <v>0</v>
      </c>
      <c r="BM76" s="95"/>
      <c r="BN76"/>
      <c r="BO76" s="96">
        <f t="shared" si="48"/>
        <v>0</v>
      </c>
      <c r="BP76" s="95"/>
      <c r="BQ76"/>
      <c r="BR76" s="96">
        <f t="shared" si="49"/>
        <v>0</v>
      </c>
      <c r="BS76" s="95"/>
      <c r="BT76"/>
      <c r="BU76" s="96">
        <f t="shared" si="50"/>
        <v>0</v>
      </c>
      <c r="BV76" s="95"/>
      <c r="BW76"/>
      <c r="BX76" s="96">
        <f t="shared" si="51"/>
        <v>0</v>
      </c>
      <c r="BY76" s="95"/>
      <c r="BZ76"/>
      <c r="CA76" s="96">
        <f t="shared" si="52"/>
        <v>0</v>
      </c>
      <c r="CB76" s="95"/>
      <c r="CC76"/>
      <c r="CD76" s="96">
        <f t="shared" si="53"/>
        <v>0</v>
      </c>
      <c r="CE76" s="95"/>
      <c r="CF76"/>
      <c r="CG76" s="96">
        <f t="shared" si="54"/>
        <v>0</v>
      </c>
      <c r="CH76" s="95"/>
      <c r="CI76"/>
      <c r="CJ76" s="96">
        <f t="shared" si="55"/>
        <v>0</v>
      </c>
      <c r="CK76" s="95"/>
      <c r="CL76"/>
      <c r="CM76" s="96">
        <f t="shared" si="56"/>
        <v>0</v>
      </c>
      <c r="CN76" s="95"/>
      <c r="CO76"/>
      <c r="CP76" s="96">
        <f t="shared" si="57"/>
        <v>0</v>
      </c>
      <c r="CQ76" s="95"/>
      <c r="CR76"/>
      <c r="CS76" s="96">
        <f t="shared" si="58"/>
        <v>0</v>
      </c>
      <c r="CT76" s="95"/>
      <c r="CU76"/>
      <c r="CV76" s="96">
        <f t="shared" si="59"/>
        <v>0</v>
      </c>
      <c r="CW76" s="95"/>
      <c r="CX76"/>
      <c r="CY76" s="96">
        <f t="shared" si="60"/>
        <v>0</v>
      </c>
      <c r="CZ76" s="95"/>
      <c r="DA76"/>
      <c r="DB76" s="96">
        <f t="shared" si="61"/>
        <v>0</v>
      </c>
      <c r="DC76" s="95"/>
      <c r="DD76"/>
      <c r="DE76" s="96">
        <f t="shared" si="62"/>
        <v>0</v>
      </c>
      <c r="DF76" s="95"/>
      <c r="DG76"/>
      <c r="DH76" s="96">
        <f t="shared" si="63"/>
        <v>0</v>
      </c>
      <c r="DI76" s="95"/>
      <c r="DJ76"/>
      <c r="DK76" s="96">
        <f t="shared" si="64"/>
        <v>0</v>
      </c>
      <c r="DL76" s="95"/>
      <c r="DM76"/>
      <c r="DN76" s="96">
        <f t="shared" si="65"/>
        <v>0</v>
      </c>
      <c r="DO76" s="95"/>
      <c r="DP76"/>
      <c r="DQ76" s="96">
        <f t="shared" si="66"/>
        <v>0</v>
      </c>
      <c r="DR76" s="95"/>
      <c r="DS76"/>
      <c r="DT76" s="96">
        <f t="shared" si="67"/>
        <v>0</v>
      </c>
    </row>
    <row r="77" spans="1:124" s="97" customFormat="1" ht="15" customHeight="1" x14ac:dyDescent="0.2">
      <c r="A77">
        <v>39</v>
      </c>
      <c r="B77" s="95">
        <v>11731.7</v>
      </c>
      <c r="C77">
        <v>5866.23</v>
      </c>
      <c r="D77" s="96">
        <f t="shared" si="28"/>
        <v>5865.4700000000012</v>
      </c>
      <c r="E77" s="95">
        <v>15790</v>
      </c>
      <c r="F77">
        <v>10282.6</v>
      </c>
      <c r="G77" s="96">
        <f t="shared" si="29"/>
        <v>5507.4</v>
      </c>
      <c r="H77" s="95">
        <v>12073.9</v>
      </c>
      <c r="I77">
        <v>6217.03</v>
      </c>
      <c r="J77" s="96">
        <f t="shared" si="30"/>
        <v>5856.87</v>
      </c>
      <c r="K77" s="95">
        <v>15177.7</v>
      </c>
      <c r="L77">
        <v>14996.1</v>
      </c>
      <c r="M77" s="96">
        <f t="shared" si="31"/>
        <v>181.60000000000036</v>
      </c>
      <c r="N77" s="95">
        <v>15764.1</v>
      </c>
      <c r="O77">
        <v>15523.6</v>
      </c>
      <c r="P77" s="96">
        <f t="shared" si="32"/>
        <v>240.5</v>
      </c>
      <c r="Q77" s="95">
        <v>12565</v>
      </c>
      <c r="R77">
        <v>12318.1</v>
      </c>
      <c r="S77" s="96">
        <f t="shared" si="33"/>
        <v>246.89999999999964</v>
      </c>
      <c r="T77" s="95">
        <v>11750.8</v>
      </c>
      <c r="U77">
        <v>7172.87</v>
      </c>
      <c r="V77" s="96">
        <f t="shared" si="34"/>
        <v>4577.9299999999994</v>
      </c>
      <c r="W77" s="95">
        <v>15515.3</v>
      </c>
      <c r="X77">
        <v>11148</v>
      </c>
      <c r="Y77" s="96">
        <f t="shared" si="35"/>
        <v>4367.2999999999993</v>
      </c>
      <c r="Z77" s="95">
        <v>12067.2</v>
      </c>
      <c r="AA77">
        <v>6912.07</v>
      </c>
      <c r="AB77" s="96">
        <f t="shared" si="36"/>
        <v>5155.130000000001</v>
      </c>
      <c r="AC77" s="95"/>
      <c r="AD77"/>
      <c r="AE77" s="96">
        <f t="shared" si="37"/>
        <v>0</v>
      </c>
      <c r="AF77" s="95"/>
      <c r="AG77"/>
      <c r="AH77" s="96">
        <f t="shared" si="38"/>
        <v>0</v>
      </c>
      <c r="AI77" s="95"/>
      <c r="AJ77"/>
      <c r="AK77" s="96">
        <f t="shared" si="39"/>
        <v>0</v>
      </c>
      <c r="AL77" s="95"/>
      <c r="AM77"/>
      <c r="AN77" s="96">
        <f t="shared" si="40"/>
        <v>0</v>
      </c>
      <c r="AO77" s="95"/>
      <c r="AP77"/>
      <c r="AQ77" s="96">
        <f t="shared" si="68"/>
        <v>0</v>
      </c>
      <c r="AR77" s="95"/>
      <c r="AS77"/>
      <c r="AT77" s="96">
        <f t="shared" si="41"/>
        <v>0</v>
      </c>
      <c r="AU77" s="95"/>
      <c r="AV77"/>
      <c r="AW77" s="96">
        <f t="shared" si="42"/>
        <v>0</v>
      </c>
      <c r="AX77" s="95"/>
      <c r="AY77"/>
      <c r="AZ77" s="96">
        <f t="shared" si="43"/>
        <v>0</v>
      </c>
      <c r="BA77" s="95"/>
      <c r="BB77"/>
      <c r="BC77" s="96">
        <f t="shared" si="44"/>
        <v>0</v>
      </c>
      <c r="BD77" s="95"/>
      <c r="BE77"/>
      <c r="BF77" s="96">
        <f t="shared" si="45"/>
        <v>0</v>
      </c>
      <c r="BG77" s="95"/>
      <c r="BH77"/>
      <c r="BI77" s="96">
        <f t="shared" si="46"/>
        <v>0</v>
      </c>
      <c r="BJ77" s="95"/>
      <c r="BK77"/>
      <c r="BL77" s="96">
        <f t="shared" si="47"/>
        <v>0</v>
      </c>
      <c r="BM77" s="95"/>
      <c r="BN77"/>
      <c r="BO77" s="96">
        <f t="shared" si="48"/>
        <v>0</v>
      </c>
      <c r="BP77" s="95"/>
      <c r="BQ77"/>
      <c r="BR77" s="96">
        <f t="shared" si="49"/>
        <v>0</v>
      </c>
      <c r="BS77" s="95"/>
      <c r="BT77"/>
      <c r="BU77" s="96">
        <f t="shared" si="50"/>
        <v>0</v>
      </c>
      <c r="BV77" s="95"/>
      <c r="BW77"/>
      <c r="BX77" s="96">
        <f t="shared" si="51"/>
        <v>0</v>
      </c>
      <c r="BY77" s="95"/>
      <c r="BZ77"/>
      <c r="CA77" s="96">
        <f t="shared" si="52"/>
        <v>0</v>
      </c>
      <c r="CB77" s="95"/>
      <c r="CC77"/>
      <c r="CD77" s="96">
        <f t="shared" si="53"/>
        <v>0</v>
      </c>
      <c r="CE77" s="95"/>
      <c r="CF77"/>
      <c r="CG77" s="96">
        <f t="shared" si="54"/>
        <v>0</v>
      </c>
      <c r="CH77" s="95"/>
      <c r="CI77"/>
      <c r="CJ77" s="96">
        <f t="shared" si="55"/>
        <v>0</v>
      </c>
      <c r="CK77" s="95"/>
      <c r="CL77"/>
      <c r="CM77" s="96">
        <f t="shared" si="56"/>
        <v>0</v>
      </c>
      <c r="CN77" s="95"/>
      <c r="CO77"/>
      <c r="CP77" s="96">
        <f t="shared" si="57"/>
        <v>0</v>
      </c>
      <c r="CQ77" s="95"/>
      <c r="CR77"/>
      <c r="CS77" s="96">
        <f t="shared" si="58"/>
        <v>0</v>
      </c>
      <c r="CT77" s="95"/>
      <c r="CU77"/>
      <c r="CV77" s="96">
        <f t="shared" si="59"/>
        <v>0</v>
      </c>
      <c r="CW77" s="95"/>
      <c r="CX77"/>
      <c r="CY77" s="96">
        <f t="shared" si="60"/>
        <v>0</v>
      </c>
      <c r="CZ77" s="95"/>
      <c r="DA77"/>
      <c r="DB77" s="96">
        <f t="shared" si="61"/>
        <v>0</v>
      </c>
      <c r="DC77" s="95"/>
      <c r="DD77"/>
      <c r="DE77" s="96">
        <f t="shared" si="62"/>
        <v>0</v>
      </c>
      <c r="DF77" s="95"/>
      <c r="DG77"/>
      <c r="DH77" s="96">
        <f t="shared" si="63"/>
        <v>0</v>
      </c>
      <c r="DI77" s="95"/>
      <c r="DJ77"/>
      <c r="DK77" s="96">
        <f t="shared" si="64"/>
        <v>0</v>
      </c>
      <c r="DL77" s="95"/>
      <c r="DM77"/>
      <c r="DN77" s="96">
        <f t="shared" si="65"/>
        <v>0</v>
      </c>
      <c r="DO77" s="95"/>
      <c r="DP77"/>
      <c r="DQ77" s="96">
        <f t="shared" si="66"/>
        <v>0</v>
      </c>
      <c r="DR77" s="95"/>
      <c r="DS77"/>
      <c r="DT77" s="96">
        <f t="shared" si="67"/>
        <v>0</v>
      </c>
    </row>
    <row r="78" spans="1:124" s="97" customFormat="1" ht="15" customHeight="1" x14ac:dyDescent="0.2">
      <c r="A78">
        <v>45</v>
      </c>
      <c r="B78" s="95">
        <v>11709.4</v>
      </c>
      <c r="C78">
        <v>5784.24</v>
      </c>
      <c r="D78" s="96">
        <f t="shared" si="28"/>
        <v>5925.16</v>
      </c>
      <c r="E78" s="95">
        <v>15741.1</v>
      </c>
      <c r="F78">
        <v>10276.5</v>
      </c>
      <c r="G78" s="96">
        <f t="shared" si="29"/>
        <v>5464.6</v>
      </c>
      <c r="H78" s="95">
        <v>12026.9</v>
      </c>
      <c r="I78">
        <v>6171.77</v>
      </c>
      <c r="J78" s="96">
        <f t="shared" si="30"/>
        <v>5855.1299999999992</v>
      </c>
      <c r="K78" s="95">
        <v>15223.1</v>
      </c>
      <c r="L78">
        <v>14952</v>
      </c>
      <c r="M78" s="96">
        <f t="shared" si="31"/>
        <v>271.10000000000036</v>
      </c>
      <c r="N78" s="95">
        <v>15551.5</v>
      </c>
      <c r="O78">
        <v>15468</v>
      </c>
      <c r="P78" s="96">
        <f t="shared" si="32"/>
        <v>83.5</v>
      </c>
      <c r="Q78" s="95">
        <v>12548.6</v>
      </c>
      <c r="R78">
        <v>12258.7</v>
      </c>
      <c r="S78" s="96">
        <f t="shared" si="33"/>
        <v>289.89999999999964</v>
      </c>
      <c r="T78" s="95">
        <v>11717.4</v>
      </c>
      <c r="U78">
        <v>7157.41</v>
      </c>
      <c r="V78" s="96">
        <f t="shared" si="34"/>
        <v>4559.99</v>
      </c>
      <c r="W78" s="95">
        <v>15588</v>
      </c>
      <c r="X78">
        <v>11073.8</v>
      </c>
      <c r="Y78" s="96">
        <f t="shared" si="35"/>
        <v>4514.2000000000007</v>
      </c>
      <c r="Z78" s="95">
        <v>12005.2</v>
      </c>
      <c r="AA78">
        <v>6897.18</v>
      </c>
      <c r="AB78" s="96">
        <f t="shared" si="36"/>
        <v>5108.0200000000004</v>
      </c>
      <c r="AC78" s="95"/>
      <c r="AD78"/>
      <c r="AE78" s="96">
        <f t="shared" si="37"/>
        <v>0</v>
      </c>
      <c r="AF78" s="95"/>
      <c r="AG78"/>
      <c r="AH78" s="96">
        <f t="shared" si="38"/>
        <v>0</v>
      </c>
      <c r="AI78" s="95"/>
      <c r="AJ78"/>
      <c r="AK78" s="96">
        <f t="shared" si="39"/>
        <v>0</v>
      </c>
      <c r="AL78" s="95"/>
      <c r="AM78"/>
      <c r="AN78" s="96">
        <f t="shared" si="40"/>
        <v>0</v>
      </c>
      <c r="AO78" s="95"/>
      <c r="AP78"/>
      <c r="AQ78" s="96">
        <f t="shared" si="68"/>
        <v>0</v>
      </c>
      <c r="AR78" s="95"/>
      <c r="AS78"/>
      <c r="AT78" s="96">
        <f t="shared" si="41"/>
        <v>0</v>
      </c>
      <c r="AU78" s="95"/>
      <c r="AV78"/>
      <c r="AW78" s="96">
        <f t="shared" si="42"/>
        <v>0</v>
      </c>
      <c r="AX78" s="95"/>
      <c r="AY78"/>
      <c r="AZ78" s="96">
        <f t="shared" si="43"/>
        <v>0</v>
      </c>
      <c r="BA78" s="95"/>
      <c r="BB78"/>
      <c r="BC78" s="96">
        <f t="shared" si="44"/>
        <v>0</v>
      </c>
      <c r="BD78" s="95"/>
      <c r="BE78"/>
      <c r="BF78" s="96">
        <f t="shared" si="45"/>
        <v>0</v>
      </c>
      <c r="BG78" s="95"/>
      <c r="BH78"/>
      <c r="BI78" s="96">
        <f t="shared" si="46"/>
        <v>0</v>
      </c>
      <c r="BJ78" s="95"/>
      <c r="BK78"/>
      <c r="BL78" s="96">
        <f t="shared" si="47"/>
        <v>0</v>
      </c>
      <c r="BM78" s="95"/>
      <c r="BN78"/>
      <c r="BO78" s="96">
        <f t="shared" si="48"/>
        <v>0</v>
      </c>
      <c r="BP78" s="95"/>
      <c r="BQ78"/>
      <c r="BR78" s="96">
        <f t="shared" si="49"/>
        <v>0</v>
      </c>
      <c r="BS78" s="95"/>
      <c r="BT78"/>
      <c r="BU78" s="96">
        <f t="shared" si="50"/>
        <v>0</v>
      </c>
      <c r="BV78" s="95"/>
      <c r="BW78"/>
      <c r="BX78" s="96">
        <f t="shared" si="51"/>
        <v>0</v>
      </c>
      <c r="BY78" s="95"/>
      <c r="BZ78"/>
      <c r="CA78" s="96">
        <f t="shared" si="52"/>
        <v>0</v>
      </c>
      <c r="CB78" s="95"/>
      <c r="CC78"/>
      <c r="CD78" s="96">
        <f t="shared" si="53"/>
        <v>0</v>
      </c>
      <c r="CE78" s="95"/>
      <c r="CF78"/>
      <c r="CG78" s="96">
        <f t="shared" si="54"/>
        <v>0</v>
      </c>
      <c r="CH78" s="95"/>
      <c r="CI78"/>
      <c r="CJ78" s="96">
        <f t="shared" si="55"/>
        <v>0</v>
      </c>
      <c r="CK78" s="95"/>
      <c r="CL78"/>
      <c r="CM78" s="96">
        <f t="shared" si="56"/>
        <v>0</v>
      </c>
      <c r="CN78" s="95"/>
      <c r="CO78"/>
      <c r="CP78" s="96">
        <f t="shared" si="57"/>
        <v>0</v>
      </c>
      <c r="CQ78" s="95"/>
      <c r="CR78"/>
      <c r="CS78" s="96">
        <f t="shared" si="58"/>
        <v>0</v>
      </c>
      <c r="CT78" s="95"/>
      <c r="CU78"/>
      <c r="CV78" s="96">
        <f t="shared" si="59"/>
        <v>0</v>
      </c>
      <c r="CW78" s="95"/>
      <c r="CX78"/>
      <c r="CY78" s="96">
        <f t="shared" si="60"/>
        <v>0</v>
      </c>
      <c r="CZ78" s="95"/>
      <c r="DA78"/>
      <c r="DB78" s="96">
        <f t="shared" si="61"/>
        <v>0</v>
      </c>
      <c r="DC78" s="95"/>
      <c r="DD78"/>
      <c r="DE78" s="96">
        <f t="shared" si="62"/>
        <v>0</v>
      </c>
      <c r="DF78" s="95"/>
      <c r="DG78"/>
      <c r="DH78" s="96">
        <f t="shared" si="63"/>
        <v>0</v>
      </c>
      <c r="DI78" s="95"/>
      <c r="DJ78"/>
      <c r="DK78" s="96">
        <f t="shared" si="64"/>
        <v>0</v>
      </c>
      <c r="DL78" s="95"/>
      <c r="DM78"/>
      <c r="DN78" s="96">
        <f t="shared" si="65"/>
        <v>0</v>
      </c>
      <c r="DO78" s="95"/>
      <c r="DP78"/>
      <c r="DQ78" s="96">
        <f t="shared" si="66"/>
        <v>0</v>
      </c>
      <c r="DR78" s="95"/>
      <c r="DS78"/>
      <c r="DT78" s="96">
        <f t="shared" si="67"/>
        <v>0</v>
      </c>
    </row>
    <row r="79" spans="1:124" s="97" customFormat="1" ht="15" customHeight="1" x14ac:dyDescent="0.2">
      <c r="A79">
        <v>51</v>
      </c>
      <c r="B79" s="95">
        <v>11715.8</v>
      </c>
      <c r="C79">
        <v>5779.2</v>
      </c>
      <c r="D79" s="96">
        <f t="shared" si="28"/>
        <v>5936.5999999999995</v>
      </c>
      <c r="E79" s="95">
        <v>15672.7</v>
      </c>
      <c r="F79">
        <v>10225.5</v>
      </c>
      <c r="G79" s="96">
        <f t="shared" si="29"/>
        <v>5447.2000000000007</v>
      </c>
      <c r="H79" s="95">
        <v>11975.3</v>
      </c>
      <c r="I79">
        <v>6131.09</v>
      </c>
      <c r="J79" s="96">
        <f t="shared" si="30"/>
        <v>5844.2099999999991</v>
      </c>
      <c r="K79" s="95">
        <v>15164.4</v>
      </c>
      <c r="L79">
        <v>14926.3</v>
      </c>
      <c r="M79" s="96">
        <f t="shared" si="31"/>
        <v>238.10000000000036</v>
      </c>
      <c r="N79" s="95">
        <v>15534.7</v>
      </c>
      <c r="O79">
        <v>15473.6</v>
      </c>
      <c r="P79" s="96">
        <f t="shared" si="32"/>
        <v>61.100000000000364</v>
      </c>
      <c r="Q79" s="95">
        <v>12467.2</v>
      </c>
      <c r="R79">
        <v>12274.4</v>
      </c>
      <c r="S79" s="96">
        <f t="shared" si="33"/>
        <v>192.80000000000109</v>
      </c>
      <c r="T79" s="95">
        <v>11637</v>
      </c>
      <c r="U79">
        <v>7088.79</v>
      </c>
      <c r="V79" s="96">
        <f t="shared" si="34"/>
        <v>4548.21</v>
      </c>
      <c r="W79" s="95">
        <v>15712.6</v>
      </c>
      <c r="X79">
        <v>11093.7</v>
      </c>
      <c r="Y79" s="96">
        <f t="shared" si="35"/>
        <v>4618.8999999999996</v>
      </c>
      <c r="Z79" s="95">
        <v>11955.4</v>
      </c>
      <c r="AA79">
        <v>6922.57</v>
      </c>
      <c r="AB79" s="96">
        <f t="shared" si="36"/>
        <v>5032.83</v>
      </c>
      <c r="AC79" s="95"/>
      <c r="AD79"/>
      <c r="AE79" s="96">
        <f t="shared" si="37"/>
        <v>0</v>
      </c>
      <c r="AF79" s="95"/>
      <c r="AG79"/>
      <c r="AH79" s="96">
        <f t="shared" si="38"/>
        <v>0</v>
      </c>
      <c r="AI79" s="95"/>
      <c r="AJ79"/>
      <c r="AK79" s="96">
        <f t="shared" si="39"/>
        <v>0</v>
      </c>
      <c r="AL79" s="95"/>
      <c r="AM79"/>
      <c r="AN79" s="96">
        <f t="shared" si="40"/>
        <v>0</v>
      </c>
      <c r="AO79" s="95"/>
      <c r="AP79"/>
      <c r="AQ79" s="96">
        <f t="shared" si="68"/>
        <v>0</v>
      </c>
      <c r="AR79" s="95"/>
      <c r="AS79"/>
      <c r="AT79" s="96">
        <f t="shared" si="41"/>
        <v>0</v>
      </c>
      <c r="AU79" s="95"/>
      <c r="AV79"/>
      <c r="AW79" s="96">
        <f t="shared" si="42"/>
        <v>0</v>
      </c>
      <c r="AX79" s="95"/>
      <c r="AY79"/>
      <c r="AZ79" s="96">
        <f t="shared" si="43"/>
        <v>0</v>
      </c>
      <c r="BA79" s="95"/>
      <c r="BB79"/>
      <c r="BC79" s="96">
        <f t="shared" si="44"/>
        <v>0</v>
      </c>
      <c r="BD79" s="95"/>
      <c r="BE79"/>
      <c r="BF79" s="96">
        <f t="shared" si="45"/>
        <v>0</v>
      </c>
      <c r="BG79" s="95"/>
      <c r="BH79"/>
      <c r="BI79" s="96">
        <f t="shared" si="46"/>
        <v>0</v>
      </c>
      <c r="BJ79" s="95"/>
      <c r="BK79"/>
      <c r="BL79" s="96">
        <f t="shared" si="47"/>
        <v>0</v>
      </c>
      <c r="BM79" s="95"/>
      <c r="BN79"/>
      <c r="BO79" s="96">
        <f t="shared" si="48"/>
        <v>0</v>
      </c>
      <c r="BP79" s="95"/>
      <c r="BQ79"/>
      <c r="BR79" s="96">
        <f t="shared" si="49"/>
        <v>0</v>
      </c>
      <c r="BS79" s="95"/>
      <c r="BT79"/>
      <c r="BU79" s="96">
        <f t="shared" si="50"/>
        <v>0</v>
      </c>
      <c r="BV79" s="95"/>
      <c r="BW79"/>
      <c r="BX79" s="96">
        <f t="shared" si="51"/>
        <v>0</v>
      </c>
      <c r="BY79" s="95"/>
      <c r="BZ79"/>
      <c r="CA79" s="96">
        <f t="shared" si="52"/>
        <v>0</v>
      </c>
      <c r="CB79" s="95"/>
      <c r="CC79"/>
      <c r="CD79" s="96">
        <f t="shared" si="53"/>
        <v>0</v>
      </c>
      <c r="CE79" s="95"/>
      <c r="CF79"/>
      <c r="CG79" s="96">
        <f t="shared" si="54"/>
        <v>0</v>
      </c>
      <c r="CH79" s="95"/>
      <c r="CI79"/>
      <c r="CJ79" s="96">
        <f t="shared" si="55"/>
        <v>0</v>
      </c>
      <c r="CK79" s="95"/>
      <c r="CL79"/>
      <c r="CM79" s="96">
        <f t="shared" si="56"/>
        <v>0</v>
      </c>
      <c r="CN79" s="95"/>
      <c r="CO79"/>
      <c r="CP79" s="96">
        <f t="shared" si="57"/>
        <v>0</v>
      </c>
      <c r="CQ79" s="95"/>
      <c r="CR79"/>
      <c r="CS79" s="96">
        <f t="shared" si="58"/>
        <v>0</v>
      </c>
      <c r="CT79" s="95"/>
      <c r="CU79"/>
      <c r="CV79" s="96">
        <f t="shared" si="59"/>
        <v>0</v>
      </c>
      <c r="CW79" s="95"/>
      <c r="CX79"/>
      <c r="CY79" s="96">
        <f t="shared" si="60"/>
        <v>0</v>
      </c>
      <c r="CZ79" s="95"/>
      <c r="DA79"/>
      <c r="DB79" s="96">
        <f t="shared" si="61"/>
        <v>0</v>
      </c>
      <c r="DC79" s="95"/>
      <c r="DD79"/>
      <c r="DE79" s="96">
        <f t="shared" si="62"/>
        <v>0</v>
      </c>
      <c r="DF79" s="95"/>
      <c r="DG79"/>
      <c r="DH79" s="96">
        <f t="shared" si="63"/>
        <v>0</v>
      </c>
      <c r="DI79" s="95"/>
      <c r="DJ79"/>
      <c r="DK79" s="96">
        <f t="shared" si="64"/>
        <v>0</v>
      </c>
      <c r="DL79" s="95"/>
      <c r="DM79"/>
      <c r="DN79" s="96">
        <f t="shared" si="65"/>
        <v>0</v>
      </c>
      <c r="DO79" s="95"/>
      <c r="DP79"/>
      <c r="DQ79" s="96">
        <f t="shared" si="66"/>
        <v>0</v>
      </c>
      <c r="DR79" s="95"/>
      <c r="DS79"/>
      <c r="DT79" s="96">
        <f t="shared" si="67"/>
        <v>0</v>
      </c>
    </row>
    <row r="80" spans="1:124" s="97" customFormat="1" ht="15" customHeight="1" x14ac:dyDescent="0.2">
      <c r="A80">
        <v>57</v>
      </c>
      <c r="B80" s="95">
        <v>11677.8</v>
      </c>
      <c r="C80">
        <v>5756.14</v>
      </c>
      <c r="D80" s="96">
        <f t="shared" si="28"/>
        <v>5921.6599999999989</v>
      </c>
      <c r="E80" s="95">
        <v>15644.3</v>
      </c>
      <c r="F80">
        <v>10226.700000000001</v>
      </c>
      <c r="G80" s="96">
        <f t="shared" si="29"/>
        <v>5417.5999999999985</v>
      </c>
      <c r="H80" s="95">
        <v>12005.2</v>
      </c>
      <c r="I80">
        <v>6131.53</v>
      </c>
      <c r="J80" s="96">
        <f t="shared" si="30"/>
        <v>5873.670000000001</v>
      </c>
      <c r="K80" s="95">
        <v>15151</v>
      </c>
      <c r="L80">
        <v>14897.9</v>
      </c>
      <c r="M80" s="96">
        <f t="shared" si="31"/>
        <v>253.10000000000036</v>
      </c>
      <c r="N80" s="95">
        <v>15548.8</v>
      </c>
      <c r="O80">
        <v>15446</v>
      </c>
      <c r="P80" s="96">
        <f t="shared" si="32"/>
        <v>102.79999999999927</v>
      </c>
      <c r="Q80" s="95">
        <v>12474.4</v>
      </c>
      <c r="R80">
        <v>12234.4</v>
      </c>
      <c r="S80" s="96">
        <f t="shared" si="33"/>
        <v>240</v>
      </c>
      <c r="T80" s="95">
        <v>11652.7</v>
      </c>
      <c r="U80">
        <v>7100.45</v>
      </c>
      <c r="V80" s="96">
        <f t="shared" si="34"/>
        <v>4552.2500000000009</v>
      </c>
      <c r="W80" s="95">
        <v>15650</v>
      </c>
      <c r="X80">
        <v>11076.6</v>
      </c>
      <c r="Y80" s="96">
        <f t="shared" si="35"/>
        <v>4573.3999999999996</v>
      </c>
      <c r="Z80" s="95">
        <v>11953.8</v>
      </c>
      <c r="AA80">
        <v>6937.56</v>
      </c>
      <c r="AB80" s="96">
        <f t="shared" si="36"/>
        <v>5016.2399999999989</v>
      </c>
      <c r="AC80" s="95"/>
      <c r="AD80"/>
      <c r="AE80" s="96">
        <f t="shared" si="37"/>
        <v>0</v>
      </c>
      <c r="AF80" s="95"/>
      <c r="AG80"/>
      <c r="AH80" s="96">
        <f t="shared" si="38"/>
        <v>0</v>
      </c>
      <c r="AI80" s="95"/>
      <c r="AJ80"/>
      <c r="AK80" s="96">
        <f t="shared" si="39"/>
        <v>0</v>
      </c>
      <c r="AL80" s="95"/>
      <c r="AM80"/>
      <c r="AN80" s="96">
        <f t="shared" si="40"/>
        <v>0</v>
      </c>
      <c r="AO80" s="95"/>
      <c r="AP80"/>
      <c r="AQ80" s="96">
        <f t="shared" si="68"/>
        <v>0</v>
      </c>
      <c r="AR80" s="95"/>
      <c r="AS80"/>
      <c r="AT80" s="96">
        <f t="shared" si="41"/>
        <v>0</v>
      </c>
      <c r="AU80" s="95"/>
      <c r="AV80"/>
      <c r="AW80" s="96">
        <f t="shared" si="42"/>
        <v>0</v>
      </c>
      <c r="AX80" s="95"/>
      <c r="AY80"/>
      <c r="AZ80" s="96">
        <f t="shared" si="43"/>
        <v>0</v>
      </c>
      <c r="BA80" s="95"/>
      <c r="BB80"/>
      <c r="BC80" s="96">
        <f t="shared" si="44"/>
        <v>0</v>
      </c>
      <c r="BD80" s="95"/>
      <c r="BE80"/>
      <c r="BF80" s="96">
        <f t="shared" si="45"/>
        <v>0</v>
      </c>
      <c r="BG80" s="95"/>
      <c r="BH80"/>
      <c r="BI80" s="96">
        <f t="shared" si="46"/>
        <v>0</v>
      </c>
      <c r="BJ80" s="95"/>
      <c r="BK80"/>
      <c r="BL80" s="96">
        <f t="shared" si="47"/>
        <v>0</v>
      </c>
      <c r="BM80" s="95"/>
      <c r="BN80"/>
      <c r="BO80" s="96">
        <f t="shared" si="48"/>
        <v>0</v>
      </c>
      <c r="BP80" s="95"/>
      <c r="BQ80"/>
      <c r="BR80" s="96">
        <f t="shared" si="49"/>
        <v>0</v>
      </c>
      <c r="BS80" s="95"/>
      <c r="BT80"/>
      <c r="BU80" s="96">
        <f t="shared" si="50"/>
        <v>0</v>
      </c>
      <c r="BV80" s="95"/>
      <c r="BW80"/>
      <c r="BX80" s="96">
        <f t="shared" si="51"/>
        <v>0</v>
      </c>
      <c r="BY80" s="95"/>
      <c r="BZ80"/>
      <c r="CA80" s="96">
        <f t="shared" si="52"/>
        <v>0</v>
      </c>
      <c r="CB80" s="95"/>
      <c r="CC80"/>
      <c r="CD80" s="96">
        <f t="shared" si="53"/>
        <v>0</v>
      </c>
      <c r="CE80" s="95"/>
      <c r="CF80"/>
      <c r="CG80" s="96">
        <f t="shared" si="54"/>
        <v>0</v>
      </c>
      <c r="CH80" s="95"/>
      <c r="CI80"/>
      <c r="CJ80" s="96">
        <f t="shared" si="55"/>
        <v>0</v>
      </c>
      <c r="CK80" s="95"/>
      <c r="CL80"/>
      <c r="CM80" s="96">
        <f t="shared" si="56"/>
        <v>0</v>
      </c>
      <c r="CN80" s="95"/>
      <c r="CO80"/>
      <c r="CP80" s="96">
        <f t="shared" si="57"/>
        <v>0</v>
      </c>
      <c r="CQ80" s="95"/>
      <c r="CR80"/>
      <c r="CS80" s="96">
        <f t="shared" si="58"/>
        <v>0</v>
      </c>
      <c r="CT80" s="95"/>
      <c r="CU80"/>
      <c r="CV80" s="96">
        <f t="shared" si="59"/>
        <v>0</v>
      </c>
      <c r="CW80" s="95"/>
      <c r="CX80"/>
      <c r="CY80" s="96">
        <f t="shared" si="60"/>
        <v>0</v>
      </c>
      <c r="CZ80" s="95"/>
      <c r="DA80"/>
      <c r="DB80" s="96">
        <f t="shared" si="61"/>
        <v>0</v>
      </c>
      <c r="DC80" s="95"/>
      <c r="DD80"/>
      <c r="DE80" s="96">
        <f t="shared" si="62"/>
        <v>0</v>
      </c>
      <c r="DF80" s="95"/>
      <c r="DG80"/>
      <c r="DH80" s="96">
        <f t="shared" si="63"/>
        <v>0</v>
      </c>
      <c r="DI80" s="95"/>
      <c r="DJ80"/>
      <c r="DK80" s="96">
        <f t="shared" si="64"/>
        <v>0</v>
      </c>
      <c r="DL80" s="95"/>
      <c r="DM80"/>
      <c r="DN80" s="96">
        <f t="shared" si="65"/>
        <v>0</v>
      </c>
      <c r="DO80" s="95"/>
      <c r="DP80"/>
      <c r="DQ80" s="96">
        <f t="shared" si="66"/>
        <v>0</v>
      </c>
      <c r="DR80" s="95"/>
      <c r="DS80"/>
      <c r="DT80" s="96">
        <f t="shared" si="67"/>
        <v>0</v>
      </c>
    </row>
    <row r="81" spans="1:124" s="97" customFormat="1" ht="15" customHeight="1" x14ac:dyDescent="0.2">
      <c r="A81">
        <v>63</v>
      </c>
      <c r="B81" s="95">
        <v>11655.8</v>
      </c>
      <c r="C81">
        <v>5746.96</v>
      </c>
      <c r="D81" s="96">
        <f t="shared" si="28"/>
        <v>5908.8399999999992</v>
      </c>
      <c r="E81" s="95">
        <v>15554.3</v>
      </c>
      <c r="F81">
        <v>10275.299999999999</v>
      </c>
      <c r="G81" s="96">
        <f t="shared" si="29"/>
        <v>5279</v>
      </c>
      <c r="H81" s="95">
        <v>12006.9</v>
      </c>
      <c r="I81">
        <v>6207.66</v>
      </c>
      <c r="J81" s="96">
        <f t="shared" si="30"/>
        <v>5799.24</v>
      </c>
      <c r="K81" s="95">
        <v>15135.1</v>
      </c>
      <c r="L81">
        <v>14862.1</v>
      </c>
      <c r="M81" s="96">
        <f t="shared" si="31"/>
        <v>273</v>
      </c>
      <c r="N81" s="95">
        <v>15735.4</v>
      </c>
      <c r="O81">
        <v>15459.7</v>
      </c>
      <c r="P81" s="96">
        <f t="shared" si="32"/>
        <v>275.69999999999891</v>
      </c>
      <c r="Q81" s="95">
        <v>12517.7</v>
      </c>
      <c r="R81">
        <v>12246.6</v>
      </c>
      <c r="S81" s="96">
        <f t="shared" si="33"/>
        <v>271.10000000000036</v>
      </c>
      <c r="T81" s="95">
        <v>11668.3</v>
      </c>
      <c r="U81">
        <v>7097.51</v>
      </c>
      <c r="V81" s="96">
        <f t="shared" si="34"/>
        <v>4570.7899999999991</v>
      </c>
      <c r="W81" s="95">
        <v>15698.2</v>
      </c>
      <c r="X81">
        <v>11173.9</v>
      </c>
      <c r="Y81" s="96">
        <f t="shared" si="35"/>
        <v>4524.3000000000011</v>
      </c>
      <c r="Z81" s="95">
        <v>11940.6</v>
      </c>
      <c r="AA81">
        <v>7004.4</v>
      </c>
      <c r="AB81" s="96">
        <f t="shared" si="36"/>
        <v>4936.2000000000007</v>
      </c>
      <c r="AC81" s="95"/>
      <c r="AD81"/>
      <c r="AE81" s="96">
        <f t="shared" si="37"/>
        <v>0</v>
      </c>
      <c r="AF81" s="95"/>
      <c r="AG81"/>
      <c r="AH81" s="96">
        <f t="shared" si="38"/>
        <v>0</v>
      </c>
      <c r="AI81" s="95"/>
      <c r="AJ81"/>
      <c r="AK81" s="96">
        <f t="shared" si="39"/>
        <v>0</v>
      </c>
      <c r="AL81" s="95"/>
      <c r="AM81"/>
      <c r="AN81" s="96">
        <f t="shared" si="40"/>
        <v>0</v>
      </c>
      <c r="AO81" s="95"/>
      <c r="AP81"/>
      <c r="AQ81" s="96">
        <f t="shared" si="68"/>
        <v>0</v>
      </c>
      <c r="AR81" s="95"/>
      <c r="AS81"/>
      <c r="AT81" s="96">
        <f t="shared" si="41"/>
        <v>0</v>
      </c>
      <c r="AU81" s="95"/>
      <c r="AV81"/>
      <c r="AW81" s="96">
        <f t="shared" si="42"/>
        <v>0</v>
      </c>
      <c r="AX81" s="95"/>
      <c r="AY81"/>
      <c r="AZ81" s="96">
        <f t="shared" si="43"/>
        <v>0</v>
      </c>
      <c r="BA81" s="95"/>
      <c r="BB81"/>
      <c r="BC81" s="96">
        <f t="shared" si="44"/>
        <v>0</v>
      </c>
      <c r="BD81" s="95"/>
      <c r="BE81"/>
      <c r="BF81" s="96">
        <f t="shared" si="45"/>
        <v>0</v>
      </c>
      <c r="BG81" s="95"/>
      <c r="BH81"/>
      <c r="BI81" s="96">
        <f t="shared" si="46"/>
        <v>0</v>
      </c>
      <c r="BJ81" s="95"/>
      <c r="BK81"/>
      <c r="BL81" s="96">
        <f t="shared" si="47"/>
        <v>0</v>
      </c>
      <c r="BM81" s="95"/>
      <c r="BN81"/>
      <c r="BO81" s="96">
        <f t="shared" si="48"/>
        <v>0</v>
      </c>
      <c r="BP81" s="95"/>
      <c r="BQ81"/>
      <c r="BR81" s="96">
        <f t="shared" si="49"/>
        <v>0</v>
      </c>
      <c r="BS81" s="95"/>
      <c r="BT81"/>
      <c r="BU81" s="96">
        <f t="shared" si="50"/>
        <v>0</v>
      </c>
      <c r="BV81" s="95"/>
      <c r="BW81"/>
      <c r="BX81" s="96">
        <f t="shared" si="51"/>
        <v>0</v>
      </c>
      <c r="BY81" s="95"/>
      <c r="BZ81"/>
      <c r="CA81" s="96">
        <f t="shared" si="52"/>
        <v>0</v>
      </c>
      <c r="CB81" s="95"/>
      <c r="CC81"/>
      <c r="CD81" s="96">
        <f t="shared" si="53"/>
        <v>0</v>
      </c>
      <c r="CE81" s="95"/>
      <c r="CF81"/>
      <c r="CG81" s="96">
        <f t="shared" si="54"/>
        <v>0</v>
      </c>
      <c r="CH81" s="95"/>
      <c r="CI81"/>
      <c r="CJ81" s="96">
        <f t="shared" si="55"/>
        <v>0</v>
      </c>
      <c r="CK81" s="95"/>
      <c r="CL81"/>
      <c r="CM81" s="96">
        <f t="shared" si="56"/>
        <v>0</v>
      </c>
      <c r="CN81" s="95"/>
      <c r="CO81"/>
      <c r="CP81" s="96">
        <f t="shared" si="57"/>
        <v>0</v>
      </c>
      <c r="CQ81" s="95"/>
      <c r="CR81"/>
      <c r="CS81" s="96">
        <f t="shared" si="58"/>
        <v>0</v>
      </c>
      <c r="CT81" s="95"/>
      <c r="CU81"/>
      <c r="CV81" s="96">
        <f t="shared" si="59"/>
        <v>0</v>
      </c>
      <c r="CW81" s="95"/>
      <c r="CX81"/>
      <c r="CY81" s="96">
        <f t="shared" si="60"/>
        <v>0</v>
      </c>
      <c r="CZ81" s="95"/>
      <c r="DA81"/>
      <c r="DB81" s="96">
        <f t="shared" si="61"/>
        <v>0</v>
      </c>
      <c r="DC81" s="95"/>
      <c r="DD81"/>
      <c r="DE81" s="96">
        <f t="shared" si="62"/>
        <v>0</v>
      </c>
      <c r="DF81" s="95"/>
      <c r="DG81"/>
      <c r="DH81" s="96">
        <f t="shared" si="63"/>
        <v>0</v>
      </c>
      <c r="DI81" s="95"/>
      <c r="DJ81"/>
      <c r="DK81" s="96">
        <f t="shared" si="64"/>
        <v>0</v>
      </c>
      <c r="DL81" s="95"/>
      <c r="DM81"/>
      <c r="DN81" s="96">
        <f t="shared" si="65"/>
        <v>0</v>
      </c>
      <c r="DO81" s="95"/>
      <c r="DP81"/>
      <c r="DQ81" s="96">
        <f t="shared" si="66"/>
        <v>0</v>
      </c>
      <c r="DR81" s="95"/>
      <c r="DS81"/>
      <c r="DT81" s="96">
        <f t="shared" si="67"/>
        <v>0</v>
      </c>
    </row>
    <row r="82" spans="1:124" s="97" customFormat="1" ht="15" customHeight="1" x14ac:dyDescent="0.2">
      <c r="A82">
        <v>69</v>
      </c>
      <c r="B82" s="95">
        <v>11695.1</v>
      </c>
      <c r="C82">
        <v>5790.05</v>
      </c>
      <c r="D82" s="96">
        <f t="shared" si="28"/>
        <v>5905.05</v>
      </c>
      <c r="E82" s="95">
        <v>15465.3</v>
      </c>
      <c r="F82">
        <v>10248.5</v>
      </c>
      <c r="G82" s="96">
        <f t="shared" si="29"/>
        <v>5216.7999999999993</v>
      </c>
      <c r="H82" s="95">
        <v>12020.2</v>
      </c>
      <c r="I82">
        <v>6281.13</v>
      </c>
      <c r="J82" s="96">
        <f t="shared" si="30"/>
        <v>5739.0700000000006</v>
      </c>
      <c r="K82" s="95">
        <v>15085</v>
      </c>
      <c r="L82">
        <v>14768.3</v>
      </c>
      <c r="M82" s="96">
        <f t="shared" si="31"/>
        <v>316.70000000000073</v>
      </c>
      <c r="N82" s="95">
        <v>15790</v>
      </c>
      <c r="O82">
        <v>15482</v>
      </c>
      <c r="P82" s="96">
        <f t="shared" si="32"/>
        <v>308</v>
      </c>
      <c r="Q82" s="95">
        <v>12535.9</v>
      </c>
      <c r="R82">
        <v>12279.6</v>
      </c>
      <c r="S82" s="96">
        <f t="shared" si="33"/>
        <v>256.29999999999927</v>
      </c>
      <c r="T82" s="95">
        <v>11633.8</v>
      </c>
      <c r="U82">
        <v>7134.41</v>
      </c>
      <c r="V82" s="96">
        <f t="shared" si="34"/>
        <v>4499.3899999999994</v>
      </c>
      <c r="W82" s="95">
        <v>15712.6</v>
      </c>
      <c r="X82">
        <v>11198.5</v>
      </c>
      <c r="Y82" s="96">
        <f t="shared" si="35"/>
        <v>4514.1000000000004</v>
      </c>
      <c r="Z82" s="95">
        <v>11945.5</v>
      </c>
      <c r="AA82">
        <v>7062.76</v>
      </c>
      <c r="AB82" s="96">
        <f t="shared" si="36"/>
        <v>4882.74</v>
      </c>
      <c r="AC82" s="95"/>
      <c r="AD82"/>
      <c r="AE82" s="96">
        <f t="shared" si="37"/>
        <v>0</v>
      </c>
      <c r="AF82" s="95"/>
      <c r="AG82"/>
      <c r="AH82" s="96">
        <f t="shared" si="38"/>
        <v>0</v>
      </c>
      <c r="AI82" s="95"/>
      <c r="AJ82"/>
      <c r="AK82" s="96">
        <f t="shared" si="39"/>
        <v>0</v>
      </c>
      <c r="AL82" s="95"/>
      <c r="AM82"/>
      <c r="AN82" s="96">
        <f t="shared" si="40"/>
        <v>0</v>
      </c>
      <c r="AO82" s="95"/>
      <c r="AP82"/>
      <c r="AQ82" s="96">
        <f t="shared" si="68"/>
        <v>0</v>
      </c>
      <c r="AR82" s="95"/>
      <c r="AS82"/>
      <c r="AT82" s="96">
        <f t="shared" si="41"/>
        <v>0</v>
      </c>
      <c r="AU82" s="95"/>
      <c r="AV82"/>
      <c r="AW82" s="96">
        <f t="shared" si="42"/>
        <v>0</v>
      </c>
      <c r="AX82" s="95"/>
      <c r="AY82"/>
      <c r="AZ82" s="96">
        <f t="shared" si="43"/>
        <v>0</v>
      </c>
      <c r="BA82" s="95"/>
      <c r="BB82"/>
      <c r="BC82" s="96">
        <f t="shared" si="44"/>
        <v>0</v>
      </c>
      <c r="BD82" s="95"/>
      <c r="BE82"/>
      <c r="BF82" s="96">
        <f t="shared" si="45"/>
        <v>0</v>
      </c>
      <c r="BG82" s="95"/>
      <c r="BH82"/>
      <c r="BI82" s="96">
        <f t="shared" si="46"/>
        <v>0</v>
      </c>
      <c r="BJ82" s="95"/>
      <c r="BK82"/>
      <c r="BL82" s="96">
        <f t="shared" si="47"/>
        <v>0</v>
      </c>
      <c r="BM82" s="95"/>
      <c r="BN82"/>
      <c r="BO82" s="96">
        <f t="shared" si="48"/>
        <v>0</v>
      </c>
      <c r="BP82" s="95"/>
      <c r="BQ82"/>
      <c r="BR82" s="96">
        <f t="shared" si="49"/>
        <v>0</v>
      </c>
      <c r="BS82" s="95"/>
      <c r="BT82"/>
      <c r="BU82" s="96">
        <f t="shared" si="50"/>
        <v>0</v>
      </c>
      <c r="BV82" s="95"/>
      <c r="BW82"/>
      <c r="BX82" s="96">
        <f t="shared" si="51"/>
        <v>0</v>
      </c>
      <c r="BY82" s="95"/>
      <c r="BZ82"/>
      <c r="CA82" s="96">
        <f t="shared" si="52"/>
        <v>0</v>
      </c>
      <c r="CB82" s="95"/>
      <c r="CC82"/>
      <c r="CD82" s="96">
        <f t="shared" si="53"/>
        <v>0</v>
      </c>
      <c r="CE82" s="95"/>
      <c r="CF82"/>
      <c r="CG82" s="96">
        <f t="shared" si="54"/>
        <v>0</v>
      </c>
      <c r="CH82" s="95"/>
      <c r="CI82"/>
      <c r="CJ82" s="96">
        <f t="shared" si="55"/>
        <v>0</v>
      </c>
      <c r="CK82" s="95"/>
      <c r="CL82"/>
      <c r="CM82" s="96">
        <f t="shared" si="56"/>
        <v>0</v>
      </c>
      <c r="CN82" s="95"/>
      <c r="CO82"/>
      <c r="CP82" s="96">
        <f t="shared" si="57"/>
        <v>0</v>
      </c>
      <c r="CQ82" s="95"/>
      <c r="CR82"/>
      <c r="CS82" s="96">
        <f t="shared" si="58"/>
        <v>0</v>
      </c>
      <c r="CT82" s="95"/>
      <c r="CU82"/>
      <c r="CV82" s="96">
        <f t="shared" si="59"/>
        <v>0</v>
      </c>
      <c r="CW82" s="95"/>
      <c r="CX82"/>
      <c r="CY82" s="96">
        <f t="shared" si="60"/>
        <v>0</v>
      </c>
      <c r="CZ82" s="95"/>
      <c r="DA82"/>
      <c r="DB82" s="96">
        <f t="shared" si="61"/>
        <v>0</v>
      </c>
      <c r="DC82" s="95"/>
      <c r="DD82"/>
      <c r="DE82" s="96">
        <f t="shared" si="62"/>
        <v>0</v>
      </c>
      <c r="DF82" s="95"/>
      <c r="DG82"/>
      <c r="DH82" s="96">
        <f t="shared" si="63"/>
        <v>0</v>
      </c>
      <c r="DI82" s="95"/>
      <c r="DJ82"/>
      <c r="DK82" s="96">
        <f t="shared" si="64"/>
        <v>0</v>
      </c>
      <c r="DL82" s="95"/>
      <c r="DM82"/>
      <c r="DN82" s="96">
        <f t="shared" si="65"/>
        <v>0</v>
      </c>
      <c r="DO82" s="95"/>
      <c r="DP82"/>
      <c r="DQ82" s="96">
        <f t="shared" si="66"/>
        <v>0</v>
      </c>
      <c r="DR82" s="95"/>
      <c r="DS82"/>
      <c r="DT82" s="96">
        <f t="shared" si="67"/>
        <v>0</v>
      </c>
    </row>
    <row r="83" spans="1:124" s="97" customFormat="1" ht="15" customHeight="1" x14ac:dyDescent="0.2">
      <c r="A83">
        <v>75</v>
      </c>
      <c r="B83" s="95">
        <v>11673.1</v>
      </c>
      <c r="C83">
        <v>5797.03</v>
      </c>
      <c r="D83" s="96">
        <f t="shared" si="28"/>
        <v>5876.0700000000006</v>
      </c>
      <c r="E83" s="95">
        <v>15191</v>
      </c>
      <c r="F83">
        <v>10265.5</v>
      </c>
      <c r="G83" s="96">
        <f t="shared" si="29"/>
        <v>4925.5</v>
      </c>
      <c r="H83" s="95">
        <v>11981.9</v>
      </c>
      <c r="I83">
        <v>6343.78</v>
      </c>
      <c r="J83" s="96">
        <f t="shared" si="30"/>
        <v>5638.12</v>
      </c>
      <c r="K83" s="95">
        <v>15056.1</v>
      </c>
      <c r="L83">
        <v>14720.5</v>
      </c>
      <c r="M83" s="96">
        <f t="shared" si="31"/>
        <v>335.60000000000036</v>
      </c>
      <c r="N83" s="95">
        <v>15818.8</v>
      </c>
      <c r="O83">
        <v>15484.6</v>
      </c>
      <c r="P83" s="96">
        <f t="shared" si="32"/>
        <v>334.19999999999891</v>
      </c>
      <c r="Q83" s="95">
        <v>12629.2</v>
      </c>
      <c r="R83">
        <v>12370.9</v>
      </c>
      <c r="S83" s="96">
        <f t="shared" si="33"/>
        <v>258.30000000000109</v>
      </c>
      <c r="T83" s="95">
        <v>11611.9</v>
      </c>
      <c r="U83">
        <v>7177.02</v>
      </c>
      <c r="V83" s="96">
        <f t="shared" si="34"/>
        <v>4434.8799999999992</v>
      </c>
      <c r="W83" s="95">
        <v>15839.2</v>
      </c>
      <c r="X83">
        <v>11302.4</v>
      </c>
      <c r="Y83" s="96">
        <f t="shared" si="35"/>
        <v>4536.8000000000011</v>
      </c>
      <c r="Z83" s="95">
        <v>11858.7</v>
      </c>
      <c r="AA83">
        <v>7117.39</v>
      </c>
      <c r="AB83" s="96">
        <f t="shared" si="36"/>
        <v>4741.3100000000004</v>
      </c>
      <c r="AC83" s="95"/>
      <c r="AD83"/>
      <c r="AE83" s="96">
        <f t="shared" si="37"/>
        <v>0</v>
      </c>
      <c r="AF83" s="95"/>
      <c r="AG83"/>
      <c r="AH83" s="96">
        <f t="shared" si="38"/>
        <v>0</v>
      </c>
      <c r="AI83" s="95"/>
      <c r="AJ83"/>
      <c r="AK83" s="96">
        <f t="shared" si="39"/>
        <v>0</v>
      </c>
      <c r="AL83" s="95"/>
      <c r="AM83"/>
      <c r="AN83" s="96">
        <f t="shared" si="40"/>
        <v>0</v>
      </c>
      <c r="AO83" s="95"/>
      <c r="AP83"/>
      <c r="AQ83" s="96">
        <f t="shared" si="68"/>
        <v>0</v>
      </c>
      <c r="AR83" s="95"/>
      <c r="AS83"/>
      <c r="AT83" s="96">
        <f t="shared" si="41"/>
        <v>0</v>
      </c>
      <c r="AU83" s="95"/>
      <c r="AV83"/>
      <c r="AW83" s="96">
        <f t="shared" si="42"/>
        <v>0</v>
      </c>
      <c r="AX83" s="95"/>
      <c r="AY83"/>
      <c r="AZ83" s="96">
        <f t="shared" si="43"/>
        <v>0</v>
      </c>
      <c r="BA83" s="95"/>
      <c r="BB83"/>
      <c r="BC83" s="96">
        <f t="shared" si="44"/>
        <v>0</v>
      </c>
      <c r="BD83" s="95"/>
      <c r="BE83"/>
      <c r="BF83" s="96">
        <f t="shared" si="45"/>
        <v>0</v>
      </c>
      <c r="BG83" s="95"/>
      <c r="BH83"/>
      <c r="BI83" s="96">
        <f t="shared" si="46"/>
        <v>0</v>
      </c>
      <c r="BJ83" s="95"/>
      <c r="BK83"/>
      <c r="BL83" s="96">
        <f t="shared" si="47"/>
        <v>0</v>
      </c>
      <c r="BM83" s="95"/>
      <c r="BN83"/>
      <c r="BO83" s="96">
        <f t="shared" si="48"/>
        <v>0</v>
      </c>
      <c r="BP83" s="95"/>
      <c r="BQ83"/>
      <c r="BR83" s="96">
        <f t="shared" si="49"/>
        <v>0</v>
      </c>
      <c r="BS83" s="95"/>
      <c r="BT83"/>
      <c r="BU83" s="96">
        <f t="shared" si="50"/>
        <v>0</v>
      </c>
      <c r="BV83" s="95"/>
      <c r="BW83"/>
      <c r="BX83" s="96">
        <f t="shared" si="51"/>
        <v>0</v>
      </c>
      <c r="BY83" s="95"/>
      <c r="BZ83"/>
      <c r="CA83" s="96">
        <f t="shared" si="52"/>
        <v>0</v>
      </c>
      <c r="CB83" s="95"/>
      <c r="CC83"/>
      <c r="CD83" s="96">
        <f t="shared" si="53"/>
        <v>0</v>
      </c>
      <c r="CE83" s="95"/>
      <c r="CF83"/>
      <c r="CG83" s="96">
        <f t="shared" si="54"/>
        <v>0</v>
      </c>
      <c r="CH83" s="95"/>
      <c r="CI83"/>
      <c r="CJ83" s="96">
        <f t="shared" si="55"/>
        <v>0</v>
      </c>
      <c r="CK83" s="95"/>
      <c r="CL83"/>
      <c r="CM83" s="96">
        <f t="shared" si="56"/>
        <v>0</v>
      </c>
      <c r="CN83" s="95"/>
      <c r="CO83"/>
      <c r="CP83" s="96">
        <f t="shared" si="57"/>
        <v>0</v>
      </c>
      <c r="CQ83" s="95"/>
      <c r="CR83"/>
      <c r="CS83" s="96">
        <f t="shared" si="58"/>
        <v>0</v>
      </c>
      <c r="CT83" s="95"/>
      <c r="CU83"/>
      <c r="CV83" s="96">
        <f t="shared" si="59"/>
        <v>0</v>
      </c>
      <c r="CW83" s="95"/>
      <c r="CX83"/>
      <c r="CY83" s="96">
        <f t="shared" si="60"/>
        <v>0</v>
      </c>
      <c r="CZ83" s="95"/>
      <c r="DA83"/>
      <c r="DB83" s="96">
        <f t="shared" si="61"/>
        <v>0</v>
      </c>
      <c r="DC83" s="95"/>
      <c r="DD83"/>
      <c r="DE83" s="96">
        <f t="shared" si="62"/>
        <v>0</v>
      </c>
      <c r="DF83" s="95"/>
      <c r="DG83"/>
      <c r="DH83" s="96">
        <f t="shared" si="63"/>
        <v>0</v>
      </c>
      <c r="DI83" s="95"/>
      <c r="DJ83"/>
      <c r="DK83" s="96">
        <f t="shared" si="64"/>
        <v>0</v>
      </c>
      <c r="DL83" s="95"/>
      <c r="DM83"/>
      <c r="DN83" s="96">
        <f t="shared" si="65"/>
        <v>0</v>
      </c>
      <c r="DO83" s="95"/>
      <c r="DP83"/>
      <c r="DQ83" s="96">
        <f t="shared" si="66"/>
        <v>0</v>
      </c>
      <c r="DR83" s="95"/>
      <c r="DS83"/>
      <c r="DT83" s="96">
        <f t="shared" si="67"/>
        <v>0</v>
      </c>
    </row>
    <row r="84" spans="1:124" s="97" customFormat="1" ht="15" customHeight="1" x14ac:dyDescent="0.2">
      <c r="A84">
        <v>81</v>
      </c>
      <c r="B84" s="95">
        <v>11621.3</v>
      </c>
      <c r="C84">
        <v>5849.17</v>
      </c>
      <c r="D84" s="96">
        <f t="shared" si="28"/>
        <v>5772.1299999999992</v>
      </c>
      <c r="E84" s="95">
        <v>15704</v>
      </c>
      <c r="F84">
        <v>10270.4</v>
      </c>
      <c r="G84" s="96">
        <f t="shared" si="29"/>
        <v>5433.6</v>
      </c>
      <c r="H84" s="95">
        <v>12026.9</v>
      </c>
      <c r="I84">
        <v>6412.44</v>
      </c>
      <c r="J84" s="96">
        <f t="shared" si="30"/>
        <v>5614.46</v>
      </c>
      <c r="K84" s="95">
        <v>14915.9</v>
      </c>
      <c r="L84">
        <v>14653.1</v>
      </c>
      <c r="M84" s="96">
        <f t="shared" si="31"/>
        <v>262.79999999999927</v>
      </c>
      <c r="N84" s="95">
        <v>15766.9</v>
      </c>
      <c r="O84">
        <v>15504.1</v>
      </c>
      <c r="P84" s="96">
        <f t="shared" si="32"/>
        <v>262.79999999999927</v>
      </c>
      <c r="Q84" s="95">
        <v>12610.8</v>
      </c>
      <c r="R84">
        <v>12369.1</v>
      </c>
      <c r="S84" s="96">
        <f t="shared" si="33"/>
        <v>241.69999999999891</v>
      </c>
      <c r="T84" s="95">
        <v>11690.4</v>
      </c>
      <c r="U84">
        <v>7237.68</v>
      </c>
      <c r="V84" s="96">
        <f t="shared" si="34"/>
        <v>4452.7199999999993</v>
      </c>
      <c r="W84" s="95">
        <v>15853.6</v>
      </c>
      <c r="X84">
        <v>11364.8</v>
      </c>
      <c r="Y84" s="96">
        <f t="shared" si="35"/>
        <v>4488.8000000000011</v>
      </c>
      <c r="Z84" s="95">
        <v>11922.4</v>
      </c>
      <c r="AA84">
        <v>7163.95</v>
      </c>
      <c r="AB84" s="96">
        <f t="shared" si="36"/>
        <v>4758.45</v>
      </c>
      <c r="AC84" s="95"/>
      <c r="AD84"/>
      <c r="AE84" s="96">
        <f t="shared" si="37"/>
        <v>0</v>
      </c>
      <c r="AF84" s="95"/>
      <c r="AG84"/>
      <c r="AH84" s="96">
        <f t="shared" si="38"/>
        <v>0</v>
      </c>
      <c r="AI84" s="95"/>
      <c r="AJ84"/>
      <c r="AK84" s="96">
        <f t="shared" si="39"/>
        <v>0</v>
      </c>
      <c r="AL84" s="95"/>
      <c r="AM84"/>
      <c r="AN84" s="96">
        <f t="shared" si="40"/>
        <v>0</v>
      </c>
      <c r="AO84" s="95"/>
      <c r="AP84"/>
      <c r="AQ84" s="96">
        <f t="shared" si="68"/>
        <v>0</v>
      </c>
      <c r="AR84" s="95"/>
      <c r="AS84"/>
      <c r="AT84" s="96">
        <f t="shared" si="41"/>
        <v>0</v>
      </c>
      <c r="AU84" s="95"/>
      <c r="AV84"/>
      <c r="AW84" s="96">
        <f t="shared" si="42"/>
        <v>0</v>
      </c>
      <c r="AX84" s="95"/>
      <c r="AY84"/>
      <c r="AZ84" s="96">
        <f t="shared" si="43"/>
        <v>0</v>
      </c>
      <c r="BA84" s="95"/>
      <c r="BB84"/>
      <c r="BC84" s="96">
        <f t="shared" si="44"/>
        <v>0</v>
      </c>
      <c r="BD84" s="95"/>
      <c r="BE84"/>
      <c r="BF84" s="96">
        <f t="shared" si="45"/>
        <v>0</v>
      </c>
      <c r="BG84" s="95"/>
      <c r="BH84"/>
      <c r="BI84" s="96">
        <f t="shared" si="46"/>
        <v>0</v>
      </c>
      <c r="BJ84" s="95"/>
      <c r="BK84"/>
      <c r="BL84" s="96">
        <f t="shared" si="47"/>
        <v>0</v>
      </c>
      <c r="BM84" s="95"/>
      <c r="BN84"/>
      <c r="BO84" s="96">
        <f t="shared" si="48"/>
        <v>0</v>
      </c>
      <c r="BP84" s="95"/>
      <c r="BQ84"/>
      <c r="BR84" s="96">
        <f t="shared" si="49"/>
        <v>0</v>
      </c>
      <c r="BS84" s="95"/>
      <c r="BT84"/>
      <c r="BU84" s="96">
        <f t="shared" si="50"/>
        <v>0</v>
      </c>
      <c r="BV84" s="95"/>
      <c r="BW84"/>
      <c r="BX84" s="96">
        <f t="shared" si="51"/>
        <v>0</v>
      </c>
      <c r="BY84" s="95"/>
      <c r="BZ84"/>
      <c r="CA84" s="96">
        <f t="shared" si="52"/>
        <v>0</v>
      </c>
      <c r="CB84" s="95"/>
      <c r="CC84"/>
      <c r="CD84" s="96">
        <f t="shared" si="53"/>
        <v>0</v>
      </c>
      <c r="CE84" s="95"/>
      <c r="CF84"/>
      <c r="CG84" s="96">
        <f t="shared" si="54"/>
        <v>0</v>
      </c>
      <c r="CH84" s="95"/>
      <c r="CI84"/>
      <c r="CJ84" s="96">
        <f t="shared" si="55"/>
        <v>0</v>
      </c>
      <c r="CK84" s="95"/>
      <c r="CL84"/>
      <c r="CM84" s="96">
        <f t="shared" si="56"/>
        <v>0</v>
      </c>
      <c r="CN84" s="95"/>
      <c r="CO84"/>
      <c r="CP84" s="96">
        <f t="shared" si="57"/>
        <v>0</v>
      </c>
      <c r="CQ84" s="95"/>
      <c r="CR84"/>
      <c r="CS84" s="96">
        <f t="shared" si="58"/>
        <v>0</v>
      </c>
      <c r="CT84" s="95"/>
      <c r="CU84"/>
      <c r="CV84" s="96">
        <f t="shared" si="59"/>
        <v>0</v>
      </c>
      <c r="CW84" s="95"/>
      <c r="CX84"/>
      <c r="CY84" s="96">
        <f t="shared" si="60"/>
        <v>0</v>
      </c>
      <c r="CZ84" s="95"/>
      <c r="DA84"/>
      <c r="DB84" s="96">
        <f t="shared" si="61"/>
        <v>0</v>
      </c>
      <c r="DC84" s="95"/>
      <c r="DD84"/>
      <c r="DE84" s="96">
        <f t="shared" si="62"/>
        <v>0</v>
      </c>
      <c r="DF84" s="95"/>
      <c r="DG84"/>
      <c r="DH84" s="96">
        <f t="shared" si="63"/>
        <v>0</v>
      </c>
      <c r="DI84" s="95"/>
      <c r="DJ84"/>
      <c r="DK84" s="96">
        <f t="shared" si="64"/>
        <v>0</v>
      </c>
      <c r="DL84" s="95"/>
      <c r="DM84"/>
      <c r="DN84" s="96">
        <f t="shared" si="65"/>
        <v>0</v>
      </c>
      <c r="DO84" s="95"/>
      <c r="DP84"/>
      <c r="DQ84" s="96">
        <f t="shared" si="66"/>
        <v>0</v>
      </c>
      <c r="DR84" s="95"/>
      <c r="DS84"/>
      <c r="DT84" s="96">
        <f t="shared" si="67"/>
        <v>0</v>
      </c>
    </row>
    <row r="85" spans="1:124" s="97" customFormat="1" ht="15" customHeight="1" x14ac:dyDescent="0.2">
      <c r="A85">
        <v>87</v>
      </c>
      <c r="B85" s="95">
        <v>11655.8</v>
      </c>
      <c r="C85">
        <v>5906.28</v>
      </c>
      <c r="D85" s="96">
        <f t="shared" si="28"/>
        <v>5749.5199999999995</v>
      </c>
      <c r="E85" s="95">
        <v>15876.9</v>
      </c>
      <c r="F85">
        <v>10330.5</v>
      </c>
      <c r="G85" s="96">
        <f t="shared" si="29"/>
        <v>5546.4</v>
      </c>
      <c r="H85" s="95">
        <v>12072.2</v>
      </c>
      <c r="I85">
        <v>6549.36</v>
      </c>
      <c r="J85" s="96">
        <f t="shared" si="30"/>
        <v>5522.8400000000011</v>
      </c>
      <c r="K85" s="95">
        <v>14900.5</v>
      </c>
      <c r="L85">
        <v>14593.8</v>
      </c>
      <c r="M85" s="96">
        <f t="shared" si="31"/>
        <v>306.70000000000073</v>
      </c>
      <c r="N85" s="95">
        <v>15818.8</v>
      </c>
      <c r="O85">
        <v>15532</v>
      </c>
      <c r="P85" s="96">
        <f t="shared" si="32"/>
        <v>286.79999999999927</v>
      </c>
      <c r="Q85" s="95">
        <v>12632.9</v>
      </c>
      <c r="R85">
        <v>12372.7</v>
      </c>
      <c r="S85" s="96">
        <f t="shared" si="33"/>
        <v>260.19999999999891</v>
      </c>
      <c r="T85" s="95">
        <v>11722.1</v>
      </c>
      <c r="U85">
        <v>7254.66</v>
      </c>
      <c r="V85" s="96">
        <f t="shared" si="34"/>
        <v>4467.4400000000005</v>
      </c>
      <c r="W85" s="95">
        <v>15764.1</v>
      </c>
      <c r="X85">
        <v>11435.4</v>
      </c>
      <c r="Y85" s="96">
        <f t="shared" si="35"/>
        <v>4328.7000000000007</v>
      </c>
      <c r="Z85" s="95">
        <v>11955.4</v>
      </c>
      <c r="AA85">
        <v>7231.03</v>
      </c>
      <c r="AB85" s="96">
        <f t="shared" si="36"/>
        <v>4724.37</v>
      </c>
      <c r="AC85" s="95"/>
      <c r="AD85"/>
      <c r="AE85" s="96">
        <f t="shared" si="37"/>
        <v>0</v>
      </c>
      <c r="AF85" s="95"/>
      <c r="AG85"/>
      <c r="AH85" s="96">
        <f t="shared" si="38"/>
        <v>0</v>
      </c>
      <c r="AI85" s="95"/>
      <c r="AJ85"/>
      <c r="AK85" s="96">
        <f t="shared" si="39"/>
        <v>0</v>
      </c>
      <c r="AL85" s="95"/>
      <c r="AM85"/>
      <c r="AN85" s="96">
        <f t="shared" si="40"/>
        <v>0</v>
      </c>
      <c r="AO85" s="95"/>
      <c r="AP85"/>
      <c r="AQ85" s="96">
        <f t="shared" si="68"/>
        <v>0</v>
      </c>
      <c r="AR85" s="95"/>
      <c r="AS85"/>
      <c r="AT85" s="96">
        <f t="shared" si="41"/>
        <v>0</v>
      </c>
      <c r="AU85" s="95"/>
      <c r="AV85"/>
      <c r="AW85" s="96">
        <f t="shared" si="42"/>
        <v>0</v>
      </c>
      <c r="AX85" s="95"/>
      <c r="AY85"/>
      <c r="AZ85" s="96">
        <f t="shared" si="43"/>
        <v>0</v>
      </c>
      <c r="BA85" s="95"/>
      <c r="BB85"/>
      <c r="BC85" s="96">
        <f t="shared" si="44"/>
        <v>0</v>
      </c>
      <c r="BD85" s="95"/>
      <c r="BE85"/>
      <c r="BF85" s="96">
        <f t="shared" si="45"/>
        <v>0</v>
      </c>
      <c r="BG85" s="95"/>
      <c r="BH85"/>
      <c r="BI85" s="96">
        <f t="shared" si="46"/>
        <v>0</v>
      </c>
      <c r="BJ85" s="95"/>
      <c r="BK85"/>
      <c r="BL85" s="96">
        <f t="shared" si="47"/>
        <v>0</v>
      </c>
      <c r="BM85" s="95"/>
      <c r="BN85"/>
      <c r="BO85" s="96">
        <f t="shared" si="48"/>
        <v>0</v>
      </c>
      <c r="BP85" s="95"/>
      <c r="BQ85"/>
      <c r="BR85" s="96">
        <f t="shared" si="49"/>
        <v>0</v>
      </c>
      <c r="BS85" s="95"/>
      <c r="BT85"/>
      <c r="BU85" s="96">
        <f t="shared" si="50"/>
        <v>0</v>
      </c>
      <c r="BV85" s="95"/>
      <c r="BW85"/>
      <c r="BX85" s="96">
        <f t="shared" si="51"/>
        <v>0</v>
      </c>
      <c r="BY85" s="95"/>
      <c r="BZ85"/>
      <c r="CA85" s="96">
        <f t="shared" si="52"/>
        <v>0</v>
      </c>
      <c r="CB85" s="95"/>
      <c r="CC85"/>
      <c r="CD85" s="96">
        <f t="shared" si="53"/>
        <v>0</v>
      </c>
      <c r="CE85" s="95"/>
      <c r="CF85"/>
      <c r="CG85" s="96">
        <f t="shared" si="54"/>
        <v>0</v>
      </c>
      <c r="CH85" s="95"/>
      <c r="CI85"/>
      <c r="CJ85" s="96">
        <f t="shared" si="55"/>
        <v>0</v>
      </c>
      <c r="CK85" s="95"/>
      <c r="CL85"/>
      <c r="CM85" s="96">
        <f t="shared" si="56"/>
        <v>0</v>
      </c>
      <c r="CN85" s="95"/>
      <c r="CO85"/>
      <c r="CP85" s="96">
        <f t="shared" si="57"/>
        <v>0</v>
      </c>
      <c r="CQ85" s="95"/>
      <c r="CR85"/>
      <c r="CS85" s="96">
        <f t="shared" si="58"/>
        <v>0</v>
      </c>
      <c r="CT85" s="95"/>
      <c r="CU85"/>
      <c r="CV85" s="96">
        <f t="shared" si="59"/>
        <v>0</v>
      </c>
      <c r="CW85" s="95"/>
      <c r="CX85"/>
      <c r="CY85" s="96">
        <f t="shared" si="60"/>
        <v>0</v>
      </c>
      <c r="CZ85" s="95"/>
      <c r="DA85"/>
      <c r="DB85" s="96">
        <f t="shared" si="61"/>
        <v>0</v>
      </c>
      <c r="DC85" s="95"/>
      <c r="DD85"/>
      <c r="DE85" s="96">
        <f t="shared" si="62"/>
        <v>0</v>
      </c>
      <c r="DF85" s="95"/>
      <c r="DG85"/>
      <c r="DH85" s="96">
        <f t="shared" si="63"/>
        <v>0</v>
      </c>
      <c r="DI85" s="95"/>
      <c r="DJ85"/>
      <c r="DK85" s="96">
        <f t="shared" si="64"/>
        <v>0</v>
      </c>
      <c r="DL85" s="95"/>
      <c r="DM85"/>
      <c r="DN85" s="96">
        <f t="shared" si="65"/>
        <v>0</v>
      </c>
      <c r="DO85" s="95"/>
      <c r="DP85"/>
      <c r="DQ85" s="96">
        <f t="shared" si="66"/>
        <v>0</v>
      </c>
      <c r="DR85" s="95"/>
      <c r="DS85"/>
      <c r="DT85" s="96">
        <f t="shared" si="67"/>
        <v>0</v>
      </c>
    </row>
    <row r="86" spans="1:124" s="97" customFormat="1" ht="15" customHeight="1" x14ac:dyDescent="0.2">
      <c r="A86">
        <v>93</v>
      </c>
      <c r="B86" s="95">
        <v>11749.2</v>
      </c>
      <c r="C86">
        <v>6042.85</v>
      </c>
      <c r="D86" s="100">
        <f t="shared" si="28"/>
        <v>5706.35</v>
      </c>
      <c r="E86" s="95">
        <v>15833.3</v>
      </c>
      <c r="F86">
        <v>10381.4</v>
      </c>
      <c r="G86" s="100">
        <f t="shared" si="29"/>
        <v>5451.9</v>
      </c>
      <c r="H86" s="95">
        <v>12070.5</v>
      </c>
      <c r="I86">
        <v>6677.8</v>
      </c>
      <c r="J86" s="100">
        <f t="shared" si="30"/>
        <v>5392.7</v>
      </c>
      <c r="K86" s="95">
        <v>14628.4</v>
      </c>
      <c r="L86">
        <v>14481.4</v>
      </c>
      <c r="M86" s="100">
        <f t="shared" si="31"/>
        <v>147</v>
      </c>
      <c r="N86" s="95">
        <v>15914.9</v>
      </c>
      <c r="O86">
        <v>15520.8</v>
      </c>
      <c r="P86" s="100">
        <f t="shared" si="32"/>
        <v>394.10000000000036</v>
      </c>
      <c r="Q86" s="95">
        <v>12664.4</v>
      </c>
      <c r="R86">
        <v>12379.8</v>
      </c>
      <c r="S86" s="100">
        <f t="shared" si="33"/>
        <v>284.60000000000036</v>
      </c>
      <c r="T86" s="95">
        <v>11688.9</v>
      </c>
      <c r="U86">
        <v>7329.68</v>
      </c>
      <c r="V86" s="100">
        <f t="shared" si="34"/>
        <v>4359.2199999999993</v>
      </c>
      <c r="W86" s="95">
        <v>15871.1</v>
      </c>
      <c r="X86">
        <v>11502.3</v>
      </c>
      <c r="Y86" s="100">
        <f t="shared" si="35"/>
        <v>4368.8000000000011</v>
      </c>
      <c r="Z86" s="95">
        <v>11914.2</v>
      </c>
      <c r="AA86">
        <v>7267.47</v>
      </c>
      <c r="AB86" s="100">
        <f t="shared" si="36"/>
        <v>4646.7300000000005</v>
      </c>
      <c r="AC86" s="95"/>
      <c r="AD86"/>
      <c r="AE86" s="100">
        <f t="shared" si="37"/>
        <v>0</v>
      </c>
      <c r="AF86" s="95"/>
      <c r="AG86"/>
      <c r="AH86" s="100">
        <f t="shared" si="38"/>
        <v>0</v>
      </c>
      <c r="AI86" s="95"/>
      <c r="AJ86"/>
      <c r="AK86" s="100">
        <f t="shared" si="39"/>
        <v>0</v>
      </c>
      <c r="AL86" s="95"/>
      <c r="AM86"/>
      <c r="AN86" s="100">
        <f t="shared" si="40"/>
        <v>0</v>
      </c>
      <c r="AO86" s="95"/>
      <c r="AP86"/>
      <c r="AQ86" s="100">
        <f t="shared" si="68"/>
        <v>0</v>
      </c>
      <c r="AR86" s="95"/>
      <c r="AS86"/>
      <c r="AT86" s="100">
        <f t="shared" si="41"/>
        <v>0</v>
      </c>
      <c r="AU86" s="95"/>
      <c r="AV86"/>
      <c r="AW86" s="100">
        <f t="shared" si="42"/>
        <v>0</v>
      </c>
      <c r="AX86" s="95"/>
      <c r="AY86"/>
      <c r="AZ86" s="100">
        <f t="shared" si="43"/>
        <v>0</v>
      </c>
      <c r="BA86" s="95"/>
      <c r="BB86"/>
      <c r="BC86" s="100">
        <f t="shared" si="44"/>
        <v>0</v>
      </c>
      <c r="BD86" s="95"/>
      <c r="BE86"/>
      <c r="BF86" s="100">
        <f t="shared" si="45"/>
        <v>0</v>
      </c>
      <c r="BG86" s="95"/>
      <c r="BH86"/>
      <c r="BI86" s="100">
        <f t="shared" si="46"/>
        <v>0</v>
      </c>
      <c r="BJ86" s="95"/>
      <c r="BK86"/>
      <c r="BL86" s="100">
        <f t="shared" si="47"/>
        <v>0</v>
      </c>
      <c r="BM86" s="95"/>
      <c r="BN86"/>
      <c r="BO86" s="100">
        <f t="shared" si="48"/>
        <v>0</v>
      </c>
      <c r="BP86" s="95"/>
      <c r="BQ86"/>
      <c r="BR86" s="100">
        <f t="shared" si="49"/>
        <v>0</v>
      </c>
      <c r="BS86" s="95"/>
      <c r="BT86"/>
      <c r="BU86" s="100">
        <f t="shared" si="50"/>
        <v>0</v>
      </c>
      <c r="BV86" s="95"/>
      <c r="BW86"/>
      <c r="BX86" s="100">
        <f t="shared" si="51"/>
        <v>0</v>
      </c>
      <c r="BY86" s="95"/>
      <c r="BZ86"/>
      <c r="CA86" s="100">
        <f t="shared" si="52"/>
        <v>0</v>
      </c>
      <c r="CB86" s="95"/>
      <c r="CC86"/>
      <c r="CD86" s="100">
        <f t="shared" si="53"/>
        <v>0</v>
      </c>
      <c r="CE86" s="95"/>
      <c r="CF86"/>
      <c r="CG86" s="100">
        <f t="shared" si="54"/>
        <v>0</v>
      </c>
      <c r="CH86" s="95"/>
      <c r="CI86"/>
      <c r="CJ86" s="100">
        <f t="shared" si="55"/>
        <v>0</v>
      </c>
      <c r="CK86" s="95"/>
      <c r="CL86"/>
      <c r="CM86" s="100">
        <f t="shared" si="56"/>
        <v>0</v>
      </c>
      <c r="CN86" s="95"/>
      <c r="CO86"/>
      <c r="CP86" s="100">
        <f t="shared" si="57"/>
        <v>0</v>
      </c>
      <c r="CQ86" s="95"/>
      <c r="CR86"/>
      <c r="CS86" s="100">
        <f t="shared" si="58"/>
        <v>0</v>
      </c>
      <c r="CT86" s="95"/>
      <c r="CU86"/>
      <c r="CV86" s="100">
        <f t="shared" si="59"/>
        <v>0</v>
      </c>
      <c r="CW86" s="95"/>
      <c r="CX86"/>
      <c r="CY86" s="100">
        <f t="shared" si="60"/>
        <v>0</v>
      </c>
      <c r="CZ86" s="95"/>
      <c r="DA86"/>
      <c r="DB86" s="100">
        <f t="shared" si="61"/>
        <v>0</v>
      </c>
      <c r="DC86" s="95"/>
      <c r="DD86"/>
      <c r="DE86" s="100">
        <f t="shared" si="62"/>
        <v>0</v>
      </c>
      <c r="DF86" s="95"/>
      <c r="DG86"/>
      <c r="DH86" s="100">
        <f t="shared" si="63"/>
        <v>0</v>
      </c>
      <c r="DI86" s="95"/>
      <c r="DJ86"/>
      <c r="DK86" s="100">
        <f t="shared" si="64"/>
        <v>0</v>
      </c>
      <c r="DL86" s="95"/>
      <c r="DM86"/>
      <c r="DN86" s="100">
        <f t="shared" si="65"/>
        <v>0</v>
      </c>
      <c r="DO86" s="95"/>
      <c r="DP86"/>
      <c r="DQ86" s="100">
        <f t="shared" si="66"/>
        <v>0</v>
      </c>
      <c r="DR86" s="95"/>
      <c r="DS86"/>
      <c r="DT86" s="100">
        <f t="shared" si="67"/>
        <v>0</v>
      </c>
    </row>
    <row r="87" spans="1:124" s="97" customFormat="1" ht="15" customHeight="1" x14ac:dyDescent="0.2">
      <c r="A87">
        <v>99</v>
      </c>
      <c r="B87" s="95">
        <v>11774.7</v>
      </c>
      <c r="C87">
        <v>6175.74</v>
      </c>
      <c r="D87" s="96">
        <f t="shared" si="28"/>
        <v>5598.9600000000009</v>
      </c>
      <c r="E87" s="95">
        <v>15772.7</v>
      </c>
      <c r="F87">
        <v>10401.4</v>
      </c>
      <c r="G87" s="96">
        <f t="shared" si="29"/>
        <v>5371.3000000000011</v>
      </c>
      <c r="H87" s="95">
        <v>12082.4</v>
      </c>
      <c r="I87">
        <v>6779.33</v>
      </c>
      <c r="J87" s="96">
        <f t="shared" si="30"/>
        <v>5303.07</v>
      </c>
      <c r="K87" s="95">
        <v>14673.1</v>
      </c>
      <c r="L87">
        <v>14452.4</v>
      </c>
      <c r="M87" s="96">
        <f t="shared" si="31"/>
        <v>220.70000000000073</v>
      </c>
      <c r="N87" s="95">
        <v>15938.3</v>
      </c>
      <c r="O87">
        <v>15495.8</v>
      </c>
      <c r="P87" s="96">
        <f t="shared" si="32"/>
        <v>442.5</v>
      </c>
      <c r="Q87" s="95">
        <v>12666.2</v>
      </c>
      <c r="R87">
        <v>12406.4</v>
      </c>
      <c r="S87" s="96">
        <f t="shared" si="33"/>
        <v>259.80000000000109</v>
      </c>
      <c r="T87" s="95">
        <v>11736.5</v>
      </c>
      <c r="U87">
        <v>7384.11</v>
      </c>
      <c r="V87" s="96">
        <f t="shared" si="34"/>
        <v>4352.3900000000003</v>
      </c>
      <c r="W87" s="95">
        <v>15813.1</v>
      </c>
      <c r="X87">
        <v>11476.4</v>
      </c>
      <c r="Y87" s="96">
        <f t="shared" si="35"/>
        <v>4336.7000000000007</v>
      </c>
      <c r="Z87" s="95">
        <v>11914.2</v>
      </c>
      <c r="AA87">
        <v>7280.32</v>
      </c>
      <c r="AB87" s="96">
        <f t="shared" si="36"/>
        <v>4633.880000000001</v>
      </c>
      <c r="AC87" s="95"/>
      <c r="AD87"/>
      <c r="AE87" s="96">
        <f t="shared" si="37"/>
        <v>0</v>
      </c>
      <c r="AF87" s="95"/>
      <c r="AG87"/>
      <c r="AH87" s="96">
        <f t="shared" si="38"/>
        <v>0</v>
      </c>
      <c r="AI87" s="95"/>
      <c r="AJ87"/>
      <c r="AK87" s="96">
        <f t="shared" si="39"/>
        <v>0</v>
      </c>
      <c r="AL87" s="95"/>
      <c r="AM87"/>
      <c r="AN87" s="96">
        <f t="shared" si="40"/>
        <v>0</v>
      </c>
      <c r="AO87" s="95"/>
      <c r="AP87"/>
      <c r="AQ87" s="96">
        <f t="shared" si="68"/>
        <v>0</v>
      </c>
      <c r="AR87" s="95"/>
      <c r="AS87"/>
      <c r="AT87" s="96">
        <f t="shared" si="41"/>
        <v>0</v>
      </c>
      <c r="AU87" s="95"/>
      <c r="AV87"/>
      <c r="AW87" s="96">
        <f t="shared" si="42"/>
        <v>0</v>
      </c>
      <c r="AX87" s="95"/>
      <c r="AY87"/>
      <c r="AZ87" s="96">
        <f t="shared" si="43"/>
        <v>0</v>
      </c>
      <c r="BA87" s="95"/>
      <c r="BB87"/>
      <c r="BC87" s="96">
        <f t="shared" si="44"/>
        <v>0</v>
      </c>
      <c r="BD87" s="95"/>
      <c r="BE87"/>
      <c r="BF87" s="96">
        <f t="shared" si="45"/>
        <v>0</v>
      </c>
      <c r="BG87" s="95"/>
      <c r="BH87"/>
      <c r="BI87" s="96">
        <f t="shared" si="46"/>
        <v>0</v>
      </c>
      <c r="BJ87" s="95"/>
      <c r="BK87"/>
      <c r="BL87" s="96">
        <f t="shared" si="47"/>
        <v>0</v>
      </c>
      <c r="BM87" s="95"/>
      <c r="BN87"/>
      <c r="BO87" s="96">
        <f t="shared" si="48"/>
        <v>0</v>
      </c>
      <c r="BP87" s="95"/>
      <c r="BQ87"/>
      <c r="BR87" s="96">
        <f t="shared" si="49"/>
        <v>0</v>
      </c>
      <c r="BS87" s="95"/>
      <c r="BT87"/>
      <c r="BU87" s="96">
        <f t="shared" si="50"/>
        <v>0</v>
      </c>
      <c r="BV87" s="95"/>
      <c r="BW87"/>
      <c r="BX87" s="96">
        <f t="shared" si="51"/>
        <v>0</v>
      </c>
      <c r="BY87" s="95"/>
      <c r="BZ87"/>
      <c r="CA87" s="96">
        <f t="shared" si="52"/>
        <v>0</v>
      </c>
      <c r="CB87" s="95"/>
      <c r="CC87"/>
      <c r="CD87" s="96">
        <f t="shared" si="53"/>
        <v>0</v>
      </c>
      <c r="CE87" s="95"/>
      <c r="CF87"/>
      <c r="CG87" s="96">
        <f t="shared" si="54"/>
        <v>0</v>
      </c>
      <c r="CH87" s="95"/>
      <c r="CI87"/>
      <c r="CJ87" s="96">
        <f t="shared" si="55"/>
        <v>0</v>
      </c>
      <c r="CK87" s="95"/>
      <c r="CL87"/>
      <c r="CM87" s="96">
        <f t="shared" si="56"/>
        <v>0</v>
      </c>
      <c r="CN87" s="95"/>
      <c r="CO87"/>
      <c r="CP87" s="96">
        <f t="shared" si="57"/>
        <v>0</v>
      </c>
      <c r="CQ87" s="95"/>
      <c r="CR87"/>
      <c r="CS87" s="96">
        <f t="shared" si="58"/>
        <v>0</v>
      </c>
      <c r="CT87" s="95"/>
      <c r="CU87"/>
      <c r="CV87" s="96">
        <f t="shared" si="59"/>
        <v>0</v>
      </c>
      <c r="CW87" s="95"/>
      <c r="CX87"/>
      <c r="CY87" s="96">
        <f t="shared" si="60"/>
        <v>0</v>
      </c>
      <c r="CZ87" s="95"/>
      <c r="DA87"/>
      <c r="DB87" s="96">
        <f t="shared" si="61"/>
        <v>0</v>
      </c>
      <c r="DC87" s="95"/>
      <c r="DD87"/>
      <c r="DE87" s="96">
        <f t="shared" si="62"/>
        <v>0</v>
      </c>
      <c r="DF87" s="95"/>
      <c r="DG87"/>
      <c r="DH87" s="96">
        <f t="shared" si="63"/>
        <v>0</v>
      </c>
      <c r="DI87" s="95"/>
      <c r="DJ87"/>
      <c r="DK87" s="96">
        <f t="shared" si="64"/>
        <v>0</v>
      </c>
      <c r="DL87" s="95"/>
      <c r="DM87"/>
      <c r="DN87" s="96">
        <f t="shared" si="65"/>
        <v>0</v>
      </c>
      <c r="DO87" s="95"/>
      <c r="DP87"/>
      <c r="DQ87" s="96">
        <f t="shared" si="66"/>
        <v>0</v>
      </c>
      <c r="DR87" s="95"/>
      <c r="DS87"/>
      <c r="DT87" s="96">
        <f t="shared" si="67"/>
        <v>0</v>
      </c>
    </row>
    <row r="88" spans="1:124" ht="15" customHeight="1" x14ac:dyDescent="0.3">
      <c r="A88">
        <v>105</v>
      </c>
      <c r="B88" s="95">
        <v>11837.6</v>
      </c>
      <c r="C88">
        <v>6299.44</v>
      </c>
      <c r="D88" s="96">
        <f t="shared" si="28"/>
        <v>5538.1600000000008</v>
      </c>
      <c r="E88" s="95">
        <v>15627.4</v>
      </c>
      <c r="F88">
        <v>10468.1</v>
      </c>
      <c r="G88" s="96">
        <f t="shared" si="29"/>
        <v>5159.2999999999993</v>
      </c>
      <c r="H88" s="95">
        <v>12107.7</v>
      </c>
      <c r="I88">
        <v>6876.35</v>
      </c>
      <c r="J88" s="96">
        <f t="shared" si="30"/>
        <v>5231.3500000000004</v>
      </c>
      <c r="K88" s="95">
        <v>14712.9</v>
      </c>
      <c r="L88">
        <v>14413.9</v>
      </c>
      <c r="M88" s="96">
        <f t="shared" si="31"/>
        <v>299</v>
      </c>
      <c r="N88" s="95">
        <v>15787.1</v>
      </c>
      <c r="O88">
        <v>15520.8</v>
      </c>
      <c r="P88" s="96">
        <f t="shared" si="32"/>
        <v>266.30000000000109</v>
      </c>
      <c r="Q88" s="95">
        <v>12681.1</v>
      </c>
      <c r="R88">
        <v>12409.9</v>
      </c>
      <c r="S88" s="96">
        <f t="shared" si="33"/>
        <v>271.20000000000073</v>
      </c>
      <c r="T88" s="95">
        <v>11752.4</v>
      </c>
      <c r="U88">
        <v>7452.81</v>
      </c>
      <c r="V88" s="96">
        <f t="shared" si="34"/>
        <v>4299.5899999999992</v>
      </c>
      <c r="W88" s="95">
        <v>15827.5</v>
      </c>
      <c r="X88">
        <v>11500.8</v>
      </c>
      <c r="Y88" s="96">
        <f t="shared" si="35"/>
        <v>4326.7000000000007</v>
      </c>
      <c r="Z88" s="95">
        <v>12040.3</v>
      </c>
      <c r="AA88">
        <v>7328.45</v>
      </c>
      <c r="AB88" s="96">
        <f t="shared" si="36"/>
        <v>4711.8499999999995</v>
      </c>
      <c r="AC88" s="95"/>
      <c r="AD88"/>
      <c r="AE88" s="96">
        <f t="shared" si="37"/>
        <v>0</v>
      </c>
      <c r="AF88" s="95"/>
      <c r="AG88"/>
      <c r="AH88" s="96">
        <f t="shared" si="38"/>
        <v>0</v>
      </c>
      <c r="AI88" s="95"/>
      <c r="AJ88"/>
      <c r="AK88" s="96">
        <f t="shared" si="39"/>
        <v>0</v>
      </c>
      <c r="AL88" s="95"/>
      <c r="AM88"/>
      <c r="AN88" s="96">
        <f t="shared" si="40"/>
        <v>0</v>
      </c>
      <c r="AO88" s="95"/>
      <c r="AP88"/>
      <c r="AQ88" s="96">
        <f t="shared" si="68"/>
        <v>0</v>
      </c>
      <c r="AR88" s="95"/>
      <c r="AS88"/>
      <c r="AT88" s="96">
        <f t="shared" si="41"/>
        <v>0</v>
      </c>
      <c r="AU88" s="95"/>
      <c r="AV88"/>
      <c r="AW88" s="96">
        <f t="shared" si="42"/>
        <v>0</v>
      </c>
      <c r="AX88" s="95"/>
      <c r="AY88"/>
      <c r="AZ88" s="96">
        <f t="shared" si="43"/>
        <v>0</v>
      </c>
      <c r="BA88" s="95"/>
      <c r="BB88"/>
      <c r="BC88" s="96">
        <f t="shared" si="44"/>
        <v>0</v>
      </c>
      <c r="BD88" s="95"/>
      <c r="BE88"/>
      <c r="BF88" s="96">
        <f t="shared" si="45"/>
        <v>0</v>
      </c>
      <c r="BG88" s="95"/>
      <c r="BH88"/>
      <c r="BI88" s="96">
        <f t="shared" si="46"/>
        <v>0</v>
      </c>
      <c r="BJ88" s="95"/>
      <c r="BK88"/>
      <c r="BL88" s="96">
        <f t="shared" si="47"/>
        <v>0</v>
      </c>
      <c r="BM88" s="95"/>
      <c r="BN88"/>
      <c r="BO88" s="96">
        <f t="shared" si="48"/>
        <v>0</v>
      </c>
      <c r="BP88" s="95"/>
      <c r="BQ88"/>
      <c r="BR88" s="96">
        <f t="shared" si="49"/>
        <v>0</v>
      </c>
      <c r="BS88" s="95"/>
      <c r="BT88"/>
      <c r="BU88" s="96">
        <f t="shared" si="50"/>
        <v>0</v>
      </c>
      <c r="BV88" s="95"/>
      <c r="BW88"/>
      <c r="BX88" s="96">
        <f t="shared" si="51"/>
        <v>0</v>
      </c>
      <c r="BY88" s="95"/>
      <c r="BZ88"/>
      <c r="CA88" s="96">
        <f t="shared" si="52"/>
        <v>0</v>
      </c>
      <c r="CB88" s="95"/>
      <c r="CC88"/>
      <c r="CD88" s="96">
        <f t="shared" si="53"/>
        <v>0</v>
      </c>
      <c r="CE88" s="95"/>
      <c r="CF88"/>
      <c r="CG88" s="96">
        <f t="shared" si="54"/>
        <v>0</v>
      </c>
      <c r="CH88" s="95"/>
      <c r="CI88"/>
      <c r="CJ88" s="96">
        <f t="shared" si="55"/>
        <v>0</v>
      </c>
      <c r="CK88" s="95"/>
      <c r="CL88"/>
      <c r="CM88" s="96">
        <f t="shared" si="56"/>
        <v>0</v>
      </c>
      <c r="CN88" s="95"/>
      <c r="CO88"/>
      <c r="CP88" s="96">
        <f t="shared" si="57"/>
        <v>0</v>
      </c>
      <c r="CQ88" s="95"/>
      <c r="CR88"/>
      <c r="CS88" s="96">
        <f t="shared" si="58"/>
        <v>0</v>
      </c>
      <c r="CT88" s="95"/>
      <c r="CU88"/>
      <c r="CV88" s="96">
        <f t="shared" si="59"/>
        <v>0</v>
      </c>
      <c r="CW88" s="95"/>
      <c r="CX88"/>
      <c r="CY88" s="96">
        <f t="shared" si="60"/>
        <v>0</v>
      </c>
      <c r="CZ88" s="95"/>
      <c r="DA88"/>
      <c r="DB88" s="96">
        <f t="shared" si="61"/>
        <v>0</v>
      </c>
      <c r="DC88" s="95"/>
      <c r="DD88"/>
      <c r="DE88" s="96">
        <f t="shared" si="62"/>
        <v>0</v>
      </c>
      <c r="DF88" s="95"/>
      <c r="DG88"/>
      <c r="DH88" s="96">
        <f t="shared" si="63"/>
        <v>0</v>
      </c>
      <c r="DI88" s="95"/>
      <c r="DJ88"/>
      <c r="DK88" s="96">
        <f t="shared" si="64"/>
        <v>0</v>
      </c>
      <c r="DL88" s="95"/>
      <c r="DM88"/>
      <c r="DN88" s="96">
        <f t="shared" si="65"/>
        <v>0</v>
      </c>
      <c r="DO88" s="95"/>
      <c r="DP88"/>
      <c r="DQ88" s="96">
        <f t="shared" si="66"/>
        <v>0</v>
      </c>
      <c r="DR88" s="95"/>
      <c r="DS88"/>
      <c r="DT88" s="96">
        <f t="shared" si="67"/>
        <v>0</v>
      </c>
    </row>
    <row r="89" spans="1:124" ht="15" customHeight="1" x14ac:dyDescent="0.3">
      <c r="A89">
        <v>111</v>
      </c>
      <c r="B89" s="95">
        <v>11836</v>
      </c>
      <c r="C89">
        <v>6382.16</v>
      </c>
      <c r="D89" s="96">
        <f t="shared" si="28"/>
        <v>5453.84</v>
      </c>
      <c r="E89" s="95">
        <v>15807.3</v>
      </c>
      <c r="F89">
        <v>10543.3</v>
      </c>
      <c r="G89" s="96">
        <f t="shared" si="29"/>
        <v>5264</v>
      </c>
      <c r="H89" s="95">
        <v>12100.9</v>
      </c>
      <c r="I89">
        <v>6919.8</v>
      </c>
      <c r="J89" s="96">
        <f t="shared" si="30"/>
        <v>5181.0999999999995</v>
      </c>
      <c r="K89" s="95">
        <v>14660.6</v>
      </c>
      <c r="L89">
        <v>14375.5</v>
      </c>
      <c r="M89" s="96">
        <f t="shared" si="31"/>
        <v>285.10000000000036</v>
      </c>
      <c r="N89" s="95">
        <v>15824.7</v>
      </c>
      <c r="O89">
        <v>15529.2</v>
      </c>
      <c r="P89" s="96">
        <f t="shared" si="32"/>
        <v>295.5</v>
      </c>
      <c r="Q89" s="95">
        <v>12690.4</v>
      </c>
      <c r="R89">
        <v>12424.3</v>
      </c>
      <c r="S89" s="96">
        <f t="shared" si="33"/>
        <v>266.10000000000036</v>
      </c>
      <c r="T89" s="95">
        <v>11768.4</v>
      </c>
      <c r="U89">
        <v>7454.74</v>
      </c>
      <c r="V89" s="96">
        <f t="shared" si="34"/>
        <v>4313.66</v>
      </c>
      <c r="W89" s="95">
        <v>15906.1</v>
      </c>
      <c r="X89">
        <v>11516.1</v>
      </c>
      <c r="Y89" s="96">
        <f t="shared" si="35"/>
        <v>4390</v>
      </c>
      <c r="Z89" s="95">
        <v>12090.8</v>
      </c>
      <c r="AA89">
        <v>7358.99</v>
      </c>
      <c r="AB89" s="96">
        <f t="shared" si="36"/>
        <v>4731.8099999999995</v>
      </c>
      <c r="AC89" s="95"/>
      <c r="AD89"/>
      <c r="AE89" s="96">
        <f t="shared" si="37"/>
        <v>0</v>
      </c>
      <c r="AF89" s="95"/>
      <c r="AG89"/>
      <c r="AH89" s="96">
        <f t="shared" si="38"/>
        <v>0</v>
      </c>
      <c r="AI89" s="95"/>
      <c r="AJ89"/>
      <c r="AK89" s="96">
        <f t="shared" si="39"/>
        <v>0</v>
      </c>
      <c r="AL89" s="95"/>
      <c r="AM89"/>
      <c r="AN89" s="96">
        <f t="shared" si="40"/>
        <v>0</v>
      </c>
      <c r="AO89" s="95"/>
      <c r="AP89"/>
      <c r="AQ89" s="96">
        <f t="shared" si="68"/>
        <v>0</v>
      </c>
      <c r="AR89" s="95"/>
      <c r="AS89"/>
      <c r="AT89" s="96">
        <f t="shared" si="41"/>
        <v>0</v>
      </c>
      <c r="AU89" s="95"/>
      <c r="AV89"/>
      <c r="AW89" s="96">
        <f t="shared" si="42"/>
        <v>0</v>
      </c>
      <c r="AX89" s="95"/>
      <c r="AY89"/>
      <c r="AZ89" s="96">
        <f t="shared" si="43"/>
        <v>0</v>
      </c>
      <c r="BA89" s="95"/>
      <c r="BB89"/>
      <c r="BC89" s="96">
        <f t="shared" si="44"/>
        <v>0</v>
      </c>
      <c r="BD89" s="95"/>
      <c r="BE89"/>
      <c r="BF89" s="96">
        <f t="shared" si="45"/>
        <v>0</v>
      </c>
      <c r="BG89" s="95"/>
      <c r="BH89"/>
      <c r="BI89" s="96">
        <f t="shared" si="46"/>
        <v>0</v>
      </c>
      <c r="BJ89" s="95"/>
      <c r="BK89"/>
      <c r="BL89" s="96">
        <f t="shared" si="47"/>
        <v>0</v>
      </c>
      <c r="BM89" s="95"/>
      <c r="BN89"/>
      <c r="BO89" s="96">
        <f t="shared" si="48"/>
        <v>0</v>
      </c>
      <c r="BP89" s="95"/>
      <c r="BQ89"/>
      <c r="BR89" s="96">
        <f t="shared" si="49"/>
        <v>0</v>
      </c>
      <c r="BS89" s="95"/>
      <c r="BT89"/>
      <c r="BU89" s="96">
        <f t="shared" si="50"/>
        <v>0</v>
      </c>
      <c r="BV89" s="95"/>
      <c r="BW89"/>
      <c r="BX89" s="96">
        <f t="shared" si="51"/>
        <v>0</v>
      </c>
      <c r="BY89" s="95"/>
      <c r="BZ89"/>
      <c r="CA89" s="96">
        <f t="shared" si="52"/>
        <v>0</v>
      </c>
      <c r="CB89" s="95"/>
      <c r="CC89"/>
      <c r="CD89" s="96">
        <f t="shared" si="53"/>
        <v>0</v>
      </c>
      <c r="CE89" s="95"/>
      <c r="CF89"/>
      <c r="CG89" s="96">
        <f t="shared" si="54"/>
        <v>0</v>
      </c>
      <c r="CH89" s="95"/>
      <c r="CI89"/>
      <c r="CJ89" s="96">
        <f t="shared" si="55"/>
        <v>0</v>
      </c>
      <c r="CK89" s="95"/>
      <c r="CL89"/>
      <c r="CM89" s="96">
        <f t="shared" si="56"/>
        <v>0</v>
      </c>
      <c r="CN89" s="95"/>
      <c r="CO89"/>
      <c r="CP89" s="96">
        <f t="shared" si="57"/>
        <v>0</v>
      </c>
      <c r="CQ89" s="95"/>
      <c r="CR89"/>
      <c r="CS89" s="96">
        <f t="shared" si="58"/>
        <v>0</v>
      </c>
      <c r="CT89" s="95"/>
      <c r="CU89"/>
      <c r="CV89" s="96">
        <f t="shared" si="59"/>
        <v>0</v>
      </c>
      <c r="CW89" s="95"/>
      <c r="CX89"/>
      <c r="CY89" s="96">
        <f t="shared" si="60"/>
        <v>0</v>
      </c>
      <c r="CZ89" s="95"/>
      <c r="DA89"/>
      <c r="DB89" s="96">
        <f t="shared" si="61"/>
        <v>0</v>
      </c>
      <c r="DC89" s="95"/>
      <c r="DD89"/>
      <c r="DE89" s="96">
        <f t="shared" si="62"/>
        <v>0</v>
      </c>
      <c r="DF89" s="95"/>
      <c r="DG89"/>
      <c r="DH89" s="96">
        <f t="shared" si="63"/>
        <v>0</v>
      </c>
      <c r="DI89" s="95"/>
      <c r="DJ89"/>
      <c r="DK89" s="96">
        <f t="shared" si="64"/>
        <v>0</v>
      </c>
      <c r="DL89" s="95"/>
      <c r="DM89"/>
      <c r="DN89" s="96">
        <f t="shared" si="65"/>
        <v>0</v>
      </c>
      <c r="DO89" s="95"/>
      <c r="DP89"/>
      <c r="DQ89" s="96">
        <f t="shared" si="66"/>
        <v>0</v>
      </c>
      <c r="DR89" s="95"/>
      <c r="DS89"/>
      <c r="DT89" s="96">
        <f t="shared" si="67"/>
        <v>0</v>
      </c>
    </row>
    <row r="90" spans="1:124" ht="15" customHeight="1" x14ac:dyDescent="0.3">
      <c r="A90">
        <v>117</v>
      </c>
      <c r="B90" s="95">
        <v>11875</v>
      </c>
      <c r="C90">
        <v>6443.49</v>
      </c>
      <c r="D90" s="96">
        <f t="shared" si="28"/>
        <v>5431.51</v>
      </c>
      <c r="E90" s="95">
        <v>15874</v>
      </c>
      <c r="F90">
        <v>10539.4</v>
      </c>
      <c r="G90" s="96">
        <f t="shared" si="29"/>
        <v>5334.6</v>
      </c>
      <c r="H90" s="95">
        <v>12172.5</v>
      </c>
      <c r="I90">
        <v>6990.26</v>
      </c>
      <c r="J90" s="96">
        <f t="shared" si="30"/>
        <v>5182.24</v>
      </c>
      <c r="K90" s="95">
        <v>14645.7</v>
      </c>
      <c r="L90">
        <v>14327.9</v>
      </c>
      <c r="M90" s="96">
        <f t="shared" si="31"/>
        <v>317.80000000000109</v>
      </c>
      <c r="N90" s="95">
        <v>15932.5</v>
      </c>
      <c r="O90">
        <v>15545.9</v>
      </c>
      <c r="P90" s="96">
        <f t="shared" si="32"/>
        <v>386.60000000000036</v>
      </c>
      <c r="Q90" s="95">
        <v>12669.9</v>
      </c>
      <c r="R90">
        <v>12408.2</v>
      </c>
      <c r="S90" s="96">
        <f t="shared" si="33"/>
        <v>261.69999999999891</v>
      </c>
      <c r="T90" s="95">
        <v>11730.1</v>
      </c>
      <c r="U90">
        <v>7429.79</v>
      </c>
      <c r="V90" s="96">
        <f t="shared" si="34"/>
        <v>4300.3100000000004</v>
      </c>
      <c r="W90" s="95">
        <v>15856.6</v>
      </c>
      <c r="X90">
        <v>11537.6</v>
      </c>
      <c r="Y90" s="96">
        <f t="shared" si="35"/>
        <v>4319</v>
      </c>
      <c r="Z90" s="95">
        <v>12013.6</v>
      </c>
      <c r="AA90">
        <v>7339.61</v>
      </c>
      <c r="AB90" s="96">
        <f t="shared" si="36"/>
        <v>4673.9900000000007</v>
      </c>
      <c r="AC90" s="95"/>
      <c r="AD90"/>
      <c r="AE90" s="96">
        <f t="shared" si="37"/>
        <v>0</v>
      </c>
      <c r="AF90" s="95"/>
      <c r="AG90"/>
      <c r="AH90" s="96">
        <f t="shared" si="38"/>
        <v>0</v>
      </c>
      <c r="AI90" s="95"/>
      <c r="AJ90"/>
      <c r="AK90" s="96">
        <f t="shared" si="39"/>
        <v>0</v>
      </c>
      <c r="AL90" s="95"/>
      <c r="AM90"/>
      <c r="AN90" s="96">
        <f t="shared" si="40"/>
        <v>0</v>
      </c>
      <c r="AO90" s="95"/>
      <c r="AP90"/>
      <c r="AQ90" s="96">
        <f t="shared" si="68"/>
        <v>0</v>
      </c>
      <c r="AR90" s="95"/>
      <c r="AS90"/>
      <c r="AT90" s="96">
        <f t="shared" si="41"/>
        <v>0</v>
      </c>
      <c r="AU90" s="95"/>
      <c r="AV90"/>
      <c r="AW90" s="96">
        <f t="shared" si="42"/>
        <v>0</v>
      </c>
      <c r="AX90" s="95"/>
      <c r="AY90"/>
      <c r="AZ90" s="96">
        <f t="shared" si="43"/>
        <v>0</v>
      </c>
      <c r="BA90" s="95"/>
      <c r="BB90"/>
      <c r="BC90" s="96">
        <f t="shared" si="44"/>
        <v>0</v>
      </c>
      <c r="BD90" s="95"/>
      <c r="BE90"/>
      <c r="BF90" s="96">
        <f t="shared" si="45"/>
        <v>0</v>
      </c>
      <c r="BG90" s="95"/>
      <c r="BH90"/>
      <c r="BI90" s="96">
        <f t="shared" si="46"/>
        <v>0</v>
      </c>
      <c r="BJ90" s="95"/>
      <c r="BK90"/>
      <c r="BL90" s="96">
        <f t="shared" si="47"/>
        <v>0</v>
      </c>
      <c r="BM90" s="95"/>
      <c r="BN90"/>
      <c r="BO90" s="96">
        <f t="shared" si="48"/>
        <v>0</v>
      </c>
      <c r="BP90" s="95"/>
      <c r="BQ90"/>
      <c r="BR90" s="96">
        <f t="shared" si="49"/>
        <v>0</v>
      </c>
      <c r="BS90" s="95"/>
      <c r="BT90"/>
      <c r="BU90" s="96">
        <f t="shared" si="50"/>
        <v>0</v>
      </c>
      <c r="BV90" s="95"/>
      <c r="BW90"/>
      <c r="BX90" s="96">
        <f t="shared" si="51"/>
        <v>0</v>
      </c>
      <c r="BY90" s="95"/>
      <c r="BZ90"/>
      <c r="CA90" s="96">
        <f t="shared" si="52"/>
        <v>0</v>
      </c>
      <c r="CB90" s="95"/>
      <c r="CC90"/>
      <c r="CD90" s="96">
        <f t="shared" si="53"/>
        <v>0</v>
      </c>
      <c r="CE90" s="95"/>
      <c r="CF90"/>
      <c r="CG90" s="96">
        <f t="shared" si="54"/>
        <v>0</v>
      </c>
      <c r="CH90" s="95"/>
      <c r="CI90"/>
      <c r="CJ90" s="96">
        <f t="shared" si="55"/>
        <v>0</v>
      </c>
      <c r="CK90" s="95"/>
      <c r="CL90"/>
      <c r="CM90" s="96">
        <f t="shared" si="56"/>
        <v>0</v>
      </c>
      <c r="CN90" s="95"/>
      <c r="CO90"/>
      <c r="CP90" s="96">
        <f t="shared" si="57"/>
        <v>0</v>
      </c>
      <c r="CQ90" s="95"/>
      <c r="CR90"/>
      <c r="CS90" s="96">
        <f t="shared" si="58"/>
        <v>0</v>
      </c>
      <c r="CT90" s="95"/>
      <c r="CU90"/>
      <c r="CV90" s="96">
        <f t="shared" si="59"/>
        <v>0</v>
      </c>
      <c r="CW90" s="95"/>
      <c r="CX90"/>
      <c r="CY90" s="96">
        <f t="shared" si="60"/>
        <v>0</v>
      </c>
      <c r="CZ90" s="95"/>
      <c r="DA90"/>
      <c r="DB90" s="96">
        <f t="shared" si="61"/>
        <v>0</v>
      </c>
      <c r="DC90" s="95"/>
      <c r="DD90"/>
      <c r="DE90" s="96">
        <f t="shared" si="62"/>
        <v>0</v>
      </c>
      <c r="DF90" s="95"/>
      <c r="DG90"/>
      <c r="DH90" s="96">
        <f t="shared" si="63"/>
        <v>0</v>
      </c>
      <c r="DI90" s="95"/>
      <c r="DJ90"/>
      <c r="DK90" s="96">
        <f t="shared" si="64"/>
        <v>0</v>
      </c>
      <c r="DL90" s="95"/>
      <c r="DM90"/>
      <c r="DN90" s="96">
        <f t="shared" si="65"/>
        <v>0</v>
      </c>
      <c r="DO90" s="95"/>
      <c r="DP90"/>
      <c r="DQ90" s="96">
        <f t="shared" si="66"/>
        <v>0</v>
      </c>
      <c r="DR90" s="95"/>
      <c r="DS90"/>
      <c r="DT90" s="96">
        <f t="shared" si="67"/>
        <v>0</v>
      </c>
    </row>
    <row r="91" spans="1:124" ht="15" customHeight="1" x14ac:dyDescent="0.3">
      <c r="A91">
        <v>123</v>
      </c>
      <c r="B91" s="95">
        <v>11985.3</v>
      </c>
      <c r="C91">
        <v>6609.92</v>
      </c>
      <c r="D91" s="96">
        <f t="shared" si="28"/>
        <v>5375.3799999999992</v>
      </c>
      <c r="E91" s="95">
        <v>15874</v>
      </c>
      <c r="F91">
        <v>10688</v>
      </c>
      <c r="G91" s="96">
        <f t="shared" si="29"/>
        <v>5186</v>
      </c>
      <c r="H91" s="95">
        <v>12187.9</v>
      </c>
      <c r="I91">
        <v>7073.16</v>
      </c>
      <c r="J91" s="96">
        <f t="shared" si="30"/>
        <v>5114.74</v>
      </c>
      <c r="K91" s="95">
        <v>14549.7</v>
      </c>
      <c r="L91">
        <v>14264.1</v>
      </c>
      <c r="M91" s="96">
        <f t="shared" si="31"/>
        <v>285.60000000000036</v>
      </c>
      <c r="N91" s="95">
        <v>15950.1</v>
      </c>
      <c r="O91">
        <v>15537.6</v>
      </c>
      <c r="P91" s="96">
        <f t="shared" si="32"/>
        <v>412.5</v>
      </c>
      <c r="Q91" s="95">
        <v>12629.2</v>
      </c>
      <c r="R91">
        <v>12401.1</v>
      </c>
      <c r="S91" s="96">
        <f t="shared" si="33"/>
        <v>228.10000000000036</v>
      </c>
      <c r="T91" s="95">
        <v>11821.5</v>
      </c>
      <c r="U91">
        <v>7543.83</v>
      </c>
      <c r="V91" s="96">
        <f t="shared" si="34"/>
        <v>4277.67</v>
      </c>
      <c r="W91" s="95">
        <v>15988.4</v>
      </c>
      <c r="X91">
        <v>11554.6</v>
      </c>
      <c r="Y91" s="96">
        <f t="shared" si="35"/>
        <v>4433.7999999999993</v>
      </c>
      <c r="Z91" s="95">
        <v>12005.2</v>
      </c>
      <c r="AA91">
        <v>7408.78</v>
      </c>
      <c r="AB91" s="96">
        <f t="shared" si="36"/>
        <v>4596.420000000001</v>
      </c>
      <c r="AC91" s="95"/>
      <c r="AD91"/>
      <c r="AE91" s="96">
        <f t="shared" si="37"/>
        <v>0</v>
      </c>
      <c r="AF91" s="95"/>
      <c r="AG91"/>
      <c r="AH91" s="96">
        <f t="shared" si="38"/>
        <v>0</v>
      </c>
      <c r="AI91" s="95"/>
      <c r="AJ91"/>
      <c r="AK91" s="96">
        <f t="shared" si="39"/>
        <v>0</v>
      </c>
      <c r="AL91" s="95"/>
      <c r="AM91"/>
      <c r="AN91" s="96">
        <f t="shared" si="40"/>
        <v>0</v>
      </c>
      <c r="AO91" s="95"/>
      <c r="AP91"/>
      <c r="AQ91" s="96">
        <f t="shared" si="68"/>
        <v>0</v>
      </c>
      <c r="AR91" s="95"/>
      <c r="AS91"/>
      <c r="AT91" s="96">
        <f t="shared" si="41"/>
        <v>0</v>
      </c>
      <c r="AU91" s="95"/>
      <c r="AV91"/>
      <c r="AW91" s="96">
        <f t="shared" si="42"/>
        <v>0</v>
      </c>
      <c r="AX91" s="95"/>
      <c r="AY91"/>
      <c r="AZ91" s="96">
        <f t="shared" si="43"/>
        <v>0</v>
      </c>
      <c r="BA91" s="95"/>
      <c r="BB91"/>
      <c r="BC91" s="96">
        <f t="shared" si="44"/>
        <v>0</v>
      </c>
      <c r="BD91" s="95"/>
      <c r="BE91"/>
      <c r="BF91" s="96">
        <f t="shared" si="45"/>
        <v>0</v>
      </c>
      <c r="BG91" s="95"/>
      <c r="BH91"/>
      <c r="BI91" s="96">
        <f t="shared" si="46"/>
        <v>0</v>
      </c>
      <c r="BJ91" s="95"/>
      <c r="BK91"/>
      <c r="BL91" s="96">
        <f t="shared" si="47"/>
        <v>0</v>
      </c>
      <c r="BM91" s="95"/>
      <c r="BN91"/>
      <c r="BO91" s="96">
        <f t="shared" si="48"/>
        <v>0</v>
      </c>
      <c r="BP91" s="95"/>
      <c r="BQ91"/>
      <c r="BR91" s="96">
        <f t="shared" si="49"/>
        <v>0</v>
      </c>
      <c r="BS91" s="95"/>
      <c r="BT91"/>
      <c r="BU91" s="96">
        <f t="shared" si="50"/>
        <v>0</v>
      </c>
      <c r="BV91" s="95"/>
      <c r="BW91"/>
      <c r="BX91" s="96">
        <f t="shared" si="51"/>
        <v>0</v>
      </c>
      <c r="BY91" s="95"/>
      <c r="BZ91"/>
      <c r="CA91" s="96">
        <f t="shared" si="52"/>
        <v>0</v>
      </c>
      <c r="CB91" s="95"/>
      <c r="CC91"/>
      <c r="CD91" s="96">
        <f t="shared" si="53"/>
        <v>0</v>
      </c>
      <c r="CE91" s="95"/>
      <c r="CF91"/>
      <c r="CG91" s="96">
        <f t="shared" si="54"/>
        <v>0</v>
      </c>
      <c r="CH91" s="95"/>
      <c r="CI91"/>
      <c r="CJ91" s="96">
        <f t="shared" si="55"/>
        <v>0</v>
      </c>
      <c r="CK91" s="95"/>
      <c r="CL91"/>
      <c r="CM91" s="96">
        <f t="shared" si="56"/>
        <v>0</v>
      </c>
      <c r="CN91" s="95"/>
      <c r="CO91"/>
      <c r="CP91" s="96">
        <f t="shared" si="57"/>
        <v>0</v>
      </c>
      <c r="CQ91" s="95"/>
      <c r="CR91"/>
      <c r="CS91" s="96">
        <f t="shared" si="58"/>
        <v>0</v>
      </c>
      <c r="CT91" s="95"/>
      <c r="CU91"/>
      <c r="CV91" s="96">
        <f t="shared" si="59"/>
        <v>0</v>
      </c>
      <c r="CW91" s="95"/>
      <c r="CX91"/>
      <c r="CY91" s="96">
        <f t="shared" si="60"/>
        <v>0</v>
      </c>
      <c r="CZ91" s="95"/>
      <c r="DA91"/>
      <c r="DB91" s="96">
        <f t="shared" si="61"/>
        <v>0</v>
      </c>
      <c r="DC91" s="95"/>
      <c r="DD91"/>
      <c r="DE91" s="96">
        <f t="shared" si="62"/>
        <v>0</v>
      </c>
      <c r="DF91" s="95"/>
      <c r="DG91"/>
      <c r="DH91" s="96">
        <f t="shared" si="63"/>
        <v>0</v>
      </c>
      <c r="DI91" s="95"/>
      <c r="DJ91"/>
      <c r="DK91" s="96">
        <f t="shared" si="64"/>
        <v>0</v>
      </c>
      <c r="DL91" s="95"/>
      <c r="DM91"/>
      <c r="DN91" s="96">
        <f t="shared" si="65"/>
        <v>0</v>
      </c>
      <c r="DO91" s="95"/>
      <c r="DP91"/>
      <c r="DQ91" s="96">
        <f t="shared" si="66"/>
        <v>0</v>
      </c>
      <c r="DR91" s="95"/>
      <c r="DS91"/>
      <c r="DT91" s="96">
        <f t="shared" si="67"/>
        <v>0</v>
      </c>
    </row>
    <row r="92" spans="1:124" ht="15" customHeight="1" x14ac:dyDescent="0.3">
      <c r="A92">
        <v>129</v>
      </c>
      <c r="B92" s="95">
        <v>12055.4</v>
      </c>
      <c r="C92">
        <v>6935.89</v>
      </c>
      <c r="D92" s="96">
        <f t="shared" si="28"/>
        <v>5119.5099999999993</v>
      </c>
      <c r="E92" s="95">
        <v>15964.8</v>
      </c>
      <c r="F92">
        <v>10852.9</v>
      </c>
      <c r="G92" s="96">
        <f t="shared" si="29"/>
        <v>5111.8999999999996</v>
      </c>
      <c r="H92" s="95">
        <v>12162.2</v>
      </c>
      <c r="I92">
        <v>7266.88</v>
      </c>
      <c r="J92" s="96">
        <f t="shared" si="30"/>
        <v>4895.3200000000006</v>
      </c>
      <c r="K92" s="95">
        <v>14566.8</v>
      </c>
      <c r="L92">
        <v>14214.8</v>
      </c>
      <c r="M92" s="96">
        <f t="shared" si="31"/>
        <v>352</v>
      </c>
      <c r="N92" s="95">
        <v>15956</v>
      </c>
      <c r="O92">
        <v>15582.3</v>
      </c>
      <c r="P92" s="96">
        <f t="shared" si="32"/>
        <v>373.70000000000073</v>
      </c>
      <c r="Q92" s="95">
        <v>12769.1</v>
      </c>
      <c r="R92">
        <v>12506.9</v>
      </c>
      <c r="S92" s="96">
        <f t="shared" si="33"/>
        <v>262.20000000000073</v>
      </c>
      <c r="T92" s="95">
        <v>11902.8</v>
      </c>
      <c r="U92">
        <v>7716.11</v>
      </c>
      <c r="V92" s="96">
        <f t="shared" si="34"/>
        <v>4186.6899999999996</v>
      </c>
      <c r="W92" s="95">
        <v>15926.7</v>
      </c>
      <c r="X92">
        <v>11674.7</v>
      </c>
      <c r="Y92" s="96">
        <f t="shared" si="35"/>
        <v>4252</v>
      </c>
      <c r="Z92" s="95">
        <v>12072.2</v>
      </c>
      <c r="AA92">
        <v>7532</v>
      </c>
      <c r="AB92" s="96">
        <f t="shared" si="36"/>
        <v>4540.2000000000007</v>
      </c>
      <c r="AC92" s="95"/>
      <c r="AD92"/>
      <c r="AE92" s="96">
        <f t="shared" si="37"/>
        <v>0</v>
      </c>
      <c r="AF92" s="95"/>
      <c r="AG92"/>
      <c r="AH92" s="96">
        <f t="shared" si="38"/>
        <v>0</v>
      </c>
      <c r="AI92" s="95"/>
      <c r="AJ92"/>
      <c r="AK92" s="96">
        <f t="shared" si="39"/>
        <v>0</v>
      </c>
      <c r="AL92" s="95"/>
      <c r="AM92"/>
      <c r="AN92" s="96">
        <f t="shared" si="40"/>
        <v>0</v>
      </c>
      <c r="AO92" s="95"/>
      <c r="AP92"/>
      <c r="AQ92" s="96">
        <f t="shared" si="68"/>
        <v>0</v>
      </c>
      <c r="AR92" s="95"/>
      <c r="AS92"/>
      <c r="AT92" s="96">
        <f t="shared" si="41"/>
        <v>0</v>
      </c>
      <c r="AU92" s="95"/>
      <c r="AV92"/>
      <c r="AW92" s="96">
        <f t="shared" si="42"/>
        <v>0</v>
      </c>
      <c r="AX92" s="95"/>
      <c r="AY92"/>
      <c r="AZ92" s="96">
        <f t="shared" si="43"/>
        <v>0</v>
      </c>
      <c r="BA92" s="95"/>
      <c r="BB92"/>
      <c r="BC92" s="96">
        <f t="shared" si="44"/>
        <v>0</v>
      </c>
      <c r="BD92" s="95"/>
      <c r="BE92"/>
      <c r="BF92" s="96">
        <f t="shared" si="45"/>
        <v>0</v>
      </c>
      <c r="BG92" s="95"/>
      <c r="BH92"/>
      <c r="BI92" s="96">
        <f t="shared" si="46"/>
        <v>0</v>
      </c>
      <c r="BJ92" s="95"/>
      <c r="BK92"/>
      <c r="BL92" s="96">
        <f t="shared" si="47"/>
        <v>0</v>
      </c>
      <c r="BM92" s="95"/>
      <c r="BN92"/>
      <c r="BO92" s="96">
        <f t="shared" si="48"/>
        <v>0</v>
      </c>
      <c r="BP92" s="95"/>
      <c r="BQ92"/>
      <c r="BR92" s="96">
        <f t="shared" si="49"/>
        <v>0</v>
      </c>
      <c r="BS92" s="95"/>
      <c r="BT92"/>
      <c r="BU92" s="96">
        <f t="shared" si="50"/>
        <v>0</v>
      </c>
      <c r="BV92" s="95"/>
      <c r="BW92"/>
      <c r="BX92" s="96">
        <f t="shared" si="51"/>
        <v>0</v>
      </c>
      <c r="BY92" s="95"/>
      <c r="BZ92"/>
      <c r="CA92" s="96">
        <f t="shared" si="52"/>
        <v>0</v>
      </c>
      <c r="CB92" s="95"/>
      <c r="CC92"/>
      <c r="CD92" s="96">
        <f t="shared" si="53"/>
        <v>0</v>
      </c>
      <c r="CE92" s="95"/>
      <c r="CF92"/>
      <c r="CG92" s="96">
        <f t="shared" si="54"/>
        <v>0</v>
      </c>
      <c r="CH92" s="95"/>
      <c r="CI92"/>
      <c r="CJ92" s="96">
        <f t="shared" si="55"/>
        <v>0</v>
      </c>
      <c r="CK92" s="95"/>
      <c r="CL92"/>
      <c r="CM92" s="96">
        <f t="shared" si="56"/>
        <v>0</v>
      </c>
      <c r="CN92" s="95"/>
      <c r="CO92"/>
      <c r="CP92" s="96">
        <f t="shared" si="57"/>
        <v>0</v>
      </c>
      <c r="CQ92" s="95"/>
      <c r="CR92"/>
      <c r="CS92" s="96">
        <f t="shared" si="58"/>
        <v>0</v>
      </c>
      <c r="CT92" s="95"/>
      <c r="CU92"/>
      <c r="CV92" s="96">
        <f t="shared" si="59"/>
        <v>0</v>
      </c>
      <c r="CW92" s="95"/>
      <c r="CX92"/>
      <c r="CY92" s="96">
        <f t="shared" si="60"/>
        <v>0</v>
      </c>
      <c r="CZ92" s="95"/>
      <c r="DA92"/>
      <c r="DB92" s="96">
        <f t="shared" si="61"/>
        <v>0</v>
      </c>
      <c r="DC92" s="95"/>
      <c r="DD92"/>
      <c r="DE92" s="96">
        <f t="shared" si="62"/>
        <v>0</v>
      </c>
      <c r="DF92" s="95"/>
      <c r="DG92"/>
      <c r="DH92" s="96">
        <f t="shared" si="63"/>
        <v>0</v>
      </c>
      <c r="DI92" s="95"/>
      <c r="DJ92"/>
      <c r="DK92" s="96">
        <f t="shared" si="64"/>
        <v>0</v>
      </c>
      <c r="DL92" s="95"/>
      <c r="DM92"/>
      <c r="DN92" s="96">
        <f t="shared" si="65"/>
        <v>0</v>
      </c>
      <c r="DO92" s="95"/>
      <c r="DP92"/>
      <c r="DQ92" s="96">
        <f t="shared" si="66"/>
        <v>0</v>
      </c>
      <c r="DR92" s="95"/>
      <c r="DS92"/>
      <c r="DT92" s="96">
        <f t="shared" si="67"/>
        <v>0</v>
      </c>
    </row>
    <row r="93" spans="1:124" ht="15" customHeight="1" x14ac:dyDescent="0.3">
      <c r="A93">
        <v>135</v>
      </c>
      <c r="B93" s="95">
        <v>12126.4</v>
      </c>
      <c r="C93">
        <v>7620.91</v>
      </c>
      <c r="D93" s="96">
        <f t="shared" si="28"/>
        <v>4505.49</v>
      </c>
      <c r="E93" s="95">
        <v>15856.6</v>
      </c>
      <c r="F93">
        <v>11400.7</v>
      </c>
      <c r="G93" s="96">
        <f t="shared" si="29"/>
        <v>4455.8999999999996</v>
      </c>
      <c r="H93" s="95">
        <v>12316.3</v>
      </c>
      <c r="I93">
        <v>7830.67</v>
      </c>
      <c r="J93" s="96">
        <f t="shared" si="30"/>
        <v>4485.6299999999992</v>
      </c>
      <c r="K93" s="95">
        <v>14678</v>
      </c>
      <c r="L93">
        <v>14385.1</v>
      </c>
      <c r="M93" s="96">
        <f t="shared" si="31"/>
        <v>292.89999999999964</v>
      </c>
      <c r="N93" s="95">
        <v>15897.3</v>
      </c>
      <c r="O93">
        <v>15635.8</v>
      </c>
      <c r="P93" s="96">
        <f t="shared" si="32"/>
        <v>261.5</v>
      </c>
      <c r="Q93" s="95">
        <v>12935.2</v>
      </c>
      <c r="R93">
        <v>12692.2</v>
      </c>
      <c r="S93" s="96">
        <f t="shared" si="33"/>
        <v>243</v>
      </c>
      <c r="T93" s="95">
        <v>12095.9</v>
      </c>
      <c r="U93">
        <v>8187.17</v>
      </c>
      <c r="V93" s="96">
        <f t="shared" si="34"/>
        <v>3908.7299999999996</v>
      </c>
      <c r="W93" s="95">
        <v>15833.3</v>
      </c>
      <c r="X93">
        <v>11886.4</v>
      </c>
      <c r="Y93" s="96">
        <f t="shared" si="35"/>
        <v>3946.8999999999996</v>
      </c>
      <c r="Z93" s="95">
        <v>12145.1</v>
      </c>
      <c r="AA93">
        <v>7949.42</v>
      </c>
      <c r="AB93" s="96">
        <f t="shared" si="36"/>
        <v>4195.68</v>
      </c>
      <c r="AC93" s="95"/>
      <c r="AD93"/>
      <c r="AE93" s="96">
        <f t="shared" si="37"/>
        <v>0</v>
      </c>
      <c r="AF93" s="95"/>
      <c r="AG93"/>
      <c r="AH93" s="96">
        <f t="shared" si="38"/>
        <v>0</v>
      </c>
      <c r="AI93" s="95"/>
      <c r="AJ93"/>
      <c r="AK93" s="96">
        <f t="shared" si="39"/>
        <v>0</v>
      </c>
      <c r="AL93" s="95"/>
      <c r="AM93"/>
      <c r="AN93" s="96">
        <f t="shared" si="40"/>
        <v>0</v>
      </c>
      <c r="AO93" s="95"/>
      <c r="AP93"/>
      <c r="AQ93" s="96">
        <f t="shared" si="68"/>
        <v>0</v>
      </c>
      <c r="AR93" s="95"/>
      <c r="AS93"/>
      <c r="AT93" s="96">
        <f t="shared" si="41"/>
        <v>0</v>
      </c>
      <c r="AU93" s="95"/>
      <c r="AV93"/>
      <c r="AW93" s="96">
        <f t="shared" si="42"/>
        <v>0</v>
      </c>
      <c r="AX93" s="95"/>
      <c r="AY93"/>
      <c r="AZ93" s="96">
        <f t="shared" si="43"/>
        <v>0</v>
      </c>
      <c r="BA93" s="95"/>
      <c r="BB93"/>
      <c r="BC93" s="96">
        <f t="shared" si="44"/>
        <v>0</v>
      </c>
      <c r="BD93" s="95"/>
      <c r="BE93"/>
      <c r="BF93" s="96">
        <f t="shared" si="45"/>
        <v>0</v>
      </c>
      <c r="BG93" s="95"/>
      <c r="BH93"/>
      <c r="BI93" s="96">
        <f t="shared" si="46"/>
        <v>0</v>
      </c>
      <c r="BJ93" s="95"/>
      <c r="BK93"/>
      <c r="BL93" s="96">
        <f t="shared" si="47"/>
        <v>0</v>
      </c>
      <c r="BM93" s="95"/>
      <c r="BN93"/>
      <c r="BO93" s="96">
        <f t="shared" si="48"/>
        <v>0</v>
      </c>
      <c r="BP93" s="95"/>
      <c r="BQ93"/>
      <c r="BR93" s="96">
        <f t="shared" si="49"/>
        <v>0</v>
      </c>
      <c r="BS93" s="95"/>
      <c r="BT93"/>
      <c r="BU93" s="96">
        <f t="shared" si="50"/>
        <v>0</v>
      </c>
      <c r="BV93" s="95"/>
      <c r="BW93"/>
      <c r="BX93" s="96">
        <f t="shared" si="51"/>
        <v>0</v>
      </c>
      <c r="BY93" s="95"/>
      <c r="BZ93"/>
      <c r="CA93" s="96">
        <f t="shared" si="52"/>
        <v>0</v>
      </c>
      <c r="CB93" s="95"/>
      <c r="CC93"/>
      <c r="CD93" s="96">
        <f t="shared" si="53"/>
        <v>0</v>
      </c>
      <c r="CE93" s="95"/>
      <c r="CF93"/>
      <c r="CG93" s="96">
        <f t="shared" si="54"/>
        <v>0</v>
      </c>
      <c r="CH93" s="95"/>
      <c r="CI93"/>
      <c r="CJ93" s="96">
        <f t="shared" si="55"/>
        <v>0</v>
      </c>
      <c r="CK93" s="95"/>
      <c r="CL93"/>
      <c r="CM93" s="96">
        <f t="shared" si="56"/>
        <v>0</v>
      </c>
      <c r="CN93" s="95"/>
      <c r="CO93"/>
      <c r="CP93" s="96">
        <f t="shared" si="57"/>
        <v>0</v>
      </c>
      <c r="CQ93" s="95"/>
      <c r="CR93"/>
      <c r="CS93" s="96">
        <f t="shared" si="58"/>
        <v>0</v>
      </c>
      <c r="CT93" s="95"/>
      <c r="CU93"/>
      <c r="CV93" s="96">
        <f t="shared" si="59"/>
        <v>0</v>
      </c>
      <c r="CW93" s="95"/>
      <c r="CX93"/>
      <c r="CY93" s="96">
        <f t="shared" si="60"/>
        <v>0</v>
      </c>
      <c r="CZ93" s="95"/>
      <c r="DA93"/>
      <c r="DB93" s="96">
        <f t="shared" si="61"/>
        <v>0</v>
      </c>
      <c r="DC93" s="95"/>
      <c r="DD93"/>
      <c r="DE93" s="96">
        <f t="shared" si="62"/>
        <v>0</v>
      </c>
      <c r="DF93" s="95"/>
      <c r="DG93"/>
      <c r="DH93" s="96">
        <f t="shared" si="63"/>
        <v>0</v>
      </c>
      <c r="DI93" s="95"/>
      <c r="DJ93"/>
      <c r="DK93" s="96">
        <f t="shared" si="64"/>
        <v>0</v>
      </c>
      <c r="DL93" s="95"/>
      <c r="DM93"/>
      <c r="DN93" s="96">
        <f t="shared" si="65"/>
        <v>0</v>
      </c>
      <c r="DO93" s="95"/>
      <c r="DP93"/>
      <c r="DQ93" s="96">
        <f t="shared" si="66"/>
        <v>0</v>
      </c>
      <c r="DR93" s="95"/>
      <c r="DS93"/>
      <c r="DT93" s="96">
        <f t="shared" si="67"/>
        <v>0</v>
      </c>
    </row>
    <row r="94" spans="1:124" ht="15" customHeight="1" x14ac:dyDescent="0.3">
      <c r="A94">
        <v>141</v>
      </c>
      <c r="B94" s="95">
        <v>12129.8</v>
      </c>
      <c r="C94">
        <v>8532.83</v>
      </c>
      <c r="D94" s="96">
        <f t="shared" si="28"/>
        <v>3596.9699999999993</v>
      </c>
      <c r="E94" s="95">
        <v>15678.4</v>
      </c>
      <c r="F94">
        <v>12257</v>
      </c>
      <c r="G94" s="96">
        <f t="shared" si="29"/>
        <v>3421.3999999999996</v>
      </c>
      <c r="H94" s="95">
        <v>12408.2</v>
      </c>
      <c r="I94">
        <v>8794.8799999999992</v>
      </c>
      <c r="J94" s="96">
        <f t="shared" si="30"/>
        <v>3613.3200000000015</v>
      </c>
      <c r="K94" s="95">
        <v>14831.5</v>
      </c>
      <c r="L94">
        <v>14655.6</v>
      </c>
      <c r="M94" s="96">
        <f t="shared" si="31"/>
        <v>175.89999999999964</v>
      </c>
      <c r="N94" s="95">
        <v>15684</v>
      </c>
      <c r="O94">
        <v>15457</v>
      </c>
      <c r="P94" s="96">
        <f t="shared" si="32"/>
        <v>227</v>
      </c>
      <c r="Q94" s="95">
        <v>13107.6</v>
      </c>
      <c r="R94">
        <v>12925.5</v>
      </c>
      <c r="S94" s="96">
        <f t="shared" si="33"/>
        <v>182.10000000000036</v>
      </c>
      <c r="T94" s="95">
        <v>12342.6</v>
      </c>
      <c r="U94">
        <v>9014.85</v>
      </c>
      <c r="V94" s="96">
        <f t="shared" si="34"/>
        <v>3327.75</v>
      </c>
      <c r="W94" s="95">
        <v>15775.5</v>
      </c>
      <c r="X94">
        <v>12314.6</v>
      </c>
      <c r="Y94" s="96">
        <f t="shared" si="35"/>
        <v>3460.8999999999996</v>
      </c>
      <c r="Z94" s="95">
        <v>12499.6</v>
      </c>
      <c r="AA94">
        <v>8880.6299999999992</v>
      </c>
      <c r="AB94" s="96">
        <f t="shared" si="36"/>
        <v>3618.9700000000012</v>
      </c>
      <c r="AC94" s="95"/>
      <c r="AD94"/>
      <c r="AE94" s="96">
        <f t="shared" si="37"/>
        <v>0</v>
      </c>
      <c r="AF94" s="95"/>
      <c r="AG94"/>
      <c r="AH94" s="96">
        <f t="shared" si="38"/>
        <v>0</v>
      </c>
      <c r="AI94" s="95"/>
      <c r="AJ94"/>
      <c r="AK94" s="96">
        <f t="shared" si="39"/>
        <v>0</v>
      </c>
      <c r="AL94" s="95"/>
      <c r="AM94"/>
      <c r="AN94" s="96">
        <f t="shared" si="40"/>
        <v>0</v>
      </c>
      <c r="AO94" s="95"/>
      <c r="AP94"/>
      <c r="AQ94" s="96">
        <f t="shared" si="68"/>
        <v>0</v>
      </c>
      <c r="AR94" s="95"/>
      <c r="AS94"/>
      <c r="AT94" s="96">
        <f t="shared" si="41"/>
        <v>0</v>
      </c>
      <c r="AU94" s="95"/>
      <c r="AV94"/>
      <c r="AW94" s="96">
        <f t="shared" si="42"/>
        <v>0</v>
      </c>
      <c r="AX94" s="95"/>
      <c r="AY94"/>
      <c r="AZ94" s="96">
        <f t="shared" si="43"/>
        <v>0</v>
      </c>
      <c r="BA94" s="95"/>
      <c r="BB94"/>
      <c r="BC94" s="96">
        <f t="shared" si="44"/>
        <v>0</v>
      </c>
      <c r="BD94" s="95"/>
      <c r="BE94"/>
      <c r="BF94" s="96">
        <f t="shared" si="45"/>
        <v>0</v>
      </c>
      <c r="BG94" s="95"/>
      <c r="BH94"/>
      <c r="BI94" s="96">
        <f t="shared" si="46"/>
        <v>0</v>
      </c>
      <c r="BJ94" s="95"/>
      <c r="BK94"/>
      <c r="BL94" s="96">
        <f t="shared" si="47"/>
        <v>0</v>
      </c>
      <c r="BM94" s="95"/>
      <c r="BN94"/>
      <c r="BO94" s="96">
        <f t="shared" si="48"/>
        <v>0</v>
      </c>
      <c r="BP94" s="95"/>
      <c r="BQ94"/>
      <c r="BR94" s="96">
        <f t="shared" si="49"/>
        <v>0</v>
      </c>
      <c r="BS94" s="95"/>
      <c r="BT94"/>
      <c r="BU94" s="96">
        <f t="shared" si="50"/>
        <v>0</v>
      </c>
      <c r="BV94" s="95"/>
      <c r="BW94"/>
      <c r="BX94" s="96">
        <f t="shared" si="51"/>
        <v>0</v>
      </c>
      <c r="BY94" s="95"/>
      <c r="BZ94"/>
      <c r="CA94" s="96">
        <f t="shared" si="52"/>
        <v>0</v>
      </c>
      <c r="CB94" s="95"/>
      <c r="CC94"/>
      <c r="CD94" s="96">
        <f t="shared" si="53"/>
        <v>0</v>
      </c>
      <c r="CE94" s="95"/>
      <c r="CF94"/>
      <c r="CG94" s="96">
        <f t="shared" si="54"/>
        <v>0</v>
      </c>
      <c r="CH94" s="95"/>
      <c r="CI94"/>
      <c r="CJ94" s="96">
        <f t="shared" si="55"/>
        <v>0</v>
      </c>
      <c r="CK94" s="95"/>
      <c r="CL94"/>
      <c r="CM94" s="96">
        <f t="shared" si="56"/>
        <v>0</v>
      </c>
      <c r="CN94" s="95"/>
      <c r="CO94"/>
      <c r="CP94" s="96">
        <f t="shared" si="57"/>
        <v>0</v>
      </c>
      <c r="CQ94" s="95"/>
      <c r="CR94"/>
      <c r="CS94" s="96">
        <f t="shared" si="58"/>
        <v>0</v>
      </c>
      <c r="CT94" s="95"/>
      <c r="CU94"/>
      <c r="CV94" s="96">
        <f t="shared" si="59"/>
        <v>0</v>
      </c>
      <c r="CW94" s="95"/>
      <c r="CX94"/>
      <c r="CY94" s="96">
        <f t="shared" si="60"/>
        <v>0</v>
      </c>
      <c r="CZ94" s="95"/>
      <c r="DA94"/>
      <c r="DB94" s="96">
        <f t="shared" si="61"/>
        <v>0</v>
      </c>
      <c r="DC94" s="95"/>
      <c r="DD94"/>
      <c r="DE94" s="96">
        <f t="shared" si="62"/>
        <v>0</v>
      </c>
      <c r="DF94" s="95"/>
      <c r="DG94"/>
      <c r="DH94" s="96">
        <f t="shared" si="63"/>
        <v>0</v>
      </c>
      <c r="DI94" s="95"/>
      <c r="DJ94"/>
      <c r="DK94" s="96">
        <f t="shared" si="64"/>
        <v>0</v>
      </c>
      <c r="DL94" s="95"/>
      <c r="DM94"/>
      <c r="DN94" s="96">
        <f t="shared" si="65"/>
        <v>0</v>
      </c>
      <c r="DO94" s="95"/>
      <c r="DP94"/>
      <c r="DQ94" s="96">
        <f t="shared" si="66"/>
        <v>0</v>
      </c>
      <c r="DR94" s="95"/>
      <c r="DS94"/>
      <c r="DT94" s="96">
        <f t="shared" si="67"/>
        <v>0</v>
      </c>
    </row>
    <row r="95" spans="1:124" x14ac:dyDescent="0.3">
      <c r="A95">
        <v>147</v>
      </c>
      <c r="B95" s="95">
        <v>10480.700000000001</v>
      </c>
      <c r="C95">
        <v>8211.2800000000007</v>
      </c>
      <c r="D95" s="96">
        <f t="shared" si="28"/>
        <v>2269.42</v>
      </c>
      <c r="E95" s="95">
        <v>12864</v>
      </c>
      <c r="F95">
        <v>10225.5</v>
      </c>
      <c r="G95" s="96">
        <f t="shared" si="29"/>
        <v>2638.5</v>
      </c>
      <c r="H95" s="95">
        <v>10498.5</v>
      </c>
      <c r="I95">
        <v>8121.83</v>
      </c>
      <c r="J95" s="96">
        <f t="shared" si="30"/>
        <v>2376.67</v>
      </c>
      <c r="K95" s="95">
        <v>11795.6</v>
      </c>
      <c r="L95">
        <v>11726.9</v>
      </c>
      <c r="M95" s="96">
        <f t="shared" si="31"/>
        <v>68.700000000000728</v>
      </c>
      <c r="N95" s="95">
        <v>12684.8</v>
      </c>
      <c r="O95">
        <v>12559.5</v>
      </c>
      <c r="P95" s="96">
        <f t="shared" si="32"/>
        <v>125.29999999999927</v>
      </c>
      <c r="Q95" s="95">
        <v>10967.1</v>
      </c>
      <c r="R95">
        <v>10836.6</v>
      </c>
      <c r="S95" s="96">
        <f t="shared" si="33"/>
        <v>130.5</v>
      </c>
      <c r="T95" s="95">
        <v>10501.1</v>
      </c>
      <c r="U95">
        <v>8617.01</v>
      </c>
      <c r="V95" s="96">
        <f t="shared" si="34"/>
        <v>1884.0900000000001</v>
      </c>
      <c r="W95" s="95">
        <v>12506.9</v>
      </c>
      <c r="X95">
        <v>10554.9</v>
      </c>
      <c r="Y95" s="96">
        <f t="shared" si="35"/>
        <v>1952</v>
      </c>
      <c r="Z95" s="95">
        <v>10411.4</v>
      </c>
      <c r="AA95">
        <v>8532.83</v>
      </c>
      <c r="AB95" s="96">
        <f t="shared" si="36"/>
        <v>1878.5699999999997</v>
      </c>
      <c r="AC95" s="95"/>
      <c r="AD95"/>
      <c r="AE95" s="96">
        <f t="shared" si="37"/>
        <v>0</v>
      </c>
      <c r="AF95" s="95"/>
      <c r="AG95"/>
      <c r="AH95" s="96">
        <f t="shared" si="38"/>
        <v>0</v>
      </c>
      <c r="AI95" s="95"/>
      <c r="AJ95"/>
      <c r="AK95" s="96">
        <f>(AI95-AJ95)</f>
        <v>0</v>
      </c>
      <c r="AL95" s="95"/>
      <c r="AM95"/>
      <c r="AN95" s="96">
        <f t="shared" si="40"/>
        <v>0</v>
      </c>
      <c r="AO95" s="95"/>
      <c r="AP95"/>
      <c r="AQ95" s="96">
        <f t="shared" si="68"/>
        <v>0</v>
      </c>
      <c r="AR95" s="95"/>
      <c r="AS95"/>
      <c r="AT95" s="96">
        <f t="shared" si="41"/>
        <v>0</v>
      </c>
      <c r="AU95" s="95"/>
      <c r="AV95"/>
      <c r="AW95" s="96">
        <f t="shared" si="42"/>
        <v>0</v>
      </c>
      <c r="AX95" s="95"/>
      <c r="AY95"/>
      <c r="AZ95" s="96">
        <f t="shared" si="43"/>
        <v>0</v>
      </c>
      <c r="BA95" s="95"/>
      <c r="BB95"/>
      <c r="BC95" s="96">
        <f t="shared" si="44"/>
        <v>0</v>
      </c>
      <c r="BD95" s="95"/>
      <c r="BE95"/>
      <c r="BF95" s="96">
        <f t="shared" si="45"/>
        <v>0</v>
      </c>
      <c r="BG95" s="95"/>
      <c r="BH95"/>
      <c r="BI95" s="96">
        <f t="shared" si="46"/>
        <v>0</v>
      </c>
      <c r="BJ95" s="95"/>
      <c r="BK95"/>
      <c r="BL95" s="96">
        <f t="shared" si="47"/>
        <v>0</v>
      </c>
      <c r="BM95" s="95"/>
      <c r="BN95"/>
      <c r="BO95" s="96">
        <f t="shared" si="48"/>
        <v>0</v>
      </c>
      <c r="BP95" s="95"/>
      <c r="BQ95"/>
      <c r="BR95" s="96">
        <f t="shared" si="49"/>
        <v>0</v>
      </c>
      <c r="BS95" s="95"/>
      <c r="BT95"/>
      <c r="BU95" s="96">
        <f t="shared" si="50"/>
        <v>0</v>
      </c>
      <c r="BV95" s="95"/>
      <c r="BW95"/>
      <c r="BX95" s="96">
        <f t="shared" si="51"/>
        <v>0</v>
      </c>
      <c r="BY95" s="95"/>
      <c r="BZ95"/>
      <c r="CA95" s="96">
        <f t="shared" si="52"/>
        <v>0</v>
      </c>
      <c r="CB95" s="95"/>
      <c r="CC95"/>
      <c r="CD95" s="96">
        <f t="shared" si="53"/>
        <v>0</v>
      </c>
      <c r="CE95" s="95"/>
      <c r="CF95"/>
      <c r="CG95" s="96">
        <f t="shared" si="54"/>
        <v>0</v>
      </c>
      <c r="CH95" s="95"/>
      <c r="CI95"/>
      <c r="CJ95" s="96">
        <f t="shared" si="55"/>
        <v>0</v>
      </c>
      <c r="CK95" s="95"/>
      <c r="CL95"/>
      <c r="CM95" s="96">
        <f t="shared" si="56"/>
        <v>0</v>
      </c>
      <c r="CN95" s="95"/>
      <c r="CO95"/>
      <c r="CP95" s="96">
        <f t="shared" si="57"/>
        <v>0</v>
      </c>
      <c r="CQ95" s="95"/>
      <c r="CR95"/>
      <c r="CS95" s="96">
        <f t="shared" si="58"/>
        <v>0</v>
      </c>
      <c r="CT95" s="95"/>
      <c r="CU95"/>
      <c r="CV95" s="96">
        <f t="shared" si="59"/>
        <v>0</v>
      </c>
      <c r="CW95" s="95"/>
      <c r="CX95"/>
      <c r="CY95" s="96">
        <f t="shared" si="60"/>
        <v>0</v>
      </c>
      <c r="CZ95" s="95"/>
      <c r="DA95"/>
      <c r="DB95" s="96">
        <f t="shared" si="61"/>
        <v>0</v>
      </c>
      <c r="DC95" s="95"/>
      <c r="DD95"/>
      <c r="DE95" s="96">
        <f t="shared" si="62"/>
        <v>0</v>
      </c>
      <c r="DF95" s="95"/>
      <c r="DG95"/>
      <c r="DH95" s="96">
        <f t="shared" si="63"/>
        <v>0</v>
      </c>
      <c r="DI95" s="95"/>
      <c r="DJ95"/>
      <c r="DK95" s="96">
        <f t="shared" si="64"/>
        <v>0</v>
      </c>
      <c r="DL95" s="95"/>
      <c r="DM95"/>
      <c r="DN95" s="96">
        <f t="shared" si="65"/>
        <v>0</v>
      </c>
      <c r="DO95" s="95"/>
      <c r="DP95"/>
      <c r="DQ95" s="96">
        <f t="shared" si="66"/>
        <v>0</v>
      </c>
      <c r="DR95" s="95"/>
      <c r="DS95"/>
      <c r="DT95" s="96">
        <f t="shared" si="67"/>
        <v>0</v>
      </c>
    </row>
    <row r="96" spans="1:124" x14ac:dyDescent="0.3">
      <c r="A96" s="101"/>
      <c r="B96" s="101"/>
      <c r="C96" s="101"/>
      <c r="D96" s="101"/>
      <c r="E96" s="101"/>
      <c r="F96" s="101"/>
      <c r="G96" s="101"/>
      <c r="H96" s="102"/>
      <c r="I96" s="102"/>
      <c r="J96" s="101"/>
      <c r="K96" s="101"/>
      <c r="N96" s="101"/>
      <c r="R96" s="101"/>
      <c r="S96" s="101"/>
      <c r="T96" s="101"/>
      <c r="U96" s="101"/>
      <c r="V96" s="101"/>
      <c r="W96" s="101"/>
      <c r="X96" s="101"/>
      <c r="Y96" s="102"/>
      <c r="Z96" s="102"/>
      <c r="AA96" s="101"/>
      <c r="AB96" s="101"/>
    </row>
    <row r="97" spans="22:25" x14ac:dyDescent="0.3">
      <c r="V97" s="105"/>
      <c r="Y97" s="105"/>
    </row>
  </sheetData>
  <mergeCells count="290">
    <mergeCell ref="C1:M2"/>
    <mergeCell ref="T1:AD2"/>
    <mergeCell ref="B4:D4"/>
    <mergeCell ref="B5:D5"/>
    <mergeCell ref="E5:G5"/>
    <mergeCell ref="H5:J5"/>
    <mergeCell ref="K5:M5"/>
    <mergeCell ref="N5:P5"/>
    <mergeCell ref="Q5:S5"/>
    <mergeCell ref="T5:V5"/>
    <mergeCell ref="DR5:DT5"/>
    <mergeCell ref="B6:D6"/>
    <mergeCell ref="E6:G6"/>
    <mergeCell ref="H6:J6"/>
    <mergeCell ref="K6:M6"/>
    <mergeCell ref="N6:P6"/>
    <mergeCell ref="Q6:S6"/>
    <mergeCell ref="CQ5:CS5"/>
    <mergeCell ref="CT5:CV5"/>
    <mergeCell ref="CW5:CY5"/>
    <mergeCell ref="CZ5:DB5"/>
    <mergeCell ref="DC5:DE5"/>
    <mergeCell ref="DF5:DH5"/>
    <mergeCell ref="BY5:CA5"/>
    <mergeCell ref="CB5:CD5"/>
    <mergeCell ref="CE5:CG5"/>
    <mergeCell ref="CH5:CJ5"/>
    <mergeCell ref="CK5:CM5"/>
    <mergeCell ref="CN5:CP5"/>
    <mergeCell ref="BG5:BI5"/>
    <mergeCell ref="BJ5:BL5"/>
    <mergeCell ref="BM5:BO5"/>
    <mergeCell ref="BP5:BR5"/>
    <mergeCell ref="BS5:BU5"/>
    <mergeCell ref="T6:V6"/>
    <mergeCell ref="W6:Y6"/>
    <mergeCell ref="Z6:AB6"/>
    <mergeCell ref="AC6:AE6"/>
    <mergeCell ref="AF6:AH6"/>
    <mergeCell ref="AI6:AK6"/>
    <mergeCell ref="DI5:DK5"/>
    <mergeCell ref="DL5:DN5"/>
    <mergeCell ref="DO5:DQ5"/>
    <mergeCell ref="BV5:BX5"/>
    <mergeCell ref="AO5:AQ5"/>
    <mergeCell ref="AR5:AT5"/>
    <mergeCell ref="AU5:AW5"/>
    <mergeCell ref="AX5:AZ5"/>
    <mergeCell ref="BA5:BC5"/>
    <mergeCell ref="BD5:BF5"/>
    <mergeCell ref="W5:Y5"/>
    <mergeCell ref="Z5:AB5"/>
    <mergeCell ref="AC5:AE5"/>
    <mergeCell ref="AF5:AH5"/>
    <mergeCell ref="AI5:AK5"/>
    <mergeCell ref="AL5:AN5"/>
    <mergeCell ref="BJ6:BL6"/>
    <mergeCell ref="BM6:BO6"/>
    <mergeCell ref="BP6:BR6"/>
    <mergeCell ref="BS6:BU6"/>
    <mergeCell ref="AL6:AN6"/>
    <mergeCell ref="AO6:AQ6"/>
    <mergeCell ref="AR6:AT6"/>
    <mergeCell ref="AU6:AW6"/>
    <mergeCell ref="AX6:AZ6"/>
    <mergeCell ref="BA6:BC6"/>
    <mergeCell ref="DF6:DH6"/>
    <mergeCell ref="DI6:DK6"/>
    <mergeCell ref="DL6:DN6"/>
    <mergeCell ref="DO6:DQ6"/>
    <mergeCell ref="DR6:DT6"/>
    <mergeCell ref="B7:D7"/>
    <mergeCell ref="E7:G7"/>
    <mergeCell ref="H7:J7"/>
    <mergeCell ref="K7:M7"/>
    <mergeCell ref="N7:P7"/>
    <mergeCell ref="CN6:CP6"/>
    <mergeCell ref="CQ6:CS6"/>
    <mergeCell ref="CT6:CV6"/>
    <mergeCell ref="CW6:CY6"/>
    <mergeCell ref="CZ6:DB6"/>
    <mergeCell ref="DC6:DE6"/>
    <mergeCell ref="BV6:BX6"/>
    <mergeCell ref="BY6:CA6"/>
    <mergeCell ref="CB6:CD6"/>
    <mergeCell ref="CE6:CG6"/>
    <mergeCell ref="CH6:CJ6"/>
    <mergeCell ref="CK6:CM6"/>
    <mergeCell ref="BD6:BF6"/>
    <mergeCell ref="BG6:BI6"/>
    <mergeCell ref="AI7:AK7"/>
    <mergeCell ref="AL7:AN7"/>
    <mergeCell ref="AO7:AQ7"/>
    <mergeCell ref="AR7:AT7"/>
    <mergeCell ref="AU7:AW7"/>
    <mergeCell ref="AX7:AZ7"/>
    <mergeCell ref="Q7:S7"/>
    <mergeCell ref="T7:V7"/>
    <mergeCell ref="W7:Y7"/>
    <mergeCell ref="Z7:AB7"/>
    <mergeCell ref="AC7:AE7"/>
    <mergeCell ref="AF7:AH7"/>
    <mergeCell ref="BS7:BU7"/>
    <mergeCell ref="BV7:BX7"/>
    <mergeCell ref="BY7:CA7"/>
    <mergeCell ref="CB7:CD7"/>
    <mergeCell ref="CE7:CG7"/>
    <mergeCell ref="CH7:CJ7"/>
    <mergeCell ref="BA7:BC7"/>
    <mergeCell ref="BD7:BF7"/>
    <mergeCell ref="BG7:BI7"/>
    <mergeCell ref="BJ7:BL7"/>
    <mergeCell ref="BM7:BO7"/>
    <mergeCell ref="BP7:BR7"/>
    <mergeCell ref="DC7:DE7"/>
    <mergeCell ref="DF7:DH7"/>
    <mergeCell ref="DI7:DK7"/>
    <mergeCell ref="DL7:DN7"/>
    <mergeCell ref="DO7:DQ7"/>
    <mergeCell ref="DR7:DT7"/>
    <mergeCell ref="CK7:CM7"/>
    <mergeCell ref="CN7:CP7"/>
    <mergeCell ref="CQ7:CS7"/>
    <mergeCell ref="CT7:CV7"/>
    <mergeCell ref="CW7:CY7"/>
    <mergeCell ref="CZ7:DB7"/>
    <mergeCell ref="T8:V8"/>
    <mergeCell ref="W8:Y8"/>
    <mergeCell ref="Z8:AB8"/>
    <mergeCell ref="AC8:AE8"/>
    <mergeCell ref="AF8:AH8"/>
    <mergeCell ref="AI8:AK8"/>
    <mergeCell ref="B8:D8"/>
    <mergeCell ref="E8:G8"/>
    <mergeCell ref="H8:J8"/>
    <mergeCell ref="K8:M8"/>
    <mergeCell ref="N8:P8"/>
    <mergeCell ref="Q8:S8"/>
    <mergeCell ref="BJ8:BL8"/>
    <mergeCell ref="BM8:BO8"/>
    <mergeCell ref="BP8:BR8"/>
    <mergeCell ref="BS8:BU8"/>
    <mergeCell ref="AL8:AN8"/>
    <mergeCell ref="AO8:AQ8"/>
    <mergeCell ref="AR8:AT8"/>
    <mergeCell ref="AU8:AW8"/>
    <mergeCell ref="AX8:AZ8"/>
    <mergeCell ref="BA8:BC8"/>
    <mergeCell ref="DF8:DH8"/>
    <mergeCell ref="DI8:DK8"/>
    <mergeCell ref="DL8:DN8"/>
    <mergeCell ref="DO8:DQ8"/>
    <mergeCell ref="DR8:DT8"/>
    <mergeCell ref="B9:D9"/>
    <mergeCell ref="E9:G9"/>
    <mergeCell ref="H9:J9"/>
    <mergeCell ref="K9:M9"/>
    <mergeCell ref="N9:P9"/>
    <mergeCell ref="CN8:CP8"/>
    <mergeCell ref="CQ8:CS8"/>
    <mergeCell ref="CT8:CV8"/>
    <mergeCell ref="CW8:CY8"/>
    <mergeCell ref="CZ8:DB8"/>
    <mergeCell ref="DC8:DE8"/>
    <mergeCell ref="BV8:BX8"/>
    <mergeCell ref="BY8:CA8"/>
    <mergeCell ref="CB8:CD8"/>
    <mergeCell ref="CE8:CG8"/>
    <mergeCell ref="CH8:CJ8"/>
    <mergeCell ref="CK8:CM8"/>
    <mergeCell ref="BD8:BF8"/>
    <mergeCell ref="BG8:BI8"/>
    <mergeCell ref="AI9:AK9"/>
    <mergeCell ref="AL9:AN9"/>
    <mergeCell ref="AO9:AQ9"/>
    <mergeCell ref="AR9:AT9"/>
    <mergeCell ref="AU9:AW9"/>
    <mergeCell ref="AX9:AZ9"/>
    <mergeCell ref="Q9:S9"/>
    <mergeCell ref="T9:V9"/>
    <mergeCell ref="W9:Y9"/>
    <mergeCell ref="Z9:AB9"/>
    <mergeCell ref="AC9:AE9"/>
    <mergeCell ref="AF9:AH9"/>
    <mergeCell ref="BS9:BU9"/>
    <mergeCell ref="BV9:BX9"/>
    <mergeCell ref="BY9:CA9"/>
    <mergeCell ref="CB9:CD9"/>
    <mergeCell ref="CE9:CG9"/>
    <mergeCell ref="CH9:CJ9"/>
    <mergeCell ref="BA9:BC9"/>
    <mergeCell ref="BD9:BF9"/>
    <mergeCell ref="BG9:BI9"/>
    <mergeCell ref="BJ9:BL9"/>
    <mergeCell ref="BM9:BO9"/>
    <mergeCell ref="BP9:BR9"/>
    <mergeCell ref="DC9:DE9"/>
    <mergeCell ref="DF9:DH9"/>
    <mergeCell ref="DI9:DK9"/>
    <mergeCell ref="DL9:DN9"/>
    <mergeCell ref="DO9:DQ9"/>
    <mergeCell ref="DR9:DT9"/>
    <mergeCell ref="CK9:CM9"/>
    <mergeCell ref="CN9:CP9"/>
    <mergeCell ref="CQ9:CS9"/>
    <mergeCell ref="CT9:CV9"/>
    <mergeCell ref="CW9:CY9"/>
    <mergeCell ref="CZ9:DB9"/>
    <mergeCell ref="T10:V10"/>
    <mergeCell ref="W10:Y10"/>
    <mergeCell ref="Z10:AB10"/>
    <mergeCell ref="AC10:AE10"/>
    <mergeCell ref="AF10:AH10"/>
    <mergeCell ref="AI10:AK10"/>
    <mergeCell ref="B10:D10"/>
    <mergeCell ref="E10:G10"/>
    <mergeCell ref="H10:J10"/>
    <mergeCell ref="K10:M10"/>
    <mergeCell ref="N10:P10"/>
    <mergeCell ref="Q10:S10"/>
    <mergeCell ref="BJ10:BL10"/>
    <mergeCell ref="BM10:BO10"/>
    <mergeCell ref="BP10:BR10"/>
    <mergeCell ref="BS10:BU10"/>
    <mergeCell ref="AL10:AN10"/>
    <mergeCell ref="AO10:AQ10"/>
    <mergeCell ref="AR10:AT10"/>
    <mergeCell ref="AU10:AW10"/>
    <mergeCell ref="AX10:AZ10"/>
    <mergeCell ref="BA10:BC10"/>
    <mergeCell ref="DF10:DH10"/>
    <mergeCell ref="DI10:DK10"/>
    <mergeCell ref="DL10:DN10"/>
    <mergeCell ref="DO10:DQ10"/>
    <mergeCell ref="DR10:DT10"/>
    <mergeCell ref="C44:D44"/>
    <mergeCell ref="F44:G44"/>
    <mergeCell ref="I44:J44"/>
    <mergeCell ref="L44:M44"/>
    <mergeCell ref="O44:P44"/>
    <mergeCell ref="CN10:CP10"/>
    <mergeCell ref="CQ10:CS10"/>
    <mergeCell ref="CT10:CV10"/>
    <mergeCell ref="CW10:CY10"/>
    <mergeCell ref="CZ10:DB10"/>
    <mergeCell ref="DC10:DE10"/>
    <mergeCell ref="BV10:BX10"/>
    <mergeCell ref="BY10:CA10"/>
    <mergeCell ref="CB10:CD10"/>
    <mergeCell ref="CE10:CG10"/>
    <mergeCell ref="CH10:CJ10"/>
    <mergeCell ref="CK10:CM10"/>
    <mergeCell ref="BD10:BF10"/>
    <mergeCell ref="BG10:BI10"/>
    <mergeCell ref="AJ44:AK44"/>
    <mergeCell ref="AM44:AN44"/>
    <mergeCell ref="AP44:AQ44"/>
    <mergeCell ref="AS44:AT44"/>
    <mergeCell ref="AV44:AW44"/>
    <mergeCell ref="AY44:AZ44"/>
    <mergeCell ref="R44:S44"/>
    <mergeCell ref="U44:V44"/>
    <mergeCell ref="X44:Y44"/>
    <mergeCell ref="AA44:AB44"/>
    <mergeCell ref="AD44:AE44"/>
    <mergeCell ref="AG44:AH44"/>
    <mergeCell ref="BT44:BU44"/>
    <mergeCell ref="BW44:BX44"/>
    <mergeCell ref="BZ44:CA44"/>
    <mergeCell ref="CC44:CD44"/>
    <mergeCell ref="CF44:CG44"/>
    <mergeCell ref="CI44:CJ44"/>
    <mergeCell ref="BB44:BC44"/>
    <mergeCell ref="BE44:BF44"/>
    <mergeCell ref="BH44:BI44"/>
    <mergeCell ref="BK44:BL44"/>
    <mergeCell ref="BN44:BO44"/>
    <mergeCell ref="BQ44:BR44"/>
    <mergeCell ref="DD44:DE44"/>
    <mergeCell ref="DG44:DH44"/>
    <mergeCell ref="DJ44:DK44"/>
    <mergeCell ref="DM44:DN44"/>
    <mergeCell ref="DP44:DQ44"/>
    <mergeCell ref="DS44:DT44"/>
    <mergeCell ref="CL44:CM44"/>
    <mergeCell ref="CO44:CP44"/>
    <mergeCell ref="CR44:CS44"/>
    <mergeCell ref="CU44:CV44"/>
    <mergeCell ref="CX44:CY44"/>
    <mergeCell ref="DA44:DB4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  <rowBreaks count="1" manualBreakCount="1">
    <brk id="4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"/>
  <sheetViews>
    <sheetView showGridLines="0" workbookViewId="0">
      <selection activeCell="F34" sqref="F34"/>
    </sheetView>
  </sheetViews>
  <sheetFormatPr defaultRowHeight="16.5" x14ac:dyDescent="0.3"/>
  <sheetData>
    <row r="17" spans="9:9" x14ac:dyDescent="0.3">
      <c r="I17" s="108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5"/>
  <sheetViews>
    <sheetView workbookViewId="0">
      <selection activeCell="G5" sqref="G5"/>
    </sheetView>
  </sheetViews>
  <sheetFormatPr defaultRowHeight="16.5" x14ac:dyDescent="0.3"/>
  <cols>
    <col min="5" max="5" width="38.75" customWidth="1"/>
    <col min="6" max="6" width="13.125" bestFit="1" customWidth="1"/>
    <col min="7" max="7" width="12" customWidth="1"/>
    <col min="8" max="8" width="13.25" bestFit="1" customWidth="1"/>
    <col min="9" max="9" width="25" bestFit="1" customWidth="1"/>
    <col min="10" max="10" width="19.875" bestFit="1" customWidth="1"/>
  </cols>
  <sheetData>
    <row r="2" spans="4:11" x14ac:dyDescent="0.3">
      <c r="D2" s="42"/>
      <c r="E2" s="42"/>
      <c r="F2" s="42"/>
      <c r="G2" s="42"/>
      <c r="H2" s="42"/>
      <c r="I2" s="42"/>
      <c r="J2" s="42"/>
      <c r="K2" s="42"/>
    </row>
    <row r="3" spans="4:11" ht="27" thickBot="1" x14ac:dyDescent="0.35">
      <c r="D3" s="42"/>
      <c r="E3" s="43" t="s">
        <v>137</v>
      </c>
      <c r="F3" s="43"/>
      <c r="K3" s="42"/>
    </row>
    <row r="4" spans="4:11" ht="17.25" thickBot="1" x14ac:dyDescent="0.35">
      <c r="D4" s="42"/>
      <c r="F4" s="133" t="s">
        <v>141</v>
      </c>
      <c r="G4" s="132">
        <v>1</v>
      </c>
      <c r="K4" s="42"/>
    </row>
    <row r="5" spans="4:11" x14ac:dyDescent="0.3">
      <c r="D5" s="42"/>
      <c r="F5" s="134" t="s">
        <v>140</v>
      </c>
      <c r="G5" t="s">
        <v>47</v>
      </c>
      <c r="H5" t="s">
        <v>48</v>
      </c>
      <c r="I5" t="s">
        <v>49</v>
      </c>
      <c r="J5" t="s">
        <v>50</v>
      </c>
      <c r="K5" s="42"/>
    </row>
    <row r="6" spans="4:11" x14ac:dyDescent="0.3">
      <c r="D6" s="42"/>
      <c r="E6" t="s">
        <v>138</v>
      </c>
      <c r="F6" s="135">
        <v>1</v>
      </c>
      <c r="G6">
        <f>F6*$G$4</f>
        <v>1</v>
      </c>
      <c r="K6" s="42"/>
    </row>
    <row r="7" spans="4:11" x14ac:dyDescent="0.3">
      <c r="D7" s="42"/>
      <c r="E7" t="s">
        <v>101</v>
      </c>
      <c r="F7" s="135">
        <v>8.6669999999999998</v>
      </c>
      <c r="G7">
        <f>F7*$G$4</f>
        <v>8.6669999999999998</v>
      </c>
      <c r="K7" s="42"/>
    </row>
    <row r="8" spans="4:11" ht="17.25" thickBot="1" x14ac:dyDescent="0.35">
      <c r="D8" s="42"/>
      <c r="E8" t="s">
        <v>139</v>
      </c>
      <c r="F8" s="136">
        <f>F6+F7</f>
        <v>9.6669999999999998</v>
      </c>
      <c r="G8">
        <f>G6+G7</f>
        <v>9.6669999999999998</v>
      </c>
      <c r="H8" s="44">
        <f>I8*0.031</f>
        <v>1.0333333333333333E-2</v>
      </c>
      <c r="I8" s="45">
        <f>G6/3</f>
        <v>0.33333333333333331</v>
      </c>
      <c r="J8" s="59">
        <f>H8/G6</f>
        <v>1.0333333333333333E-2</v>
      </c>
      <c r="K8" s="42"/>
    </row>
    <row r="9" spans="4:11" x14ac:dyDescent="0.3">
      <c r="D9" s="42"/>
      <c r="K9" s="42"/>
    </row>
    <row r="10" spans="4:11" x14ac:dyDescent="0.3">
      <c r="D10" s="42"/>
      <c r="E10" s="46"/>
      <c r="F10" s="46"/>
      <c r="K10" s="42"/>
    </row>
    <row r="11" spans="4:11" x14ac:dyDescent="0.3">
      <c r="D11" s="42"/>
      <c r="E11" s="46"/>
      <c r="F11" s="46"/>
      <c r="K11" s="42"/>
    </row>
    <row r="12" spans="4:11" x14ac:dyDescent="0.3">
      <c r="D12" s="42"/>
      <c r="E12" s="47" t="s">
        <v>51</v>
      </c>
      <c r="F12" s="47"/>
      <c r="G12" s="48">
        <f>I8*1000</f>
        <v>333.33333333333331</v>
      </c>
      <c r="H12" t="s">
        <v>52</v>
      </c>
      <c r="I12" s="52" t="s">
        <v>53</v>
      </c>
      <c r="J12" s="53">
        <f>G8+I8</f>
        <v>10.000333333333334</v>
      </c>
      <c r="K12" s="42"/>
    </row>
    <row r="13" spans="4:11" x14ac:dyDescent="0.3">
      <c r="D13" s="42"/>
      <c r="E13" s="42"/>
      <c r="F13" s="42"/>
      <c r="G13" s="42"/>
      <c r="H13" s="42"/>
      <c r="I13" s="42"/>
      <c r="J13" s="42"/>
      <c r="K13" s="42"/>
    </row>
    <row r="15" spans="4:11" x14ac:dyDescent="0.3">
      <c r="G15" s="103">
        <f>G12/1000</f>
        <v>0.33333333333333331</v>
      </c>
      <c r="H15" s="104" t="s">
        <v>54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J16" sqref="J16"/>
    </sheetView>
  </sheetViews>
  <sheetFormatPr defaultRowHeight="16.5" x14ac:dyDescent="0.3"/>
  <cols>
    <col min="1" max="1" width="22.375" bestFit="1" customWidth="1"/>
    <col min="2" max="2" width="8.875" customWidth="1"/>
    <col min="3" max="3" width="10.625" bestFit="1" customWidth="1"/>
    <col min="4" max="4" width="10.625" customWidth="1"/>
    <col min="5" max="5" width="26.75" bestFit="1" customWidth="1"/>
    <col min="6" max="11" width="10.75" customWidth="1"/>
    <col min="12" max="12" width="2" customWidth="1"/>
    <col min="13" max="13" width="26.75" bestFit="1" customWidth="1"/>
    <col min="14" max="22" width="10.75" customWidth="1"/>
  </cols>
  <sheetData>
    <row r="1" spans="1:22" ht="17.25" thickBot="1" x14ac:dyDescent="0.35">
      <c r="E1" s="231" t="s">
        <v>105</v>
      </c>
      <c r="F1" s="231"/>
      <c r="G1" s="231"/>
      <c r="H1" s="231"/>
      <c r="I1" s="231"/>
      <c r="J1" s="231"/>
      <c r="K1" s="231"/>
      <c r="M1" s="231" t="s">
        <v>128</v>
      </c>
      <c r="N1" s="231"/>
      <c r="O1" s="231"/>
      <c r="P1" s="231"/>
      <c r="Q1" s="231"/>
      <c r="R1" s="231"/>
      <c r="S1" s="231"/>
      <c r="T1" s="231"/>
      <c r="U1" s="231"/>
      <c r="V1" s="231"/>
    </row>
    <row r="2" spans="1:22" x14ac:dyDescent="0.3">
      <c r="E2" s="16" t="s">
        <v>55</v>
      </c>
      <c r="F2" s="17" t="s">
        <v>126</v>
      </c>
      <c r="G2" s="17"/>
      <c r="H2" s="17"/>
      <c r="I2" s="17"/>
      <c r="J2" s="17"/>
      <c r="K2" s="18"/>
      <c r="L2" s="19"/>
      <c r="M2" s="16" t="s">
        <v>55</v>
      </c>
      <c r="N2" s="17" t="s">
        <v>126</v>
      </c>
      <c r="O2" s="17"/>
      <c r="P2" s="17"/>
      <c r="Q2" s="17"/>
      <c r="R2" s="17"/>
      <c r="S2" s="17"/>
      <c r="T2" s="17"/>
      <c r="U2" s="17"/>
      <c r="V2" s="18"/>
    </row>
    <row r="3" spans="1:22" x14ac:dyDescent="0.3">
      <c r="E3" s="20" t="s">
        <v>7</v>
      </c>
      <c r="F3" s="21" t="s">
        <v>127</v>
      </c>
      <c r="G3" s="21"/>
      <c r="H3" s="21"/>
      <c r="I3" s="21"/>
      <c r="J3" s="21"/>
      <c r="K3" s="22"/>
      <c r="L3" s="19"/>
      <c r="M3" s="20" t="s">
        <v>7</v>
      </c>
      <c r="N3" s="21" t="s">
        <v>127</v>
      </c>
      <c r="O3" s="21"/>
      <c r="P3" s="21"/>
      <c r="Q3" s="21"/>
      <c r="R3" s="21"/>
      <c r="S3" s="21"/>
      <c r="T3" s="21"/>
      <c r="U3" s="21"/>
      <c r="V3" s="22"/>
    </row>
    <row r="4" spans="1:22" x14ac:dyDescent="0.3">
      <c r="B4" s="230" t="s">
        <v>84</v>
      </c>
      <c r="C4" s="230"/>
      <c r="E4" s="20" t="s">
        <v>56</v>
      </c>
      <c r="F4" s="21" t="s">
        <v>104</v>
      </c>
      <c r="G4" s="21"/>
      <c r="H4" s="21"/>
      <c r="I4" s="21"/>
      <c r="J4" s="21"/>
      <c r="K4" s="22"/>
      <c r="L4" s="19"/>
      <c r="M4" s="20" t="s">
        <v>56</v>
      </c>
      <c r="N4" s="21" t="s">
        <v>104</v>
      </c>
      <c r="O4" s="21"/>
      <c r="P4" s="21"/>
      <c r="Q4" s="21"/>
      <c r="R4" s="21"/>
      <c r="S4" s="21"/>
      <c r="T4" s="21"/>
      <c r="U4" s="21"/>
      <c r="V4" s="22"/>
    </row>
    <row r="5" spans="1:22" x14ac:dyDescent="0.3">
      <c r="B5" s="110" t="s">
        <v>55</v>
      </c>
      <c r="C5" s="110" t="s">
        <v>82</v>
      </c>
      <c r="E5" s="197" t="s">
        <v>57</v>
      </c>
      <c r="F5" s="194">
        <v>93</v>
      </c>
      <c r="G5" s="21"/>
      <c r="H5" s="21"/>
      <c r="I5" s="21" t="s">
        <v>58</v>
      </c>
      <c r="J5" s="21"/>
      <c r="K5" s="22"/>
      <c r="L5" s="19"/>
      <c r="M5" s="20" t="s">
        <v>57</v>
      </c>
      <c r="N5" s="125">
        <v>93</v>
      </c>
      <c r="O5" s="112"/>
      <c r="P5" s="21"/>
      <c r="Q5" s="21" t="s">
        <v>58</v>
      </c>
      <c r="R5" s="21"/>
      <c r="S5" s="21"/>
      <c r="T5" s="21"/>
      <c r="U5" s="21"/>
      <c r="V5" s="22"/>
    </row>
    <row r="6" spans="1:22" x14ac:dyDescent="0.3">
      <c r="B6" s="110" t="s">
        <v>85</v>
      </c>
      <c r="C6" s="123" t="s">
        <v>106</v>
      </c>
      <c r="E6" s="197" t="s">
        <v>59</v>
      </c>
      <c r="F6" s="194">
        <v>87</v>
      </c>
      <c r="G6" s="21"/>
      <c r="H6" s="21"/>
      <c r="I6" s="21" t="s">
        <v>58</v>
      </c>
      <c r="J6" s="21"/>
      <c r="K6" s="22"/>
      <c r="L6" s="19"/>
      <c r="M6" s="20" t="s">
        <v>59</v>
      </c>
      <c r="N6" s="125">
        <v>87</v>
      </c>
      <c r="O6" s="112"/>
      <c r="P6" s="21"/>
      <c r="Q6" s="21" t="s">
        <v>58</v>
      </c>
      <c r="R6" s="21"/>
      <c r="S6" s="21"/>
      <c r="T6" s="21"/>
      <c r="U6" s="21"/>
      <c r="V6" s="22"/>
    </row>
    <row r="7" spans="1:22" x14ac:dyDescent="0.3">
      <c r="B7" s="24" t="s">
        <v>86</v>
      </c>
      <c r="C7" s="111">
        <v>0.02</v>
      </c>
      <c r="E7" s="197" t="s">
        <v>60</v>
      </c>
      <c r="F7" s="195" t="s">
        <v>61</v>
      </c>
      <c r="G7" s="195" t="s">
        <v>62</v>
      </c>
      <c r="H7" s="195" t="s">
        <v>63</v>
      </c>
      <c r="I7" s="195" t="s">
        <v>64</v>
      </c>
      <c r="J7" s="195" t="s">
        <v>65</v>
      </c>
      <c r="K7" s="196" t="s">
        <v>24</v>
      </c>
      <c r="L7" s="19"/>
      <c r="M7" s="20" t="s">
        <v>60</v>
      </c>
      <c r="N7" s="24" t="s">
        <v>65</v>
      </c>
      <c r="O7" s="24" t="s">
        <v>64</v>
      </c>
      <c r="P7" s="24" t="s">
        <v>63</v>
      </c>
      <c r="Q7" s="24" t="s">
        <v>62</v>
      </c>
      <c r="R7" s="24" t="s">
        <v>61</v>
      </c>
      <c r="S7" s="24" t="s">
        <v>129</v>
      </c>
      <c r="T7" s="24" t="s">
        <v>130</v>
      </c>
      <c r="U7" s="24" t="s">
        <v>131</v>
      </c>
      <c r="V7" s="25" t="s">
        <v>24</v>
      </c>
    </row>
    <row r="8" spans="1:22" x14ac:dyDescent="0.3">
      <c r="B8" s="110" t="s">
        <v>61</v>
      </c>
      <c r="C8" s="110" t="s">
        <v>87</v>
      </c>
      <c r="E8" s="20"/>
      <c r="F8" s="195">
        <v>2.75</v>
      </c>
      <c r="G8" s="195">
        <v>2.75</v>
      </c>
      <c r="H8" s="195">
        <v>2.75</v>
      </c>
      <c r="I8" s="195">
        <v>2.75</v>
      </c>
      <c r="J8" s="195">
        <v>4.5</v>
      </c>
      <c r="K8" s="196">
        <v>7.5</v>
      </c>
      <c r="L8" s="26"/>
      <c r="M8" s="20"/>
      <c r="N8" s="126" t="s">
        <v>132</v>
      </c>
      <c r="O8" s="126" t="s">
        <v>132</v>
      </c>
      <c r="P8" s="126" t="s">
        <v>132</v>
      </c>
      <c r="Q8" s="126" t="s">
        <v>132</v>
      </c>
      <c r="R8" s="126" t="s">
        <v>132</v>
      </c>
      <c r="S8" s="126" t="s">
        <v>132</v>
      </c>
      <c r="T8" s="128" t="s">
        <v>133</v>
      </c>
      <c r="U8" s="128" t="s">
        <v>134</v>
      </c>
      <c r="V8" s="127" t="s">
        <v>135</v>
      </c>
    </row>
    <row r="9" spans="1:22" x14ac:dyDescent="0.3">
      <c r="B9" s="110" t="s">
        <v>65</v>
      </c>
      <c r="C9" s="110" t="s">
        <v>88</v>
      </c>
      <c r="E9" s="20"/>
      <c r="F9" s="24"/>
      <c r="G9" s="24"/>
      <c r="H9" s="24"/>
      <c r="I9" s="24"/>
      <c r="J9" s="24"/>
      <c r="K9" s="22"/>
      <c r="L9" s="26"/>
      <c r="M9" s="20"/>
      <c r="N9" s="24"/>
      <c r="O9" s="24"/>
      <c r="P9" s="24"/>
      <c r="Q9" s="24"/>
      <c r="R9" s="24"/>
      <c r="S9" s="23"/>
      <c r="T9" s="23"/>
      <c r="U9" s="23"/>
      <c r="V9" s="22"/>
    </row>
    <row r="10" spans="1:22" x14ac:dyDescent="0.3">
      <c r="B10" s="110" t="s">
        <v>89</v>
      </c>
      <c r="C10" s="110" t="s">
        <v>90</v>
      </c>
      <c r="E10" s="20"/>
      <c r="F10" s="24"/>
      <c r="G10" s="24"/>
      <c r="H10" s="24"/>
      <c r="I10" s="24"/>
      <c r="J10" s="24"/>
      <c r="K10" s="22"/>
      <c r="L10" s="19"/>
      <c r="M10" s="20"/>
      <c r="N10" s="24"/>
      <c r="O10" s="24"/>
      <c r="P10" s="24"/>
      <c r="Q10" s="24"/>
      <c r="R10" s="24"/>
      <c r="S10" s="23"/>
      <c r="T10" s="23"/>
      <c r="U10" s="23"/>
      <c r="V10" s="22"/>
    </row>
    <row r="11" spans="1:22" x14ac:dyDescent="0.3">
      <c r="B11" s="110" t="s">
        <v>91</v>
      </c>
      <c r="C11" s="110" t="s">
        <v>92</v>
      </c>
      <c r="E11" s="197" t="s">
        <v>66</v>
      </c>
      <c r="F11" s="195">
        <v>300</v>
      </c>
      <c r="G11" s="24"/>
      <c r="H11" s="24"/>
      <c r="I11" s="21" t="s">
        <v>67</v>
      </c>
      <c r="J11" s="21"/>
      <c r="K11" s="22"/>
      <c r="L11" s="19"/>
      <c r="M11" s="20" t="s">
        <v>66</v>
      </c>
      <c r="N11" s="24">
        <v>300</v>
      </c>
      <c r="O11" s="24"/>
      <c r="P11" s="24"/>
      <c r="Q11" s="21" t="s">
        <v>67</v>
      </c>
      <c r="R11" s="21"/>
      <c r="S11" s="21"/>
      <c r="T11" s="21"/>
      <c r="U11" s="21"/>
      <c r="V11" s="22"/>
    </row>
    <row r="12" spans="1:22" x14ac:dyDescent="0.3">
      <c r="B12" s="110" t="s">
        <v>93</v>
      </c>
      <c r="C12" s="110" t="s">
        <v>94</v>
      </c>
      <c r="E12" s="20"/>
      <c r="F12" s="23" t="s">
        <v>136</v>
      </c>
      <c r="G12" s="23" t="s">
        <v>121</v>
      </c>
      <c r="H12" s="21"/>
      <c r="I12" s="21"/>
      <c r="J12" s="21"/>
      <c r="K12" s="22"/>
      <c r="L12" s="19"/>
      <c r="M12" s="20"/>
      <c r="N12" s="23" t="s">
        <v>136</v>
      </c>
      <c r="O12" s="23" t="s">
        <v>121</v>
      </c>
      <c r="P12" s="21"/>
      <c r="Q12" s="21"/>
      <c r="R12" s="21"/>
      <c r="S12" s="21"/>
      <c r="T12" s="21"/>
      <c r="U12" s="21"/>
      <c r="V12" s="22"/>
    </row>
    <row r="13" spans="1:22" x14ac:dyDescent="0.3">
      <c r="B13" s="109"/>
      <c r="C13" s="109"/>
      <c r="E13" s="197" t="s">
        <v>102</v>
      </c>
      <c r="F13" s="195">
        <v>30</v>
      </c>
      <c r="G13" s="195">
        <v>30</v>
      </c>
      <c r="H13" s="21"/>
      <c r="I13" s="21" t="s">
        <v>103</v>
      </c>
      <c r="J13" s="21"/>
      <c r="K13" s="22"/>
      <c r="L13" s="19"/>
      <c r="M13" s="20" t="s">
        <v>102</v>
      </c>
      <c r="N13" s="24">
        <v>30</v>
      </c>
      <c r="O13" s="24">
        <v>30</v>
      </c>
      <c r="P13" s="21"/>
      <c r="Q13" s="21" t="s">
        <v>103</v>
      </c>
      <c r="R13" s="21"/>
      <c r="S13" s="21"/>
      <c r="T13" s="21"/>
      <c r="U13" s="21"/>
      <c r="V13" s="22"/>
    </row>
    <row r="14" spans="1:22" x14ac:dyDescent="0.3">
      <c r="A14" t="s">
        <v>107</v>
      </c>
      <c r="B14" s="109">
        <f>((300*(5/60))+(250*(45/60)))/2</f>
        <v>106.25</v>
      </c>
      <c r="C14" s="109" t="s">
        <v>114</v>
      </c>
      <c r="E14" s="20"/>
      <c r="F14" s="21"/>
      <c r="G14" s="21"/>
      <c r="H14" s="21"/>
      <c r="I14" s="21"/>
      <c r="J14" s="21"/>
      <c r="K14" s="22"/>
      <c r="L14" s="19"/>
      <c r="M14" s="20"/>
      <c r="N14" s="21"/>
      <c r="O14" s="21"/>
      <c r="P14" s="21"/>
      <c r="Q14" s="21"/>
      <c r="R14" s="21"/>
      <c r="S14" s="21"/>
      <c r="T14" s="21"/>
      <c r="U14" s="21"/>
      <c r="V14" s="22"/>
    </row>
    <row r="15" spans="1:22" x14ac:dyDescent="0.3">
      <c r="B15" s="109" t="s">
        <v>115</v>
      </c>
      <c r="C15" s="124" t="s">
        <v>106</v>
      </c>
      <c r="E15" s="20" t="s">
        <v>68</v>
      </c>
      <c r="F15" s="24" t="s">
        <v>69</v>
      </c>
      <c r="G15" s="195" t="s">
        <v>3</v>
      </c>
      <c r="H15" s="24" t="s">
        <v>83</v>
      </c>
      <c r="I15" s="21"/>
      <c r="J15" s="21"/>
      <c r="K15" s="22"/>
      <c r="L15" s="19"/>
      <c r="M15" s="20" t="s">
        <v>68</v>
      </c>
      <c r="N15" s="24" t="s">
        <v>69</v>
      </c>
      <c r="O15" s="24" t="s">
        <v>3</v>
      </c>
      <c r="P15" s="24" t="s">
        <v>83</v>
      </c>
      <c r="Q15" s="21"/>
      <c r="R15" s="21"/>
      <c r="S15" s="21"/>
      <c r="T15" s="21"/>
      <c r="U15" s="21"/>
      <c r="V15" s="22"/>
    </row>
    <row r="16" spans="1:22" x14ac:dyDescent="0.3">
      <c r="B16" s="109" t="s">
        <v>108</v>
      </c>
      <c r="C16" s="109" t="s">
        <v>109</v>
      </c>
      <c r="D16" t="s">
        <v>110</v>
      </c>
      <c r="E16" s="20" t="s">
        <v>70</v>
      </c>
      <c r="F16" s="24">
        <v>6</v>
      </c>
      <c r="G16" s="195">
        <v>4</v>
      </c>
      <c r="H16" s="24">
        <v>5</v>
      </c>
      <c r="I16" s="21" t="s">
        <v>71</v>
      </c>
      <c r="J16" s="21"/>
      <c r="K16" s="22"/>
      <c r="L16" s="19"/>
      <c r="M16" s="20" t="s">
        <v>70</v>
      </c>
      <c r="N16" s="24">
        <v>6</v>
      </c>
      <c r="O16" s="24"/>
      <c r="P16" s="24">
        <v>5</v>
      </c>
      <c r="Q16" s="21" t="s">
        <v>71</v>
      </c>
      <c r="R16" s="21"/>
      <c r="S16" s="21"/>
      <c r="T16" s="21"/>
      <c r="U16" s="21"/>
      <c r="V16" s="22"/>
    </row>
    <row r="17" spans="1:22" x14ac:dyDescent="0.3">
      <c r="B17" s="109" t="s">
        <v>111</v>
      </c>
      <c r="C17" s="109" t="s">
        <v>112</v>
      </c>
      <c r="D17" t="s">
        <v>113</v>
      </c>
      <c r="E17" s="20" t="s">
        <v>72</v>
      </c>
      <c r="F17" s="23">
        <v>19</v>
      </c>
      <c r="G17" s="194">
        <v>19</v>
      </c>
      <c r="H17" s="23">
        <v>19</v>
      </c>
      <c r="I17" s="21" t="s">
        <v>73</v>
      </c>
      <c r="J17" s="21"/>
      <c r="K17" s="22"/>
      <c r="L17" s="19"/>
      <c r="M17" s="20" t="s">
        <v>72</v>
      </c>
      <c r="N17" s="23">
        <v>19</v>
      </c>
      <c r="O17" s="23"/>
      <c r="P17" s="23">
        <v>19</v>
      </c>
      <c r="Q17" s="21" t="s">
        <v>73</v>
      </c>
      <c r="R17" s="21"/>
      <c r="S17" s="21"/>
      <c r="T17" s="21"/>
      <c r="U17" s="21"/>
      <c r="V17" s="22"/>
    </row>
    <row r="18" spans="1:22" x14ac:dyDescent="0.3">
      <c r="E18" s="20" t="s">
        <v>74</v>
      </c>
      <c r="F18" s="21" t="s">
        <v>75</v>
      </c>
      <c r="G18" s="199"/>
      <c r="H18" s="21"/>
      <c r="I18" s="21"/>
      <c r="J18" s="21"/>
      <c r="K18" s="22"/>
      <c r="L18" s="19"/>
      <c r="M18" s="20" t="s">
        <v>74</v>
      </c>
      <c r="N18" s="21" t="s">
        <v>75</v>
      </c>
      <c r="O18" s="21"/>
      <c r="P18" s="21"/>
      <c r="Q18" s="21"/>
      <c r="R18" s="21"/>
      <c r="S18" s="21"/>
      <c r="T18" s="21"/>
      <c r="U18" s="21"/>
      <c r="V18" s="22"/>
    </row>
    <row r="19" spans="1:22" ht="17.25" thickBot="1" x14ac:dyDescent="0.35">
      <c r="A19" t="s">
        <v>116</v>
      </c>
      <c r="B19" s="109">
        <f>(B14*C20)/1000</f>
        <v>5.3125</v>
      </c>
      <c r="C19" s="109" t="s">
        <v>120</v>
      </c>
      <c r="E19" s="27" t="s">
        <v>76</v>
      </c>
      <c r="F19" s="28" t="s">
        <v>77</v>
      </c>
      <c r="G19" s="198" t="s">
        <v>77</v>
      </c>
      <c r="H19" s="29"/>
      <c r="I19" s="29"/>
      <c r="J19" s="29"/>
      <c r="K19" s="30"/>
      <c r="L19" s="19"/>
      <c r="M19" s="27" t="s">
        <v>76</v>
      </c>
      <c r="N19" s="28" t="s">
        <v>77</v>
      </c>
      <c r="O19" s="29"/>
      <c r="P19" s="29"/>
      <c r="Q19" s="29"/>
      <c r="R19" s="29"/>
      <c r="S19" s="29"/>
      <c r="T19" s="29"/>
      <c r="U19" s="29"/>
      <c r="V19" s="30"/>
    </row>
    <row r="20" spans="1:22" ht="17.25" thickBot="1" x14ac:dyDescent="0.35">
      <c r="B20" s="46" t="s">
        <v>117</v>
      </c>
      <c r="C20" s="109">
        <v>50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x14ac:dyDescent="0.3">
      <c r="E21" s="31" t="s">
        <v>78</v>
      </c>
      <c r="F21" s="17"/>
      <c r="G21" s="17"/>
      <c r="H21" s="17"/>
      <c r="I21" s="17"/>
      <c r="J21" s="17"/>
      <c r="K21" s="18"/>
      <c r="L21" s="19"/>
      <c r="M21" s="31" t="s">
        <v>78</v>
      </c>
      <c r="N21" s="17"/>
      <c r="O21" s="17"/>
      <c r="P21" s="17"/>
      <c r="Q21" s="17"/>
      <c r="R21" s="17"/>
      <c r="S21" s="17"/>
      <c r="T21" s="17"/>
      <c r="U21" s="17"/>
      <c r="V21" s="18"/>
    </row>
    <row r="22" spans="1:22" x14ac:dyDescent="0.3">
      <c r="A22" t="s">
        <v>119</v>
      </c>
      <c r="B22" s="109">
        <f>(B19*C23)</f>
        <v>74.375</v>
      </c>
      <c r="C22" s="109" t="s">
        <v>120</v>
      </c>
      <c r="E22" s="32" t="s">
        <v>70</v>
      </c>
      <c r="F22" s="21">
        <v>6</v>
      </c>
      <c r="G22" s="21" t="s">
        <v>71</v>
      </c>
      <c r="H22" s="21"/>
      <c r="I22" s="21"/>
      <c r="J22" s="21"/>
      <c r="K22" s="22"/>
      <c r="L22" s="19"/>
      <c r="M22" s="32" t="s">
        <v>70</v>
      </c>
      <c r="N22" s="21">
        <v>6</v>
      </c>
      <c r="O22" s="21" t="s">
        <v>71</v>
      </c>
      <c r="P22" s="21"/>
      <c r="Q22" s="21"/>
      <c r="R22" s="21"/>
      <c r="S22" s="21"/>
      <c r="T22" s="21"/>
      <c r="U22" s="21"/>
      <c r="V22" s="22"/>
    </row>
    <row r="23" spans="1:22" x14ac:dyDescent="0.3">
      <c r="B23" s="46" t="s">
        <v>118</v>
      </c>
      <c r="C23" s="109">
        <v>14</v>
      </c>
      <c r="E23" s="33" t="s">
        <v>72</v>
      </c>
      <c r="F23" s="34">
        <v>19</v>
      </c>
      <c r="G23" s="34" t="s">
        <v>73</v>
      </c>
      <c r="H23" s="34"/>
      <c r="I23" s="34"/>
      <c r="J23" s="34"/>
      <c r="K23" s="35"/>
      <c r="L23" s="19"/>
      <c r="M23" s="33" t="s">
        <v>72</v>
      </c>
      <c r="N23" s="34">
        <v>19</v>
      </c>
      <c r="O23" s="34" t="s">
        <v>73</v>
      </c>
      <c r="P23" s="34"/>
      <c r="Q23" s="34"/>
      <c r="R23" s="34"/>
      <c r="S23" s="34"/>
      <c r="T23" s="34"/>
      <c r="U23" s="34"/>
      <c r="V23" s="35"/>
    </row>
    <row r="24" spans="1:22" ht="17.25" thickBot="1" x14ac:dyDescent="0.35">
      <c r="E24" s="36" t="s">
        <v>79</v>
      </c>
      <c r="F24" s="29">
        <v>30</v>
      </c>
      <c r="G24" s="29" t="s">
        <v>80</v>
      </c>
      <c r="H24" s="29"/>
      <c r="I24" s="29"/>
      <c r="J24" s="29"/>
      <c r="K24" s="30"/>
      <c r="L24" s="19"/>
      <c r="M24" s="36" t="s">
        <v>79</v>
      </c>
      <c r="N24" s="29">
        <v>30</v>
      </c>
      <c r="O24" s="29" t="s">
        <v>80</v>
      </c>
      <c r="P24" s="29"/>
      <c r="Q24" s="29"/>
      <c r="R24" s="29"/>
      <c r="S24" s="29"/>
      <c r="T24" s="29"/>
      <c r="U24" s="29"/>
      <c r="V24" s="30"/>
    </row>
    <row r="25" spans="1:22" ht="17.25" thickBot="1" x14ac:dyDescent="0.35"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x14ac:dyDescent="0.3">
      <c r="E26" s="37" t="s">
        <v>81</v>
      </c>
      <c r="F26" s="38" t="s">
        <v>61</v>
      </c>
      <c r="G26" s="38" t="s">
        <v>62</v>
      </c>
      <c r="H26" s="38" t="s">
        <v>63</v>
      </c>
      <c r="I26" s="38" t="s">
        <v>64</v>
      </c>
      <c r="J26" s="38" t="s">
        <v>65</v>
      </c>
      <c r="K26" s="39" t="s">
        <v>24</v>
      </c>
      <c r="L26" s="19"/>
      <c r="M26" s="37" t="s">
        <v>81</v>
      </c>
      <c r="N26" s="38" t="s">
        <v>61</v>
      </c>
      <c r="O26" s="38" t="s">
        <v>62</v>
      </c>
      <c r="P26" s="38" t="s">
        <v>63</v>
      </c>
      <c r="Q26" s="38" t="s">
        <v>64</v>
      </c>
      <c r="R26" s="38" t="s">
        <v>65</v>
      </c>
      <c r="S26" s="38"/>
      <c r="T26" s="38"/>
      <c r="U26" s="38"/>
      <c r="V26" s="39" t="s">
        <v>24</v>
      </c>
    </row>
    <row r="27" spans="1:22" x14ac:dyDescent="0.3">
      <c r="E27" s="32" t="s">
        <v>60</v>
      </c>
      <c r="F27" s="23">
        <v>1</v>
      </c>
      <c r="G27" s="23">
        <v>1</v>
      </c>
      <c r="H27" s="23">
        <v>1</v>
      </c>
      <c r="I27" s="23">
        <v>1</v>
      </c>
      <c r="J27" s="23">
        <v>2</v>
      </c>
      <c r="K27" s="25">
        <v>7</v>
      </c>
      <c r="L27" s="19"/>
      <c r="M27" s="32" t="s">
        <v>60</v>
      </c>
      <c r="N27" s="23">
        <v>1</v>
      </c>
      <c r="O27" s="23">
        <v>1</v>
      </c>
      <c r="P27" s="23">
        <v>1</v>
      </c>
      <c r="Q27" s="23">
        <v>1</v>
      </c>
      <c r="R27" s="23">
        <v>2</v>
      </c>
      <c r="S27" s="23"/>
      <c r="T27" s="23"/>
      <c r="U27" s="23"/>
      <c r="V27" s="25">
        <v>7</v>
      </c>
    </row>
    <row r="28" spans="1:22" ht="17.25" thickBot="1" x14ac:dyDescent="0.35">
      <c r="E28" s="36" t="s">
        <v>79</v>
      </c>
      <c r="F28" s="28">
        <v>15</v>
      </c>
      <c r="G28" s="29" t="s">
        <v>80</v>
      </c>
      <c r="H28" s="29"/>
      <c r="I28" s="29"/>
      <c r="J28" s="29"/>
      <c r="K28" s="30"/>
      <c r="L28" s="19"/>
      <c r="M28" s="36" t="s">
        <v>79</v>
      </c>
      <c r="N28" s="28">
        <v>15</v>
      </c>
      <c r="O28" s="29" t="s">
        <v>80</v>
      </c>
      <c r="P28" s="29"/>
      <c r="Q28" s="29"/>
      <c r="R28" s="29"/>
      <c r="S28" s="29"/>
      <c r="T28" s="29"/>
      <c r="U28" s="29"/>
      <c r="V28" s="30"/>
    </row>
    <row r="29" spans="1:22" ht="17.25" thickBot="1" x14ac:dyDescent="0.35">
      <c r="E29" s="19"/>
      <c r="F29" s="19"/>
      <c r="G29" s="19"/>
      <c r="H29" s="19"/>
      <c r="I29" s="19"/>
      <c r="J29" s="19"/>
      <c r="K29" s="19"/>
      <c r="L29" s="26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ht="26.25" x14ac:dyDescent="0.3">
      <c r="E30" s="113" t="s">
        <v>95</v>
      </c>
      <c r="F30" s="114"/>
      <c r="G30" s="114"/>
      <c r="H30" s="114"/>
      <c r="I30" s="115"/>
      <c r="J30" s="115"/>
      <c r="K30" s="116"/>
      <c r="L30" s="26"/>
      <c r="M30" s="149" t="s">
        <v>95</v>
      </c>
      <c r="N30" s="115" t="s">
        <v>159</v>
      </c>
      <c r="O30" s="116" t="s">
        <v>158</v>
      </c>
      <c r="P30" s="150"/>
      <c r="Q30" s="115"/>
      <c r="R30" s="115"/>
      <c r="S30" s="129"/>
      <c r="T30" s="129"/>
      <c r="U30" s="129"/>
      <c r="V30" s="116"/>
    </row>
    <row r="31" spans="1:22" x14ac:dyDescent="0.3">
      <c r="E31" s="20" t="s">
        <v>96</v>
      </c>
      <c r="F31" s="24">
        <v>5</v>
      </c>
      <c r="G31" s="112" t="s">
        <v>71</v>
      </c>
      <c r="H31" s="112"/>
      <c r="I31" s="24"/>
      <c r="J31" s="24"/>
      <c r="K31" s="117"/>
      <c r="L31" s="26"/>
      <c r="M31" s="20" t="s">
        <v>96</v>
      </c>
      <c r="N31" s="24">
        <v>5</v>
      </c>
      <c r="O31" s="117" t="s">
        <v>71</v>
      </c>
      <c r="P31" s="151"/>
      <c r="Q31" s="24"/>
      <c r="R31" s="24"/>
      <c r="S31" s="130"/>
      <c r="T31" s="130"/>
      <c r="U31" s="130"/>
      <c r="V31" s="117"/>
    </row>
    <row r="32" spans="1:22" x14ac:dyDescent="0.3">
      <c r="E32" s="20" t="s">
        <v>58</v>
      </c>
      <c r="F32" s="24">
        <v>100</v>
      </c>
      <c r="G32" s="112" t="s">
        <v>58</v>
      </c>
      <c r="H32" s="112"/>
      <c r="I32" s="24"/>
      <c r="J32" s="24"/>
      <c r="K32" s="117"/>
      <c r="L32" s="26"/>
      <c r="M32" s="20" t="s">
        <v>160</v>
      </c>
      <c r="N32" s="24">
        <v>100</v>
      </c>
      <c r="O32" s="117" t="s">
        <v>58</v>
      </c>
      <c r="P32" s="151"/>
      <c r="Q32" s="24"/>
      <c r="R32" s="24"/>
      <c r="S32" s="130"/>
      <c r="T32" s="130"/>
      <c r="U32" s="130"/>
      <c r="V32" s="117"/>
    </row>
    <row r="33" spans="5:22" x14ac:dyDescent="0.3">
      <c r="E33" s="20" t="s">
        <v>98</v>
      </c>
      <c r="F33" s="24">
        <v>19</v>
      </c>
      <c r="G33" s="112" t="s">
        <v>73</v>
      </c>
      <c r="H33" s="112"/>
      <c r="I33" s="24"/>
      <c r="J33" s="24"/>
      <c r="K33" s="117"/>
      <c r="L33" s="26"/>
      <c r="M33" s="20" t="s">
        <v>98</v>
      </c>
      <c r="N33" s="24">
        <v>19</v>
      </c>
      <c r="O33" s="117" t="s">
        <v>73</v>
      </c>
      <c r="P33" s="151"/>
      <c r="Q33" s="24"/>
      <c r="R33" s="24"/>
      <c r="S33" s="130"/>
      <c r="T33" s="130"/>
      <c r="U33" s="130"/>
      <c r="V33" s="117"/>
    </row>
    <row r="34" spans="5:22" x14ac:dyDescent="0.3">
      <c r="E34" s="20" t="s">
        <v>97</v>
      </c>
      <c r="F34" s="24" t="s">
        <v>99</v>
      </c>
      <c r="G34" s="112"/>
      <c r="H34" s="112"/>
      <c r="I34" s="24"/>
      <c r="J34" s="24"/>
      <c r="K34" s="117"/>
      <c r="L34" s="26"/>
      <c r="M34" s="20" t="s">
        <v>97</v>
      </c>
      <c r="N34" s="24" t="s">
        <v>99</v>
      </c>
      <c r="O34" s="117"/>
      <c r="P34" s="151"/>
      <c r="Q34" s="24"/>
      <c r="R34" s="24"/>
      <c r="S34" s="130"/>
      <c r="T34" s="130"/>
      <c r="U34" s="130"/>
      <c r="V34" s="117"/>
    </row>
    <row r="35" spans="5:22" x14ac:dyDescent="0.3">
      <c r="E35" s="20" t="s">
        <v>100</v>
      </c>
      <c r="F35" s="24" t="s">
        <v>101</v>
      </c>
      <c r="G35" s="112"/>
      <c r="H35" s="112"/>
      <c r="I35" s="24"/>
      <c r="J35" s="24"/>
      <c r="K35" s="117"/>
      <c r="L35" s="26"/>
      <c r="M35" s="20" t="s">
        <v>100</v>
      </c>
      <c r="N35" s="24" t="s">
        <v>101</v>
      </c>
      <c r="O35" s="117"/>
      <c r="P35" s="151"/>
      <c r="Q35" s="24"/>
      <c r="R35" s="24"/>
      <c r="S35" s="130"/>
      <c r="T35" s="130"/>
      <c r="U35" s="130"/>
      <c r="V35" s="117"/>
    </row>
    <row r="36" spans="5:22" ht="17.25" thickBot="1" x14ac:dyDescent="0.35">
      <c r="E36" s="120" t="s">
        <v>79</v>
      </c>
      <c r="F36" s="119">
        <v>15</v>
      </c>
      <c r="G36" s="118" t="s">
        <v>80</v>
      </c>
      <c r="H36" s="121"/>
      <c r="I36" s="121"/>
      <c r="J36" s="121"/>
      <c r="K36" s="122"/>
      <c r="M36" s="120" t="s">
        <v>79</v>
      </c>
      <c r="N36" s="119">
        <v>15</v>
      </c>
      <c r="O36" s="153" t="s">
        <v>80</v>
      </c>
      <c r="P36" s="152"/>
      <c r="Q36" s="121"/>
      <c r="R36" s="121"/>
      <c r="S36" s="131"/>
      <c r="T36" s="131"/>
      <c r="U36" s="131"/>
      <c r="V36" s="122"/>
    </row>
  </sheetData>
  <mergeCells count="3">
    <mergeCell ref="B4:C4"/>
    <mergeCell ref="E1:K1"/>
    <mergeCell ref="M1:V1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9"/>
  <sheetViews>
    <sheetView showGridLines="0" topLeftCell="B1" workbookViewId="0">
      <selection activeCell="O27" sqref="O27"/>
    </sheetView>
  </sheetViews>
  <sheetFormatPr defaultColWidth="9" defaultRowHeight="16.5" x14ac:dyDescent="0.3"/>
  <cols>
    <col min="1" max="1" width="8.875" style="154" customWidth="1"/>
    <col min="2" max="2" width="22" style="154" bestFit="1" customWidth="1"/>
    <col min="3" max="12" width="9" style="154"/>
    <col min="13" max="13" width="1.375" style="154" customWidth="1"/>
    <col min="14" max="14" width="19.875" style="154" customWidth="1"/>
    <col min="15" max="16384" width="9" style="154"/>
  </cols>
  <sheetData>
    <row r="2" spans="1:18" x14ac:dyDescent="0.3">
      <c r="N2" s="155"/>
      <c r="O2" s="155" t="s">
        <v>162</v>
      </c>
      <c r="P2" s="155" t="s">
        <v>163</v>
      </c>
      <c r="Q2" s="155" t="s">
        <v>164</v>
      </c>
    </row>
    <row r="3" spans="1:18" x14ac:dyDescent="0.3">
      <c r="B3" s="156" t="s">
        <v>121</v>
      </c>
      <c r="C3" s="157">
        <v>10</v>
      </c>
      <c r="D3" s="157">
        <v>20</v>
      </c>
      <c r="E3" s="157">
        <v>30</v>
      </c>
      <c r="N3" s="156" t="s">
        <v>136</v>
      </c>
      <c r="O3" s="157">
        <v>10</v>
      </c>
      <c r="P3" s="157">
        <v>20</v>
      </c>
      <c r="Q3" s="157">
        <v>30</v>
      </c>
    </row>
    <row r="4" spans="1:18" x14ac:dyDescent="0.3">
      <c r="B4" s="155" t="s">
        <v>82</v>
      </c>
      <c r="C4" s="158">
        <v>-5.7687500000001064</v>
      </c>
      <c r="D4" s="158">
        <v>-5.1291666666669089</v>
      </c>
      <c r="E4" s="158">
        <v>-4.5562500000000909</v>
      </c>
      <c r="N4" s="155" t="str">
        <f>B4</f>
        <v>IC1010</v>
      </c>
      <c r="O4" s="158">
        <v>3898</v>
      </c>
      <c r="P4" s="158">
        <v>3649</v>
      </c>
      <c r="Q4" s="158">
        <v>3938</v>
      </c>
    </row>
    <row r="5" spans="1:18" x14ac:dyDescent="0.3">
      <c r="B5" s="155" t="s">
        <v>165</v>
      </c>
      <c r="C5" s="158">
        <v>0.34791666666698501</v>
      </c>
      <c r="D5" s="158">
        <v>0.21458333333331817</v>
      </c>
      <c r="E5" s="158">
        <v>0.35833333333327272</v>
      </c>
      <c r="N5" s="159" t="str">
        <f t="shared" ref="N5:N20" si="0">B5</f>
        <v>MR820LPHC A</v>
      </c>
      <c r="O5" s="160">
        <v>3596</v>
      </c>
      <c r="P5" s="160">
        <v>3611</v>
      </c>
      <c r="Q5" s="160">
        <v>4191</v>
      </c>
    </row>
    <row r="6" spans="1:18" x14ac:dyDescent="0.3">
      <c r="B6" s="155" t="s">
        <v>166</v>
      </c>
      <c r="C6" s="158">
        <v>0.66249999999990905</v>
      </c>
      <c r="D6" s="158">
        <v>1.0500000000001062</v>
      </c>
      <c r="E6" s="158">
        <v>0.82708333333327266</v>
      </c>
      <c r="N6" s="155" t="str">
        <f t="shared" si="0"/>
        <v>MR1440HP T01a</v>
      </c>
      <c r="O6" s="161">
        <v>826</v>
      </c>
      <c r="P6" s="161">
        <v>906</v>
      </c>
      <c r="Q6" s="161">
        <v>1009</v>
      </c>
    </row>
    <row r="7" spans="1:18" x14ac:dyDescent="0.3">
      <c r="B7" s="155" t="s">
        <v>167</v>
      </c>
      <c r="C7" s="158">
        <v>0.26666666666703048</v>
      </c>
      <c r="D7" s="158">
        <v>-3.5416666666454454E-2</v>
      </c>
      <c r="E7" s="158">
        <v>0.47083333333345462</v>
      </c>
      <c r="N7" s="162" t="str">
        <f t="shared" si="0"/>
        <v>MR1440LPHC D</v>
      </c>
      <c r="O7" s="163">
        <v>3129</v>
      </c>
      <c r="P7" s="163">
        <v>3089</v>
      </c>
      <c r="Q7" s="163">
        <v>3535</v>
      </c>
    </row>
    <row r="8" spans="1:18" x14ac:dyDescent="0.3">
      <c r="B8" s="155" t="s">
        <v>168</v>
      </c>
      <c r="C8" s="158">
        <v>-0.14375000000040927</v>
      </c>
      <c r="D8" s="158">
        <v>-0.15000000000001515</v>
      </c>
      <c r="E8" s="158">
        <v>-0.42500000000010613</v>
      </c>
      <c r="N8" s="159" t="str">
        <f t="shared" si="0"/>
        <v>MR860LPHC D</v>
      </c>
      <c r="O8" s="160">
        <v>3917</v>
      </c>
      <c r="P8" s="160">
        <v>3857</v>
      </c>
      <c r="Q8" s="160">
        <v>4315</v>
      </c>
    </row>
    <row r="9" spans="1:18" x14ac:dyDescent="0.3">
      <c r="B9" s="155" t="s">
        <v>169</v>
      </c>
      <c r="C9" s="158">
        <v>-0.22291666666653023</v>
      </c>
      <c r="D9" s="158">
        <v>-0.25833333333328784</v>
      </c>
      <c r="E9" s="158">
        <v>-4.9999999999878732E-2</v>
      </c>
      <c r="N9" s="159" t="str">
        <f t="shared" si="0"/>
        <v>MR860LPHC A</v>
      </c>
      <c r="O9" s="160">
        <v>3678</v>
      </c>
      <c r="P9" s="160">
        <v>3715</v>
      </c>
      <c r="Q9" s="160">
        <v>4254</v>
      </c>
    </row>
    <row r="10" spans="1:18" x14ac:dyDescent="0.3">
      <c r="B10" s="155" t="s">
        <v>170</v>
      </c>
      <c r="C10" s="158">
        <v>-1.4479166666666667</v>
      </c>
      <c r="D10" s="158">
        <v>-1.6300000000003638</v>
      </c>
      <c r="E10" s="158">
        <v>-1.6400000000004367</v>
      </c>
      <c r="N10" s="162" t="str">
        <f t="shared" si="0"/>
        <v>MR888LP T01a Z4</v>
      </c>
      <c r="O10" s="163">
        <v>2762</v>
      </c>
      <c r="P10" s="163">
        <v>2851</v>
      </c>
      <c r="Q10" s="163">
        <v>3027</v>
      </c>
    </row>
    <row r="11" spans="1:18" x14ac:dyDescent="0.3">
      <c r="B11" s="155" t="s">
        <v>171</v>
      </c>
      <c r="C11" s="161">
        <v>0.35799999999995635</v>
      </c>
      <c r="D11" s="161">
        <v>0.23200000000011642</v>
      </c>
      <c r="E11" s="161">
        <v>0.27399999999994179</v>
      </c>
      <c r="N11" s="155" t="str">
        <f t="shared" si="0"/>
        <v>MR888LP A Z4</v>
      </c>
      <c r="O11" s="161">
        <v>2937</v>
      </c>
      <c r="P11" s="164">
        <v>2001</v>
      </c>
      <c r="Q11" s="164">
        <v>589</v>
      </c>
      <c r="R11" s="154" t="s">
        <v>172</v>
      </c>
    </row>
    <row r="12" spans="1:18" x14ac:dyDescent="0.3">
      <c r="B12" s="155" t="s">
        <v>173</v>
      </c>
      <c r="C12" s="158">
        <v>5.0988738252399175</v>
      </c>
      <c r="D12" s="158">
        <v>0.91567082580211379</v>
      </c>
      <c r="E12" s="158">
        <v>1.0979554282617057</v>
      </c>
      <c r="N12" s="155" t="str">
        <f t="shared" si="0"/>
        <v xml:space="preserve">MR1085LP A </v>
      </c>
      <c r="O12" s="158">
        <v>1537</v>
      </c>
      <c r="P12" s="158">
        <v>1631</v>
      </c>
      <c r="Q12" s="158">
        <v>1299</v>
      </c>
    </row>
    <row r="13" spans="1:18" x14ac:dyDescent="0.3">
      <c r="B13" s="155" t="s">
        <v>174</v>
      </c>
      <c r="C13" s="158">
        <v>0.64800000000010183</v>
      </c>
      <c r="D13" s="158">
        <v>3.9999999996507543E-3</v>
      </c>
      <c r="E13" s="158">
        <v>7.9999999998108251E-3</v>
      </c>
      <c r="N13" s="155" t="str">
        <f t="shared" si="0"/>
        <v>MR1085LP A Z4.5</v>
      </c>
      <c r="O13" s="158">
        <v>2740</v>
      </c>
      <c r="P13" s="158">
        <v>2456</v>
      </c>
      <c r="Q13" s="158">
        <v>2433</v>
      </c>
    </row>
    <row r="14" spans="1:18" x14ac:dyDescent="0.3">
      <c r="B14" s="155" t="s">
        <v>175</v>
      </c>
      <c r="C14" s="158">
        <v>-0.91800000000046567</v>
      </c>
      <c r="D14" s="158">
        <v>-0.17199999999967985</v>
      </c>
      <c r="E14" s="158">
        <v>-0.41799999999973808</v>
      </c>
      <c r="N14" s="155" t="str">
        <f t="shared" si="0"/>
        <v>MR1445LP A</v>
      </c>
      <c r="O14" s="158">
        <v>790</v>
      </c>
      <c r="P14" s="158">
        <v>567</v>
      </c>
      <c r="Q14" s="158">
        <v>757</v>
      </c>
    </row>
    <row r="15" spans="1:18" x14ac:dyDescent="0.3">
      <c r="A15" s="154" t="s">
        <v>176</v>
      </c>
      <c r="B15" s="165" t="s">
        <v>177</v>
      </c>
      <c r="C15" s="166">
        <v>0.78000000000036385</v>
      </c>
      <c r="D15" s="166">
        <v>0.79400000000001458</v>
      </c>
      <c r="E15" s="166"/>
      <c r="N15" s="165" t="str">
        <f t="shared" si="0"/>
        <v>MR1445LP A Z4.5</v>
      </c>
      <c r="O15" s="166">
        <v>2492</v>
      </c>
      <c r="P15" s="166">
        <v>3953</v>
      </c>
      <c r="Q15" s="166"/>
    </row>
    <row r="16" spans="1:18" x14ac:dyDescent="0.3">
      <c r="B16" s="155" t="s">
        <v>178</v>
      </c>
      <c r="C16" s="158">
        <v>0.96799999999981079</v>
      </c>
      <c r="D16" s="158">
        <v>1.2959999999999854</v>
      </c>
      <c r="E16" s="158">
        <v>1.3659999999996217</v>
      </c>
      <c r="N16" s="155" t="str">
        <f t="shared" si="0"/>
        <v>MR888HP A</v>
      </c>
      <c r="O16" s="158">
        <v>1183</v>
      </c>
      <c r="P16" s="158">
        <v>1154</v>
      </c>
      <c r="Q16" s="158">
        <v>1149</v>
      </c>
    </row>
    <row r="17" spans="1:17" x14ac:dyDescent="0.3">
      <c r="A17" s="154" t="s">
        <v>176</v>
      </c>
      <c r="B17" s="165" t="s">
        <v>179</v>
      </c>
      <c r="C17" s="166">
        <v>-0.12800000000002909</v>
      </c>
      <c r="D17" s="166"/>
      <c r="E17" s="166"/>
      <c r="N17" s="165" t="str">
        <f t="shared" si="0"/>
        <v>MR888HP A 60DZ4.1</v>
      </c>
      <c r="O17" s="166">
        <v>3027</v>
      </c>
      <c r="P17" s="166"/>
      <c r="Q17" s="166"/>
    </row>
    <row r="18" spans="1:17" x14ac:dyDescent="0.3">
      <c r="B18" s="155" t="s">
        <v>180</v>
      </c>
      <c r="C18" s="158">
        <v>0.14000000000029103</v>
      </c>
      <c r="D18" s="158">
        <v>-0.11400000000008731</v>
      </c>
      <c r="E18" s="158">
        <v>2.4000000000087313E-2</v>
      </c>
      <c r="N18" s="155" t="str">
        <f t="shared" si="0"/>
        <v>MR825LP A</v>
      </c>
      <c r="O18" s="158">
        <v>472</v>
      </c>
      <c r="P18" s="158">
        <v>425</v>
      </c>
      <c r="Q18" s="158">
        <v>567</v>
      </c>
    </row>
    <row r="19" spans="1:17" x14ac:dyDescent="0.3">
      <c r="B19" s="155" t="s">
        <v>181</v>
      </c>
      <c r="C19" s="158">
        <v>-0.36200000000018917</v>
      </c>
      <c r="D19" s="158">
        <v>-0.28400000000001457</v>
      </c>
      <c r="E19" s="158">
        <v>0.4660000000000582</v>
      </c>
      <c r="N19" s="155" t="str">
        <f t="shared" si="0"/>
        <v>MR888HPHC A Z4.2</v>
      </c>
      <c r="O19" s="158">
        <v>3819</v>
      </c>
      <c r="P19" s="158">
        <v>3318</v>
      </c>
      <c r="Q19" s="158">
        <v>3881</v>
      </c>
    </row>
    <row r="20" spans="1:17" x14ac:dyDescent="0.3">
      <c r="B20" s="155" t="s">
        <v>182</v>
      </c>
      <c r="C20" s="158">
        <v>1.6380000000001018</v>
      </c>
      <c r="D20" s="158">
        <v>2.0179999999997382</v>
      </c>
      <c r="E20" s="158">
        <v>0.86600000000027644</v>
      </c>
      <c r="N20" s="168" t="str">
        <f t="shared" si="0"/>
        <v>MR1085LPHC D Z4.5</v>
      </c>
      <c r="O20" s="169">
        <v>4319</v>
      </c>
      <c r="P20" s="169">
        <v>4407</v>
      </c>
      <c r="Q20" s="169">
        <v>4759</v>
      </c>
    </row>
    <row r="29" spans="1:17" x14ac:dyDescent="0.3">
      <c r="I29" s="167"/>
    </row>
  </sheetData>
  <phoneticPr fontId="3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A3DCDD6888DC469B088506EA01BCD0" ma:contentTypeVersion="12" ma:contentTypeDescription="Create a new document." ma:contentTypeScope="" ma:versionID="14a4b2365e396e813a2dadfbbbb6866a">
  <xsd:schema xmlns:xsd="http://www.w3.org/2001/XMLSchema" xmlns:xs="http://www.w3.org/2001/XMLSchema" xmlns:p="http://schemas.microsoft.com/office/2006/metadata/properties" xmlns:ns2="a81579f9-74a0-421b-bf0b-90ee02e1a862" xmlns:ns3="2b3bdba9-7622-4042-b12b-4e46e85069cf" targetNamespace="http://schemas.microsoft.com/office/2006/metadata/properties" ma:root="true" ma:fieldsID="58e421fa0d34e80aea8b626c07c30c13" ns2:_="" ns3:_="">
    <xsd:import namespace="a81579f9-74a0-421b-bf0b-90ee02e1a862"/>
    <xsd:import namespace="2b3bdba9-7622-4042-b12b-4e46e85069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579f9-74a0-421b-bf0b-90ee02e1a8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27abb3-b6a4-4605-be73-24578a989c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3bdba9-7622-4042-b12b-4e46e85069c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352a3c7-c5d9-41c2-9048-8573291cd425}" ma:internalName="TaxCatchAll" ma:showField="CatchAllData" ma:web="2b3bdba9-7622-4042-b12b-4e46e85069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b3bdba9-7622-4042-b12b-4e46e85069cf" xsi:nil="true"/>
    <lcf76f155ced4ddcb4097134ff3c332f xmlns="a81579f9-74a0-421b-bf0b-90ee02e1a86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4AF9769-9684-4EF5-8AF1-598F8191376E}"/>
</file>

<file path=customXml/itemProps2.xml><?xml version="1.0" encoding="utf-8"?>
<ds:datastoreItem xmlns:ds="http://schemas.openxmlformats.org/officeDocument/2006/customXml" ds:itemID="{31472D64-EB60-41FE-AA10-3E959D1D3A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B882D8-8A99-4B7A-8507-B094FF354C2E}">
  <ds:schemaRefs>
    <ds:schemaRef ds:uri="http://schemas.microsoft.com/office/2006/metadata/properties"/>
    <ds:schemaRef ds:uri="http://schemas.microsoft.com/office/infopath/2007/PartnerControls"/>
    <ds:schemaRef ds:uri="6d5c47e6-a0c6-43ab-aecc-36d6f769fa0e"/>
    <ds:schemaRef ds:uri="49b1ff83-fcbf-447d-97e9-0d3e6f3a9a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instruction</vt:lpstr>
      <vt:lpstr>RR-raw data</vt:lpstr>
      <vt:lpstr>그래프</vt:lpstr>
      <vt:lpstr>과수비율 OneSlurry(SP6730)</vt:lpstr>
      <vt:lpstr>Recipe</vt:lpstr>
      <vt:lpstr>screening test</vt:lpstr>
      <vt:lpstr>'RR-raw data'!Print_Area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kr002902</dc:creator>
  <cp:keywords/>
  <dc:description/>
  <cp:lastModifiedBy>user</cp:lastModifiedBy>
  <cp:revision/>
  <dcterms:created xsi:type="dcterms:W3CDTF">2016-01-26T04:04:59Z</dcterms:created>
  <dcterms:modified xsi:type="dcterms:W3CDTF">2024-01-23T22:56:42Z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0x010100EFA3DCDD6888DC469B088506EA01BCD0</vt:lpwstr>
  </property>
  <property fmtid="{D5CDD505-2E9C-101B-9397-08002B2CF9AE}" pid="3" name="MediaServiceImageTags">
    <vt:lpwstr/>
  </property>
  <property fmtid="{D5CDD505-2E9C-101B-9397-08002B2CF9AE}" pid="4" name="Order">
    <vt:r8>5922200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