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Инкар\OneDrive\Рабочий стол\"/>
    </mc:Choice>
  </mc:AlternateContent>
  <xr:revisionPtr revIDLastSave="0" documentId="13_ncr:1_{E9817997-6F36-463F-B8CE-3AFA5B744042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ст1" sheetId="1" r:id="rId1"/>
    <sheet name="Лист2" sheetId="2" r:id="rId2"/>
    <sheet name="Sheet2" sheetId="6" r:id="rId3"/>
    <sheet name="Sheet4" sheetId="8" r:id="rId4"/>
    <sheet name="лист1+лист2" sheetId="3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XrA7s7JUPI1ei4XynRp6rHpA19TIlGoJVFHZMuMG148="/>
    </ext>
  </extLst>
</workbook>
</file>

<file path=xl/calcChain.xml><?xml version="1.0" encoding="utf-8"?>
<calcChain xmlns="http://schemas.openxmlformats.org/spreadsheetml/2006/main">
  <c r="M6" i="6" l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5" i="6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2" i="3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4" i="6"/>
  <c r="C4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5" i="6"/>
  <c r="K33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2" i="3"/>
  <c r="C2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2" i="3"/>
  <c r="R20" i="6"/>
  <c r="R18" i="6"/>
  <c r="R8" i="6"/>
  <c r="R13" i="6"/>
  <c r="R15" i="6"/>
  <c r="R19" i="6"/>
  <c r="R11" i="6"/>
  <c r="R17" i="6"/>
  <c r="R21" i="6"/>
  <c r="R12" i="6"/>
  <c r="R16" i="6"/>
  <c r="R6" i="6"/>
  <c r="R10" i="6"/>
  <c r="R9" i="6"/>
  <c r="R5" i="6"/>
  <c r="R7" i="6"/>
  <c r="R14" i="6"/>
  <c r="R22" i="6"/>
</calcChain>
</file>

<file path=xl/sharedStrings.xml><?xml version="1.0" encoding="utf-8"?>
<sst xmlns="http://schemas.openxmlformats.org/spreadsheetml/2006/main" count="1929" uniqueCount="38">
  <si>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</si>
  <si>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</si>
  <si>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</si>
  <si>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</si>
  <si>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</si>
  <si>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</si>
  <si>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</si>
  <si>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</si>
  <si>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</si>
  <si>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</si>
  <si>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</si>
  <si>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</si>
  <si>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</si>
  <si>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</si>
  <si>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</si>
  <si>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</si>
  <si>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</si>
  <si>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</si>
  <si>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</si>
  <si>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</si>
  <si>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</si>
  <si>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</si>
  <si>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</si>
  <si>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</si>
  <si>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</si>
  <si>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</si>
  <si>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</si>
  <si>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Grand Total</t>
  </si>
  <si>
    <t>Concat od data and territory</t>
  </si>
  <si>
    <t>Concat of data and territory</t>
  </si>
  <si>
    <t>Row Labels</t>
  </si>
  <si>
    <t>Weeknum</t>
  </si>
  <si>
    <t>Sum of Товарооборот, руб</t>
  </si>
  <si>
    <t>Sum of Количество складов</t>
  </si>
  <si>
    <t>Наценка</t>
  </si>
  <si>
    <t>Доходность</t>
  </si>
  <si>
    <t>Sum of Наценка</t>
  </si>
  <si>
    <t>Sum of Доходность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</si>
</sst>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0" fontId="2" fillId="0" borderId="0" xfId="0" applyFont="1"/>
    <xf numFmtId="0" fontId="3" fillId="2" borderId="1" xfId="1" applyBorder="1" applyAlignment="1">
      <alignment vertical="center" wrapText="1"/>
    </xf>
    <xf numFmtId="0" fontId="3" fillId="2" borderId="2" xfId="1" applyBorder="1" applyAlignment="1">
      <alignment vertical="center" wrapText="1"/>
    </xf>
    <xf numFmtId="0" fontId="3" fillId="2" borderId="3" xfId="1" applyBorder="1" applyAlignment="1">
      <alignment vertical="center" wrapText="1"/>
    </xf>
    <xf numFmtId="0" fontId="3" fillId="2" borderId="4" xfId="1" applyBorder="1" applyAlignment="1">
      <alignment vertical="center" wrapText="1"/>
    </xf>
    <xf numFmtId="164" fontId="3" fillId="2" borderId="1" xfId="1" applyNumberFormat="1" applyBorder="1"/>
    <xf numFmtId="0" fontId="3" fillId="2" borderId="2" xfId="1" applyBorder="1"/>
    <xf numFmtId="0" fontId="3" fillId="2" borderId="3" xfId="1" applyBorder="1"/>
    <xf numFmtId="0" fontId="3" fillId="2" borderId="0" xfId="1"/>
    <xf numFmtId="164" fontId="3" fillId="2" borderId="5" xfId="1" applyNumberFormat="1" applyBorder="1"/>
    <xf numFmtId="0" fontId="3" fillId="2" borderId="6" xfId="1" applyBorder="1"/>
    <xf numFmtId="0" fontId="3" fillId="2" borderId="7" xfId="1" applyBorder="1"/>
    <xf numFmtId="164" fontId="3" fillId="2" borderId="8" xfId="1" applyNumberFormat="1" applyBorder="1"/>
    <xf numFmtId="0" fontId="3" fillId="2" borderId="9" xfId="1" applyBorder="1"/>
    <xf numFmtId="0" fontId="3" fillId="2" borderId="10" xfId="1" applyBorder="1"/>
    <xf numFmtId="164" fontId="3" fillId="2" borderId="0" xfId="1" applyNumberFormat="1"/>
    <xf numFmtId="0" fontId="3" fillId="2" borderId="0" xfId="1" applyAlignment="1">
      <alignment horizontal="left"/>
    </xf>
    <xf numFmtId="0" fontId="3" fillId="2" borderId="0" xfId="1" applyAlignment="1">
      <alignment horizontal="left" indent="1"/>
    </xf>
    <xf numFmtId="0" fontId="3" fillId="2" borderId="11" xfId="1" applyBorder="1" applyAlignment="1">
      <alignment horizontal="left" indent="1"/>
    </xf>
    <xf numFmtId="0" fontId="3" fillId="2" borderId="11" xfId="1" applyBorder="1"/>
    <xf numFmtId="0" fontId="3" fillId="2" borderId="0" xfId="1" applyAlignment="1">
      <alignment vertical="center" wrapText="1"/>
    </xf>
    <xf numFmtId="10" fontId="3" fillId="2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Тестирование Аналитик .xlsx]Sheet4!PivotTable8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Sheet4!$I$3</c:f>
              <c:strCache>
                <c:ptCount val="1"/>
                <c:pt idx="0">
                  <c:v>Sum of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Sheet4!$H$4:$H$102</c:f>
              <c:multiLvlStrCache>
                <c:ptCount val="92"/>
                <c:lvl>
                  <c:pt idx="0">
                    <c:v>Москва Запад</c:v>
                  </c:pt>
                  <c:pt idx="1">
                    <c:v>Москва Восток</c:v>
                  </c:pt>
                  <c:pt idx="2">
                    <c:v>Санкт-Петербург Север</c:v>
                  </c:pt>
                  <c:pt idx="3">
                    <c:v>Санкт-Петербург Юг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Краснодар</c:v>
                  </c:pt>
                  <c:pt idx="8">
                    <c:v>Кемерово</c:v>
                  </c:pt>
                  <c:pt idx="9">
                    <c:v>Нижний Новгород</c:v>
                  </c:pt>
                  <c:pt idx="10">
                    <c:v>Пермь</c:v>
                  </c:pt>
                  <c:pt idx="11">
                    <c:v>Ростов-на-Дону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>Санкт-Петербург Север</c:v>
                  </c:pt>
                  <c:pt idx="15">
                    <c:v>Москва Запад</c:v>
                  </c:pt>
                  <c:pt idx="16">
                    <c:v>Москва Восток</c:v>
                  </c:pt>
                  <c:pt idx="17">
                    <c:v>Санкт-Петербург Юг</c:v>
                  </c:pt>
                  <c:pt idx="18">
                    <c:v>Екатеринбург</c:v>
                  </c:pt>
                  <c:pt idx="19">
                    <c:v>Волгоград</c:v>
                  </c:pt>
                  <c:pt idx="20">
                    <c:v>Казань</c:v>
                  </c:pt>
                  <c:pt idx="21">
                    <c:v>Краснодар</c:v>
                  </c:pt>
                  <c:pt idx="22">
                    <c:v>Нижний Новгород</c:v>
                  </c:pt>
                  <c:pt idx="23">
                    <c:v>Кемерово</c:v>
                  </c:pt>
                  <c:pt idx="24">
                    <c:v>Тольятти</c:v>
                  </c:pt>
                  <c:pt idx="25">
                    <c:v>Новосибирск</c:v>
                  </c:pt>
                  <c:pt idx="26">
                    <c:v>Пермь</c:v>
                  </c:pt>
                  <c:pt idx="27">
                    <c:v>Ростов-на-Дону</c:v>
                  </c:pt>
                  <c:pt idx="28">
                    <c:v>Санкт-Петербург Север</c:v>
                  </c:pt>
                  <c:pt idx="29">
                    <c:v>Москва Запад</c:v>
                  </c:pt>
                  <c:pt idx="30">
                    <c:v>Москва Восток</c:v>
                  </c:pt>
                  <c:pt idx="31">
                    <c:v>Санкт-Петербург Юг</c:v>
                  </c:pt>
                  <c:pt idx="32">
                    <c:v>Екатеринбург</c:v>
                  </c:pt>
                  <c:pt idx="33">
                    <c:v>Волгоград</c:v>
                  </c:pt>
                  <c:pt idx="34">
                    <c:v>Краснодар</c:v>
                  </c:pt>
                  <c:pt idx="35">
                    <c:v>Казань</c:v>
                  </c:pt>
                  <c:pt idx="36">
                    <c:v>Нижний Новгород</c:v>
                  </c:pt>
                  <c:pt idx="37">
                    <c:v>Кемерово</c:v>
                  </c:pt>
                  <c:pt idx="38">
                    <c:v>Новосибирск</c:v>
                  </c:pt>
                  <c:pt idx="39">
                    <c:v>Пермь</c:v>
                  </c:pt>
                  <c:pt idx="40">
                    <c:v>Тольятти</c:v>
                  </c:pt>
                  <c:pt idx="41">
                    <c:v>Ростов-на-Дону</c:v>
                  </c:pt>
                  <c:pt idx="42">
                    <c:v>Санкт-Петербург Север</c:v>
                  </c:pt>
                  <c:pt idx="43">
                    <c:v>Москва Запад</c:v>
                  </c:pt>
                  <c:pt idx="44">
                    <c:v>Москва Восток</c:v>
                  </c:pt>
                  <c:pt idx="45">
                    <c:v>Санкт-Петербург Юг</c:v>
                  </c:pt>
                  <c:pt idx="46">
                    <c:v>Екатеринбург</c:v>
                  </c:pt>
                  <c:pt idx="47">
                    <c:v>Краснодар</c:v>
                  </c:pt>
                  <c:pt idx="48">
                    <c:v>Казань</c:v>
                  </c:pt>
                  <c:pt idx="49">
                    <c:v>Волгоград</c:v>
                  </c:pt>
                  <c:pt idx="50">
                    <c:v>Нижний Новгород</c:v>
                  </c:pt>
                  <c:pt idx="51">
                    <c:v>Кемерово</c:v>
                  </c:pt>
                  <c:pt idx="52">
                    <c:v>Новосибирск</c:v>
                  </c:pt>
                  <c:pt idx="53">
                    <c:v>Тольятти</c:v>
                  </c:pt>
                  <c:pt idx="54">
                    <c:v>Пермь</c:v>
                  </c:pt>
                  <c:pt idx="55">
                    <c:v>Ростов-на-Дону</c:v>
                  </c:pt>
                  <c:pt idx="56">
                    <c:v>Санкт-Петербург Север</c:v>
                  </c:pt>
                  <c:pt idx="57">
                    <c:v>Москва Запад</c:v>
                  </c:pt>
                  <c:pt idx="58">
                    <c:v>Москва Восток</c:v>
                  </c:pt>
                  <c:pt idx="59">
                    <c:v>Санкт-Петербург Юг</c:v>
                  </c:pt>
                  <c:pt idx="60">
                    <c:v>Екатеринбург</c:v>
                  </c:pt>
                  <c:pt idx="61">
                    <c:v>Волгоград</c:v>
                  </c:pt>
                  <c:pt idx="62">
                    <c:v>Казань</c:v>
                  </c:pt>
                  <c:pt idx="63">
                    <c:v>Краснодар</c:v>
                  </c:pt>
                  <c:pt idx="64">
                    <c:v>Нижний Новгород</c:v>
                  </c:pt>
                  <c:pt idx="65">
                    <c:v>Кемерово</c:v>
                  </c:pt>
                  <c:pt idx="66">
                    <c:v>Новосибирск</c:v>
                  </c:pt>
                  <c:pt idx="67">
                    <c:v>Тольятти</c:v>
                  </c:pt>
                  <c:pt idx="68">
                    <c:v>Ростов-на-Дону</c:v>
                  </c:pt>
                  <c:pt idx="69">
                    <c:v>Пермь</c:v>
                  </c:pt>
                  <c:pt idx="70">
                    <c:v>Тюмень</c:v>
                  </c:pt>
                  <c:pt idx="71">
                    <c:v>Уфа</c:v>
                  </c:pt>
                  <c:pt idx="72">
                    <c:v>Томск</c:v>
                  </c:pt>
                  <c:pt idx="73">
                    <c:v>Самара</c:v>
                  </c:pt>
                  <c:pt idx="74">
                    <c:v>Москва Запад</c:v>
                  </c:pt>
                  <c:pt idx="75">
                    <c:v>Москва Восток</c:v>
                  </c:pt>
                  <c:pt idx="76">
                    <c:v>Санкт-Петербург Север</c:v>
                  </c:pt>
                  <c:pt idx="77">
                    <c:v>Волгоград</c:v>
                  </c:pt>
                  <c:pt idx="78">
                    <c:v>Санкт-Петербург Юг</c:v>
                  </c:pt>
                  <c:pt idx="79">
                    <c:v>Екатеринбург</c:v>
                  </c:pt>
                  <c:pt idx="80">
                    <c:v>Краснодар</c:v>
                  </c:pt>
                  <c:pt idx="81">
                    <c:v>Казань</c:v>
                  </c:pt>
                  <c:pt idx="82">
                    <c:v>Нижний Новгород</c:v>
                  </c:pt>
                  <c:pt idx="83">
                    <c:v>Новосибирск</c:v>
                  </c:pt>
                  <c:pt idx="84">
                    <c:v>Ростов-на-Дону</c:v>
                  </c:pt>
                  <c:pt idx="85">
                    <c:v>Кемерово</c:v>
                  </c:pt>
                  <c:pt idx="86">
                    <c:v>Уфа</c:v>
                  </c:pt>
                  <c:pt idx="87">
                    <c:v>Тольятти</c:v>
                  </c:pt>
                  <c:pt idx="88">
                    <c:v>Тюмень</c:v>
                  </c:pt>
                  <c:pt idx="89">
                    <c:v>Пермь</c:v>
                  </c:pt>
                  <c:pt idx="90">
                    <c:v>Самара</c:v>
                  </c:pt>
                  <c:pt idx="91">
                    <c:v>Томск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Sheet4!$I$4:$I$102</c:f>
              <c:numCache>
                <c:formatCode>General</c:formatCode>
                <c:ptCount val="92"/>
                <c:pt idx="0">
                  <c:v>136791225</c:v>
                </c:pt>
                <c:pt idx="1">
                  <c:v>130713645</c:v>
                </c:pt>
                <c:pt idx="2">
                  <c:v>233059077</c:v>
                </c:pt>
                <c:pt idx="3">
                  <c:v>176269533</c:v>
                </c:pt>
                <c:pt idx="4">
                  <c:v>42828757.5</c:v>
                </c:pt>
                <c:pt idx="5">
                  <c:v>36934095</c:v>
                </c:pt>
                <c:pt idx="6">
                  <c:v>17828215.5</c:v>
                </c:pt>
                <c:pt idx="7">
                  <c:v>13955985</c:v>
                </c:pt>
                <c:pt idx="8">
                  <c:v>16029679.5</c:v>
                </c:pt>
                <c:pt idx="9">
                  <c:v>13145965.5</c:v>
                </c:pt>
                <c:pt idx="10">
                  <c:v>6961020</c:v>
                </c:pt>
                <c:pt idx="11">
                  <c:v>2008809</c:v>
                </c:pt>
                <c:pt idx="12">
                  <c:v>5746024.5</c:v>
                </c:pt>
                <c:pt idx="13">
                  <c:v>4531000.5</c:v>
                </c:pt>
                <c:pt idx="14">
                  <c:v>272762503.5</c:v>
                </c:pt>
                <c:pt idx="15">
                  <c:v>159695760</c:v>
                </c:pt>
                <c:pt idx="16">
                  <c:v>151642039.5</c:v>
                </c:pt>
                <c:pt idx="17">
                  <c:v>208128393.85664999</c:v>
                </c:pt>
                <c:pt idx="18">
                  <c:v>46366009.5</c:v>
                </c:pt>
                <c:pt idx="19">
                  <c:v>43307155.5</c:v>
                </c:pt>
                <c:pt idx="20">
                  <c:v>20974521</c:v>
                </c:pt>
                <c:pt idx="21">
                  <c:v>16391856</c:v>
                </c:pt>
                <c:pt idx="22">
                  <c:v>17149980</c:v>
                </c:pt>
                <c:pt idx="23">
                  <c:v>19479055.5</c:v>
                </c:pt>
                <c:pt idx="24">
                  <c:v>6093688.5</c:v>
                </c:pt>
                <c:pt idx="25">
                  <c:v>7253572.5</c:v>
                </c:pt>
                <c:pt idx="26">
                  <c:v>8778597</c:v>
                </c:pt>
                <c:pt idx="27">
                  <c:v>5892277.5</c:v>
                </c:pt>
                <c:pt idx="28">
                  <c:v>269949999</c:v>
                </c:pt>
                <c:pt idx="29">
                  <c:v>142825023</c:v>
                </c:pt>
                <c:pt idx="30">
                  <c:v>135813990</c:v>
                </c:pt>
                <c:pt idx="31">
                  <c:v>199569624.22395</c:v>
                </c:pt>
                <c:pt idx="32">
                  <c:v>47079841.5</c:v>
                </c:pt>
                <c:pt idx="33">
                  <c:v>41300679</c:v>
                </c:pt>
                <c:pt idx="34">
                  <c:v>16732521</c:v>
                </c:pt>
                <c:pt idx="35">
                  <c:v>23603355</c:v>
                </c:pt>
                <c:pt idx="36">
                  <c:v>19963153.5</c:v>
                </c:pt>
                <c:pt idx="37">
                  <c:v>19724733</c:v>
                </c:pt>
                <c:pt idx="38">
                  <c:v>7841920.5</c:v>
                </c:pt>
                <c:pt idx="39">
                  <c:v>9036316.5</c:v>
                </c:pt>
                <c:pt idx="40">
                  <c:v>6439392</c:v>
                </c:pt>
                <c:pt idx="41">
                  <c:v>7382458.5</c:v>
                </c:pt>
                <c:pt idx="42">
                  <c:v>275539431.56999999</c:v>
                </c:pt>
                <c:pt idx="43">
                  <c:v>157512358.5</c:v>
                </c:pt>
                <c:pt idx="44">
                  <c:v>149589546</c:v>
                </c:pt>
                <c:pt idx="45">
                  <c:v>204608809.47659999</c:v>
                </c:pt>
                <c:pt idx="46">
                  <c:v>49575288</c:v>
                </c:pt>
                <c:pt idx="47">
                  <c:v>17647479</c:v>
                </c:pt>
                <c:pt idx="48">
                  <c:v>26815804.5</c:v>
                </c:pt>
                <c:pt idx="49">
                  <c:v>44172813</c:v>
                </c:pt>
                <c:pt idx="50">
                  <c:v>20713983</c:v>
                </c:pt>
                <c:pt idx="51">
                  <c:v>20915751</c:v>
                </c:pt>
                <c:pt idx="52">
                  <c:v>8990269.5</c:v>
                </c:pt>
                <c:pt idx="53">
                  <c:v>7373379</c:v>
                </c:pt>
                <c:pt idx="54">
                  <c:v>10598445</c:v>
                </c:pt>
                <c:pt idx="55">
                  <c:v>8638525.5</c:v>
                </c:pt>
                <c:pt idx="56">
                  <c:v>292155049.5</c:v>
                </c:pt>
                <c:pt idx="57">
                  <c:v>157857214.5</c:v>
                </c:pt>
                <c:pt idx="58">
                  <c:v>151451013</c:v>
                </c:pt>
                <c:pt idx="59">
                  <c:v>219265928.75384998</c:v>
                </c:pt>
                <c:pt idx="60">
                  <c:v>50729185.5</c:v>
                </c:pt>
                <c:pt idx="61">
                  <c:v>46485094.5</c:v>
                </c:pt>
                <c:pt idx="62">
                  <c:v>27495690</c:v>
                </c:pt>
                <c:pt idx="63">
                  <c:v>18595773</c:v>
                </c:pt>
                <c:pt idx="64">
                  <c:v>21605704.5</c:v>
                </c:pt>
                <c:pt idx="65">
                  <c:v>22579281</c:v>
                </c:pt>
                <c:pt idx="66">
                  <c:v>9909624</c:v>
                </c:pt>
                <c:pt idx="67">
                  <c:v>7762362</c:v>
                </c:pt>
                <c:pt idx="68">
                  <c:v>9328845</c:v>
                </c:pt>
                <c:pt idx="69">
                  <c:v>11902053</c:v>
                </c:pt>
                <c:pt idx="70">
                  <c:v>4861708.5</c:v>
                </c:pt>
                <c:pt idx="71">
                  <c:v>468835.5</c:v>
                </c:pt>
                <c:pt idx="72">
                  <c:v>493893</c:v>
                </c:pt>
                <c:pt idx="73">
                  <c:v>2706253.5</c:v>
                </c:pt>
                <c:pt idx="74">
                  <c:v>19465372.5</c:v>
                </c:pt>
                <c:pt idx="75">
                  <c:v>18914194.5</c:v>
                </c:pt>
                <c:pt idx="76">
                  <c:v>37257840.18135</c:v>
                </c:pt>
                <c:pt idx="77">
                  <c:v>5800290</c:v>
                </c:pt>
                <c:pt idx="78">
                  <c:v>27770092.5</c:v>
                </c:pt>
                <c:pt idx="79">
                  <c:v>6829921.5</c:v>
                </c:pt>
                <c:pt idx="80">
                  <c:v>2538967.5</c:v>
                </c:pt>
                <c:pt idx="81">
                  <c:v>3865251</c:v>
                </c:pt>
                <c:pt idx="82">
                  <c:v>3013512</c:v>
                </c:pt>
                <c:pt idx="83">
                  <c:v>1293219</c:v>
                </c:pt>
                <c:pt idx="84">
                  <c:v>1565632.5</c:v>
                </c:pt>
                <c:pt idx="85">
                  <c:v>2945035.5</c:v>
                </c:pt>
                <c:pt idx="86">
                  <c:v>410892</c:v>
                </c:pt>
                <c:pt idx="87">
                  <c:v>1007742</c:v>
                </c:pt>
                <c:pt idx="88">
                  <c:v>802447.5</c:v>
                </c:pt>
                <c:pt idx="89">
                  <c:v>1526608.5</c:v>
                </c:pt>
                <c:pt idx="90">
                  <c:v>636345</c:v>
                </c:pt>
                <c:pt idx="91">
                  <c:v>389013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7-408D-9EEF-15D44FA5CC76}"/>
            </c:ext>
          </c:extLst>
        </c:ser>
        <c:ser>
          <c:idx val="1"/>
          <c:order val="1"/>
          <c:tx>
            <c:strRef>
              <c:f>Sheet4!$J$3</c:f>
              <c:strCache>
                <c:ptCount val="1"/>
                <c:pt idx="0">
                  <c:v>Sum of Доходность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Sheet4!$H$4:$H$102</c:f>
              <c:multiLvlStrCache>
                <c:ptCount val="92"/>
                <c:lvl>
                  <c:pt idx="0">
                    <c:v>Москва Запад</c:v>
                  </c:pt>
                  <c:pt idx="1">
                    <c:v>Москва Восток</c:v>
                  </c:pt>
                  <c:pt idx="2">
                    <c:v>Санкт-Петербург Север</c:v>
                  </c:pt>
                  <c:pt idx="3">
                    <c:v>Санкт-Петербург Юг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Краснодар</c:v>
                  </c:pt>
                  <c:pt idx="8">
                    <c:v>Кемерово</c:v>
                  </c:pt>
                  <c:pt idx="9">
                    <c:v>Нижний Новгород</c:v>
                  </c:pt>
                  <c:pt idx="10">
                    <c:v>Пермь</c:v>
                  </c:pt>
                  <c:pt idx="11">
                    <c:v>Ростов-на-Дону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>Санкт-Петербург Север</c:v>
                  </c:pt>
                  <c:pt idx="15">
                    <c:v>Москва Запад</c:v>
                  </c:pt>
                  <c:pt idx="16">
                    <c:v>Москва Восток</c:v>
                  </c:pt>
                  <c:pt idx="17">
                    <c:v>Санкт-Петербург Юг</c:v>
                  </c:pt>
                  <c:pt idx="18">
                    <c:v>Екатеринбург</c:v>
                  </c:pt>
                  <c:pt idx="19">
                    <c:v>Волгоград</c:v>
                  </c:pt>
                  <c:pt idx="20">
                    <c:v>Казань</c:v>
                  </c:pt>
                  <c:pt idx="21">
                    <c:v>Краснодар</c:v>
                  </c:pt>
                  <c:pt idx="22">
                    <c:v>Нижний Новгород</c:v>
                  </c:pt>
                  <c:pt idx="23">
                    <c:v>Кемерово</c:v>
                  </c:pt>
                  <c:pt idx="24">
                    <c:v>Тольятти</c:v>
                  </c:pt>
                  <c:pt idx="25">
                    <c:v>Новосибирск</c:v>
                  </c:pt>
                  <c:pt idx="26">
                    <c:v>Пермь</c:v>
                  </c:pt>
                  <c:pt idx="27">
                    <c:v>Ростов-на-Дону</c:v>
                  </c:pt>
                  <c:pt idx="28">
                    <c:v>Санкт-Петербург Север</c:v>
                  </c:pt>
                  <c:pt idx="29">
                    <c:v>Москва Запад</c:v>
                  </c:pt>
                  <c:pt idx="30">
                    <c:v>Москва Восток</c:v>
                  </c:pt>
                  <c:pt idx="31">
                    <c:v>Санкт-Петербург Юг</c:v>
                  </c:pt>
                  <c:pt idx="32">
                    <c:v>Екатеринбург</c:v>
                  </c:pt>
                  <c:pt idx="33">
                    <c:v>Волгоград</c:v>
                  </c:pt>
                  <c:pt idx="34">
                    <c:v>Краснодар</c:v>
                  </c:pt>
                  <c:pt idx="35">
                    <c:v>Казань</c:v>
                  </c:pt>
                  <c:pt idx="36">
                    <c:v>Нижний Новгород</c:v>
                  </c:pt>
                  <c:pt idx="37">
                    <c:v>Кемерово</c:v>
                  </c:pt>
                  <c:pt idx="38">
                    <c:v>Новосибирск</c:v>
                  </c:pt>
                  <c:pt idx="39">
                    <c:v>Пермь</c:v>
                  </c:pt>
                  <c:pt idx="40">
                    <c:v>Тольятти</c:v>
                  </c:pt>
                  <c:pt idx="41">
                    <c:v>Ростов-на-Дону</c:v>
                  </c:pt>
                  <c:pt idx="42">
                    <c:v>Санкт-Петербург Север</c:v>
                  </c:pt>
                  <c:pt idx="43">
                    <c:v>Москва Запад</c:v>
                  </c:pt>
                  <c:pt idx="44">
                    <c:v>Москва Восток</c:v>
                  </c:pt>
                  <c:pt idx="45">
                    <c:v>Санкт-Петербург Юг</c:v>
                  </c:pt>
                  <c:pt idx="46">
                    <c:v>Екатеринбург</c:v>
                  </c:pt>
                  <c:pt idx="47">
                    <c:v>Краснодар</c:v>
                  </c:pt>
                  <c:pt idx="48">
                    <c:v>Казань</c:v>
                  </c:pt>
                  <c:pt idx="49">
                    <c:v>Волгоград</c:v>
                  </c:pt>
                  <c:pt idx="50">
                    <c:v>Нижний Новгород</c:v>
                  </c:pt>
                  <c:pt idx="51">
                    <c:v>Кемерово</c:v>
                  </c:pt>
                  <c:pt idx="52">
                    <c:v>Новосибирск</c:v>
                  </c:pt>
                  <c:pt idx="53">
                    <c:v>Тольятти</c:v>
                  </c:pt>
                  <c:pt idx="54">
                    <c:v>Пермь</c:v>
                  </c:pt>
                  <c:pt idx="55">
                    <c:v>Ростов-на-Дону</c:v>
                  </c:pt>
                  <c:pt idx="56">
                    <c:v>Санкт-Петербург Север</c:v>
                  </c:pt>
                  <c:pt idx="57">
                    <c:v>Москва Запад</c:v>
                  </c:pt>
                  <c:pt idx="58">
                    <c:v>Москва Восток</c:v>
                  </c:pt>
                  <c:pt idx="59">
                    <c:v>Санкт-Петербург Юг</c:v>
                  </c:pt>
                  <c:pt idx="60">
                    <c:v>Екатеринбург</c:v>
                  </c:pt>
                  <c:pt idx="61">
                    <c:v>Волгоград</c:v>
                  </c:pt>
                  <c:pt idx="62">
                    <c:v>Казань</c:v>
                  </c:pt>
                  <c:pt idx="63">
                    <c:v>Краснодар</c:v>
                  </c:pt>
                  <c:pt idx="64">
                    <c:v>Нижний Новгород</c:v>
                  </c:pt>
                  <c:pt idx="65">
                    <c:v>Кемерово</c:v>
                  </c:pt>
                  <c:pt idx="66">
                    <c:v>Новосибирск</c:v>
                  </c:pt>
                  <c:pt idx="67">
                    <c:v>Тольятти</c:v>
                  </c:pt>
                  <c:pt idx="68">
                    <c:v>Ростов-на-Дону</c:v>
                  </c:pt>
                  <c:pt idx="69">
                    <c:v>Пермь</c:v>
                  </c:pt>
                  <c:pt idx="70">
                    <c:v>Тюмень</c:v>
                  </c:pt>
                  <c:pt idx="71">
                    <c:v>Уфа</c:v>
                  </c:pt>
                  <c:pt idx="72">
                    <c:v>Томск</c:v>
                  </c:pt>
                  <c:pt idx="73">
                    <c:v>Самара</c:v>
                  </c:pt>
                  <c:pt idx="74">
                    <c:v>Москва Запад</c:v>
                  </c:pt>
                  <c:pt idx="75">
                    <c:v>Москва Восток</c:v>
                  </c:pt>
                  <c:pt idx="76">
                    <c:v>Санкт-Петербург Север</c:v>
                  </c:pt>
                  <c:pt idx="77">
                    <c:v>Волгоград</c:v>
                  </c:pt>
                  <c:pt idx="78">
                    <c:v>Санкт-Петербург Юг</c:v>
                  </c:pt>
                  <c:pt idx="79">
                    <c:v>Екатеринбург</c:v>
                  </c:pt>
                  <c:pt idx="80">
                    <c:v>Краснодар</c:v>
                  </c:pt>
                  <c:pt idx="81">
                    <c:v>Казань</c:v>
                  </c:pt>
                  <c:pt idx="82">
                    <c:v>Нижний Новгород</c:v>
                  </c:pt>
                  <c:pt idx="83">
                    <c:v>Новосибирск</c:v>
                  </c:pt>
                  <c:pt idx="84">
                    <c:v>Ростов-на-Дону</c:v>
                  </c:pt>
                  <c:pt idx="85">
                    <c:v>Кемерово</c:v>
                  </c:pt>
                  <c:pt idx="86">
                    <c:v>Уфа</c:v>
                  </c:pt>
                  <c:pt idx="87">
                    <c:v>Тольятти</c:v>
                  </c:pt>
                  <c:pt idx="88">
                    <c:v>Тюмень</c:v>
                  </c:pt>
                  <c:pt idx="89">
                    <c:v>Пермь</c:v>
                  </c:pt>
                  <c:pt idx="90">
                    <c:v>Самара</c:v>
                  </c:pt>
                  <c:pt idx="91">
                    <c:v>Томск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Sheet4!$J$4:$J$102</c:f>
              <c:numCache>
                <c:formatCode>General</c:formatCode>
                <c:ptCount val="92"/>
                <c:pt idx="0">
                  <c:v>2.1416680358454627</c:v>
                </c:pt>
                <c:pt idx="1">
                  <c:v>2.1360486114744806</c:v>
                </c:pt>
                <c:pt idx="2">
                  <c:v>2.1119194790849529</c:v>
                </c:pt>
                <c:pt idx="3">
                  <c:v>2.0261953463701734</c:v>
                </c:pt>
                <c:pt idx="4">
                  <c:v>1.7311117566196248</c:v>
                </c:pt>
                <c:pt idx="5">
                  <c:v>1.6025295873359848</c:v>
                </c:pt>
                <c:pt idx="6">
                  <c:v>1.2395902715916356</c:v>
                </c:pt>
                <c:pt idx="7">
                  <c:v>1.2244898736287657</c:v>
                </c:pt>
                <c:pt idx="8">
                  <c:v>0.98053171048244869</c:v>
                </c:pt>
                <c:pt idx="9">
                  <c:v>0.88794111647703922</c:v>
                </c:pt>
                <c:pt idx="10">
                  <c:v>0.28705894659637898</c:v>
                </c:pt>
                <c:pt idx="11">
                  <c:v>0.13447541849319167</c:v>
                </c:pt>
                <c:pt idx="12">
                  <c:v>0.10905984224691276</c:v>
                </c:pt>
                <c:pt idx="13">
                  <c:v>-0.32858023904575545</c:v>
                </c:pt>
                <c:pt idx="14">
                  <c:v>2.4700597571325034</c:v>
                </c:pt>
                <c:pt idx="15">
                  <c:v>2.4275566496993157</c:v>
                </c:pt>
                <c:pt idx="16">
                  <c:v>2.4149907162216913</c:v>
                </c:pt>
                <c:pt idx="17">
                  <c:v>2.4014579606354443</c:v>
                </c:pt>
                <c:pt idx="18">
                  <c:v>1.9277315797694756</c:v>
                </c:pt>
                <c:pt idx="19">
                  <c:v>1.8025614572502275</c:v>
                </c:pt>
                <c:pt idx="20">
                  <c:v>1.4975443106087321</c:v>
                </c:pt>
                <c:pt idx="21">
                  <c:v>1.380441699489559</c:v>
                </c:pt>
                <c:pt idx="22">
                  <c:v>1.0005477744903088</c:v>
                </c:pt>
                <c:pt idx="23">
                  <c:v>0.76656879794710209</c:v>
                </c:pt>
                <c:pt idx="24">
                  <c:v>2.2238118014832137E-2</c:v>
                </c:pt>
                <c:pt idx="25">
                  <c:v>5.9708262852422311E-3</c:v>
                </c:pt>
                <c:pt idx="26">
                  <c:v>-0.15021278329235638</c:v>
                </c:pt>
                <c:pt idx="27">
                  <c:v>-0.55203523853782765</c:v>
                </c:pt>
                <c:pt idx="28">
                  <c:v>2.5041219034907707</c:v>
                </c:pt>
                <c:pt idx="29">
                  <c:v>2.4600078340044935</c:v>
                </c:pt>
                <c:pt idx="30">
                  <c:v>2.4314326689149341</c:v>
                </c:pt>
                <c:pt idx="31">
                  <c:v>2.3910547747762227</c:v>
                </c:pt>
                <c:pt idx="32">
                  <c:v>2.0434922155641022</c:v>
                </c:pt>
                <c:pt idx="33">
                  <c:v>1.6802295969237815</c:v>
                </c:pt>
                <c:pt idx="34">
                  <c:v>1.4145153998710813</c:v>
                </c:pt>
                <c:pt idx="35">
                  <c:v>1.2904210977987363</c:v>
                </c:pt>
                <c:pt idx="36">
                  <c:v>1.2670452550569515</c:v>
                </c:pt>
                <c:pt idx="37">
                  <c:v>0.8048702447136189</c:v>
                </c:pt>
                <c:pt idx="38">
                  <c:v>0.19277994230703407</c:v>
                </c:pt>
                <c:pt idx="39">
                  <c:v>0.10200536957325879</c:v>
                </c:pt>
                <c:pt idx="40">
                  <c:v>-4.0726878560565817E-2</c:v>
                </c:pt>
                <c:pt idx="41">
                  <c:v>-6.8782461339573914E-2</c:v>
                </c:pt>
                <c:pt idx="42">
                  <c:v>2.3306726740463732</c:v>
                </c:pt>
                <c:pt idx="43">
                  <c:v>2.3209825559738704</c:v>
                </c:pt>
                <c:pt idx="44">
                  <c:v>2.2794613082676229</c:v>
                </c:pt>
                <c:pt idx="45">
                  <c:v>2.2014403594574325</c:v>
                </c:pt>
                <c:pt idx="46">
                  <c:v>1.493143208273747</c:v>
                </c:pt>
                <c:pt idx="47">
                  <c:v>1.3270148432404016</c:v>
                </c:pt>
                <c:pt idx="48">
                  <c:v>1.304140617234822</c:v>
                </c:pt>
                <c:pt idx="49">
                  <c:v>1.2025920992768548</c:v>
                </c:pt>
                <c:pt idx="50">
                  <c:v>1.0232267913806545</c:v>
                </c:pt>
                <c:pt idx="51">
                  <c:v>0.62496147381674239</c:v>
                </c:pt>
                <c:pt idx="52">
                  <c:v>0.54971488086490683</c:v>
                </c:pt>
                <c:pt idx="53">
                  <c:v>0.38479612112383366</c:v>
                </c:pt>
                <c:pt idx="54">
                  <c:v>0.19761726769805812</c:v>
                </c:pt>
                <c:pt idx="55">
                  <c:v>7.0722732232241486E-2</c:v>
                </c:pt>
                <c:pt idx="56">
                  <c:v>2.3579944783309457</c:v>
                </c:pt>
                <c:pt idx="57">
                  <c:v>2.3324967982441449</c:v>
                </c:pt>
                <c:pt idx="58">
                  <c:v>2.2900975734616758</c:v>
                </c:pt>
                <c:pt idx="59">
                  <c:v>2.2121676535605106</c:v>
                </c:pt>
                <c:pt idx="60">
                  <c:v>1.8832041271173132</c:v>
                </c:pt>
                <c:pt idx="61">
                  <c:v>1.6910917482834442</c:v>
                </c:pt>
                <c:pt idx="62">
                  <c:v>1.6204056582051063</c:v>
                </c:pt>
                <c:pt idx="63">
                  <c:v>1.4483556548718117</c:v>
                </c:pt>
                <c:pt idx="64">
                  <c:v>1.3344219195932754</c:v>
                </c:pt>
                <c:pt idx="65">
                  <c:v>1.0296214884165078</c:v>
                </c:pt>
                <c:pt idx="66">
                  <c:v>1.0029474542229049</c:v>
                </c:pt>
                <c:pt idx="67">
                  <c:v>0.72712870727028744</c:v>
                </c:pt>
                <c:pt idx="68">
                  <c:v>0.54191406131318365</c:v>
                </c:pt>
                <c:pt idx="69">
                  <c:v>0.52047799912258941</c:v>
                </c:pt>
                <c:pt idx="70">
                  <c:v>0.45661021614384489</c:v>
                </c:pt>
                <c:pt idx="71">
                  <c:v>0.11527933068562683</c:v>
                </c:pt>
                <c:pt idx="72">
                  <c:v>1.3244667600256724E-2</c:v>
                </c:pt>
                <c:pt idx="73">
                  <c:v>-0.20305062376662034</c:v>
                </c:pt>
                <c:pt idx="74">
                  <c:v>0.32350666287380053</c:v>
                </c:pt>
                <c:pt idx="75">
                  <c:v>0.32163249928089943</c:v>
                </c:pt>
                <c:pt idx="76">
                  <c:v>0.32100995853242259</c:v>
                </c:pt>
                <c:pt idx="77">
                  <c:v>0.2914721002363389</c:v>
                </c:pt>
                <c:pt idx="78">
                  <c:v>0.2836968035708165</c:v>
                </c:pt>
                <c:pt idx="79">
                  <c:v>0.28290653384904452</c:v>
                </c:pt>
                <c:pt idx="80">
                  <c:v>0.21253775516510062</c:v>
                </c:pt>
                <c:pt idx="81">
                  <c:v>0.18714230558743278</c:v>
                </c:pt>
                <c:pt idx="82">
                  <c:v>0.18613641493265018</c:v>
                </c:pt>
                <c:pt idx="83">
                  <c:v>0.15691979933520517</c:v>
                </c:pt>
                <c:pt idx="84">
                  <c:v>0.11080783954293486</c:v>
                </c:pt>
                <c:pt idx="85">
                  <c:v>0.10390434503974418</c:v>
                </c:pt>
                <c:pt idx="86">
                  <c:v>8.2924240475896957E-2</c:v>
                </c:pt>
                <c:pt idx="87">
                  <c:v>5.8012333542183464E-2</c:v>
                </c:pt>
                <c:pt idx="88">
                  <c:v>5.5758028526212283E-2</c:v>
                </c:pt>
                <c:pt idx="89">
                  <c:v>-1.3645540359097773E-2</c:v>
                </c:pt>
                <c:pt idx="90">
                  <c:v>-0.18986834078791651</c:v>
                </c:pt>
                <c:pt idx="91">
                  <c:v>-0.30763071525665553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57-408D-9EEF-15D44FA5C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57032"/>
        <c:axId val="251258112"/>
      </c:barChart>
      <c:catAx>
        <c:axId val="25125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8112"/>
        <c:crosses val="autoZero"/>
        <c:auto val="1"/>
        <c:lblAlgn val="ctr"/>
        <c:lblOffset val="100"/>
        <c:noMultiLvlLbl val="0"/>
      </c:catAx>
      <c:valAx>
        <c:axId val="251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70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[Копия Тестирование Аналитик .xlsx]Sheet4!PivotTable9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148248371109697E-2"/>
          <c:y val="1.7604229759741571E-2"/>
          <c:w val="0.9100944221503745"/>
          <c:h val="0.509783969311528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Sheet4!$AD$3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Sheet4!$AC$4:$AC$102</c:f>
              <c:multiLvlStrCache>
                <c:ptCount val="92"/>
                <c:lvl>
                  <c:pt idx="0">
                    <c:v>Москва Запад</c:v>
                  </c:pt>
                  <c:pt idx="1">
                    <c:v>Москва Восток</c:v>
                  </c:pt>
                  <c:pt idx="2">
                    <c:v>Санкт-Петербург Север</c:v>
                  </c:pt>
                  <c:pt idx="3">
                    <c:v>Санкт-Петербург Юг</c:v>
                  </c:pt>
                  <c:pt idx="4">
                    <c:v>Екатеринбург</c:v>
                  </c:pt>
                  <c:pt idx="5">
                    <c:v>Волгоград</c:v>
                  </c:pt>
                  <c:pt idx="6">
                    <c:v>Казань</c:v>
                  </c:pt>
                  <c:pt idx="7">
                    <c:v>Краснодар</c:v>
                  </c:pt>
                  <c:pt idx="8">
                    <c:v>Кемерово</c:v>
                  </c:pt>
                  <c:pt idx="9">
                    <c:v>Нижний Новгород</c:v>
                  </c:pt>
                  <c:pt idx="10">
                    <c:v>Пермь</c:v>
                  </c:pt>
                  <c:pt idx="11">
                    <c:v>Ростов-на-Дону</c:v>
                  </c:pt>
                  <c:pt idx="12">
                    <c:v>Новосибирск</c:v>
                  </c:pt>
                  <c:pt idx="13">
                    <c:v>Тольятти</c:v>
                  </c:pt>
                  <c:pt idx="14">
                    <c:v>Санкт-Петербург Север</c:v>
                  </c:pt>
                  <c:pt idx="15">
                    <c:v>Москва Запад</c:v>
                  </c:pt>
                  <c:pt idx="16">
                    <c:v>Москва Восток</c:v>
                  </c:pt>
                  <c:pt idx="17">
                    <c:v>Санкт-Петербург Юг</c:v>
                  </c:pt>
                  <c:pt idx="18">
                    <c:v>Екатеринбург</c:v>
                  </c:pt>
                  <c:pt idx="19">
                    <c:v>Волгоград</c:v>
                  </c:pt>
                  <c:pt idx="20">
                    <c:v>Казань</c:v>
                  </c:pt>
                  <c:pt idx="21">
                    <c:v>Краснодар</c:v>
                  </c:pt>
                  <c:pt idx="22">
                    <c:v>Нижний Новгород</c:v>
                  </c:pt>
                  <c:pt idx="23">
                    <c:v>Кемерово</c:v>
                  </c:pt>
                  <c:pt idx="24">
                    <c:v>Тольятти</c:v>
                  </c:pt>
                  <c:pt idx="25">
                    <c:v>Новосибирск</c:v>
                  </c:pt>
                  <c:pt idx="26">
                    <c:v>Пермь</c:v>
                  </c:pt>
                  <c:pt idx="27">
                    <c:v>Ростов-на-Дону</c:v>
                  </c:pt>
                  <c:pt idx="28">
                    <c:v>Санкт-Петербург Север</c:v>
                  </c:pt>
                  <c:pt idx="29">
                    <c:v>Москва Запад</c:v>
                  </c:pt>
                  <c:pt idx="30">
                    <c:v>Москва Восток</c:v>
                  </c:pt>
                  <c:pt idx="31">
                    <c:v>Санкт-Петербург Юг</c:v>
                  </c:pt>
                  <c:pt idx="32">
                    <c:v>Екатеринбург</c:v>
                  </c:pt>
                  <c:pt idx="33">
                    <c:v>Волгоград</c:v>
                  </c:pt>
                  <c:pt idx="34">
                    <c:v>Краснодар</c:v>
                  </c:pt>
                  <c:pt idx="35">
                    <c:v>Казань</c:v>
                  </c:pt>
                  <c:pt idx="36">
                    <c:v>Нижний Новгород</c:v>
                  </c:pt>
                  <c:pt idx="37">
                    <c:v>Кемерово</c:v>
                  </c:pt>
                  <c:pt idx="38">
                    <c:v>Новосибирск</c:v>
                  </c:pt>
                  <c:pt idx="39">
                    <c:v>Пермь</c:v>
                  </c:pt>
                  <c:pt idx="40">
                    <c:v>Тольятти</c:v>
                  </c:pt>
                  <c:pt idx="41">
                    <c:v>Ростов-на-Дону</c:v>
                  </c:pt>
                  <c:pt idx="42">
                    <c:v>Санкт-Петербург Север</c:v>
                  </c:pt>
                  <c:pt idx="43">
                    <c:v>Москва Запад</c:v>
                  </c:pt>
                  <c:pt idx="44">
                    <c:v>Москва Восток</c:v>
                  </c:pt>
                  <c:pt idx="45">
                    <c:v>Санкт-Петербург Юг</c:v>
                  </c:pt>
                  <c:pt idx="46">
                    <c:v>Екатеринбург</c:v>
                  </c:pt>
                  <c:pt idx="47">
                    <c:v>Краснодар</c:v>
                  </c:pt>
                  <c:pt idx="48">
                    <c:v>Казань</c:v>
                  </c:pt>
                  <c:pt idx="49">
                    <c:v>Волгоград</c:v>
                  </c:pt>
                  <c:pt idx="50">
                    <c:v>Нижний Новгород</c:v>
                  </c:pt>
                  <c:pt idx="51">
                    <c:v>Кемерово</c:v>
                  </c:pt>
                  <c:pt idx="52">
                    <c:v>Новосибирск</c:v>
                  </c:pt>
                  <c:pt idx="53">
                    <c:v>Тольятти</c:v>
                  </c:pt>
                  <c:pt idx="54">
                    <c:v>Пермь</c:v>
                  </c:pt>
                  <c:pt idx="55">
                    <c:v>Ростов-на-Дону</c:v>
                  </c:pt>
                  <c:pt idx="56">
                    <c:v>Санкт-Петербург Север</c:v>
                  </c:pt>
                  <c:pt idx="57">
                    <c:v>Москва Запад</c:v>
                  </c:pt>
                  <c:pt idx="58">
                    <c:v>Москва Восток</c:v>
                  </c:pt>
                  <c:pt idx="59">
                    <c:v>Санкт-Петербург Юг</c:v>
                  </c:pt>
                  <c:pt idx="60">
                    <c:v>Екатеринбург</c:v>
                  </c:pt>
                  <c:pt idx="61">
                    <c:v>Волгоград</c:v>
                  </c:pt>
                  <c:pt idx="62">
                    <c:v>Казань</c:v>
                  </c:pt>
                  <c:pt idx="63">
                    <c:v>Краснодар</c:v>
                  </c:pt>
                  <c:pt idx="64">
                    <c:v>Нижний Новгород</c:v>
                  </c:pt>
                  <c:pt idx="65">
                    <c:v>Кемерово</c:v>
                  </c:pt>
                  <c:pt idx="66">
                    <c:v>Новосибирск</c:v>
                  </c:pt>
                  <c:pt idx="67">
                    <c:v>Тольятти</c:v>
                  </c:pt>
                  <c:pt idx="68">
                    <c:v>Ростов-на-Дону</c:v>
                  </c:pt>
                  <c:pt idx="69">
                    <c:v>Пермь</c:v>
                  </c:pt>
                  <c:pt idx="70">
                    <c:v>Тюмень</c:v>
                  </c:pt>
                  <c:pt idx="71">
                    <c:v>Уфа</c:v>
                  </c:pt>
                  <c:pt idx="72">
                    <c:v>Томск</c:v>
                  </c:pt>
                  <c:pt idx="73">
                    <c:v>Самара</c:v>
                  </c:pt>
                  <c:pt idx="74">
                    <c:v>Москва Запад</c:v>
                  </c:pt>
                  <c:pt idx="75">
                    <c:v>Москва Восток</c:v>
                  </c:pt>
                  <c:pt idx="76">
                    <c:v>Санкт-Петербург Север</c:v>
                  </c:pt>
                  <c:pt idx="77">
                    <c:v>Волгоград</c:v>
                  </c:pt>
                  <c:pt idx="78">
                    <c:v>Санкт-Петербург Юг</c:v>
                  </c:pt>
                  <c:pt idx="79">
                    <c:v>Екатеринбург</c:v>
                  </c:pt>
                  <c:pt idx="80">
                    <c:v>Краснодар</c:v>
                  </c:pt>
                  <c:pt idx="81">
                    <c:v>Казань</c:v>
                  </c:pt>
                  <c:pt idx="82">
                    <c:v>Нижний Новгород</c:v>
                  </c:pt>
                  <c:pt idx="83">
                    <c:v>Новосибирск</c:v>
                  </c:pt>
                  <c:pt idx="84">
                    <c:v>Ростов-на-Дону</c:v>
                  </c:pt>
                  <c:pt idx="85">
                    <c:v>Кемерово</c:v>
                  </c:pt>
                  <c:pt idx="86">
                    <c:v>Уфа</c:v>
                  </c:pt>
                  <c:pt idx="87">
                    <c:v>Тольятти</c:v>
                  </c:pt>
                  <c:pt idx="88">
                    <c:v>Тюмень</c:v>
                  </c:pt>
                  <c:pt idx="89">
                    <c:v>Пермь</c:v>
                  </c:pt>
                  <c:pt idx="90">
                    <c:v>Самара</c:v>
                  </c:pt>
                  <c:pt idx="91">
                    <c:v>Томск</c:v>
                  </c:pt>
                </c:lvl>
                <c:lvl>
                  <c:pt idx="0">
                    <c:v>18</c:v>
                  </c:pt>
                  <c:pt idx="14">
                    <c:v>19</c:v>
                  </c:pt>
                  <c:pt idx="28">
                    <c:v>20</c:v>
                  </c:pt>
                  <c:pt idx="42">
                    <c:v>21</c:v>
                  </c:pt>
                  <c:pt idx="56">
                    <c:v>22</c:v>
                  </c:pt>
                  <c:pt idx="74">
                    <c:v>23</c:v>
                  </c:pt>
                </c:lvl>
              </c:multiLvlStrCache>
            </c:multiLvlStrRef>
          </c:cat>
          <c:val>
            <c:numRef>
              <c:f>Sheet4!$AD$4:$AD$102</c:f>
              <c:numCache>
                <c:formatCode>General</c:formatCode>
                <c:ptCount val="92"/>
                <c:pt idx="0">
                  <c:v>2.1416680358454627</c:v>
                </c:pt>
                <c:pt idx="1">
                  <c:v>2.1360486114744806</c:v>
                </c:pt>
                <c:pt idx="2">
                  <c:v>2.1119194790849529</c:v>
                </c:pt>
                <c:pt idx="3">
                  <c:v>2.0261953463701734</c:v>
                </c:pt>
                <c:pt idx="4">
                  <c:v>1.7311117566196248</c:v>
                </c:pt>
                <c:pt idx="5">
                  <c:v>1.6025295873359848</c:v>
                </c:pt>
                <c:pt idx="6">
                  <c:v>1.2395902715916356</c:v>
                </c:pt>
                <c:pt idx="7">
                  <c:v>1.2244898736287657</c:v>
                </c:pt>
                <c:pt idx="8">
                  <c:v>0.98053171048244869</c:v>
                </c:pt>
                <c:pt idx="9">
                  <c:v>0.88794111647703922</c:v>
                </c:pt>
                <c:pt idx="10">
                  <c:v>0.28705894659637898</c:v>
                </c:pt>
                <c:pt idx="11">
                  <c:v>0.13447541849319167</c:v>
                </c:pt>
                <c:pt idx="12">
                  <c:v>0.10905984224691276</c:v>
                </c:pt>
                <c:pt idx="13">
                  <c:v>-0.32858023904575545</c:v>
                </c:pt>
                <c:pt idx="14">
                  <c:v>2.4700597571325034</c:v>
                </c:pt>
                <c:pt idx="15">
                  <c:v>2.4275566496993157</c:v>
                </c:pt>
                <c:pt idx="16">
                  <c:v>2.4149907162216913</c:v>
                </c:pt>
                <c:pt idx="17">
                  <c:v>2.4014579606354443</c:v>
                </c:pt>
                <c:pt idx="18">
                  <c:v>1.9277315797694756</c:v>
                </c:pt>
                <c:pt idx="19">
                  <c:v>1.8025614572502275</c:v>
                </c:pt>
                <c:pt idx="20">
                  <c:v>1.4975443106087321</c:v>
                </c:pt>
                <c:pt idx="21">
                  <c:v>1.380441699489559</c:v>
                </c:pt>
                <c:pt idx="22">
                  <c:v>1.0005477744903088</c:v>
                </c:pt>
                <c:pt idx="23">
                  <c:v>0.76656879794710209</c:v>
                </c:pt>
                <c:pt idx="24">
                  <c:v>2.2238118014832137E-2</c:v>
                </c:pt>
                <c:pt idx="25">
                  <c:v>5.9708262852422311E-3</c:v>
                </c:pt>
                <c:pt idx="26">
                  <c:v>-0.15021278329235638</c:v>
                </c:pt>
                <c:pt idx="27">
                  <c:v>-0.55203523853782765</c:v>
                </c:pt>
                <c:pt idx="28">
                  <c:v>2.5041219034907707</c:v>
                </c:pt>
                <c:pt idx="29">
                  <c:v>2.4600078340044935</c:v>
                </c:pt>
                <c:pt idx="30">
                  <c:v>2.4314326689149341</c:v>
                </c:pt>
                <c:pt idx="31">
                  <c:v>2.3910547747762227</c:v>
                </c:pt>
                <c:pt idx="32">
                  <c:v>2.0434922155641022</c:v>
                </c:pt>
                <c:pt idx="33">
                  <c:v>1.6802295969237815</c:v>
                </c:pt>
                <c:pt idx="34">
                  <c:v>1.4145153998710813</c:v>
                </c:pt>
                <c:pt idx="35">
                  <c:v>1.2904210977987363</c:v>
                </c:pt>
                <c:pt idx="36">
                  <c:v>1.2670452550569515</c:v>
                </c:pt>
                <c:pt idx="37">
                  <c:v>0.8048702447136189</c:v>
                </c:pt>
                <c:pt idx="38">
                  <c:v>0.19277994230703407</c:v>
                </c:pt>
                <c:pt idx="39">
                  <c:v>0.10200536957325879</c:v>
                </c:pt>
                <c:pt idx="40">
                  <c:v>-4.0726878560565817E-2</c:v>
                </c:pt>
                <c:pt idx="41">
                  <c:v>-6.8782461339573914E-2</c:v>
                </c:pt>
                <c:pt idx="42">
                  <c:v>2.3306726740463732</c:v>
                </c:pt>
                <c:pt idx="43">
                  <c:v>2.3209825559738704</c:v>
                </c:pt>
                <c:pt idx="44">
                  <c:v>2.2794613082676229</c:v>
                </c:pt>
                <c:pt idx="45">
                  <c:v>2.2014403594574325</c:v>
                </c:pt>
                <c:pt idx="46">
                  <c:v>1.493143208273747</c:v>
                </c:pt>
                <c:pt idx="47">
                  <c:v>1.3270148432404016</c:v>
                </c:pt>
                <c:pt idx="48">
                  <c:v>1.304140617234822</c:v>
                </c:pt>
                <c:pt idx="49">
                  <c:v>1.2025920992768548</c:v>
                </c:pt>
                <c:pt idx="50">
                  <c:v>1.0232267913806545</c:v>
                </c:pt>
                <c:pt idx="51">
                  <c:v>0.62496147381674239</c:v>
                </c:pt>
                <c:pt idx="52">
                  <c:v>0.54971488086490683</c:v>
                </c:pt>
                <c:pt idx="53">
                  <c:v>0.38479612112383366</c:v>
                </c:pt>
                <c:pt idx="54">
                  <c:v>0.19761726769805812</c:v>
                </c:pt>
                <c:pt idx="55">
                  <c:v>7.0722732232241486E-2</c:v>
                </c:pt>
                <c:pt idx="56">
                  <c:v>2.3579944783309457</c:v>
                </c:pt>
                <c:pt idx="57">
                  <c:v>2.3324967982441449</c:v>
                </c:pt>
                <c:pt idx="58">
                  <c:v>2.2900975734616758</c:v>
                </c:pt>
                <c:pt idx="59">
                  <c:v>2.2121676535605106</c:v>
                </c:pt>
                <c:pt idx="60">
                  <c:v>1.8832041271173132</c:v>
                </c:pt>
                <c:pt idx="61">
                  <c:v>1.6910917482834442</c:v>
                </c:pt>
                <c:pt idx="62">
                  <c:v>1.6204056582051063</c:v>
                </c:pt>
                <c:pt idx="63">
                  <c:v>1.4483556548718117</c:v>
                </c:pt>
                <c:pt idx="64">
                  <c:v>1.3344219195932754</c:v>
                </c:pt>
                <c:pt idx="65">
                  <c:v>1.0296214884165078</c:v>
                </c:pt>
                <c:pt idx="66">
                  <c:v>1.0029474542229049</c:v>
                </c:pt>
                <c:pt idx="67">
                  <c:v>0.72712870727028744</c:v>
                </c:pt>
                <c:pt idx="68">
                  <c:v>0.54191406131318365</c:v>
                </c:pt>
                <c:pt idx="69">
                  <c:v>0.52047799912258941</c:v>
                </c:pt>
                <c:pt idx="70">
                  <c:v>0.45661021614384489</c:v>
                </c:pt>
                <c:pt idx="71">
                  <c:v>0.11527933068562683</c:v>
                </c:pt>
                <c:pt idx="72">
                  <c:v>1.3244667600256724E-2</c:v>
                </c:pt>
                <c:pt idx="73">
                  <c:v>-0.20305062376662034</c:v>
                </c:pt>
                <c:pt idx="74">
                  <c:v>0.32350666287380053</c:v>
                </c:pt>
                <c:pt idx="75">
                  <c:v>0.32163249928089943</c:v>
                </c:pt>
                <c:pt idx="76">
                  <c:v>0.32100995853242259</c:v>
                </c:pt>
                <c:pt idx="77">
                  <c:v>0.2914721002363389</c:v>
                </c:pt>
                <c:pt idx="78">
                  <c:v>0.2836968035708165</c:v>
                </c:pt>
                <c:pt idx="79">
                  <c:v>0.28290653384904452</c:v>
                </c:pt>
                <c:pt idx="80">
                  <c:v>0.21253775516510062</c:v>
                </c:pt>
                <c:pt idx="81">
                  <c:v>0.18714230558743278</c:v>
                </c:pt>
                <c:pt idx="82">
                  <c:v>0.18613641493265018</c:v>
                </c:pt>
                <c:pt idx="83">
                  <c:v>0.15691979933520517</c:v>
                </c:pt>
                <c:pt idx="84">
                  <c:v>0.11080783954293486</c:v>
                </c:pt>
                <c:pt idx="85">
                  <c:v>0.10390434503974418</c:v>
                </c:pt>
                <c:pt idx="86">
                  <c:v>8.2924240475896957E-2</c:v>
                </c:pt>
                <c:pt idx="87">
                  <c:v>5.8012333542183464E-2</c:v>
                </c:pt>
                <c:pt idx="88">
                  <c:v>5.5758028526212283E-2</c:v>
                </c:pt>
                <c:pt idx="89">
                  <c:v>-1.3645540359097773E-2</c:v>
                </c:pt>
                <c:pt idx="90">
                  <c:v>-0.18986834078791651</c:v>
                </c:pt>
                <c:pt idx="91">
                  <c:v>-0.30763071525665553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5-4C37-9B94-FDC9A9902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582000"/>
        <c:axId val="978920656"/>
      </c:barChart>
      <c:catAx>
        <c:axId val="8595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20656"/>
        <c:crosses val="autoZero"/>
        <c:auto val="1"/>
        <c:lblAlgn val="ctr"/>
        <c:lblOffset val="100"/>
        <c:noMultiLvlLbl val="0"/>
      </c:catAx>
      <c:valAx>
        <c:axId val="9789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52036</xdr:colOff>
      <xdr:row>104</xdr:row>
      <xdr:rowOff>3564</xdr:rowOff>
    </xdr:from>
    <xdr:to>
      <xdr:col>14</xdr:col>
      <xdr:colOff>817417</xdr:colOff>
      <xdr:row>129</xdr:row>
      <xdr:rowOff>166254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32990-743E-FD6B-712A-1FAC61A73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581891</xdr:colOff>
      <xdr:row>103</xdr:row>
      <xdr:rowOff>162176</xdr:rowOff>
    </xdr:from>
    <xdr:to>
      <xdr:col>32</xdr:col>
      <xdr:colOff>524842</xdr:colOff>
      <xdr:row>130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EE8BB-F9C4-2012-481C-ECEDB811D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7.674032407405" createdVersion="8" refreshedVersion="8" minRefreshableVersion="3" recordCount="504" xr:uid="{756DB22B-680A-4FA8-96F8-CCE38F86EEA2}">
  <cacheSource type="worksheet">
    <worksheetSource ref="A1:K505" sheet="лист1+лист2"/>
  </cacheSource>
  <cacheFields count="11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Concat od data and territory" numFmtId="0">
      <sharedItems/>
    </cacheField>
    <cacheField name="Weeknum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7.715018634262" createdVersion="8" refreshedVersion="8" minRefreshableVersion="3" recordCount="504" xr:uid="{B35E79A6-C65B-412C-A2E9-1B53A2EB741B}">
  <cacheSource type="worksheet">
    <worksheetSource ref="A1:M505" sheet="лист1+лист2"/>
  </cacheSource>
  <cacheFields count="13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Concat od data and territory" numFmtId="0">
      <sharedItems/>
    </cacheField>
    <cacheField name="Weeknum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Наценка" numFmtId="10">
      <sharedItems containsSemiMixedTypes="0" containsString="0" containsNumber="1" minValue="-2.9873573714821952E-2" maxValue="0.405961352855921"/>
    </cacheField>
    <cacheField name="Доходность" numFmtId="10">
      <sharedItems containsSemiMixedTypes="0" containsString="0" containsNumber="1" minValue="-0.30763071525665553" maxValue="0.385184596027158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n v="565363.01599999995"/>
    <n v="64235.456923076919"/>
    <n v="15"/>
    <n v="441"/>
    <n v="368"/>
    <s v="43982Самара"/>
    <x v="0"/>
  </r>
  <r>
    <d v="2020-05-30T00:00:00"/>
    <x v="0"/>
    <n v="10029"/>
    <x v="1"/>
    <n v="707654.63099999994"/>
    <n v="112379.26539999999"/>
    <n v="15"/>
    <n v="490"/>
    <n v="409"/>
    <s v="43981Самара"/>
    <x v="0"/>
  </r>
  <r>
    <d v="2020-05-28T00:00:00"/>
    <x v="0"/>
    <n v="8536.5"/>
    <x v="2"/>
    <n v="640961.69299999997"/>
    <n v="61475.592307692306"/>
    <n v="15"/>
    <n v="464"/>
    <n v="390"/>
    <s v="43979Самара"/>
    <x v="0"/>
  </r>
  <r>
    <d v="2020-05-16T00:00:00"/>
    <x v="1"/>
    <n v="38947.5"/>
    <x v="3"/>
    <n v="2740255.2110000001"/>
    <n v="294361.0811230769"/>
    <n v="21"/>
    <n v="2145"/>
    <n v="1947"/>
    <s v="43967Кемерово"/>
    <x v="1"/>
  </r>
  <r>
    <d v="2020-05-19T00:00:00"/>
    <x v="1"/>
    <n v="31842"/>
    <x v="4"/>
    <n v="2269371.4459999995"/>
    <n v="328803.84615384613"/>
    <n v="21"/>
    <n v="1860"/>
    <n v="1704"/>
    <s v="43970Кемерово"/>
    <x v="2"/>
  </r>
  <r>
    <d v="2020-05-17T00:00:00"/>
    <x v="1"/>
    <n v="32023.5"/>
    <x v="5"/>
    <n v="2290967.0389999999"/>
    <n v="246817.75113846152"/>
    <n v="21"/>
    <n v="1874"/>
    <n v="1705"/>
    <s v="43968Кемерово"/>
    <x v="1"/>
  </r>
  <r>
    <d v="2020-05-09T00:00:00"/>
    <x v="1"/>
    <n v="31147.5"/>
    <x v="6"/>
    <n v="2261296.2760000001"/>
    <n v="225845"/>
    <n v="21"/>
    <n v="1735"/>
    <n v="1568"/>
    <s v="43960Кемерово"/>
    <x v="3"/>
  </r>
  <r>
    <d v="2020-05-04T00:00:00"/>
    <x v="1"/>
    <n v="25566"/>
    <x v="7"/>
    <n v="1875929.923"/>
    <n v="280340.16570000001"/>
    <n v="20"/>
    <n v="1519"/>
    <n v="1372"/>
    <s v="43955Кемерово"/>
    <x v="3"/>
  </r>
  <r>
    <d v="2020-04-29T00:00:00"/>
    <x v="1"/>
    <n v="29319"/>
    <x v="8"/>
    <n v="2115481.9889999996"/>
    <n v="139204.6"/>
    <n v="18"/>
    <n v="1684"/>
    <n v="1528"/>
    <s v="43950Кемерово"/>
    <x v="4"/>
  </r>
  <r>
    <d v="2020-05-02T00:00:00"/>
    <x v="1"/>
    <n v="29031"/>
    <x v="9"/>
    <n v="2165434.9249999998"/>
    <n v="185484.16923076924"/>
    <n v="18"/>
    <n v="1708"/>
    <n v="1534"/>
    <s v="43953Кемерово"/>
    <x v="4"/>
  </r>
  <r>
    <d v="2020-05-26T00:00:00"/>
    <x v="1"/>
    <n v="33423"/>
    <x v="10"/>
    <n v="2395998.3769999999"/>
    <n v="259067.63954615386"/>
    <n v="20"/>
    <n v="2044"/>
    <n v="1863"/>
    <s v="43977Кемерово"/>
    <x v="0"/>
  </r>
  <r>
    <d v="2020-05-01T00:00:00"/>
    <x v="1"/>
    <n v="32487"/>
    <x v="11"/>
    <n v="2397503.37"/>
    <n v="232079.84750769229"/>
    <n v="18"/>
    <n v="1826"/>
    <n v="1633"/>
    <s v="43952Кемерово"/>
    <x v="4"/>
  </r>
  <r>
    <d v="2020-05-12T00:00:00"/>
    <x v="1"/>
    <n v="28219.5"/>
    <x v="12"/>
    <n v="2050101.9780000001"/>
    <n v="309760.33573076921"/>
    <n v="21"/>
    <n v="1656"/>
    <n v="1516"/>
    <s v="43963Кемерово"/>
    <x v="1"/>
  </r>
  <r>
    <d v="2020-05-21T00:00:00"/>
    <x v="1"/>
    <n v="31272"/>
    <x v="13"/>
    <n v="2257728.2139999997"/>
    <n v="301623.79230769229"/>
    <n v="21"/>
    <n v="1787"/>
    <n v="1626"/>
    <s v="43972Кемерово"/>
    <x v="2"/>
  </r>
  <r>
    <d v="2020-05-20T00:00:00"/>
    <x v="1"/>
    <n v="34077"/>
    <x v="14"/>
    <n v="2389543.5279999999"/>
    <n v="459604.90796153841"/>
    <n v="21"/>
    <n v="1921"/>
    <n v="1767"/>
    <s v="43971Кемерово"/>
    <x v="2"/>
  </r>
  <r>
    <d v="2020-05-05T00:00:00"/>
    <x v="1"/>
    <n v="31566"/>
    <x v="15"/>
    <n v="2323003.267"/>
    <n v="287619.52953846153"/>
    <n v="20"/>
    <n v="1773"/>
    <n v="1604"/>
    <s v="43956Кемерово"/>
    <x v="3"/>
  </r>
  <r>
    <d v="2020-04-28T00:00:00"/>
    <x v="1"/>
    <n v="26940"/>
    <x v="16"/>
    <n v="1931011.4870000002"/>
    <n v="149032.79178461537"/>
    <n v="18"/>
    <n v="1539"/>
    <n v="1404"/>
    <s v="43949Кемерово"/>
    <x v="4"/>
  </r>
  <r>
    <d v="2020-05-13T00:00:00"/>
    <x v="1"/>
    <n v="29241"/>
    <x v="17"/>
    <n v="2071714.7239999999"/>
    <n v="361201.8010384615"/>
    <n v="21"/>
    <n v="1698"/>
    <n v="1554"/>
    <s v="43964Кемерово"/>
    <x v="1"/>
  </r>
  <r>
    <d v="2020-05-03T00:00:00"/>
    <x v="1"/>
    <n v="26082"/>
    <x v="18"/>
    <n v="1925475.1139999998"/>
    <n v="247646.60936153846"/>
    <n v="20"/>
    <n v="1520"/>
    <n v="1373"/>
    <s v="43954Кемерово"/>
    <x v="4"/>
  </r>
  <r>
    <d v="2020-05-06T00:00:00"/>
    <x v="1"/>
    <n v="32511"/>
    <x v="19"/>
    <n v="2406562.0579999997"/>
    <n v="306098.4769230769"/>
    <n v="20"/>
    <n v="1784"/>
    <n v="1632"/>
    <s v="43957Кемерово"/>
    <x v="3"/>
  </r>
  <r>
    <d v="2020-05-23T00:00:00"/>
    <x v="1"/>
    <n v="42703.5"/>
    <x v="20"/>
    <n v="3056063.7349999999"/>
    <n v="223670.01693846151"/>
    <n v="21"/>
    <n v="2340"/>
    <n v="2146"/>
    <s v="43974Кемерово"/>
    <x v="2"/>
  </r>
  <r>
    <d v="2020-05-25T00:00:00"/>
    <x v="1"/>
    <n v="35592"/>
    <x v="21"/>
    <n v="2540760.0409999997"/>
    <n v="351098.05384615384"/>
    <n v="20"/>
    <n v="2087"/>
    <n v="1914"/>
    <s v="43976Кемерово"/>
    <x v="0"/>
  </r>
  <r>
    <d v="2020-04-30T00:00:00"/>
    <x v="1"/>
    <n v="30445.5"/>
    <x v="22"/>
    <n v="2244503.1999999997"/>
    <n v="203231.46096923074"/>
    <n v="19"/>
    <n v="1712"/>
    <n v="1552"/>
    <s v="43951Кемерово"/>
    <x v="4"/>
  </r>
  <r>
    <d v="2020-05-10T00:00:00"/>
    <x v="1"/>
    <n v="36619.5"/>
    <x v="23"/>
    <n v="2647972.3429999999"/>
    <n v="371661.65384615387"/>
    <n v="21"/>
    <n v="2016"/>
    <n v="1846"/>
    <s v="43961Кемерово"/>
    <x v="3"/>
  </r>
  <r>
    <d v="2020-05-08T00:00:00"/>
    <x v="1"/>
    <n v="29409"/>
    <x v="24"/>
    <n v="2133443.3049999997"/>
    <n v="355537.44449230767"/>
    <n v="21"/>
    <n v="1646"/>
    <n v="1492"/>
    <s v="43959Кемерово"/>
    <x v="3"/>
  </r>
  <r>
    <d v="2020-05-07T00:00:00"/>
    <x v="1"/>
    <n v="27018"/>
    <x v="25"/>
    <n v="2000889.9870000002"/>
    <n v="283287.86923076923"/>
    <n v="21"/>
    <n v="1542"/>
    <n v="1405"/>
    <s v="43958Кемерово"/>
    <x v="3"/>
  </r>
  <r>
    <d v="2020-05-24T00:00:00"/>
    <x v="1"/>
    <n v="34303.5"/>
    <x v="26"/>
    <n v="2399312.9350000001"/>
    <n v="282325.24615384615"/>
    <n v="20"/>
    <n v="1999"/>
    <n v="1829"/>
    <s v="43975Кемерово"/>
    <x v="2"/>
  </r>
  <r>
    <d v="2020-05-31T00:00:00"/>
    <x v="1"/>
    <n v="36999"/>
    <x v="27"/>
    <n v="2757933.63"/>
    <n v="112971.77692307692"/>
    <n v="21"/>
    <n v="2271"/>
    <n v="2085"/>
    <s v="43982Кемерово"/>
    <x v="0"/>
  </r>
  <r>
    <d v="2020-05-30T00:00:00"/>
    <x v="1"/>
    <n v="44001"/>
    <x v="28"/>
    <n v="3132604.841"/>
    <n v="242715.26253846151"/>
    <n v="20"/>
    <n v="2597"/>
    <n v="2376"/>
    <s v="43981Кемерово"/>
    <x v="0"/>
  </r>
  <r>
    <d v="2020-05-28T00:00:00"/>
    <x v="1"/>
    <n v="30982.5"/>
    <x v="29"/>
    <n v="2232253.034"/>
    <n v="343211.54262307688"/>
    <n v="20"/>
    <n v="1886"/>
    <n v="1736"/>
    <s v="43979Кемерово"/>
    <x v="0"/>
  </r>
  <r>
    <d v="2020-05-16T00:00:00"/>
    <x v="2"/>
    <n v="88063.5"/>
    <x v="30"/>
    <n v="5779076.7979999995"/>
    <n v="152384.93586153846"/>
    <n v="31"/>
    <n v="5593"/>
    <n v="5177"/>
    <s v="43967Екатеринбург"/>
    <x v="1"/>
  </r>
  <r>
    <d v="2020-05-19T00:00:00"/>
    <x v="2"/>
    <n v="84024"/>
    <x v="31"/>
    <n v="5426339.5819999995"/>
    <n v="195070.25003076921"/>
    <n v="31"/>
    <n v="5389"/>
    <n v="5024"/>
    <s v="43970Екатеринбург"/>
    <x v="2"/>
  </r>
  <r>
    <d v="2020-05-17T00:00:00"/>
    <x v="2"/>
    <n v="78057"/>
    <x v="32"/>
    <n v="5115462.4009999996"/>
    <n v="61149.515384615377"/>
    <n v="31"/>
    <n v="5206"/>
    <n v="4843"/>
    <s v="43968Екатеринбург"/>
    <x v="1"/>
  </r>
  <r>
    <d v="2020-05-09T00:00:00"/>
    <x v="2"/>
    <n v="69720"/>
    <x v="33"/>
    <n v="4726931.9569999995"/>
    <n v="294634.35530769231"/>
    <n v="31"/>
    <n v="4556"/>
    <n v="4220"/>
    <s v="43960Екатеринбург"/>
    <x v="3"/>
  </r>
  <r>
    <d v="2020-05-04T00:00:00"/>
    <x v="2"/>
    <n v="72928.5"/>
    <x v="34"/>
    <n v="4993791.9560000002"/>
    <n v="215294.37692307692"/>
    <n v="31"/>
    <n v="4968"/>
    <n v="4596"/>
    <s v="43955Екатеринбург"/>
    <x v="3"/>
  </r>
  <r>
    <d v="2020-04-29T00:00:00"/>
    <x v="2"/>
    <n v="79527"/>
    <x v="35"/>
    <n v="5432087.9790000003"/>
    <n v="172769.19230769231"/>
    <n v="31"/>
    <n v="5378"/>
    <n v="4985"/>
    <s v="43950Екатеринбург"/>
    <x v="4"/>
  </r>
  <r>
    <d v="2020-05-02T00:00:00"/>
    <x v="2"/>
    <n v="60463.5"/>
    <x v="36"/>
    <n v="4218316.0290000001"/>
    <n v="244262.12107692307"/>
    <n v="31"/>
    <n v="4157"/>
    <n v="3823"/>
    <s v="43953Екатеринбург"/>
    <x v="4"/>
  </r>
  <r>
    <d v="2020-05-26T00:00:00"/>
    <x v="2"/>
    <n v="79975.5"/>
    <x v="37"/>
    <n v="5083946.1689999998"/>
    <n v="141931.13193076922"/>
    <n v="31"/>
    <n v="5493"/>
    <n v="5119"/>
    <s v="43977Екатеринбург"/>
    <x v="0"/>
  </r>
  <r>
    <d v="2020-05-01T00:00:00"/>
    <x v="2"/>
    <n v="97534.5"/>
    <x v="38"/>
    <n v="6855177.2400000002"/>
    <n v="185180.38007692309"/>
    <n v="31"/>
    <n v="6118"/>
    <n v="5564"/>
    <s v="43952Екатеринбург"/>
    <x v="4"/>
  </r>
  <r>
    <d v="2020-05-12T00:00:00"/>
    <x v="2"/>
    <n v="71520"/>
    <x v="39"/>
    <n v="4793096.1439999994"/>
    <n v="181432.06769230767"/>
    <n v="31"/>
    <n v="4800"/>
    <n v="4470"/>
    <s v="43963Екатеринбург"/>
    <x v="1"/>
  </r>
  <r>
    <d v="2020-05-21T00:00:00"/>
    <x v="2"/>
    <n v="79485"/>
    <x v="40"/>
    <n v="5212858.58"/>
    <n v="120955.33846153846"/>
    <n v="31"/>
    <n v="5207"/>
    <n v="4868"/>
    <s v="43972Екатеринбург"/>
    <x v="2"/>
  </r>
  <r>
    <d v="2020-05-20T00:00:00"/>
    <x v="2"/>
    <n v="93313.5"/>
    <x v="41"/>
    <n v="5922822.6779999994"/>
    <n v="714758.2"/>
    <n v="31"/>
    <n v="5698"/>
    <n v="5258"/>
    <s v="43971Екатеринбург"/>
    <x v="2"/>
  </r>
  <r>
    <d v="2020-05-05T00:00:00"/>
    <x v="2"/>
    <n v="76585.5"/>
    <x v="42"/>
    <n v="5290094.2719999999"/>
    <n v="386033.17544615385"/>
    <n v="31"/>
    <n v="5188"/>
    <n v="4800"/>
    <s v="43956Екатеринбург"/>
    <x v="3"/>
  </r>
  <r>
    <d v="2020-04-28T00:00:00"/>
    <x v="2"/>
    <n v="81826.5"/>
    <x v="43"/>
    <n v="5366333.7130000005"/>
    <n v="145122.77781538462"/>
    <n v="31"/>
    <n v="5465"/>
    <n v="5096"/>
    <s v="43949Екатеринбург"/>
    <x v="4"/>
  </r>
  <r>
    <d v="2020-05-13T00:00:00"/>
    <x v="2"/>
    <n v="78846"/>
    <x v="44"/>
    <n v="5288518.7799999993"/>
    <n v="227969.01538461537"/>
    <n v="31"/>
    <n v="5251"/>
    <n v="4853"/>
    <s v="43964Екатеринбург"/>
    <x v="1"/>
  </r>
  <r>
    <d v="2020-05-03T00:00:00"/>
    <x v="2"/>
    <n v="77263.5"/>
    <x v="45"/>
    <n v="5282661.8549999995"/>
    <n v="161473.07692307691"/>
    <n v="31"/>
    <n v="5155"/>
    <n v="4762"/>
    <s v="43954Екатеринбург"/>
    <x v="4"/>
  </r>
  <r>
    <d v="2020-05-06T00:00:00"/>
    <x v="2"/>
    <n v="68994"/>
    <x v="46"/>
    <n v="4695811.3490000004"/>
    <n v="157384.1788307692"/>
    <n v="31"/>
    <n v="4709"/>
    <n v="4348"/>
    <s v="43957Екатеринбург"/>
    <x v="3"/>
  </r>
  <r>
    <d v="2020-05-23T00:00:00"/>
    <x v="2"/>
    <n v="102889.5"/>
    <x v="47"/>
    <n v="6673236.3720000004"/>
    <n v="127223.84583076923"/>
    <n v="31"/>
    <n v="6276"/>
    <n v="5801"/>
    <s v="43974Екатеринбург"/>
    <x v="2"/>
  </r>
  <r>
    <d v="2020-05-25T00:00:00"/>
    <x v="2"/>
    <n v="76999.5"/>
    <x v="48"/>
    <n v="5032216.1889999993"/>
    <n v="100883.95384615385"/>
    <n v="31"/>
    <n v="5210"/>
    <n v="4841"/>
    <s v="43976Екатеринбург"/>
    <x v="0"/>
  </r>
  <r>
    <d v="2020-04-30T00:00:00"/>
    <x v="2"/>
    <n v="77565"/>
    <x v="49"/>
    <n v="5349682.4849999994"/>
    <n v="31578.207692307689"/>
    <n v="31"/>
    <n v="5120"/>
    <n v="4737"/>
    <s v="43951Екатеринбург"/>
    <x v="4"/>
  </r>
  <r>
    <d v="2020-05-10T00:00:00"/>
    <x v="2"/>
    <n v="84132"/>
    <x v="50"/>
    <n v="5637882.125"/>
    <n v="126673.26923076922"/>
    <n v="31"/>
    <n v="5495"/>
    <n v="5093"/>
    <s v="43961Екатеринбург"/>
    <x v="3"/>
  </r>
  <r>
    <d v="2020-05-08T00:00:00"/>
    <x v="2"/>
    <n v="69544.5"/>
    <x v="51"/>
    <n v="4773839.9380000001"/>
    <n v="201777.4038153846"/>
    <n v="31"/>
    <n v="4635"/>
    <n v="4266"/>
    <s v="43959Екатеринбург"/>
    <x v="3"/>
  </r>
  <r>
    <d v="2020-05-07T00:00:00"/>
    <x v="2"/>
    <n v="73204.5"/>
    <x v="52"/>
    <n v="5001227.6710000001"/>
    <n v="184167.76355384616"/>
    <n v="31"/>
    <n v="4903"/>
    <n v="4527"/>
    <s v="43958Екатеринбург"/>
    <x v="3"/>
  </r>
  <r>
    <d v="2020-05-24T00:00:00"/>
    <x v="2"/>
    <n v="76663.5"/>
    <x v="53"/>
    <n v="5048965.7960000001"/>
    <n v="94608.146153846144"/>
    <n v="31"/>
    <n v="5035"/>
    <n v="4683"/>
    <s v="43975Екатеринбург"/>
    <x v="2"/>
  </r>
  <r>
    <d v="2020-05-16T00:00:00"/>
    <x v="3"/>
    <n v="14265"/>
    <x v="54"/>
    <n v="1024403.9859999999"/>
    <n v="72626.813907692311"/>
    <n v="10"/>
    <n v="760"/>
    <n v="672"/>
    <s v="43967Тольятти"/>
    <x v="1"/>
  </r>
  <r>
    <d v="2020-05-19T00:00:00"/>
    <x v="3"/>
    <n v="11526"/>
    <x v="55"/>
    <n v="820018.375"/>
    <n v="77816.215384615381"/>
    <n v="10"/>
    <n v="649"/>
    <n v="568"/>
    <s v="43970Тольятти"/>
    <x v="2"/>
  </r>
  <r>
    <d v="2020-05-17T00:00:00"/>
    <x v="3"/>
    <n v="10402.5"/>
    <x v="56"/>
    <n v="729677.51899999997"/>
    <n v="140731.96461538461"/>
    <n v="10"/>
    <n v="591"/>
    <n v="513"/>
    <s v="43968Тольятти"/>
    <x v="1"/>
  </r>
  <r>
    <d v="2020-05-09T00:00:00"/>
    <x v="3"/>
    <n v="13216.5"/>
    <x v="57"/>
    <n v="937716.15799999994"/>
    <n v="61387.776923076919"/>
    <n v="10"/>
    <n v="644"/>
    <n v="559"/>
    <s v="43960Тольятти"/>
    <x v="3"/>
  </r>
  <r>
    <d v="2020-05-04T00:00:00"/>
    <x v="3"/>
    <n v="9130.5"/>
    <x v="58"/>
    <n v="644150.51899999997"/>
    <n v="98026.490369230756"/>
    <n v="10"/>
    <n v="462"/>
    <n v="396"/>
    <s v="43955Тольятти"/>
    <x v="3"/>
  </r>
  <r>
    <d v="2020-04-29T00:00:00"/>
    <x v="3"/>
    <n v="10840.5"/>
    <x v="59"/>
    <n v="783753.29499999993"/>
    <n v="58214.93076923077"/>
    <n v="10"/>
    <n v="502"/>
    <n v="433"/>
    <s v="43950Тольятти"/>
    <x v="4"/>
  </r>
  <r>
    <d v="2020-05-02T00:00:00"/>
    <x v="3"/>
    <n v="7866"/>
    <x v="60"/>
    <n v="575518.06799999997"/>
    <n v="119723.42363076922"/>
    <n v="10"/>
    <n v="416"/>
    <n v="341"/>
    <s v="43953Тольятти"/>
    <x v="4"/>
  </r>
  <r>
    <d v="2020-05-26T00:00:00"/>
    <x v="3"/>
    <n v="11835"/>
    <x v="61"/>
    <n v="825345.05300000007"/>
    <n v="109486.33076923077"/>
    <n v="10"/>
    <n v="692"/>
    <n v="601"/>
    <s v="43977Тольятти"/>
    <x v="0"/>
  </r>
  <r>
    <d v="2020-05-01T00:00:00"/>
    <x v="3"/>
    <n v="11619"/>
    <x v="62"/>
    <n v="829782.37600000005"/>
    <n v="121759.66210769229"/>
    <n v="10"/>
    <n v="554"/>
    <n v="472"/>
    <s v="43952Тольятти"/>
    <x v="4"/>
  </r>
  <r>
    <d v="2020-05-12T00:00:00"/>
    <x v="3"/>
    <n v="9328.5"/>
    <x v="63"/>
    <n v="634517.67299999995"/>
    <n v="136157.98361538461"/>
    <n v="10"/>
    <n v="526"/>
    <n v="448"/>
    <s v="43963Тольятти"/>
    <x v="1"/>
  </r>
  <r>
    <d v="2020-05-21T00:00:00"/>
    <x v="3"/>
    <n v="11250"/>
    <x v="64"/>
    <n v="808524.505"/>
    <n v="94344.953846153847"/>
    <n v="10"/>
    <n v="677"/>
    <n v="591"/>
    <s v="43972Тольятти"/>
    <x v="2"/>
  </r>
  <r>
    <d v="2020-05-20T00:00:00"/>
    <x v="3"/>
    <n v="13063.5"/>
    <x v="65"/>
    <n v="910480.6449999999"/>
    <n v="64430.964123076919"/>
    <n v="10"/>
    <n v="745"/>
    <n v="654"/>
    <s v="43971Тольятти"/>
    <x v="2"/>
  </r>
  <r>
    <d v="2020-05-05T00:00:00"/>
    <x v="3"/>
    <n v="10147.5"/>
    <x v="66"/>
    <n v="718019.27600000007"/>
    <n v="92027.36809230769"/>
    <n v="10"/>
    <n v="511"/>
    <n v="437"/>
    <s v="43956Тольятти"/>
    <x v="3"/>
  </r>
  <r>
    <d v="2020-04-28T00:00:00"/>
    <x v="3"/>
    <n v="12331.5"/>
    <x v="67"/>
    <n v="896773.32399999991"/>
    <n v="51681.038461538461"/>
    <n v="10"/>
    <n v="580"/>
    <n v="506"/>
    <s v="43949Тольятти"/>
    <x v="4"/>
  </r>
  <r>
    <d v="2020-05-13T00:00:00"/>
    <x v="3"/>
    <n v="11202"/>
    <x v="68"/>
    <n v="799644.75899999996"/>
    <n v="111860.49372307691"/>
    <n v="10"/>
    <n v="612"/>
    <n v="530"/>
    <s v="43964Тольятти"/>
    <x v="1"/>
  </r>
  <r>
    <d v="2020-05-31T00:00:00"/>
    <x v="2"/>
    <n v="89149.5"/>
    <x v="69"/>
    <n v="5979210.0970000001"/>
    <n v="47580.146153846152"/>
    <n v="31"/>
    <n v="5760"/>
    <n v="5367"/>
    <s v="43982Екатеринбург"/>
    <x v="0"/>
  </r>
  <r>
    <d v="2020-05-03T00:00:00"/>
    <x v="3"/>
    <n v="8185.5"/>
    <x v="70"/>
    <n v="575840.67700000003"/>
    <n v="73920.584615384607"/>
    <n v="10"/>
    <n v="402"/>
    <n v="333"/>
    <s v="43954Тольятти"/>
    <x v="4"/>
  </r>
  <r>
    <d v="2020-05-30T00:00:00"/>
    <x v="2"/>
    <n v="108123"/>
    <x v="71"/>
    <n v="7329868.665"/>
    <n v="137418.15930769229"/>
    <n v="31"/>
    <n v="6735"/>
    <n v="6264"/>
    <s v="43981Екатеринбург"/>
    <x v="0"/>
  </r>
  <r>
    <d v="2020-05-06T00:00:00"/>
    <x v="3"/>
    <n v="9210"/>
    <x v="72"/>
    <n v="616683.38099999994"/>
    <n v="99623.130769230775"/>
    <n v="10"/>
    <n v="465"/>
    <n v="390"/>
    <s v="43957Тольятти"/>
    <x v="3"/>
  </r>
  <r>
    <d v="2020-05-23T00:00:00"/>
    <x v="3"/>
    <n v="14773.5"/>
    <x v="73"/>
    <n v="1069622.507"/>
    <n v="74049.523076923084"/>
    <n v="10"/>
    <n v="828"/>
    <n v="734"/>
    <s v="43974Тольятти"/>
    <x v="2"/>
  </r>
  <r>
    <d v="2020-05-28T00:00:00"/>
    <x v="2"/>
    <n v="78141"/>
    <x v="74"/>
    <n v="5084073.5159999998"/>
    <n v="142499.01538461537"/>
    <n v="31"/>
    <n v="5355"/>
    <n v="4969"/>
    <s v="43979Екатеринбург"/>
    <x v="0"/>
  </r>
  <r>
    <d v="2020-05-25T00:00:00"/>
    <x v="3"/>
    <n v="12280.5"/>
    <x v="75"/>
    <n v="871047.598"/>
    <n v="85172.084615384621"/>
    <n v="10"/>
    <n v="739"/>
    <n v="642"/>
    <s v="43976Тольятти"/>
    <x v="0"/>
  </r>
  <r>
    <d v="2020-04-30T00:00:00"/>
    <x v="3"/>
    <n v="8934"/>
    <x v="76"/>
    <n v="663415.49699999997"/>
    <n v="24274.438461538462"/>
    <n v="10"/>
    <n v="448"/>
    <n v="376"/>
    <s v="43951Тольятти"/>
    <x v="4"/>
  </r>
  <r>
    <d v="2020-05-10T00:00:00"/>
    <x v="3"/>
    <n v="12918"/>
    <x v="77"/>
    <n v="896111.80299999996"/>
    <n v="99729.923076923063"/>
    <n v="10"/>
    <n v="642"/>
    <n v="556"/>
    <s v="43961Тольятти"/>
    <x v="3"/>
  </r>
  <r>
    <d v="2020-05-08T00:00:00"/>
    <x v="3"/>
    <n v="12528"/>
    <x v="78"/>
    <n v="861486.47499999998"/>
    <n v="87212.130769230775"/>
    <n v="10"/>
    <n v="638"/>
    <n v="547"/>
    <s v="43959Тольятти"/>
    <x v="3"/>
  </r>
  <r>
    <d v="2020-05-07T00:00:00"/>
    <x v="3"/>
    <n v="11029.5"/>
    <x v="79"/>
    <n v="758428.73499999999"/>
    <n v="86710.804507692301"/>
    <n v="10"/>
    <n v="563"/>
    <n v="486"/>
    <s v="43958Тольятти"/>
    <x v="3"/>
  </r>
  <r>
    <d v="2020-05-24T00:00:00"/>
    <x v="3"/>
    <n v="9994.5"/>
    <x v="80"/>
    <n v="702631.81099999999"/>
    <n v="82264.567169230766"/>
    <n v="10"/>
    <n v="639"/>
    <n v="557"/>
    <s v="43975Тольятти"/>
    <x v="2"/>
  </r>
  <r>
    <d v="2020-05-31T00:00:00"/>
    <x v="3"/>
    <n v="12724.5"/>
    <x v="81"/>
    <n v="896490.07"/>
    <n v="49463.982984615388"/>
    <n v="10"/>
    <n v="749"/>
    <n v="655"/>
    <s v="43982Тольятти"/>
    <x v="0"/>
  </r>
  <r>
    <d v="2020-05-30T00:00:00"/>
    <x v="3"/>
    <n v="14728.5"/>
    <x v="82"/>
    <n v="1048221.1390000001"/>
    <n v="86278.176699999996"/>
    <n v="10"/>
    <n v="865"/>
    <n v="763"/>
    <s v="43981Тольятти"/>
    <x v="0"/>
  </r>
  <r>
    <d v="2020-05-28T00:00:00"/>
    <x v="3"/>
    <n v="13038"/>
    <x v="83"/>
    <n v="939269.56700000004"/>
    <n v="74269.06047692307"/>
    <n v="10"/>
    <n v="791"/>
    <n v="697"/>
    <s v="43979Тольятти"/>
    <x v="0"/>
  </r>
  <r>
    <d v="2020-05-16T00:00:00"/>
    <x v="4"/>
    <n v="35482.5"/>
    <x v="84"/>
    <n v="2633868.1740000001"/>
    <n v="150484.18215384614"/>
    <n v="19"/>
    <n v="2080"/>
    <n v="1844"/>
    <s v="43967Нижний Новгород"/>
    <x v="1"/>
  </r>
  <r>
    <d v="2020-05-19T00:00:00"/>
    <x v="4"/>
    <n v="32434.5"/>
    <x v="85"/>
    <n v="2368028.6850000001"/>
    <n v="225452.89078461539"/>
    <n v="19"/>
    <n v="1999"/>
    <n v="1799"/>
    <s v="43970Нижний Новгород"/>
    <x v="2"/>
  </r>
  <r>
    <d v="2020-05-17T00:00:00"/>
    <x v="4"/>
    <n v="30486"/>
    <x v="86"/>
    <n v="2183502.7290000003"/>
    <n v="153558.02257692307"/>
    <n v="19"/>
    <n v="1871"/>
    <n v="1660"/>
    <s v="43968Нижний Новгород"/>
    <x v="1"/>
  </r>
  <r>
    <d v="2020-05-09T00:00:00"/>
    <x v="4"/>
    <n v="32079"/>
    <x v="87"/>
    <n v="2319890.3459999999"/>
    <n v="194963.39216923076"/>
    <n v="19"/>
    <n v="1851"/>
    <n v="1635"/>
    <s v="43960Нижний Новгород"/>
    <x v="3"/>
  </r>
  <r>
    <d v="2020-05-04T00:00:00"/>
    <x v="4"/>
    <n v="27072"/>
    <x v="88"/>
    <n v="1980824.9889999998"/>
    <n v="188174.3243923077"/>
    <n v="19"/>
    <n v="1582"/>
    <n v="1403"/>
    <s v="43955Нижний Новгород"/>
    <x v="3"/>
  </r>
  <r>
    <d v="2020-04-29T00:00:00"/>
    <x v="4"/>
    <n v="25917"/>
    <x v="89"/>
    <n v="1937222.0459999999"/>
    <n v="159472.57584615384"/>
    <n v="18"/>
    <n v="1534"/>
    <n v="1369"/>
    <s v="43950Нижний Новгород"/>
    <x v="4"/>
  </r>
  <r>
    <d v="2020-05-02T00:00:00"/>
    <x v="4"/>
    <n v="19461"/>
    <x v="90"/>
    <n v="1457108.1479999998"/>
    <n v="183829.81409230767"/>
    <n v="19"/>
    <n v="1217"/>
    <n v="1048"/>
    <s v="43953Нижний Новгород"/>
    <x v="4"/>
  </r>
  <r>
    <d v="2020-05-26T00:00:00"/>
    <x v="4"/>
    <n v="31407"/>
    <x v="91"/>
    <n v="2288433.4950000001"/>
    <n v="193538.8704076923"/>
    <n v="20"/>
    <n v="2036"/>
    <n v="1790"/>
    <s v="43977Нижний Новгород"/>
    <x v="0"/>
  </r>
  <r>
    <d v="2020-05-01T00:00:00"/>
    <x v="4"/>
    <n v="25792.5"/>
    <x v="92"/>
    <n v="1915101.034"/>
    <n v="277477.31932307692"/>
    <n v="19"/>
    <n v="1497"/>
    <n v="1291"/>
    <s v="43952Нижний Новгород"/>
    <x v="4"/>
  </r>
  <r>
    <d v="2020-05-12T00:00:00"/>
    <x v="4"/>
    <n v="26032.5"/>
    <x v="93"/>
    <n v="1847737.8370000001"/>
    <n v="141864.00329999998"/>
    <n v="19"/>
    <n v="1649"/>
    <n v="1460"/>
    <s v="43963Нижний Новгород"/>
    <x v="1"/>
  </r>
  <r>
    <d v="2020-05-21T00:00:00"/>
    <x v="4"/>
    <n v="31707"/>
    <x v="94"/>
    <n v="2349459.5"/>
    <n v="187617.05315384615"/>
    <n v="19"/>
    <n v="1949"/>
    <n v="1724"/>
    <s v="43972Нижний Новгород"/>
    <x v="2"/>
  </r>
  <r>
    <d v="2020-05-20T00:00:00"/>
    <x v="4"/>
    <n v="29955"/>
    <x v="95"/>
    <n v="2195766.1209999998"/>
    <n v="202002.14775384613"/>
    <n v="19"/>
    <n v="1889"/>
    <n v="1690"/>
    <s v="43971Нижний Новгород"/>
    <x v="2"/>
  </r>
  <r>
    <d v="2020-05-05T00:00:00"/>
    <x v="4"/>
    <n v="22848"/>
    <x v="96"/>
    <n v="1657688.8529999999"/>
    <n v="178454.88537692308"/>
    <n v="19"/>
    <n v="1417"/>
    <n v="1245"/>
    <s v="43956Нижний Новгород"/>
    <x v="3"/>
  </r>
  <r>
    <d v="2020-04-28T00:00:00"/>
    <x v="4"/>
    <n v="23314.5"/>
    <x v="97"/>
    <n v="1701780.4779999999"/>
    <n v="141999.40078461537"/>
    <n v="17"/>
    <n v="1439"/>
    <n v="1265"/>
    <s v="43949Нижний Новгород"/>
    <x v="4"/>
  </r>
  <r>
    <d v="2020-05-13T00:00:00"/>
    <x v="4"/>
    <n v="26464.5"/>
    <x v="98"/>
    <n v="1886244.7409999999"/>
    <n v="207105.15935384613"/>
    <n v="19"/>
    <n v="1625"/>
    <n v="1444"/>
    <s v="43964Нижний Новгород"/>
    <x v="1"/>
  </r>
  <r>
    <d v="2020-05-03T00:00:00"/>
    <x v="4"/>
    <n v="23539.5"/>
    <x v="99"/>
    <n v="1735984.6140000001"/>
    <n v="170377.85753846151"/>
    <n v="19"/>
    <n v="1402"/>
    <n v="1234"/>
    <s v="43954Нижний Новгород"/>
    <x v="4"/>
  </r>
  <r>
    <d v="2020-05-06T00:00:00"/>
    <x v="4"/>
    <n v="24678"/>
    <x v="100"/>
    <n v="1781999.058"/>
    <n v="359577.90600769228"/>
    <n v="19"/>
    <n v="1499"/>
    <n v="1323"/>
    <s v="43957Нижний Новгород"/>
    <x v="3"/>
  </r>
  <r>
    <d v="2020-05-23T00:00:00"/>
    <x v="4"/>
    <n v="38176.5"/>
    <x v="101"/>
    <n v="2831498.2739999997"/>
    <n v="146460.30097692306"/>
    <n v="20"/>
    <n v="2266"/>
    <n v="1993"/>
    <s v="43974Нижний Новгород"/>
    <x v="2"/>
  </r>
  <r>
    <d v="2020-05-25T00:00:00"/>
    <x v="4"/>
    <n v="30603"/>
    <x v="102"/>
    <n v="2288224.429"/>
    <n v="167381.28187692308"/>
    <n v="20"/>
    <n v="2011"/>
    <n v="1791"/>
    <s v="43976Нижний Новгород"/>
    <x v="0"/>
  </r>
  <r>
    <d v="2020-04-30T00:00:00"/>
    <x v="4"/>
    <n v="24211.5"/>
    <x v="103"/>
    <n v="1801564.392"/>
    <n v="97090.63692307692"/>
    <n v="19"/>
    <n v="1499"/>
    <n v="1322"/>
    <s v="43951Нижний Новгород"/>
    <x v="4"/>
  </r>
  <r>
    <d v="2020-05-10T00:00:00"/>
    <x v="4"/>
    <n v="31399.5"/>
    <x v="104"/>
    <n v="2267667.5189999999"/>
    <n v="169650.86923076923"/>
    <n v="19"/>
    <n v="1848"/>
    <n v="1649"/>
    <s v="43961Нижний Новгород"/>
    <x v="3"/>
  </r>
  <r>
    <d v="2020-05-08T00:00:00"/>
    <x v="4"/>
    <n v="25294.5"/>
    <x v="105"/>
    <n v="1811009.8979999998"/>
    <n v="151659.17713846153"/>
    <n v="19"/>
    <n v="1522"/>
    <n v="1340"/>
    <s v="43959Нижний Новгород"/>
    <x v="3"/>
  </r>
  <r>
    <d v="2020-05-07T00:00:00"/>
    <x v="4"/>
    <n v="25468.5"/>
    <x v="106"/>
    <n v="1875294.65"/>
    <n v="221739.45623076922"/>
    <n v="19"/>
    <n v="1530"/>
    <n v="1338"/>
    <s v="43958Нижний Новгород"/>
    <x v="3"/>
  </r>
  <r>
    <d v="2020-05-24T00:00:00"/>
    <x v="4"/>
    <n v="31854"/>
    <x v="107"/>
    <n v="2431800.3939999999"/>
    <n v="155421.87692307692"/>
    <n v="20"/>
    <n v="2015"/>
    <n v="1803"/>
    <s v="43975Нижний Новгород"/>
    <x v="2"/>
  </r>
  <r>
    <d v="2020-05-31T00:00:00"/>
    <x v="4"/>
    <n v="32359.5"/>
    <x v="108"/>
    <n v="2374135.6799999997"/>
    <n v="106116.64615384616"/>
    <n v="20"/>
    <n v="2060"/>
    <n v="1826"/>
    <s v="43982Нижний Новгород"/>
    <x v="0"/>
  </r>
  <r>
    <d v="2020-05-30T00:00:00"/>
    <x v="4"/>
    <n v="39867"/>
    <x v="109"/>
    <n v="2919786.2949999999"/>
    <n v="182639.11723076922"/>
    <n v="20"/>
    <n v="2451"/>
    <n v="2178"/>
    <s v="43981Нижний Новгород"/>
    <x v="0"/>
  </r>
  <r>
    <d v="2020-05-28T00:00:00"/>
    <x v="4"/>
    <n v="31974"/>
    <x v="110"/>
    <n v="2389834.3129999996"/>
    <n v="174780.66518461538"/>
    <n v="20"/>
    <n v="2088"/>
    <n v="1848"/>
    <s v="43979Нижний Новгород"/>
    <x v="0"/>
  </r>
  <r>
    <d v="2020-05-16T00:00:00"/>
    <x v="5"/>
    <n v="321412.5"/>
    <x v="111"/>
    <n v="23691368.555"/>
    <n v="595097.15929230768"/>
    <n v="129"/>
    <n v="17914"/>
    <n v="16631"/>
    <s v="43967Санкт-Петербург Юг"/>
    <x v="1"/>
  </r>
  <r>
    <d v="2020-05-19T00:00:00"/>
    <x v="5"/>
    <n v="276568.5"/>
    <x v="112"/>
    <n v="19768696.5"/>
    <n v="759335.80469230772"/>
    <n v="129"/>
    <n v="16191"/>
    <n v="15102"/>
    <s v="43970Санкт-Петербург Юг"/>
    <x v="2"/>
  </r>
  <r>
    <d v="2020-05-17T00:00:00"/>
    <x v="5"/>
    <n v="269029.5"/>
    <x v="113"/>
    <n v="19515982.116"/>
    <n v="551393.4769230769"/>
    <n v="129"/>
    <n v="15744"/>
    <n v="14685"/>
    <s v="43968Санкт-Петербург Юг"/>
    <x v="1"/>
  </r>
  <r>
    <d v="2020-05-09T00:00:00"/>
    <x v="5"/>
    <n v="285972"/>
    <x v="114"/>
    <n v="21483666.921"/>
    <n v="549316.95015384618"/>
    <n v="129"/>
    <n v="16420"/>
    <n v="15169"/>
    <s v="43960Санкт-Петербург Юг"/>
    <x v="3"/>
  </r>
  <r>
    <d v="2020-05-04T00:00:00"/>
    <x v="5"/>
    <n v="283942.5"/>
    <x v="115"/>
    <n v="21174604.830000002"/>
    <n v="988153.40803076921"/>
    <n v="129"/>
    <n v="16525"/>
    <n v="15310"/>
    <s v="43955Санкт-Петербург Юг"/>
    <x v="3"/>
  </r>
  <r>
    <d v="2020-04-29T00:00:00"/>
    <x v="5"/>
    <n v="298059"/>
    <x v="116"/>
    <n v="22717731.617999997"/>
    <n v="661329.17833846144"/>
    <n v="128"/>
    <n v="17368"/>
    <n v="16077"/>
    <s v="43950Санкт-Петербург Юг"/>
    <x v="4"/>
  </r>
  <r>
    <d v="2020-05-02T00:00:00"/>
    <x v="5"/>
    <n v="232903.5"/>
    <x v="117"/>
    <n v="17790852.443999998"/>
    <n v="634118.86923076923"/>
    <n v="129"/>
    <n v="14009"/>
    <n v="12920"/>
    <s v="43953Санкт-Петербург Юг"/>
    <x v="4"/>
  </r>
  <r>
    <d v="2020-05-26T00:00:00"/>
    <x v="5"/>
    <n v="276966"/>
    <x v="118"/>
    <n v="20223763.805"/>
    <n v="645572.57826153841"/>
    <n v="129"/>
    <n v="16459"/>
    <n v="15355"/>
    <s v="43977Санкт-Петербург Юг"/>
    <x v="0"/>
  </r>
  <r>
    <d v="2020-05-01T00:00:00"/>
    <x v="5"/>
    <n v="296149.5"/>
    <x v="119"/>
    <n v="22737807.546999998"/>
    <n v="896375.16923076916"/>
    <n v="129"/>
    <n v="17002"/>
    <n v="15570"/>
    <s v="43952Санкт-Петербург Юг"/>
    <x v="4"/>
  </r>
  <r>
    <d v="2020-05-12T00:00:00"/>
    <x v="5"/>
    <n v="281796"/>
    <x v="120"/>
    <n v="20980503.504999999"/>
    <n v="776209.03169999993"/>
    <n v="129"/>
    <n v="16387"/>
    <n v="15322"/>
    <s v="43963Санкт-Петербург Юг"/>
    <x v="1"/>
  </r>
  <r>
    <d v="2020-05-21T00:00:00"/>
    <x v="5"/>
    <n v="288936"/>
    <x v="121"/>
    <n v="20824687.999000002"/>
    <n v="822353.43936153851"/>
    <n v="129"/>
    <n v="16373"/>
    <n v="15223"/>
    <s v="43972Санкт-Петербург Юг"/>
    <x v="2"/>
  </r>
  <r>
    <d v="2020-05-20T00:00:00"/>
    <x v="5"/>
    <n v="300151.5"/>
    <x v="122"/>
    <n v="21545834.136"/>
    <n v="1052145.9026769232"/>
    <n v="129"/>
    <n v="17095"/>
    <n v="15919"/>
    <s v="43971Санкт-Петербург Юг"/>
    <x v="2"/>
  </r>
  <r>
    <d v="2020-05-05T00:00:00"/>
    <x v="5"/>
    <n v="262734"/>
    <x v="123"/>
    <n v="19610637.316999998"/>
    <n v="919330.0461538462"/>
    <n v="129"/>
    <n v="15665"/>
    <n v="14501"/>
    <s v="43956Санкт-Петербург Юг"/>
    <x v="3"/>
  </r>
  <r>
    <d v="2020-04-28T00:00:00"/>
    <x v="5"/>
    <n v="286002"/>
    <x v="124"/>
    <n v="21437602.310000002"/>
    <n v="637711.59372307686"/>
    <n v="128"/>
    <n v="16450"/>
    <n v="15320"/>
    <s v="43949Санкт-Петербург Юг"/>
    <x v="4"/>
  </r>
  <r>
    <d v="2020-05-13T00:00:00"/>
    <x v="5"/>
    <n v="258459"/>
    <x v="125"/>
    <n v="19153152.526999999"/>
    <n v="636197.23340769229"/>
    <n v="129"/>
    <n v="15304"/>
    <n v="14315"/>
    <s v="43964Санкт-Петербург Юг"/>
    <x v="1"/>
  </r>
  <r>
    <d v="2020-05-03T00:00:00"/>
    <x v="5"/>
    <n v="274083"/>
    <x v="126"/>
    <n v="20563887.598999999"/>
    <n v="779849.36538461538"/>
    <n v="129"/>
    <n v="15778"/>
    <n v="14624"/>
    <s v="43954Санкт-Петербург Юг"/>
    <x v="4"/>
  </r>
  <r>
    <d v="2020-05-06T00:00:00"/>
    <x v="5"/>
    <n v="277512"/>
    <x v="127"/>
    <n v="20810852.736000001"/>
    <n v="790162.57692307688"/>
    <n v="129"/>
    <n v="16376"/>
    <n v="15197"/>
    <s v="43957Санкт-Петербург Юг"/>
    <x v="3"/>
  </r>
  <r>
    <d v="2020-05-23T00:00:00"/>
    <x v="5"/>
    <n v="356982"/>
    <x v="128"/>
    <n v="26357141.036999997"/>
    <n v="601482.07692307688"/>
    <n v="129"/>
    <n v="19856"/>
    <n v="18325"/>
    <s v="43974Санкт-Петербург Юг"/>
    <x v="2"/>
  </r>
  <r>
    <d v="2020-05-25T00:00:00"/>
    <x v="5"/>
    <n v="266983.5"/>
    <x v="129"/>
    <n v="19659432.722999997"/>
    <n v="698314.9846153846"/>
    <n v="129"/>
    <n v="15822"/>
    <n v="14753"/>
    <s v="43976Санкт-Петербург Юг"/>
    <x v="0"/>
  </r>
  <r>
    <d v="2020-04-30T00:00:00"/>
    <x v="5"/>
    <n v="311131.5"/>
    <x v="130"/>
    <n v="23595019.660999998"/>
    <n v="265444.33165384614"/>
    <n v="129"/>
    <n v="18042"/>
    <n v="16631"/>
    <s v="43951Санкт-Петербург Юг"/>
    <x v="4"/>
  </r>
  <r>
    <d v="2020-05-10T00:00:00"/>
    <x v="5"/>
    <n v="287206.5"/>
    <x v="131"/>
    <n v="21276357.105999999"/>
    <n v="541588.89356153843"/>
    <n v="129"/>
    <n v="16437"/>
    <n v="15285"/>
    <s v="43961Санкт-Петербург Юг"/>
    <x v="3"/>
  </r>
  <r>
    <d v="2020-05-08T00:00:00"/>
    <x v="5"/>
    <n v="370092"/>
    <x v="132"/>
    <n v="28012065.349999998"/>
    <n v="725212.99592307687"/>
    <n v="129"/>
    <n v="20452"/>
    <n v="18857"/>
    <s v="43959Санкт-Петербург Юг"/>
    <x v="3"/>
  </r>
  <r>
    <d v="2020-05-07T00:00:00"/>
    <x v="5"/>
    <n v="247813.5"/>
    <x v="133"/>
    <n v="18582990.427999999"/>
    <n v="865201.87857692305"/>
    <n v="129"/>
    <n v="14582"/>
    <n v="13512"/>
    <s v="43958Санкт-Петербург Юг"/>
    <x v="3"/>
  </r>
  <r>
    <d v="2020-05-24T00:00:00"/>
    <x v="5"/>
    <n v="287740.5"/>
    <x v="134"/>
    <n v="21369401.386999998"/>
    <n v="607679.34615384613"/>
    <n v="129"/>
    <n v="16432"/>
    <n v="15345"/>
    <s v="43975Санкт-Петербург Юг"/>
    <x v="2"/>
  </r>
  <r>
    <d v="2020-05-16T00:00:00"/>
    <x v="6"/>
    <n v="408810"/>
    <x v="135"/>
    <n v="31033323.692999996"/>
    <n v="571764.09076923074"/>
    <n v="125"/>
    <n v="22291"/>
    <n v="20635"/>
    <s v="43967Санкт-Петербург Север"/>
    <x v="1"/>
  </r>
  <r>
    <d v="2020-05-19T00:00:00"/>
    <x v="6"/>
    <n v="362536.5"/>
    <x v="136"/>
    <n v="26762183.377"/>
    <n v="650375.76849230775"/>
    <n v="125"/>
    <n v="20771"/>
    <n v="19338"/>
    <s v="43970Санкт-Петербург Север"/>
    <x v="2"/>
  </r>
  <r>
    <d v="2020-05-17T00:00:00"/>
    <x v="6"/>
    <n v="357072"/>
    <x v="137"/>
    <n v="26914635.671"/>
    <n v="566638.92575384618"/>
    <n v="125"/>
    <n v="20079"/>
    <n v="18721"/>
    <s v="43968Санкт-Петербург Север"/>
    <x v="1"/>
  </r>
  <r>
    <d v="2020-05-09T00:00:00"/>
    <x v="6"/>
    <n v="359214"/>
    <x v="138"/>
    <n v="27863789.055"/>
    <n v="582268.72615384613"/>
    <n v="125"/>
    <n v="20132"/>
    <n v="18617"/>
    <s v="43960Санкт-Петербург Север"/>
    <x v="3"/>
  </r>
  <r>
    <d v="2020-05-04T00:00:00"/>
    <x v="6"/>
    <n v="360255"/>
    <x v="139"/>
    <n v="27588003.988000002"/>
    <n v="1078421.345076923"/>
    <n v="125"/>
    <n v="20495"/>
    <n v="18964"/>
    <s v="43955Санкт-Петербург Север"/>
    <x v="3"/>
  </r>
  <r>
    <d v="2020-04-29T00:00:00"/>
    <x v="6"/>
    <n v="387220.5"/>
    <x v="140"/>
    <n v="30476170.214999996"/>
    <n v="642893.56656923075"/>
    <n v="125"/>
    <n v="21863"/>
    <n v="20160"/>
    <s v="43950Санкт-Петербург Север"/>
    <x v="4"/>
  </r>
  <r>
    <d v="2020-05-02T00:00:00"/>
    <x v="6"/>
    <n v="296580"/>
    <x v="141"/>
    <n v="23119777.98"/>
    <n v="657754.31880000001"/>
    <n v="125"/>
    <n v="16932"/>
    <n v="15601"/>
    <s v="43953Санкт-Петербург Север"/>
    <x v="4"/>
  </r>
  <r>
    <d v="2020-05-26T00:00:00"/>
    <x v="6"/>
    <n v="369861"/>
    <x v="142"/>
    <n v="27592063.502999999"/>
    <n v="589339.03384615376"/>
    <n v="124"/>
    <n v="21153"/>
    <n v="19673"/>
    <s v="43977Санкт-Петербург Север"/>
    <x v="0"/>
  </r>
  <r>
    <d v="2020-05-01T00:00:00"/>
    <x v="6"/>
    <n v="372504"/>
    <x v="143"/>
    <n v="29141359.438000001"/>
    <n v="848425.41843846149"/>
    <n v="125"/>
    <n v="20602"/>
    <n v="18845"/>
    <s v="43952Санкт-Петербург Север"/>
    <x v="4"/>
  </r>
  <r>
    <d v="2020-05-12T00:00:00"/>
    <x v="6"/>
    <n v="373392"/>
    <x v="144"/>
    <n v="28453665.594999999"/>
    <n v="535419.89796923078"/>
    <n v="125"/>
    <n v="21106"/>
    <n v="19651"/>
    <s v="43963Санкт-Петербург Север"/>
    <x v="1"/>
  </r>
  <r>
    <d v="2020-05-21T00:00:00"/>
    <x v="6"/>
    <n v="378043.5"/>
    <x v="145"/>
    <n v="28083686.689999998"/>
    <n v="713697.60769230768"/>
    <n v="125"/>
    <n v="20911"/>
    <n v="19358"/>
    <s v="43972Санкт-Петербург Север"/>
    <x v="2"/>
  </r>
  <r>
    <d v="2020-05-20T00:00:00"/>
    <x v="6"/>
    <n v="388668"/>
    <x v="146"/>
    <n v="28736966.634"/>
    <n v="997757.75384615385"/>
    <n v="125"/>
    <n v="21674"/>
    <n v="20155"/>
    <s v="43971Санкт-Петербург Север"/>
    <x v="2"/>
  </r>
  <r>
    <d v="2020-05-05T00:00:00"/>
    <x v="6"/>
    <n v="333792"/>
    <x v="147"/>
    <n v="25644478.342"/>
    <n v="919576.96055384621"/>
    <n v="125"/>
    <n v="18944"/>
    <n v="17541"/>
    <s v="43956Санкт-Петербург Север"/>
    <x v="3"/>
  </r>
  <r>
    <d v="2020-04-28T00:00:00"/>
    <x v="6"/>
    <n v="376060.5"/>
    <x v="148"/>
    <n v="29154014.884"/>
    <n v="611904.23352307687"/>
    <n v="125"/>
    <n v="20914"/>
    <n v="19479"/>
    <s v="43949Санкт-Петербург Север"/>
    <x v="4"/>
  </r>
  <r>
    <d v="2020-05-13T00:00:00"/>
    <x v="6"/>
    <n v="350068.5"/>
    <x v="149"/>
    <n v="26793668.158999998"/>
    <n v="582815.36153846153"/>
    <n v="125"/>
    <n v="19965"/>
    <n v="18573"/>
    <s v="43964Санкт-Петербург Север"/>
    <x v="1"/>
  </r>
  <r>
    <d v="2020-05-31T00:00:00"/>
    <x v="5"/>
    <n v="294337.5"/>
    <x v="150"/>
    <n v="22491044.692999996"/>
    <n v="283716.73846153845"/>
    <n v="129"/>
    <n v="17235"/>
    <n v="16052"/>
    <s v="43982Санкт-Петербург Юг"/>
    <x v="0"/>
  </r>
  <r>
    <d v="2020-05-03T00:00:00"/>
    <x v="6"/>
    <n v="342666"/>
    <x v="151"/>
    <n v="26408496.047999997"/>
    <n v="820373.56815384608"/>
    <n v="125"/>
    <n v="18861"/>
    <n v="17420"/>
    <s v="43954Санкт-Петербург Север"/>
    <x v="4"/>
  </r>
  <r>
    <d v="2020-05-30T00:00:00"/>
    <x v="5"/>
    <n v="364882.5"/>
    <x v="152"/>
    <n v="27535617.434"/>
    <n v="541116.6988461538"/>
    <n v="129"/>
    <n v="20243"/>
    <n v="18711"/>
    <s v="43981Санкт-Петербург Юг"/>
    <x v="0"/>
  </r>
  <r>
    <d v="2020-05-06T00:00:00"/>
    <x v="6"/>
    <n v="355278"/>
    <x v="153"/>
    <n v="27467616.702999998"/>
    <n v="942702.9"/>
    <n v="125"/>
    <n v="20218"/>
    <n v="18647"/>
    <s v="43957Санкт-Петербург Север"/>
    <x v="3"/>
  </r>
  <r>
    <d v="2020-05-23T00:00:00"/>
    <x v="6"/>
    <n v="456885"/>
    <x v="154"/>
    <n v="34793888.932999998"/>
    <n v="595793.09065384604"/>
    <n v="125"/>
    <n v="24574"/>
    <n v="22609"/>
    <s v="43974Санкт-Петербург Север"/>
    <x v="2"/>
  </r>
  <r>
    <d v="2020-05-28T00:00:00"/>
    <x v="5"/>
    <n v="278491.5"/>
    <x v="155"/>
    <n v="20806418.796"/>
    <n v="591565.35384615383"/>
    <n v="129"/>
    <n v="16453"/>
    <n v="15289"/>
    <s v="43979Санкт-Петербург Юг"/>
    <x v="0"/>
  </r>
  <r>
    <d v="2020-05-25T00:00:00"/>
    <x v="6"/>
    <n v="349734"/>
    <x v="156"/>
    <n v="26438356.802999999"/>
    <n v="742420.26923076913"/>
    <n v="124"/>
    <n v="20358"/>
    <n v="18890"/>
    <s v="43976Санкт-Петербург Север"/>
    <x v="0"/>
  </r>
  <r>
    <d v="2020-04-30T00:00:00"/>
    <x v="6"/>
    <n v="401580"/>
    <x v="157"/>
    <n v="31156525.939999998"/>
    <n v="343786.08461538458"/>
    <n v="125"/>
    <n v="22368"/>
    <n v="20625"/>
    <s v="43951Санкт-Петербург Север"/>
    <x v="4"/>
  </r>
  <r>
    <d v="2020-05-10T00:00:00"/>
    <x v="6"/>
    <n v="368649"/>
    <x v="158"/>
    <n v="28090230.958999999"/>
    <n v="532663.16153846146"/>
    <n v="125"/>
    <n v="20368"/>
    <n v="18884"/>
    <s v="43961Санкт-Петербург Север"/>
    <x v="3"/>
  </r>
  <r>
    <d v="2020-05-08T00:00:00"/>
    <x v="6"/>
    <n v="463530"/>
    <x v="159"/>
    <n v="36012087.989"/>
    <n v="700442.11537692312"/>
    <n v="125"/>
    <n v="24620"/>
    <n v="22641"/>
    <s v="43959Санкт-Петербург Север"/>
    <x v="3"/>
  </r>
  <r>
    <d v="2020-05-07T00:00:00"/>
    <x v="6"/>
    <n v="319110"/>
    <x v="160"/>
    <n v="24610757.489"/>
    <n v="1101833.4472307691"/>
    <n v="125"/>
    <n v="18014"/>
    <n v="16675"/>
    <s v="43958Санкт-Петербург Север"/>
    <x v="3"/>
  </r>
  <r>
    <d v="2020-05-24T00:00:00"/>
    <x v="6"/>
    <n v="375744"/>
    <x v="161"/>
    <n v="28822960.470999997"/>
    <n v="574198.11538461538"/>
    <n v="125"/>
    <n v="21004"/>
    <n v="19556"/>
    <s v="43975Санкт-Петербург Север"/>
    <x v="2"/>
  </r>
  <r>
    <d v="2020-05-16T00:00:00"/>
    <x v="7"/>
    <n v="81331.5"/>
    <x v="162"/>
    <n v="5305378.9040000001"/>
    <n v="156413.8362153846"/>
    <n v="36"/>
    <n v="5286"/>
    <n v="4867"/>
    <s v="43967Волгоград"/>
    <x v="1"/>
  </r>
  <r>
    <d v="2020-05-19T00:00:00"/>
    <x v="7"/>
    <n v="75796.5"/>
    <x v="163"/>
    <n v="4915101.7949999999"/>
    <n v="253686.7171923077"/>
    <n v="36"/>
    <n v="5094"/>
    <n v="4716"/>
    <s v="43970Волгоград"/>
    <x v="2"/>
  </r>
  <r>
    <d v="2020-05-17T00:00:00"/>
    <x v="7"/>
    <n v="72861"/>
    <x v="164"/>
    <n v="4711294.2009999994"/>
    <n v="125880.90000000001"/>
    <n v="36"/>
    <n v="4918"/>
    <n v="4554"/>
    <s v="43968Волгоград"/>
    <x v="1"/>
  </r>
  <r>
    <d v="2020-05-09T00:00:00"/>
    <x v="7"/>
    <n v="83373"/>
    <x v="165"/>
    <n v="5531366.3810000001"/>
    <n v="221053.87967692307"/>
    <n v="36"/>
    <n v="5413"/>
    <n v="4959"/>
    <s v="43960Волгоград"/>
    <x v="3"/>
  </r>
  <r>
    <d v="2020-05-04T00:00:00"/>
    <x v="7"/>
    <n v="64108.5"/>
    <x v="166"/>
    <n v="4257859.3720000004"/>
    <n v="337872.83273076924"/>
    <n v="36"/>
    <n v="4508"/>
    <n v="4149"/>
    <s v="43955Волгоград"/>
    <x v="3"/>
  </r>
  <r>
    <d v="2020-04-29T00:00:00"/>
    <x v="7"/>
    <n v="74707.5"/>
    <x v="167"/>
    <n v="4968152.9469999997"/>
    <n v="118941.29398461539"/>
    <n v="36"/>
    <n v="4937"/>
    <n v="4561"/>
    <s v="43950Волгоград"/>
    <x v="4"/>
  </r>
  <r>
    <d v="2020-05-02T00:00:00"/>
    <x v="7"/>
    <n v="46216.5"/>
    <x v="168"/>
    <n v="3133704.9279999998"/>
    <n v="179531.89196153847"/>
    <n v="36"/>
    <n v="3442"/>
    <n v="3147"/>
    <s v="43953Волгоград"/>
    <x v="4"/>
  </r>
  <r>
    <d v="2020-05-26T00:00:00"/>
    <x v="7"/>
    <n v="67726.5"/>
    <x v="169"/>
    <n v="4506085.4840000002"/>
    <n v="167003.69436153845"/>
    <n v="36"/>
    <n v="4770"/>
    <n v="4424"/>
    <s v="43977Волгоград"/>
    <x v="0"/>
  </r>
  <r>
    <d v="2020-05-01T00:00:00"/>
    <x v="7"/>
    <n v="82228.5"/>
    <x v="170"/>
    <n v="5546127.1919999998"/>
    <n v="196859.98644615384"/>
    <n v="36"/>
    <n v="5457"/>
    <n v="4916"/>
    <s v="43952Волгоград"/>
    <x v="4"/>
  </r>
  <r>
    <d v="2020-05-12T00:00:00"/>
    <x v="7"/>
    <n v="64390.5"/>
    <x v="171"/>
    <n v="4230689.2069999995"/>
    <n v="183154.05167692306"/>
    <n v="36"/>
    <n v="4418"/>
    <n v="4088"/>
    <s v="43963Волгоград"/>
    <x v="1"/>
  </r>
  <r>
    <d v="2020-05-21T00:00:00"/>
    <x v="7"/>
    <n v="73126.5"/>
    <x v="172"/>
    <n v="4847142.9859999996"/>
    <n v="142998.2095"/>
    <n v="36"/>
    <n v="4816"/>
    <n v="4452"/>
    <s v="43972Волгоград"/>
    <x v="2"/>
  </r>
  <r>
    <d v="2020-05-20T00:00:00"/>
    <x v="7"/>
    <n v="99631.5"/>
    <x v="173"/>
    <n v="6279205.8499999996"/>
    <n v="279127.27602307691"/>
    <n v="36"/>
    <n v="5914"/>
    <n v="5384"/>
    <s v="43971Волгоград"/>
    <x v="2"/>
  </r>
  <r>
    <d v="2020-05-05T00:00:00"/>
    <x v="7"/>
    <n v="66396"/>
    <x v="174"/>
    <n v="4433831.2509999992"/>
    <n v="232587.42287692308"/>
    <n v="36"/>
    <n v="4575"/>
    <n v="4206"/>
    <s v="43956Волгоград"/>
    <x v="3"/>
  </r>
  <r>
    <d v="2020-04-28T00:00:00"/>
    <x v="7"/>
    <n v="73147.5"/>
    <x v="175"/>
    <n v="4798265.1129999999"/>
    <n v="123081.63515384615"/>
    <n v="36"/>
    <n v="4923"/>
    <n v="4560"/>
    <s v="43949Волгоград"/>
    <x v="4"/>
  </r>
  <r>
    <d v="2020-05-13T00:00:00"/>
    <x v="7"/>
    <n v="73062"/>
    <x v="176"/>
    <n v="4890619.2620000001"/>
    <n v="181964.68769230769"/>
    <n v="36"/>
    <n v="4967"/>
    <n v="4583"/>
    <s v="43964Волгоград"/>
    <x v="1"/>
  </r>
  <r>
    <d v="2020-05-31T00:00:00"/>
    <x v="6"/>
    <n v="379663.5"/>
    <x v="177"/>
    <n v="29726473.223999996"/>
    <n v="305744.98843076918"/>
    <n v="124"/>
    <n v="21392"/>
    <n v="19869"/>
    <s v="43982Санкт-Петербург Север"/>
    <x v="0"/>
  </r>
  <r>
    <d v="2020-05-03T00:00:00"/>
    <x v="7"/>
    <n v="70581"/>
    <x v="178"/>
    <n v="4762185.0609999998"/>
    <n v="172821.83076923076"/>
    <n v="36"/>
    <n v="4751"/>
    <n v="4370"/>
    <s v="43954Волгоград"/>
    <x v="4"/>
  </r>
  <r>
    <d v="2020-05-30T00:00:00"/>
    <x v="6"/>
    <n v="453123"/>
    <x v="179"/>
    <n v="35190775.285000004"/>
    <n v="552625.80000000005"/>
    <n v="124"/>
    <n v="24325"/>
    <n v="22469"/>
    <s v="43981Санкт-Петербург Север"/>
    <x v="0"/>
  </r>
  <r>
    <d v="2020-05-06T00:00:00"/>
    <x v="7"/>
    <n v="63012"/>
    <x v="180"/>
    <n v="4155234.554"/>
    <n v="234787.55649230769"/>
    <n v="36"/>
    <n v="4384"/>
    <n v="4025"/>
    <s v="43957Волгоград"/>
    <x v="3"/>
  </r>
  <r>
    <d v="2020-05-23T00:00:00"/>
    <x v="7"/>
    <n v="89556"/>
    <x v="181"/>
    <n v="6068194.523"/>
    <n v="139983.69019999998"/>
    <n v="36"/>
    <n v="5651"/>
    <n v="5212"/>
    <s v="43974Волгоград"/>
    <x v="2"/>
  </r>
  <r>
    <d v="2020-05-28T00:00:00"/>
    <x v="6"/>
    <n v="364638"/>
    <x v="182"/>
    <n v="27829971.363000002"/>
    <n v="628647.33076923073"/>
    <n v="124"/>
    <n v="20868"/>
    <n v="19342"/>
    <s v="43979Санкт-Петербург Север"/>
    <x v="0"/>
  </r>
  <r>
    <d v="2020-05-25T00:00:00"/>
    <x v="7"/>
    <n v="66316.5"/>
    <x v="183"/>
    <n v="4375924.2359999996"/>
    <n v="135246.95929230767"/>
    <n v="36"/>
    <n v="4641"/>
    <n v="4274"/>
    <s v="43976Волгоград"/>
    <x v="0"/>
  </r>
  <r>
    <d v="2020-04-30T00:00:00"/>
    <x v="7"/>
    <n v="78235.5"/>
    <x v="184"/>
    <n v="5260171.5349999992"/>
    <n v="70931.816676923074"/>
    <n v="36"/>
    <n v="5143"/>
    <n v="4715"/>
    <s v="43951Волгоград"/>
    <x v="4"/>
  </r>
  <r>
    <d v="2020-05-10T00:00:00"/>
    <x v="7"/>
    <n v="88311"/>
    <x v="185"/>
    <n v="5922893.7209999999"/>
    <n v="161614.12454615385"/>
    <n v="36"/>
    <n v="5746"/>
    <n v="5277"/>
    <s v="43961Волгоград"/>
    <x v="3"/>
  </r>
  <r>
    <d v="2020-05-08T00:00:00"/>
    <x v="7"/>
    <n v="61804.5"/>
    <x v="186"/>
    <n v="4091691.3249999997"/>
    <n v="232169.67161538458"/>
    <n v="36"/>
    <n v="4199"/>
    <n v="3867"/>
    <s v="43959Волгоград"/>
    <x v="3"/>
  </r>
  <r>
    <d v="2020-05-07T00:00:00"/>
    <x v="7"/>
    <n v="71067"/>
    <x v="187"/>
    <n v="4747959.6140000001"/>
    <n v="157793.27424615383"/>
    <n v="36"/>
    <n v="4826"/>
    <n v="4426"/>
    <s v="43958Волгоград"/>
    <x v="3"/>
  </r>
  <r>
    <d v="2020-05-24T00:00:00"/>
    <x v="7"/>
    <n v="74649"/>
    <x v="188"/>
    <n v="5042435.841"/>
    <n v="156805.83461538461"/>
    <n v="36"/>
    <n v="4915"/>
    <n v="4562"/>
    <s v="43975Волгоград"/>
    <x v="2"/>
  </r>
  <r>
    <d v="2020-05-16T00:00:00"/>
    <x v="8"/>
    <n v="44560.5"/>
    <x v="189"/>
    <n v="3259483.304"/>
    <n v="145385.33866923075"/>
    <n v="21"/>
    <n v="2427"/>
    <n v="2213"/>
    <s v="43967Казань"/>
    <x v="1"/>
  </r>
  <r>
    <d v="2020-05-19T00:00:00"/>
    <x v="8"/>
    <n v="38250"/>
    <x v="190"/>
    <n v="2795344.17"/>
    <n v="245048.26007692309"/>
    <n v="21"/>
    <n v="2245"/>
    <n v="2053"/>
    <s v="43970Казань"/>
    <x v="2"/>
  </r>
  <r>
    <d v="2020-05-17T00:00:00"/>
    <x v="8"/>
    <n v="34830"/>
    <x v="191"/>
    <n v="2528990.5839999998"/>
    <n v="292821.22307692311"/>
    <n v="21"/>
    <n v="2054"/>
    <n v="1883"/>
    <s v="43968Казань"/>
    <x v="1"/>
  </r>
  <r>
    <d v="2020-05-09T00:00:00"/>
    <x v="8"/>
    <n v="32239.5"/>
    <x v="192"/>
    <n v="2384575.3629999999"/>
    <n v="184346.05176923078"/>
    <n v="21"/>
    <n v="1891"/>
    <n v="1709"/>
    <s v="43960Казань"/>
    <x v="3"/>
  </r>
  <r>
    <d v="2020-05-04T00:00:00"/>
    <x v="8"/>
    <n v="30780"/>
    <x v="193"/>
    <n v="2169377.2250000001"/>
    <n v="215836.18461538458"/>
    <n v="20"/>
    <n v="1804"/>
    <n v="1638"/>
    <s v="43955Казань"/>
    <x v="3"/>
  </r>
  <r>
    <d v="2020-04-29T00:00:00"/>
    <x v="8"/>
    <n v="29142"/>
    <x v="194"/>
    <n v="2033299.2799999998"/>
    <n v="202681.39594615382"/>
    <n v="19"/>
    <n v="1676"/>
    <n v="1516"/>
    <s v="43950Казань"/>
    <x v="4"/>
  </r>
  <r>
    <d v="2020-05-02T00:00:00"/>
    <x v="8"/>
    <n v="26428.5"/>
    <x v="195"/>
    <n v="1911613.1440000001"/>
    <n v="187667.93086153845"/>
    <n v="20"/>
    <n v="1613"/>
    <n v="1457"/>
    <s v="43953Казань"/>
    <x v="4"/>
  </r>
  <r>
    <d v="2020-05-26T00:00:00"/>
    <x v="8"/>
    <n v="40744.5"/>
    <x v="196"/>
    <n v="2861069.8419999997"/>
    <n v="170303.62015384613"/>
    <n v="21"/>
    <n v="2418"/>
    <n v="2215"/>
    <s v="43977Казань"/>
    <x v="0"/>
  </r>
  <r>
    <d v="2020-05-01T00:00:00"/>
    <x v="8"/>
    <n v="46620"/>
    <x v="197"/>
    <n v="3389723.9589999998"/>
    <n v="329717.03827692306"/>
    <n v="20"/>
    <n v="2468"/>
    <n v="2221"/>
    <s v="43952Казань"/>
    <x v="4"/>
  </r>
  <r>
    <d v="2020-05-12T00:00:00"/>
    <x v="8"/>
    <n v="32419.5"/>
    <x v="198"/>
    <n v="2363955.7909999997"/>
    <n v="200042.36143846155"/>
    <n v="21"/>
    <n v="1926"/>
    <n v="1745"/>
    <s v="43963Казань"/>
    <x v="1"/>
  </r>
  <r>
    <d v="2020-05-21T00:00:00"/>
    <x v="8"/>
    <n v="40819.5"/>
    <x v="199"/>
    <n v="3046897.7940000002"/>
    <n v="144594.40769230769"/>
    <n v="21"/>
    <n v="2335"/>
    <n v="2126"/>
    <s v="43972Казань"/>
    <x v="2"/>
  </r>
  <r>
    <d v="2020-05-20T00:00:00"/>
    <x v="8"/>
    <n v="41391"/>
    <x v="200"/>
    <n v="3141103.9569999999"/>
    <n v="205451.17950769232"/>
    <n v="21"/>
    <n v="2410"/>
    <n v="2202"/>
    <s v="43971Казань"/>
    <x v="2"/>
  </r>
  <r>
    <d v="2020-05-05T00:00:00"/>
    <x v="8"/>
    <n v="29482.5"/>
    <x v="201"/>
    <n v="2021918.12"/>
    <n v="219587.1531846154"/>
    <n v="20"/>
    <n v="1757"/>
    <n v="1596"/>
    <s v="43956Казань"/>
    <x v="3"/>
  </r>
  <r>
    <d v="2020-04-28T00:00:00"/>
    <x v="8"/>
    <n v="32181"/>
    <x v="202"/>
    <n v="2246478.6170000001"/>
    <n v="140503.93076923076"/>
    <n v="19"/>
    <n v="1846"/>
    <n v="1681"/>
    <s v="43949Казань"/>
    <x v="4"/>
  </r>
  <r>
    <d v="2020-05-13T00:00:00"/>
    <x v="8"/>
    <n v="35535"/>
    <x v="203"/>
    <n v="2580984.0299999998"/>
    <n v="208081.82515384615"/>
    <n v="21"/>
    <n v="2061"/>
    <n v="1876"/>
    <s v="43964Казань"/>
    <x v="1"/>
  </r>
  <r>
    <d v="2020-05-31T00:00:00"/>
    <x v="7"/>
    <n v="76234.5"/>
    <x v="204"/>
    <n v="5172874.4439999992"/>
    <n v="60556.251538461533"/>
    <n v="37"/>
    <n v="5215"/>
    <n v="4848"/>
    <s v="43982Волгоград"/>
    <x v="0"/>
  </r>
  <r>
    <d v="2020-05-03T00:00:00"/>
    <x v="8"/>
    <n v="29935.5"/>
    <x v="205"/>
    <n v="2102974.0010000002"/>
    <n v="175338.6411076923"/>
    <n v="20"/>
    <n v="1716"/>
    <n v="1561"/>
    <s v="43954Казань"/>
    <x v="4"/>
  </r>
  <r>
    <d v="2020-05-30T00:00:00"/>
    <x v="7"/>
    <n v="106926"/>
    <x v="206"/>
    <n v="7354572.0109999999"/>
    <n v="193869.59292307691"/>
    <n v="37"/>
    <n v="6645"/>
    <n v="6122"/>
    <s v="43981Волгоград"/>
    <x v="0"/>
  </r>
  <r>
    <d v="2020-05-06T00:00:00"/>
    <x v="8"/>
    <n v="30342"/>
    <x v="207"/>
    <n v="2094375.01"/>
    <n v="174068.47879999998"/>
    <n v="20"/>
    <n v="1747"/>
    <n v="1570"/>
    <s v="43957Казань"/>
    <x v="3"/>
  </r>
  <r>
    <d v="2020-05-23T00:00:00"/>
    <x v="8"/>
    <n v="42999"/>
    <x v="208"/>
    <n v="3151914.3419999997"/>
    <n v="162279.9956153846"/>
    <n v="21"/>
    <n v="2460"/>
    <n v="2226"/>
    <s v="43974Казань"/>
    <x v="2"/>
  </r>
  <r>
    <d v="2020-05-28T00:00:00"/>
    <x v="7"/>
    <n v="69945"/>
    <x v="209"/>
    <n v="4743581.9779999992"/>
    <n v="226018.55243846151"/>
    <n v="37"/>
    <n v="4840"/>
    <n v="4475"/>
    <s v="43979Волгоград"/>
    <x v="0"/>
  </r>
  <r>
    <d v="2020-05-25T00:00:00"/>
    <x v="8"/>
    <n v="38740.5"/>
    <x v="210"/>
    <n v="2769041.2770000002"/>
    <n v="180495.52483076922"/>
    <n v="21"/>
    <n v="2330"/>
    <n v="2142"/>
    <s v="43976Казань"/>
    <x v="0"/>
  </r>
  <r>
    <d v="2020-04-30T00:00:00"/>
    <x v="8"/>
    <n v="31231.5"/>
    <x v="211"/>
    <n v="2211817.6569999997"/>
    <n v="63441.684615384613"/>
    <n v="20"/>
    <n v="1756"/>
    <n v="1586"/>
    <s v="43951Казань"/>
    <x v="4"/>
  </r>
  <r>
    <d v="2020-05-10T00:00:00"/>
    <x v="8"/>
    <n v="37489.5"/>
    <x v="212"/>
    <n v="2745646.9479999999"/>
    <n v="258287.05384615384"/>
    <n v="21"/>
    <n v="2120"/>
    <n v="1921"/>
    <s v="43961Казань"/>
    <x v="3"/>
  </r>
  <r>
    <d v="2020-05-08T00:00:00"/>
    <x v="8"/>
    <n v="34399.5"/>
    <x v="213"/>
    <n v="2481896.3339999998"/>
    <n v="156377.12456923077"/>
    <n v="21"/>
    <n v="1957"/>
    <n v="1755"/>
    <s v="43959Казань"/>
    <x v="3"/>
  </r>
  <r>
    <d v="2020-05-07T00:00:00"/>
    <x v="8"/>
    <n v="32851.5"/>
    <x v="214"/>
    <n v="2253872.1379999998"/>
    <n v="160756.50769230767"/>
    <n v="21"/>
    <n v="1879"/>
    <n v="1695"/>
    <s v="43958Казань"/>
    <x v="3"/>
  </r>
  <r>
    <d v="2020-05-24T00:00:00"/>
    <x v="8"/>
    <n v="38194.5"/>
    <x v="215"/>
    <n v="2798056.2479999997"/>
    <n v="174707.83838461537"/>
    <n v="21"/>
    <n v="2254"/>
    <n v="2061"/>
    <s v="43975Казань"/>
    <x v="2"/>
  </r>
  <r>
    <d v="2020-05-31T00:00:00"/>
    <x v="8"/>
    <n v="42423"/>
    <x v="216"/>
    <n v="3105853.9129999997"/>
    <n v="53605.712153846151"/>
    <n v="23"/>
    <n v="2522"/>
    <n v="2295"/>
    <s v="43982Казань"/>
    <x v="0"/>
  </r>
  <r>
    <d v="2020-05-30T00:00:00"/>
    <x v="8"/>
    <n v="48286.5"/>
    <x v="217"/>
    <n v="3473157.5449999999"/>
    <n v="205639.55141538463"/>
    <n v="22"/>
    <n v="2793"/>
    <n v="2539"/>
    <s v="43981Казань"/>
    <x v="0"/>
  </r>
  <r>
    <d v="2020-05-28T00:00:00"/>
    <x v="8"/>
    <n v="41442"/>
    <x v="218"/>
    <n v="3004872.3489999999"/>
    <n v="190911.88401538462"/>
    <n v="22"/>
    <n v="2454"/>
    <n v="2239"/>
    <s v="43979Казань"/>
    <x v="0"/>
  </r>
  <r>
    <d v="2020-05-16T00:00:00"/>
    <x v="9"/>
    <n v="18600"/>
    <x v="219"/>
    <n v="1268422.666"/>
    <n v="189642.93076923076"/>
    <n v="15"/>
    <n v="1111"/>
    <n v="992"/>
    <s v="43967Пермь"/>
    <x v="1"/>
  </r>
  <r>
    <d v="2020-05-19T00:00:00"/>
    <x v="9"/>
    <n v="16638"/>
    <x v="220"/>
    <n v="1137103.412"/>
    <n v="258642.5153846154"/>
    <n v="16"/>
    <n v="1012"/>
    <n v="900"/>
    <s v="43970Пермь"/>
    <x v="2"/>
  </r>
  <r>
    <d v="2020-05-17T00:00:00"/>
    <x v="9"/>
    <n v="15609"/>
    <x v="221"/>
    <n v="1086345.0159999998"/>
    <n v="224718.40769230769"/>
    <n v="15"/>
    <n v="971"/>
    <n v="856"/>
    <s v="43968Пермь"/>
    <x v="1"/>
  </r>
  <r>
    <d v="2020-05-09T00:00:00"/>
    <x v="9"/>
    <n v="13948.5"/>
    <x v="222"/>
    <n v="974409.1449999999"/>
    <n v="299208.26923076925"/>
    <n v="15"/>
    <n v="849"/>
    <n v="740"/>
    <s v="43960Пермь"/>
    <x v="3"/>
  </r>
  <r>
    <d v="2020-05-04T00:00:00"/>
    <x v="9"/>
    <n v="12301.5"/>
    <x v="223"/>
    <n v="874153.34499999997"/>
    <n v="243709.48269230771"/>
    <n v="15"/>
    <n v="750"/>
    <n v="647"/>
    <s v="43955Пермь"/>
    <x v="3"/>
  </r>
  <r>
    <d v="2020-04-29T00:00:00"/>
    <x v="9"/>
    <n v="13014"/>
    <x v="224"/>
    <n v="928035.23599999992"/>
    <n v="185811.06153846154"/>
    <n v="15"/>
    <n v="786"/>
    <n v="695"/>
    <s v="43950Пермь"/>
    <x v="4"/>
  </r>
  <r>
    <d v="2020-05-02T00:00:00"/>
    <x v="9"/>
    <n v="12313.5"/>
    <x v="225"/>
    <n v="843395.10900000005"/>
    <n v="137019.67692307691"/>
    <n v="15"/>
    <n v="751"/>
    <n v="651"/>
    <s v="43953Пермь"/>
    <x v="4"/>
  </r>
  <r>
    <d v="2020-05-26T00:00:00"/>
    <x v="9"/>
    <n v="17391"/>
    <x v="226"/>
    <n v="1209901.0159999998"/>
    <n v="272121.81538461539"/>
    <n v="17"/>
    <n v="1140"/>
    <n v="1016"/>
    <s v="43977Пермь"/>
    <x v="0"/>
  </r>
  <r>
    <d v="2020-05-01T00:00:00"/>
    <x v="9"/>
    <n v="17113.5"/>
    <x v="227"/>
    <n v="1193019.642"/>
    <n v="272484.63076923077"/>
    <n v="15"/>
    <n v="996"/>
    <n v="888"/>
    <s v="43952Пермь"/>
    <x v="4"/>
  </r>
  <r>
    <d v="2020-05-12T00:00:00"/>
    <x v="9"/>
    <n v="12802.5"/>
    <x v="228"/>
    <n v="914932.571"/>
    <n v="284287.79007692303"/>
    <n v="15"/>
    <n v="845"/>
    <n v="743"/>
    <s v="43963Пермь"/>
    <x v="1"/>
  </r>
  <r>
    <d v="2020-05-21T00:00:00"/>
    <x v="9"/>
    <n v="16554"/>
    <x v="229"/>
    <n v="1137748.7319999998"/>
    <n v="227139.51416923077"/>
    <n v="17"/>
    <n v="1045"/>
    <n v="930"/>
    <s v="43972Пермь"/>
    <x v="2"/>
  </r>
  <r>
    <d v="2020-05-20T00:00:00"/>
    <x v="9"/>
    <n v="17329.5"/>
    <x v="230"/>
    <n v="1175778.8370000001"/>
    <n v="286968.87692307692"/>
    <n v="16"/>
    <n v="1050"/>
    <n v="938"/>
    <s v="43971Пермь"/>
    <x v="2"/>
  </r>
  <r>
    <d v="2020-05-05T00:00:00"/>
    <x v="9"/>
    <n v="15987"/>
    <x v="231"/>
    <n v="1116620.7919999999"/>
    <n v="220298.15353846154"/>
    <n v="15"/>
    <n v="922"/>
    <n v="823"/>
    <s v="43956Пермь"/>
    <x v="3"/>
  </r>
  <r>
    <d v="2020-04-28T00:00:00"/>
    <x v="9"/>
    <n v="13303.5"/>
    <x v="232"/>
    <n v="914116.79200000002"/>
    <n v="173095.92049999998"/>
    <n v="15"/>
    <n v="780"/>
    <n v="690"/>
    <s v="43949Пермь"/>
    <x v="4"/>
  </r>
  <r>
    <d v="2020-05-13T00:00:00"/>
    <x v="9"/>
    <n v="14305.5"/>
    <x v="233"/>
    <n v="987216.74099999992"/>
    <n v="233030.6"/>
    <n v="15"/>
    <n v="898"/>
    <n v="795"/>
    <s v="43964Пермь"/>
    <x v="1"/>
  </r>
  <r>
    <d v="2020-05-03T00:00:00"/>
    <x v="9"/>
    <n v="12924"/>
    <x v="234"/>
    <n v="902752.71699999995"/>
    <n v="193184.6"/>
    <n v="15"/>
    <n v="784"/>
    <n v="696"/>
    <s v="43954Пермь"/>
    <x v="4"/>
  </r>
  <r>
    <d v="2020-05-06T00:00:00"/>
    <x v="9"/>
    <n v="14061"/>
    <x v="235"/>
    <n v="983096.41700000002"/>
    <n v="373408.83343076921"/>
    <n v="15"/>
    <n v="839"/>
    <n v="733"/>
    <s v="43957Пермь"/>
    <x v="3"/>
  </r>
  <r>
    <d v="2020-05-23T00:00:00"/>
    <x v="9"/>
    <n v="21958.5"/>
    <x v="236"/>
    <n v="1515956.368"/>
    <n v="206787.93638461537"/>
    <n v="17"/>
    <n v="1294"/>
    <n v="1155"/>
    <s v="43974Пермь"/>
    <x v="2"/>
  </r>
  <r>
    <d v="2020-05-25T00:00:00"/>
    <x v="9"/>
    <n v="17211"/>
    <x v="237"/>
    <n v="1217527.6069999998"/>
    <n v="246242.8615384615"/>
    <n v="17"/>
    <n v="1142"/>
    <n v="1020"/>
    <s v="43976Пермь"/>
    <x v="0"/>
  </r>
  <r>
    <d v="2020-04-30T00:00:00"/>
    <x v="9"/>
    <n v="12753"/>
    <x v="238"/>
    <n v="904501.45600000001"/>
    <n v="58978.558669230762"/>
    <n v="15"/>
    <n v="791"/>
    <n v="691"/>
    <s v="43951Пермь"/>
    <x v="4"/>
  </r>
  <r>
    <d v="2020-05-10T00:00:00"/>
    <x v="9"/>
    <n v="16435.5"/>
    <x v="239"/>
    <n v="1176721.1640000001"/>
    <n v="252262.82307692306"/>
    <n v="15"/>
    <n v="950"/>
    <n v="848"/>
    <s v="43961Пермь"/>
    <x v="3"/>
  </r>
  <r>
    <d v="2020-05-08T00:00:00"/>
    <x v="9"/>
    <n v="14494.5"/>
    <x v="240"/>
    <n v="1018857.6680000001"/>
    <n v="197493.53076923077"/>
    <n v="15"/>
    <n v="879"/>
    <n v="768"/>
    <s v="43959Пермь"/>
    <x v="3"/>
  </r>
  <r>
    <d v="2020-05-07T00:00:00"/>
    <x v="9"/>
    <n v="12705"/>
    <x v="241"/>
    <n v="898508.49699999997"/>
    <n v="273904.81530769228"/>
    <n v="15"/>
    <n v="805"/>
    <n v="703"/>
    <s v="43958Пермь"/>
    <x v="3"/>
  </r>
  <r>
    <d v="2020-05-24T00:00:00"/>
    <x v="9"/>
    <n v="18075"/>
    <x v="242"/>
    <n v="1256993.4810000001"/>
    <n v="213288.93846153846"/>
    <n v="17"/>
    <n v="1128"/>
    <n v="1001"/>
    <s v="43975Пермь"/>
    <x v="2"/>
  </r>
  <r>
    <d v="2020-05-16T00:00:00"/>
    <x v="10"/>
    <n v="13120.5"/>
    <x v="243"/>
    <n v="985281.03599999985"/>
    <n v="143418.86295384614"/>
    <n v="15"/>
    <n v="747"/>
    <n v="647"/>
    <s v="43967Ростов-на-Дону"/>
    <x v="1"/>
  </r>
  <r>
    <d v="2020-05-19T00:00:00"/>
    <x v="10"/>
    <n v="16237.5"/>
    <x v="244"/>
    <n v="1195875.8800000001"/>
    <n v="173178.52204615384"/>
    <n v="15"/>
    <n v="930"/>
    <n v="827"/>
    <s v="43970Ростов-на-Дону"/>
    <x v="2"/>
  </r>
  <r>
    <d v="2020-05-17T00:00:00"/>
    <x v="10"/>
    <n v="11967"/>
    <x v="245"/>
    <n v="851805.179"/>
    <n v="171981.49101538458"/>
    <n v="15"/>
    <n v="692"/>
    <n v="591"/>
    <s v="43968Ростов-на-Дону"/>
    <x v="1"/>
  </r>
  <r>
    <d v="2020-05-09T00:00:00"/>
    <x v="10"/>
    <n v="12037.5"/>
    <x v="246"/>
    <n v="910141.15500000003"/>
    <n v="143296.04318461538"/>
    <n v="15"/>
    <n v="623"/>
    <n v="535"/>
    <s v="43960Ростов-на-Дону"/>
    <x v="3"/>
  </r>
  <r>
    <d v="2020-05-04T00:00:00"/>
    <x v="10"/>
    <n v="7087.5"/>
    <x v="247"/>
    <n v="541946.12800000003"/>
    <n v="150795.58461538461"/>
    <n v="15"/>
    <n v="390"/>
    <n v="315"/>
    <s v="43955Ростов-на-Дону"/>
    <x v="3"/>
  </r>
  <r>
    <d v="2020-04-29T00:00:00"/>
    <x v="11"/>
    <n v="25816.5"/>
    <x v="248"/>
    <n v="1868643.6719999998"/>
    <n v="137636.84266153845"/>
    <n v="18"/>
    <n v="1599"/>
    <n v="1450"/>
    <s v="43950Краснодар"/>
    <x v="4"/>
  </r>
  <r>
    <d v="2020-05-02T00:00:00"/>
    <x v="10"/>
    <n v="4624.5"/>
    <x v="249"/>
    <n v="377401.46199999994"/>
    <n v="65936.343369230759"/>
    <n v="15"/>
    <n v="274"/>
    <n v="203"/>
    <s v="43953Ростов-на-Дону"/>
    <x v="4"/>
  </r>
  <r>
    <d v="2020-05-26T00:00:00"/>
    <x v="10"/>
    <n v="12259.5"/>
    <x v="250"/>
    <n v="906579.62099999993"/>
    <n v="217611.18753846153"/>
    <n v="15"/>
    <n v="812"/>
    <n v="711"/>
    <s v="43977Ростов-на-Дону"/>
    <x v="0"/>
  </r>
  <r>
    <d v="2020-05-01T00:00:00"/>
    <x v="10"/>
    <n v="5446.5"/>
    <x v="251"/>
    <n v="422390.908"/>
    <n v="42729.218369230766"/>
    <n v="15"/>
    <n v="294"/>
    <n v="225"/>
    <s v="43952Ростов-на-Дону"/>
    <x v="4"/>
  </r>
  <r>
    <d v="2020-05-12T00:00:00"/>
    <x v="10"/>
    <n v="11296.5"/>
    <x v="252"/>
    <n v="829947.41200000001"/>
    <n v="196319.5046923077"/>
    <n v="15"/>
    <n v="624"/>
    <n v="538"/>
    <s v="43963Ростов-на-Дону"/>
    <x v="1"/>
  </r>
  <r>
    <d v="2020-05-21T00:00:00"/>
    <x v="10"/>
    <n v="12135"/>
    <x v="253"/>
    <n v="899589.3060000001"/>
    <n v="184440.53076923077"/>
    <n v="15"/>
    <n v="749"/>
    <n v="652"/>
    <s v="43972Ростов-на-Дону"/>
    <x v="2"/>
  </r>
  <r>
    <d v="2020-05-20T00:00:00"/>
    <x v="10"/>
    <n v="12630"/>
    <x v="254"/>
    <n v="915994.11899999983"/>
    <n v="161654.46923076923"/>
    <n v="15"/>
    <n v="760"/>
    <n v="664"/>
    <s v="43971Ростов-на-Дону"/>
    <x v="2"/>
  </r>
  <r>
    <d v="2020-05-05T00:00:00"/>
    <x v="10"/>
    <n v="8223"/>
    <x v="255"/>
    <n v="622755.04999999993"/>
    <n v="172368.62218461538"/>
    <n v="15"/>
    <n v="455"/>
    <n v="381"/>
    <s v="43956Ростов-на-Дону"/>
    <x v="3"/>
  </r>
  <r>
    <d v="2020-04-28T00:00:00"/>
    <x v="11"/>
    <n v="25149"/>
    <x v="256"/>
    <n v="1804070.1239999998"/>
    <n v="125553.02143076922"/>
    <n v="18"/>
    <n v="1505"/>
    <n v="1368"/>
    <s v="43949Краснодар"/>
    <x v="4"/>
  </r>
  <r>
    <d v="2020-05-13T00:00:00"/>
    <x v="10"/>
    <n v="10401"/>
    <x v="257"/>
    <n v="785961.28899999999"/>
    <n v="253438.94004615385"/>
    <n v="15"/>
    <n v="599"/>
    <n v="515"/>
    <s v="43964Ростов-на-Дону"/>
    <x v="1"/>
  </r>
  <r>
    <d v="2020-05-31T00:00:00"/>
    <x v="9"/>
    <n v="17689.5"/>
    <x v="258"/>
    <n v="1279369.1529999999"/>
    <n v="119890.85384615383"/>
    <n v="17"/>
    <n v="1186"/>
    <n v="1054"/>
    <s v="43982Пермь"/>
    <x v="0"/>
  </r>
  <r>
    <d v="2020-05-03T00:00:00"/>
    <x v="10"/>
    <n v="8127"/>
    <x v="259"/>
    <n v="644221.49399999995"/>
    <n v="95245.727138461531"/>
    <n v="15"/>
    <n v="455"/>
    <n v="384"/>
    <s v="43954Ростов-на-Дону"/>
    <x v="4"/>
  </r>
  <r>
    <d v="2020-05-30T00:00:00"/>
    <x v="9"/>
    <n v="27250.5"/>
    <x v="260"/>
    <n v="1983435.05"/>
    <n v="175066.50692307693"/>
    <n v="17"/>
    <n v="1697"/>
    <n v="1499"/>
    <s v="43981Пермь"/>
    <x v="0"/>
  </r>
  <r>
    <d v="2020-05-06T00:00:00"/>
    <x v="10"/>
    <n v="8464.5"/>
    <x v="261"/>
    <n v="651727.3679999999"/>
    <n v="154318.62433846152"/>
    <n v="15"/>
    <n v="467"/>
    <n v="389"/>
    <s v="43957Ростов-на-Дону"/>
    <x v="3"/>
  </r>
  <r>
    <d v="2020-05-23T00:00:00"/>
    <x v="10"/>
    <n v="14167.5"/>
    <x v="262"/>
    <n v="1074904.135"/>
    <n v="269233.34436923079"/>
    <n v="15"/>
    <n v="840"/>
    <n v="725"/>
    <s v="43974Ростов-на-Дону"/>
    <x v="2"/>
  </r>
  <r>
    <d v="2020-05-28T00:00:00"/>
    <x v="9"/>
    <n v="16500"/>
    <x v="263"/>
    <n v="1187884.8939999999"/>
    <n v="279400.0153846154"/>
    <n v="17"/>
    <n v="1097"/>
    <n v="968"/>
    <s v="43979Пермь"/>
    <x v="0"/>
  </r>
  <r>
    <d v="2020-05-25T00:00:00"/>
    <x v="10"/>
    <n v="13260"/>
    <x v="264"/>
    <n v="985675.48699999996"/>
    <n v="224353.45695384615"/>
    <n v="15"/>
    <n v="835"/>
    <n v="736"/>
    <s v="43976Ростов-на-Дону"/>
    <x v="0"/>
  </r>
  <r>
    <d v="2020-04-30T00:00:00"/>
    <x v="10"/>
    <n v="4285.5"/>
    <x v="265"/>
    <n v="333054.54800000001"/>
    <n v="11494.630769230769"/>
    <n v="15"/>
    <n v="262"/>
    <n v="195"/>
    <s v="43951Ростов-на-Дону"/>
    <x v="4"/>
  </r>
  <r>
    <d v="2020-05-10T00:00:00"/>
    <x v="10"/>
    <n v="13440"/>
    <x v="266"/>
    <n v="1018063.802"/>
    <n v="178012.59307692308"/>
    <n v="15"/>
    <n v="706"/>
    <n v="608"/>
    <s v="43961Ростов-на-Дону"/>
    <x v="3"/>
  </r>
  <r>
    <d v="2020-05-08T00:00:00"/>
    <x v="10"/>
    <n v="9058.5"/>
    <x v="267"/>
    <n v="669115.93699999992"/>
    <n v="171987.47030000002"/>
    <n v="15"/>
    <n v="492"/>
    <n v="412"/>
    <s v="43959Ростов-на-Дону"/>
    <x v="3"/>
  </r>
  <r>
    <d v="2020-05-07T00:00:00"/>
    <x v="10"/>
    <n v="8719.5"/>
    <x v="268"/>
    <n v="654599.97699999996"/>
    <n v="184385.1884923077"/>
    <n v="15"/>
    <n v="480"/>
    <n v="398"/>
    <s v="43958Ростов-на-Дону"/>
    <x v="3"/>
  </r>
  <r>
    <d v="2020-05-24T00:00:00"/>
    <x v="10"/>
    <n v="12666"/>
    <x v="269"/>
    <n v="953822.62099999993"/>
    <n v="340158.78723076923"/>
    <n v="15"/>
    <n v="779"/>
    <n v="673"/>
    <s v="43975Ростов-на-Дону"/>
    <x v="2"/>
  </r>
  <r>
    <d v="2020-05-16T00:00:00"/>
    <x v="11"/>
    <n v="34563"/>
    <x v="270"/>
    <n v="2340316.3049999997"/>
    <n v="109812.45384615385"/>
    <n v="19"/>
    <n v="2039"/>
    <n v="1868"/>
    <s v="43967Краснодар"/>
    <x v="1"/>
  </r>
  <r>
    <d v="2020-05-19T00:00:00"/>
    <x v="11"/>
    <n v="28882.5"/>
    <x v="271"/>
    <n v="1956748.2629999998"/>
    <n v="108543.03143076923"/>
    <n v="19"/>
    <n v="1831"/>
    <n v="1667"/>
    <s v="43970Краснодар"/>
    <x v="2"/>
  </r>
  <r>
    <d v="2020-05-17T00:00:00"/>
    <x v="11"/>
    <n v="28275"/>
    <x v="272"/>
    <n v="1954139.7149999999"/>
    <n v="79541.984615384616"/>
    <n v="19"/>
    <n v="1790"/>
    <n v="1633"/>
    <s v="43968Краснодар"/>
    <x v="1"/>
  </r>
  <r>
    <d v="2020-05-09T00:00:00"/>
    <x v="11"/>
    <n v="26271"/>
    <x v="273"/>
    <n v="1880070.5110000002"/>
    <n v="141472.14615384614"/>
    <n v="19"/>
    <n v="1542"/>
    <n v="1412"/>
    <s v="43960Краснодар"/>
    <x v="3"/>
  </r>
  <r>
    <d v="2020-05-04T00:00:00"/>
    <x v="11"/>
    <n v="23587.5"/>
    <x v="274"/>
    <n v="1685753.1839999999"/>
    <n v="135489.15811538461"/>
    <n v="19"/>
    <n v="1479"/>
    <n v="1346"/>
    <s v="43955Краснодар"/>
    <x v="3"/>
  </r>
  <r>
    <d v="2020-05-02T00:00:00"/>
    <x v="11"/>
    <n v="18427.5"/>
    <x v="275"/>
    <n v="1337535.2989999999"/>
    <n v="121636.08074615385"/>
    <n v="19"/>
    <n v="1206"/>
    <n v="1080"/>
    <s v="43953Краснодар"/>
    <x v="4"/>
  </r>
  <r>
    <d v="2020-05-26T00:00:00"/>
    <x v="11"/>
    <n v="27156"/>
    <x v="276"/>
    <n v="1897998.2520000001"/>
    <n v="96303.4"/>
    <n v="20"/>
    <n v="1814"/>
    <n v="1655"/>
    <s v="43977Краснодар"/>
    <x v="0"/>
  </r>
  <r>
    <d v="2020-05-01T00:00:00"/>
    <x v="11"/>
    <n v="35190"/>
    <x v="277"/>
    <n v="2533138.7200000002"/>
    <n v="102615.49999999999"/>
    <n v="19"/>
    <n v="1987"/>
    <n v="1791"/>
    <s v="43952Краснодар"/>
    <x v="4"/>
  </r>
  <r>
    <d v="2020-05-12T00:00:00"/>
    <x v="11"/>
    <n v="25483.5"/>
    <x v="278"/>
    <n v="1757185.7729999998"/>
    <n v="114933.59230769231"/>
    <n v="19"/>
    <n v="1598"/>
    <n v="1454"/>
    <s v="43963Краснодар"/>
    <x v="1"/>
  </r>
  <r>
    <d v="2020-05-21T00:00:00"/>
    <x v="11"/>
    <n v="25362"/>
    <x v="279"/>
    <n v="1755958.3049999999"/>
    <n v="102833.37792307691"/>
    <n v="19"/>
    <n v="1650"/>
    <n v="1505"/>
    <s v="43972Краснодар"/>
    <x v="2"/>
  </r>
  <r>
    <d v="2020-05-20T00:00:00"/>
    <x v="11"/>
    <n v="28849.5"/>
    <x v="280"/>
    <n v="2010739.0729999999"/>
    <n v="106300.0107076923"/>
    <n v="19"/>
    <n v="1823"/>
    <n v="1678"/>
    <s v="43971Краснодар"/>
    <x v="2"/>
  </r>
  <r>
    <d v="2020-05-05T00:00:00"/>
    <x v="11"/>
    <n v="26367"/>
    <x v="281"/>
    <n v="1873451.2719999999"/>
    <n v="149632.49369999999"/>
    <n v="19"/>
    <n v="1622"/>
    <n v="1482"/>
    <s v="43956Краснодар"/>
    <x v="3"/>
  </r>
  <r>
    <d v="2020-05-13T00:00:00"/>
    <x v="11"/>
    <n v="25539"/>
    <x v="282"/>
    <n v="1783039.3049999997"/>
    <n v="139331.31929230769"/>
    <n v="19"/>
    <n v="1605"/>
    <n v="1447"/>
    <s v="43964Краснодар"/>
    <x v="1"/>
  </r>
  <r>
    <d v="2020-05-31T00:00:00"/>
    <x v="10"/>
    <n v="14808"/>
    <x v="283"/>
    <n v="1084824.9949999999"/>
    <n v="167974.06755384614"/>
    <n v="16"/>
    <n v="917"/>
    <n v="802"/>
    <s v="43982Ростов-на-Дону"/>
    <x v="0"/>
  </r>
  <r>
    <d v="2020-05-03T00:00:00"/>
    <x v="11"/>
    <n v="21343.5"/>
    <x v="284"/>
    <n v="1485927.8739999998"/>
    <n v="100092.68052307691"/>
    <n v="19"/>
    <n v="1314"/>
    <n v="1192"/>
    <s v="43954Краснодар"/>
    <x v="4"/>
  </r>
  <r>
    <d v="2020-05-30T00:00:00"/>
    <x v="10"/>
    <n v="17946"/>
    <x v="285"/>
    <n v="1298844.2"/>
    <n v="137945.5276"/>
    <n v="16"/>
    <n v="1048"/>
    <n v="918"/>
    <s v="43981Ростов-на-Дону"/>
    <x v="0"/>
  </r>
  <r>
    <d v="2020-05-06T00:00:00"/>
    <x v="11"/>
    <n v="24337.5"/>
    <x v="286"/>
    <n v="1715939.5399999998"/>
    <n v="115138.50836153845"/>
    <n v="19"/>
    <n v="1509"/>
    <n v="1374"/>
    <s v="43957Краснодар"/>
    <x v="3"/>
  </r>
  <r>
    <d v="2020-05-23T00:00:00"/>
    <x v="11"/>
    <n v="36997.5"/>
    <x v="287"/>
    <n v="2533823.1740000001"/>
    <n v="109891.53846153845"/>
    <n v="19"/>
    <n v="2195"/>
    <n v="1999"/>
    <s v="43974Краснодар"/>
    <x v="2"/>
  </r>
  <r>
    <d v="2020-05-28T00:00:00"/>
    <x v="10"/>
    <n v="13864.5"/>
    <x v="288"/>
    <n v="995597.5199999999"/>
    <n v="216733.44615384613"/>
    <n v="16"/>
    <n v="876"/>
    <n v="762"/>
    <s v="43979Ростов-на-Дону"/>
    <x v="0"/>
  </r>
  <r>
    <d v="2020-05-25T00:00:00"/>
    <x v="11"/>
    <n v="28494"/>
    <x v="289"/>
    <n v="1972327.267"/>
    <n v="174025.3846153846"/>
    <n v="20"/>
    <n v="1899"/>
    <n v="1738"/>
    <s v="43976Краснодар"/>
    <x v="0"/>
  </r>
  <r>
    <d v="2020-04-30T00:00:00"/>
    <x v="11"/>
    <n v="27883.5"/>
    <x v="290"/>
    <n v="2016381.645"/>
    <n v="41912.707692307689"/>
    <n v="19"/>
    <n v="1662"/>
    <n v="1506"/>
    <s v="43951Краснодар"/>
    <x v="4"/>
  </r>
  <r>
    <d v="2020-05-10T00:00:00"/>
    <x v="11"/>
    <n v="31224"/>
    <x v="291"/>
    <n v="2174380.5969999996"/>
    <n v="80170.980907692297"/>
    <n v="19"/>
    <n v="1836"/>
    <n v="1680"/>
    <s v="43961Краснодар"/>
    <x v="3"/>
  </r>
  <r>
    <d v="2020-05-08T00:00:00"/>
    <x v="11"/>
    <n v="25020"/>
    <x v="292"/>
    <n v="1780335.608"/>
    <n v="140320.89928461539"/>
    <n v="19"/>
    <n v="1520"/>
    <n v="1380"/>
    <s v="43959Краснодар"/>
    <x v="3"/>
  </r>
  <r>
    <d v="2020-05-07T00:00:00"/>
    <x v="11"/>
    <n v="26184"/>
    <x v="293"/>
    <n v="1837113.1940000001"/>
    <n v="115064.43612307693"/>
    <n v="19"/>
    <n v="1580"/>
    <n v="1435"/>
    <s v="43958Краснодар"/>
    <x v="3"/>
  </r>
  <r>
    <d v="2020-05-24T00:00:00"/>
    <x v="11"/>
    <n v="29824.5"/>
    <x v="294"/>
    <n v="2092407.26"/>
    <n v="62346.415384615379"/>
    <n v="19"/>
    <n v="1868"/>
    <n v="1706"/>
    <s v="43975Краснодар"/>
    <x v="2"/>
  </r>
  <r>
    <d v="2020-04-29T00:00:00"/>
    <x v="12"/>
    <n v="208351.5"/>
    <x v="295"/>
    <n v="15729720.814999998"/>
    <n v="273156.71999999997"/>
    <n v="59"/>
    <n v="13186"/>
    <n v="12251"/>
    <s v="43950Москва Запад"/>
    <x v="4"/>
  </r>
  <r>
    <d v="2020-04-28T00:00:00"/>
    <x v="12"/>
    <n v="204637.5"/>
    <x v="296"/>
    <n v="15426373.358999999"/>
    <n v="255889.23846153845"/>
    <n v="59"/>
    <n v="12943"/>
    <n v="12072"/>
    <s v="43949Москва Запад"/>
    <x v="4"/>
  </r>
  <r>
    <d v="2020-05-31T00:00:00"/>
    <x v="11"/>
    <n v="31372.5"/>
    <x v="297"/>
    <n v="2251714.5490000001"/>
    <n v="37852.04366923077"/>
    <n v="21"/>
    <n v="2056"/>
    <n v="1879"/>
    <s v="43982Краснодар"/>
    <x v="0"/>
  </r>
  <r>
    <d v="2020-05-30T00:00:00"/>
    <x v="11"/>
    <n v="34681.5"/>
    <x v="298"/>
    <n v="2408136.8190000001"/>
    <n v="113231.09230769232"/>
    <n v="20"/>
    <n v="2174"/>
    <n v="1957"/>
    <s v="43981Краснодар"/>
    <x v="0"/>
  </r>
  <r>
    <d v="2020-05-28T00:00:00"/>
    <x v="11"/>
    <n v="28197"/>
    <x v="299"/>
    <n v="2038847.0090000001"/>
    <n v="74270.530769230769"/>
    <n v="20"/>
    <n v="1875"/>
    <n v="1701"/>
    <s v="43979Краснодар"/>
    <x v="0"/>
  </r>
  <r>
    <d v="2020-05-16T00:00:00"/>
    <x v="12"/>
    <n v="236551.5"/>
    <x v="300"/>
    <n v="17329462.175999999"/>
    <n v="258177.63846153844"/>
    <n v="60"/>
    <n v="14049"/>
    <n v="13118"/>
    <s v="43967Москва Запад"/>
    <x v="1"/>
  </r>
  <r>
    <d v="2020-05-19T00:00:00"/>
    <x v="12"/>
    <n v="223597.5"/>
    <x v="301"/>
    <n v="15975681.728"/>
    <n v="296759.42307692306"/>
    <n v="60"/>
    <n v="13867"/>
    <n v="12987"/>
    <s v="43970Москва Запад"/>
    <x v="2"/>
  </r>
  <r>
    <d v="2020-05-17T00:00:00"/>
    <x v="12"/>
    <n v="193363.5"/>
    <x v="302"/>
    <n v="14278298.844000001"/>
    <n v="264289.06153846154"/>
    <n v="60"/>
    <n v="11698"/>
    <n v="10989"/>
    <s v="43968Москва Запад"/>
    <x v="1"/>
  </r>
  <r>
    <d v="2020-05-09T00:00:00"/>
    <x v="12"/>
    <n v="188319"/>
    <x v="303"/>
    <n v="13973128.512"/>
    <n v="403874.8839461538"/>
    <n v="59"/>
    <n v="12016"/>
    <n v="11137"/>
    <s v="43960Москва Запад"/>
    <x v="3"/>
  </r>
  <r>
    <d v="2020-05-04T00:00:00"/>
    <x v="12"/>
    <n v="237544.5"/>
    <x v="304"/>
    <n v="17650186.028999999"/>
    <n v="347608.63846153842"/>
    <n v="59"/>
    <n v="14423"/>
    <n v="13432"/>
    <s v="43955Москва Запад"/>
    <x v="3"/>
  </r>
  <r>
    <d v="2020-04-29T00:00:00"/>
    <x v="13"/>
    <n v="203209.5"/>
    <x v="305"/>
    <n v="15206983.089"/>
    <n v="284467.66153846157"/>
    <n v="54"/>
    <n v="12747"/>
    <n v="11884"/>
    <s v="43950Москва Восток"/>
    <x v="4"/>
  </r>
  <r>
    <d v="2020-05-02T00:00:00"/>
    <x v="12"/>
    <n v="185979"/>
    <x v="306"/>
    <n v="14386025.838000001"/>
    <n v="361439.69230769225"/>
    <n v="59"/>
    <n v="12429"/>
    <n v="11477"/>
    <s v="43953Москва Запад"/>
    <x v="4"/>
  </r>
  <r>
    <d v="2020-05-26T00:00:00"/>
    <x v="12"/>
    <n v="244905"/>
    <x v="307"/>
    <n v="18210825.697000001"/>
    <n v="272401.2"/>
    <n v="59"/>
    <n v="15369"/>
    <n v="14299"/>
    <s v="43977Москва Запад"/>
    <x v="0"/>
  </r>
  <r>
    <d v="2020-05-01T00:00:00"/>
    <x v="12"/>
    <n v="239409"/>
    <x v="308"/>
    <n v="18463277.771000002"/>
    <n v="369443.39999999997"/>
    <n v="59"/>
    <n v="15222"/>
    <n v="13873"/>
    <s v="43952Москва Запад"/>
    <x v="4"/>
  </r>
  <r>
    <d v="2020-05-12T00:00:00"/>
    <x v="12"/>
    <n v="192886.5"/>
    <x v="309"/>
    <n v="13834210.461999999"/>
    <n v="383344.65076923074"/>
    <n v="60"/>
    <n v="12000"/>
    <n v="11194"/>
    <s v="43963Москва Запад"/>
    <x v="1"/>
  </r>
  <r>
    <d v="2020-05-21T00:00:00"/>
    <x v="12"/>
    <n v="224233.5"/>
    <x v="310"/>
    <n v="16496134.313999999"/>
    <n v="334550.50769230764"/>
    <n v="60"/>
    <n v="14005"/>
    <n v="13002"/>
    <s v="43972Москва Запад"/>
    <x v="2"/>
  </r>
  <r>
    <d v="2020-05-20T00:00:00"/>
    <x v="12"/>
    <n v="219622.5"/>
    <x v="311"/>
    <n v="15958453.927999999"/>
    <n v="417117.17692307686"/>
    <n v="60"/>
    <n v="13792"/>
    <n v="12834"/>
    <s v="43971Москва Запад"/>
    <x v="2"/>
  </r>
  <r>
    <d v="2020-05-05T00:00:00"/>
    <x v="12"/>
    <n v="213582"/>
    <x v="312"/>
    <n v="15790923.194999998"/>
    <n v="365011.08061538462"/>
    <n v="59"/>
    <n v="13469"/>
    <n v="12486"/>
    <s v="43956Москва Запад"/>
    <x v="3"/>
  </r>
  <r>
    <d v="2020-04-28T00:00:00"/>
    <x v="13"/>
    <n v="195705"/>
    <x v="313"/>
    <n v="14633542.982000001"/>
    <n v="268185.43076923076"/>
    <n v="54"/>
    <n v="12306"/>
    <n v="11532"/>
    <s v="43949Москва Восток"/>
    <x v="4"/>
  </r>
  <r>
    <d v="2020-05-13T00:00:00"/>
    <x v="12"/>
    <n v="193722"/>
    <x v="314"/>
    <n v="13979092.230999999"/>
    <n v="418713.96153846156"/>
    <n v="60"/>
    <n v="12007"/>
    <n v="11245"/>
    <s v="43964Москва Запад"/>
    <x v="1"/>
  </r>
  <r>
    <d v="2020-05-03T00:00:00"/>
    <x v="12"/>
    <n v="257215.5"/>
    <x v="315"/>
    <n v="19179229.932"/>
    <n v="254778.07384615383"/>
    <n v="59"/>
    <n v="15277"/>
    <n v="14163"/>
    <s v="43954Москва Запад"/>
    <x v="4"/>
  </r>
  <r>
    <d v="2020-05-06T00:00:00"/>
    <x v="12"/>
    <n v="224779.5"/>
    <x v="316"/>
    <n v="16792969.817999996"/>
    <n v="443086.25303076918"/>
    <n v="59"/>
    <n v="14103"/>
    <n v="13118"/>
    <s v="43957Москва Запад"/>
    <x v="3"/>
  </r>
  <r>
    <d v="2020-05-23T00:00:00"/>
    <x v="12"/>
    <n v="292018.5"/>
    <x v="317"/>
    <n v="21740920.338999998"/>
    <n v="206427.73076923075"/>
    <n v="60"/>
    <n v="17295"/>
    <n v="16010"/>
    <s v="43974Москва Запад"/>
    <x v="2"/>
  </r>
  <r>
    <d v="2020-05-25T00:00:00"/>
    <x v="12"/>
    <n v="198751.5"/>
    <x v="318"/>
    <n v="14894008.652000001"/>
    <n v="316452.66153846157"/>
    <n v="59"/>
    <n v="12983"/>
    <n v="12056"/>
    <s v="43976Москва Запад"/>
    <x v="0"/>
  </r>
  <r>
    <d v="2020-04-30T00:00:00"/>
    <x v="12"/>
    <n v="214386"/>
    <x v="319"/>
    <n v="16370527.077"/>
    <n v="115618.05384615384"/>
    <n v="59"/>
    <n v="13251"/>
    <n v="12255"/>
    <s v="43951Москва Запад"/>
    <x v="4"/>
  </r>
  <r>
    <d v="2020-05-10T00:00:00"/>
    <x v="12"/>
    <n v="243825"/>
    <x v="320"/>
    <n v="18159589.107999999"/>
    <n v="258558.49999999997"/>
    <n v="59"/>
    <n v="14569"/>
    <n v="13566"/>
    <s v="43961Москва Запад"/>
    <x v="3"/>
  </r>
  <r>
    <d v="2020-05-08T00:00:00"/>
    <x v="12"/>
    <n v="232701"/>
    <x v="321"/>
    <n v="17462223.403999999"/>
    <n v="512464.9846153846"/>
    <n v="59"/>
    <n v="14098"/>
    <n v="13106"/>
    <s v="43959Москва Запад"/>
    <x v="3"/>
  </r>
  <r>
    <d v="2020-05-07T00:00:00"/>
    <x v="12"/>
    <n v="219411"/>
    <x v="322"/>
    <n v="16627687.641000001"/>
    <n v="518998.75384615385"/>
    <n v="59"/>
    <n v="13495"/>
    <n v="12517"/>
    <s v="43958Москва Запад"/>
    <x v="3"/>
  </r>
  <r>
    <d v="2020-05-24T00:00:00"/>
    <x v="12"/>
    <n v="200029.5"/>
    <x v="323"/>
    <n v="15125624.641999999"/>
    <n v="318671.85465384612"/>
    <n v="60"/>
    <n v="12822"/>
    <n v="11916"/>
    <s v="43975Москва Запад"/>
    <x v="2"/>
  </r>
  <r>
    <d v="2020-05-16T00:00:00"/>
    <x v="13"/>
    <n v="225480"/>
    <x v="324"/>
    <n v="16443448.491999999"/>
    <n v="291468.59999999998"/>
    <n v="54"/>
    <n v="13170"/>
    <n v="12299"/>
    <s v="43967Москва Восток"/>
    <x v="1"/>
  </r>
  <r>
    <d v="2020-05-19T00:00:00"/>
    <x v="13"/>
    <n v="211453.5"/>
    <x v="325"/>
    <n v="15078027.685000001"/>
    <n v="293452.29237692308"/>
    <n v="54"/>
    <n v="13070"/>
    <n v="12244"/>
    <s v="43970Москва Восток"/>
    <x v="2"/>
  </r>
  <r>
    <d v="2020-05-17T00:00:00"/>
    <x v="13"/>
    <n v="184801.5"/>
    <x v="326"/>
    <n v="13533023.127999999"/>
    <n v="246229.69714615386"/>
    <n v="54"/>
    <n v="11128"/>
    <n v="10467"/>
    <s v="43968Москва Восток"/>
    <x v="1"/>
  </r>
  <r>
    <d v="2020-05-09T00:00:00"/>
    <x v="13"/>
    <n v="177976.5"/>
    <x v="327"/>
    <n v="13150397.668"/>
    <n v="444057.73347692302"/>
    <n v="54"/>
    <n v="11288"/>
    <n v="10492"/>
    <s v="43960Москва Восток"/>
    <x v="3"/>
  </r>
  <r>
    <d v="2020-05-04T00:00:00"/>
    <x v="13"/>
    <n v="223617"/>
    <x v="328"/>
    <n v="16597666.014999999"/>
    <n v="404297.74615384609"/>
    <n v="54"/>
    <n v="13606"/>
    <n v="12697"/>
    <s v="43955Москва Восток"/>
    <x v="3"/>
  </r>
  <r>
    <d v="2020-05-02T00:00:00"/>
    <x v="13"/>
    <n v="176397"/>
    <x v="329"/>
    <n v="13628439.163999999"/>
    <n v="370802.93846153846"/>
    <n v="54"/>
    <n v="11622"/>
    <n v="10754"/>
    <s v="43953Москва Восток"/>
    <x v="4"/>
  </r>
  <r>
    <d v="2020-05-26T00:00:00"/>
    <x v="13"/>
    <n v="232369.5"/>
    <x v="330"/>
    <n v="17297352.185000002"/>
    <n v="279472.16153846151"/>
    <n v="54"/>
    <n v="14482"/>
    <n v="13510"/>
    <s v="43977Москва Восток"/>
    <x v="0"/>
  </r>
  <r>
    <d v="2020-05-01T00:00:00"/>
    <x v="13"/>
    <n v="226540.5"/>
    <x v="331"/>
    <n v="17342946.796999998"/>
    <n v="380499.56092307693"/>
    <n v="54"/>
    <n v="14205"/>
    <n v="13026"/>
    <s v="43952Москва Восток"/>
    <x v="4"/>
  </r>
  <r>
    <d v="2020-05-12T00:00:00"/>
    <x v="13"/>
    <n v="189679.5"/>
    <x v="332"/>
    <n v="13500671.991999999"/>
    <n v="344959.87384615385"/>
    <n v="54"/>
    <n v="11614"/>
    <n v="10862"/>
    <s v="43963Москва Восток"/>
    <x v="1"/>
  </r>
  <r>
    <d v="2020-05-21T00:00:00"/>
    <x v="13"/>
    <n v="213640.5"/>
    <x v="333"/>
    <n v="15681371.557000002"/>
    <n v="296732.59615384613"/>
    <n v="54"/>
    <n v="13240"/>
    <n v="12360"/>
    <s v="43972Москва Восток"/>
    <x v="2"/>
  </r>
  <r>
    <d v="2020-05-20T00:00:00"/>
    <x v="13"/>
    <n v="214885.5"/>
    <x v="334"/>
    <n v="15600701.422999999"/>
    <n v="410370.5153846154"/>
    <n v="54"/>
    <n v="13298"/>
    <n v="12428"/>
    <s v="43971Москва Восток"/>
    <x v="2"/>
  </r>
  <r>
    <d v="2020-05-05T00:00:00"/>
    <x v="13"/>
    <n v="203832"/>
    <x v="335"/>
    <n v="15015521.489999998"/>
    <n v="398269.43076923076"/>
    <n v="54"/>
    <n v="12775"/>
    <n v="11887"/>
    <s v="43956Москва Восток"/>
    <x v="3"/>
  </r>
  <r>
    <d v="2020-05-13T00:00:00"/>
    <x v="13"/>
    <n v="188662.5"/>
    <x v="336"/>
    <n v="13568684.673999999"/>
    <n v="349844.36153846153"/>
    <n v="54"/>
    <n v="11522"/>
    <n v="10803"/>
    <s v="43964Москва Восток"/>
    <x v="1"/>
  </r>
  <r>
    <d v="2020-05-31T00:00:00"/>
    <x v="12"/>
    <n v="215277"/>
    <x v="337"/>
    <n v="16285354.714"/>
    <n v="183249.26153846155"/>
    <n v="59"/>
    <n v="13684"/>
    <n v="12690"/>
    <s v="43982Москва Запад"/>
    <x v="0"/>
  </r>
  <r>
    <d v="2020-05-03T00:00:00"/>
    <x v="13"/>
    <n v="248148"/>
    <x v="338"/>
    <n v="18491870.614999998"/>
    <n v="270910.05384615384"/>
    <n v="54"/>
    <n v="14823"/>
    <n v="13751"/>
    <s v="43954Москва Восток"/>
    <x v="4"/>
  </r>
  <r>
    <d v="2020-05-30T00:00:00"/>
    <x v="12"/>
    <n v="246414"/>
    <x v="339"/>
    <n v="18595804.535"/>
    <n v="282204.5230769231"/>
    <n v="59"/>
    <n v="15030"/>
    <n v="13956"/>
    <s v="43981Москва Запад"/>
    <x v="0"/>
  </r>
  <r>
    <d v="2020-05-06T00:00:00"/>
    <x v="13"/>
    <n v="216498"/>
    <x v="340"/>
    <n v="16128268.832"/>
    <n v="389877.53846153844"/>
    <n v="54"/>
    <n v="13406"/>
    <n v="12518"/>
    <s v="43957Москва Восток"/>
    <x v="3"/>
  </r>
  <r>
    <d v="2020-05-23T00:00:00"/>
    <x v="13"/>
    <n v="275793"/>
    <x v="341"/>
    <n v="20508194.544999998"/>
    <n v="239346.81538461536"/>
    <n v="54"/>
    <n v="16221"/>
    <n v="15065"/>
    <s v="43974Москва Восток"/>
    <x v="2"/>
  </r>
  <r>
    <d v="2020-05-28T00:00:00"/>
    <x v="12"/>
    <n v="199753.5"/>
    <x v="342"/>
    <n v="15173462.744000001"/>
    <n v="257491.36923076925"/>
    <n v="60"/>
    <n v="12854"/>
    <n v="11954"/>
    <s v="43979Москва Запад"/>
    <x v="0"/>
  </r>
  <r>
    <d v="2020-05-25T00:00:00"/>
    <x v="13"/>
    <n v="192948"/>
    <x v="343"/>
    <n v="14358653.389999999"/>
    <n v="319377.7946153846"/>
    <n v="54"/>
    <n v="12336"/>
    <n v="11519"/>
    <s v="43976Москва Восток"/>
    <x v="0"/>
  </r>
  <r>
    <d v="2020-04-30T00:00:00"/>
    <x v="13"/>
    <n v="206038.5"/>
    <x v="344"/>
    <n v="15789926.042999998"/>
    <n v="115102.03846153845"/>
    <n v="54"/>
    <n v="12817"/>
    <n v="11865"/>
    <s v="43951Москва Восток"/>
    <x v="4"/>
  </r>
  <r>
    <d v="2020-05-10T00:00:00"/>
    <x v="13"/>
    <n v="231559.5"/>
    <x v="345"/>
    <n v="17121204.866"/>
    <n v="269535.72538461542"/>
    <n v="54"/>
    <n v="13832"/>
    <n v="12864"/>
    <s v="43961Москва Восток"/>
    <x v="3"/>
  </r>
  <r>
    <d v="2020-05-08T00:00:00"/>
    <x v="13"/>
    <n v="225076.5"/>
    <x v="346"/>
    <n v="16722171.227"/>
    <n v="479024.68461538455"/>
    <n v="54"/>
    <n v="13563"/>
    <n v="12604"/>
    <s v="43959Москва Восток"/>
    <x v="3"/>
  </r>
  <r>
    <d v="2020-05-07T00:00:00"/>
    <x v="13"/>
    <n v="209415"/>
    <x v="347"/>
    <n v="15847839.739"/>
    <n v="521163.87692307692"/>
    <n v="54"/>
    <n v="12743"/>
    <n v="11858"/>
    <s v="43958Москва Восток"/>
    <x v="3"/>
  </r>
  <r>
    <d v="2020-05-24T00:00:00"/>
    <x v="13"/>
    <n v="193719"/>
    <x v="348"/>
    <n v="14541424.877999999"/>
    <n v="304806.9854230769"/>
    <n v="54"/>
    <n v="12211"/>
    <n v="11427"/>
    <s v="43975Москва Восток"/>
    <x v="2"/>
  </r>
  <r>
    <d v="2020-04-29T00:00:00"/>
    <x v="14"/>
    <n v="12250.5"/>
    <x v="349"/>
    <n v="867080.68200000003"/>
    <n v="102160.21538461538"/>
    <n v="15"/>
    <n v="659"/>
    <n v="575"/>
    <s v="43950Новосибирск"/>
    <x v="4"/>
  </r>
  <r>
    <d v="2020-04-28T00:00:00"/>
    <x v="14"/>
    <n v="12541.5"/>
    <x v="350"/>
    <n v="874678.696"/>
    <n v="83886.676923076913"/>
    <n v="15"/>
    <n v="636"/>
    <n v="547"/>
    <s v="43949Новосибирск"/>
    <x v="4"/>
  </r>
  <r>
    <d v="2020-05-31T00:00:00"/>
    <x v="13"/>
    <n v="206758.5"/>
    <x v="351"/>
    <n v="15667372.685999999"/>
    <n v="180007.08753846152"/>
    <n v="54"/>
    <n v="13106"/>
    <n v="12164"/>
    <s v="43982Москва Восток"/>
    <x v="0"/>
  </r>
  <r>
    <d v="2020-05-30T00:00:00"/>
    <x v="13"/>
    <n v="244734"/>
    <x v="352"/>
    <n v="18429449.488000002"/>
    <n v="303444.36538461538"/>
    <n v="54"/>
    <n v="14590"/>
    <n v="13551"/>
    <s v="43981Москва Восток"/>
    <x v="0"/>
  </r>
  <r>
    <d v="2020-05-28T00:00:00"/>
    <x v="13"/>
    <n v="191641.5"/>
    <x v="353"/>
    <n v="14481164.23"/>
    <n v="266079.27846153843"/>
    <n v="54"/>
    <n v="12409"/>
    <n v="11582"/>
    <s v="43979Москва Восток"/>
    <x v="0"/>
  </r>
  <r>
    <d v="2020-05-16T00:00:00"/>
    <x v="14"/>
    <n v="16368"/>
    <x v="354"/>
    <n v="1092945.2830000001"/>
    <n v="175846.6446153846"/>
    <n v="16"/>
    <n v="920"/>
    <n v="818"/>
    <s v="43967Новосибирск"/>
    <x v="1"/>
  </r>
  <r>
    <d v="2020-05-19T00:00:00"/>
    <x v="14"/>
    <n v="14427"/>
    <x v="355"/>
    <n v="963035.41399999999"/>
    <n v="202056.34519230769"/>
    <n v="17"/>
    <n v="857"/>
    <n v="757"/>
    <s v="43970Новосибирск"/>
    <x v="2"/>
  </r>
  <r>
    <d v="2020-05-17T00:00:00"/>
    <x v="14"/>
    <n v="13440"/>
    <x v="356"/>
    <n v="935379.42299999984"/>
    <n v="111375.6648"/>
    <n v="16"/>
    <n v="859"/>
    <n v="746"/>
    <s v="43968Новосибирск"/>
    <x v="1"/>
  </r>
  <r>
    <d v="2020-05-09T00:00:00"/>
    <x v="14"/>
    <n v="11745"/>
    <x v="357"/>
    <n v="795942.652"/>
    <n v="165952.05877692305"/>
    <n v="15"/>
    <n v="654"/>
    <n v="570"/>
    <s v="43960Новосибирск"/>
    <x v="3"/>
  </r>
  <r>
    <d v="2020-05-04T00:00:00"/>
    <x v="14"/>
    <n v="11062.5"/>
    <x v="358"/>
    <n v="762082.74899999995"/>
    <n v="125305.56399230768"/>
    <n v="15"/>
    <n v="622"/>
    <n v="538"/>
    <s v="43955Новосибирск"/>
    <x v="3"/>
  </r>
  <r>
    <d v="2020-05-02T00:00:00"/>
    <x v="14"/>
    <n v="10018.5"/>
    <x v="359"/>
    <n v="697541.2969999999"/>
    <n v="106508.82307692307"/>
    <n v="15"/>
    <n v="567"/>
    <n v="493"/>
    <s v="43953Новосибирск"/>
    <x v="4"/>
  </r>
  <r>
    <d v="2020-05-26T00:00:00"/>
    <x v="15"/>
    <n v="10437"/>
    <x v="360"/>
    <n v="737888.36599999992"/>
    <n v="39424.853846153841"/>
    <n v="7"/>
    <n v="577"/>
    <n v="389"/>
    <s v="43977Тюмень"/>
    <x v="0"/>
  </r>
  <r>
    <d v="2020-05-01T00:00:00"/>
    <x v="14"/>
    <n v="13644"/>
    <x v="361"/>
    <n v="971710.87099999993"/>
    <n v="291527.8831384615"/>
    <n v="15"/>
    <n v="721"/>
    <n v="625"/>
    <s v="43952Новосибирск"/>
    <x v="4"/>
  </r>
  <r>
    <d v="2020-05-12T00:00:00"/>
    <x v="14"/>
    <n v="13443"/>
    <x v="362"/>
    <n v="921493.48300000001"/>
    <n v="218151.6"/>
    <n v="15"/>
    <n v="750"/>
    <n v="659"/>
    <s v="43963Новосибирск"/>
    <x v="1"/>
  </r>
  <r>
    <d v="2020-05-21T00:00:00"/>
    <x v="14"/>
    <n v="14182.5"/>
    <x v="363"/>
    <n v="968784.86499999987"/>
    <n v="94547"/>
    <n v="18"/>
    <n v="888"/>
    <n v="786"/>
    <s v="43972Новосибирск"/>
    <x v="2"/>
  </r>
  <r>
    <d v="2020-05-20T00:00:00"/>
    <x v="14"/>
    <n v="14928"/>
    <x v="364"/>
    <n v="1025585.5199999999"/>
    <n v="84618.754369230766"/>
    <n v="17"/>
    <n v="890"/>
    <n v="794"/>
    <s v="43971Новосибирск"/>
    <x v="2"/>
  </r>
  <r>
    <d v="2020-05-05T00:00:00"/>
    <x v="14"/>
    <n v="13941"/>
    <x v="365"/>
    <n v="974448.12600000005"/>
    <n v="152152.96544615386"/>
    <n v="15"/>
    <n v="750"/>
    <n v="658"/>
    <s v="43956Новосибирск"/>
    <x v="3"/>
  </r>
  <r>
    <d v="2020-05-13T00:00:00"/>
    <x v="14"/>
    <n v="14643"/>
    <x v="366"/>
    <n v="971555.08299999998"/>
    <n v="124018.33614615384"/>
    <n v="15"/>
    <n v="854"/>
    <n v="756"/>
    <s v="43964Новосибирск"/>
    <x v="1"/>
  </r>
  <r>
    <d v="2020-05-03T00:00:00"/>
    <x v="14"/>
    <n v="10032"/>
    <x v="367"/>
    <n v="698626.03299999994"/>
    <n v="97812.892307692295"/>
    <n v="15"/>
    <n v="585"/>
    <n v="502"/>
    <s v="43954Новосибирск"/>
    <x v="4"/>
  </r>
  <r>
    <d v="2020-05-06T00:00:00"/>
    <x v="14"/>
    <n v="12468"/>
    <x v="368"/>
    <n v="858367.60399999993"/>
    <n v="88833.638169230762"/>
    <n v="15"/>
    <n v="701"/>
    <n v="611"/>
    <s v="43957Новосибирск"/>
    <x v="3"/>
  </r>
  <r>
    <d v="2020-05-23T00:00:00"/>
    <x v="14"/>
    <n v="17943"/>
    <x v="369"/>
    <n v="1194154.7659999998"/>
    <n v="124621.03076923077"/>
    <n v="18"/>
    <n v="1031"/>
    <n v="918"/>
    <s v="43974Новосибирск"/>
    <x v="2"/>
  </r>
  <r>
    <d v="2020-05-25T00:00:00"/>
    <x v="14"/>
    <n v="15807"/>
    <x v="370"/>
    <n v="1070563.6439999999"/>
    <n v="123343.24153846155"/>
    <n v="18"/>
    <n v="989"/>
    <n v="887"/>
    <s v="43976Новосибирск"/>
    <x v="0"/>
  </r>
  <r>
    <d v="2020-04-30T00:00:00"/>
    <x v="14"/>
    <n v="11976"/>
    <x v="371"/>
    <n v="861334.61399999994"/>
    <n v="20847.353846153845"/>
    <n v="15"/>
    <n v="644"/>
    <n v="550"/>
    <s v="43951Новосибирск"/>
    <x v="4"/>
  </r>
  <r>
    <d v="2020-05-10T00:00:00"/>
    <x v="14"/>
    <n v="14566.5"/>
    <x v="372"/>
    <n v="1013050.3829999999"/>
    <n v="102510.40189230769"/>
    <n v="15"/>
    <n v="792"/>
    <n v="695"/>
    <s v="43961Новосибирск"/>
    <x v="3"/>
  </r>
  <r>
    <d v="2020-05-08T00:00:00"/>
    <x v="14"/>
    <n v="12976.5"/>
    <x v="373"/>
    <n v="892743.74599999993"/>
    <n v="396844.24095384614"/>
    <n v="15"/>
    <n v="703"/>
    <n v="609"/>
    <s v="43959Новосибирск"/>
    <x v="3"/>
  </r>
  <r>
    <d v="2020-05-07T00:00:00"/>
    <x v="14"/>
    <n v="11719.5"/>
    <x v="374"/>
    <n v="809986.38600000006"/>
    <n v="106745.03623846154"/>
    <n v="15"/>
    <n v="676"/>
    <n v="591"/>
    <s v="43958Новосибирск"/>
    <x v="3"/>
  </r>
  <r>
    <d v="2020-05-24T00:00:00"/>
    <x v="14"/>
    <n v="17197.5"/>
    <x v="375"/>
    <n v="1130117.3810000001"/>
    <n v="121581.84923076924"/>
    <n v="18"/>
    <n v="1006"/>
    <n v="904"/>
    <s v="43975Новосибирск"/>
    <x v="2"/>
  </r>
  <r>
    <d v="2020-05-26T00:00:00"/>
    <x v="14"/>
    <n v="14419.5"/>
    <x v="376"/>
    <n v="970917.12399999995"/>
    <n v="88147.13846153846"/>
    <n v="18"/>
    <n v="914"/>
    <n v="804"/>
    <s v="43977Новосибирск"/>
    <x v="0"/>
  </r>
  <r>
    <d v="2020-06-01T00:00:00"/>
    <x v="0"/>
    <n v="7816.5"/>
    <x v="377"/>
    <n v="550528.66300000006"/>
    <n v="190344.3008"/>
    <n v="15"/>
    <n v="453"/>
    <n v="370"/>
    <s v="43983Самара"/>
    <x v="5"/>
  </r>
  <r>
    <d v="2020-05-31T00:00:00"/>
    <x v="16"/>
    <n v="6409.5"/>
    <x v="378"/>
    <n v="459762.61999999994"/>
    <n v="28040.97692307692"/>
    <n v="9"/>
    <n v="345"/>
    <n v="255"/>
    <s v="43982Томск"/>
    <x v="0"/>
  </r>
  <r>
    <d v="2020-05-30T00:00:00"/>
    <x v="15"/>
    <n v="11220"/>
    <x v="379"/>
    <n v="802403.80799999996"/>
    <n v="136423.60523076923"/>
    <n v="7"/>
    <n v="532"/>
    <n v="449"/>
    <s v="43981Тюмень"/>
    <x v="0"/>
  </r>
  <r>
    <d v="2020-05-29T00:00:00"/>
    <x v="0"/>
    <n v="8350.5"/>
    <x v="380"/>
    <n v="601485.12600000005"/>
    <n v="83014.635053846156"/>
    <n v="15"/>
    <n v="400"/>
    <n v="329"/>
    <s v="43980Самара"/>
    <x v="0"/>
  </r>
  <r>
    <d v="2020-05-28T00:00:00"/>
    <x v="15"/>
    <n v="8428.5"/>
    <x v="381"/>
    <n v="594994.696"/>
    <n v="42699.38461538461"/>
    <n v="7"/>
    <n v="420"/>
    <n v="347"/>
    <s v="43979Тюмень"/>
    <x v="0"/>
  </r>
  <r>
    <d v="2020-05-27T00:00:00"/>
    <x v="1"/>
    <n v="32817"/>
    <x v="382"/>
    <n v="2415980.7719999999"/>
    <n v="346048.63569230767"/>
    <n v="20"/>
    <n v="2079"/>
    <n v="1893"/>
    <s v="43978Кемерово"/>
    <x v="0"/>
  </r>
  <r>
    <d v="2020-05-22T00:00:00"/>
    <x v="1"/>
    <n v="36031.5"/>
    <x v="383"/>
    <n v="2549333.4129999997"/>
    <n v="289900.09384615382"/>
    <n v="21"/>
    <n v="2046"/>
    <n v="1853"/>
    <s v="43973Кемерово"/>
    <x v="2"/>
  </r>
  <r>
    <d v="2020-05-31T00:00:00"/>
    <x v="17"/>
    <n v="5127"/>
    <x v="384"/>
    <n v="412625.88699999999"/>
    <n v="8642.376923076923"/>
    <n v="6"/>
    <n v="261"/>
    <n v="188"/>
    <s v="43982Уфа"/>
    <x v="0"/>
  </r>
  <r>
    <d v="2020-05-11T00:00:00"/>
    <x v="1"/>
    <n v="27187.5"/>
    <x v="385"/>
    <n v="1950422.9030000002"/>
    <n v="381635.95355384616"/>
    <n v="21"/>
    <n v="1597"/>
    <n v="1457"/>
    <s v="43962Кемерово"/>
    <x v="1"/>
  </r>
  <r>
    <d v="2020-05-30T00:00:00"/>
    <x v="14"/>
    <n v="20688"/>
    <x v="386"/>
    <n v="1458979.4909999999"/>
    <n v="98432.213407692296"/>
    <n v="18"/>
    <n v="1216"/>
    <n v="1101"/>
    <s v="43981Новосибирск"/>
    <x v="0"/>
  </r>
  <r>
    <d v="2020-05-28T00:00:00"/>
    <x v="14"/>
    <n v="15678"/>
    <x v="387"/>
    <n v="1121336.507"/>
    <n v="101620.2923076923"/>
    <n v="18"/>
    <n v="1020"/>
    <n v="911"/>
    <s v="43979Новосибирск"/>
    <x v="0"/>
  </r>
  <r>
    <d v="2020-05-18T00:00:00"/>
    <x v="1"/>
    <n v="31329"/>
    <x v="388"/>
    <n v="2229453.5079999999"/>
    <n v="331756.18072307692"/>
    <n v="21"/>
    <n v="1834"/>
    <n v="1660"/>
    <s v="43969Кемерово"/>
    <x v="2"/>
  </r>
  <r>
    <d v="2020-05-14T00:00:00"/>
    <x v="1"/>
    <n v="29658"/>
    <x v="389"/>
    <n v="2160539.9959999998"/>
    <n v="312856.16153846151"/>
    <n v="21"/>
    <n v="1706"/>
    <n v="1548"/>
    <s v="43965Кемерово"/>
    <x v="1"/>
  </r>
  <r>
    <d v="2020-05-15T00:00:00"/>
    <x v="1"/>
    <n v="34150.5"/>
    <x v="390"/>
    <n v="2442084.5610000002"/>
    <n v="277257.14947692305"/>
    <n v="21"/>
    <n v="1926"/>
    <n v="1742"/>
    <s v="43966Кемерово"/>
    <x v="1"/>
  </r>
  <r>
    <d v="2020-06-01T00:00:00"/>
    <x v="1"/>
    <n v="31947"/>
    <x v="391"/>
    <n v="2320195.4450000003"/>
    <n v="383761.6669230769"/>
    <n v="21"/>
    <n v="2025"/>
    <n v="1849"/>
    <s v="43983Кемерово"/>
    <x v="5"/>
  </r>
  <r>
    <d v="2020-05-31T00:00:00"/>
    <x v="15"/>
    <n v="10416"/>
    <x v="392"/>
    <n v="744833.00199999998"/>
    <n v="19998.63846153846"/>
    <n v="7"/>
    <n v="530"/>
    <n v="447"/>
    <s v="43982Тюмень"/>
    <x v="0"/>
  </r>
  <r>
    <d v="2020-05-29T00:00:00"/>
    <x v="1"/>
    <n v="35431.5"/>
    <x v="393"/>
    <n v="2545757.0549999997"/>
    <n v="202281.06923076924"/>
    <n v="20"/>
    <n v="2111"/>
    <n v="1917"/>
    <s v="43980Кемерово"/>
    <x v="0"/>
  </r>
  <r>
    <d v="2020-05-27T00:00:00"/>
    <x v="2"/>
    <n v="78544.5"/>
    <x v="394"/>
    <n v="5109499.6169999996"/>
    <n v="76226.26923076922"/>
    <n v="31"/>
    <n v="5330"/>
    <n v="4977"/>
    <s v="43978Екатеринбург"/>
    <x v="0"/>
  </r>
  <r>
    <d v="2020-05-22T00:00:00"/>
    <x v="2"/>
    <n v="97963.5"/>
    <x v="395"/>
    <n v="6415904.9240000006"/>
    <n v="150138.82307692309"/>
    <n v="31"/>
    <n v="5965"/>
    <n v="5533"/>
    <s v="43973Екатеринбург"/>
    <x v="2"/>
  </r>
  <r>
    <d v="2020-06-01T00:00:00"/>
    <x v="2"/>
    <n v="77269.5"/>
    <x v="396"/>
    <n v="5152925.182"/>
    <n v="219200.11557692307"/>
    <n v="31"/>
    <n v="5468"/>
    <n v="5081"/>
    <s v="43983Екатеринбург"/>
    <x v="5"/>
  </r>
  <r>
    <d v="2020-05-31T00:00:00"/>
    <x v="14"/>
    <n v="16143"/>
    <x v="397"/>
    <n v="1183524.9380000001"/>
    <n v="41938.950392307692"/>
    <n v="18"/>
    <n v="1029"/>
    <n v="925"/>
    <s v="43982Новосибирск"/>
    <x v="0"/>
  </r>
  <r>
    <d v="2020-05-11T00:00:00"/>
    <x v="2"/>
    <n v="72220.5"/>
    <x v="398"/>
    <n v="4782829.6060000006"/>
    <n v="186502.14615384614"/>
    <n v="31"/>
    <n v="4826"/>
    <n v="4483"/>
    <s v="43962Екатеринбург"/>
    <x v="1"/>
  </r>
  <r>
    <d v="2020-05-18T00:00:00"/>
    <x v="2"/>
    <n v="78058.5"/>
    <x v="399"/>
    <n v="5024858.7929999996"/>
    <n v="140406.07692307691"/>
    <n v="31"/>
    <n v="5165"/>
    <n v="4813"/>
    <s v="43969Екатеринбург"/>
    <x v="2"/>
  </r>
  <r>
    <d v="2020-05-14T00:00:00"/>
    <x v="2"/>
    <n v="70498.5"/>
    <x v="400"/>
    <n v="4580254.1549999993"/>
    <n v="131801.93944615382"/>
    <n v="31"/>
    <n v="4695"/>
    <n v="4372"/>
    <s v="43965Екатеринбург"/>
    <x v="1"/>
  </r>
  <r>
    <d v="2020-05-15T00:00:00"/>
    <x v="2"/>
    <n v="78961.5"/>
    <x v="401"/>
    <n v="5258162.2879999997"/>
    <n v="162133.18461538461"/>
    <n v="31"/>
    <n v="5184"/>
    <n v="4778"/>
    <s v="43966Екатеринбург"/>
    <x v="1"/>
  </r>
  <r>
    <d v="2020-05-27T00:00:00"/>
    <x v="3"/>
    <n v="12490.5"/>
    <x v="402"/>
    <n v="878389.06499999994"/>
    <n v="67454.765369230765"/>
    <n v="10"/>
    <n v="757"/>
    <n v="660"/>
    <s v="43978Тольятти"/>
    <x v="0"/>
  </r>
  <r>
    <d v="2020-05-22T00:00:00"/>
    <x v="3"/>
    <n v="18036"/>
    <x v="403"/>
    <n v="1301439.284"/>
    <n v="69189.123076923075"/>
    <n v="10"/>
    <n v="965"/>
    <n v="861"/>
    <s v="43973Тольятти"/>
    <x v="2"/>
  </r>
  <r>
    <d v="2020-06-01T00:00:00"/>
    <x v="3"/>
    <n v="11416.5"/>
    <x v="404"/>
    <n v="815296.88"/>
    <n v="145147.84546153847"/>
    <n v="10"/>
    <n v="719"/>
    <n v="627"/>
    <s v="43983Тольятти"/>
    <x v="5"/>
  </r>
  <r>
    <d v="2020-05-11T00:00:00"/>
    <x v="3"/>
    <n v="9007.5"/>
    <x v="405"/>
    <n v="622482.40399999998"/>
    <n v="113093.66153846154"/>
    <n v="10"/>
    <n v="494"/>
    <n v="421"/>
    <s v="43962Тольятти"/>
    <x v="1"/>
  </r>
  <r>
    <d v="2020-05-29T00:00:00"/>
    <x v="2"/>
    <n v="87552"/>
    <x v="406"/>
    <n v="5815890.3319999995"/>
    <n v="161811.89230769229"/>
    <n v="31"/>
    <n v="5751"/>
    <n v="5319"/>
    <s v="43980Екатеринбург"/>
    <x v="0"/>
  </r>
  <r>
    <d v="2020-05-18T00:00:00"/>
    <x v="3"/>
    <n v="11680.5"/>
    <x v="407"/>
    <n v="813406.68400000001"/>
    <n v="117272.7846153846"/>
    <n v="10"/>
    <n v="645"/>
    <n v="565"/>
    <s v="43969Тольятти"/>
    <x v="2"/>
  </r>
  <r>
    <d v="2020-05-14T00:00:00"/>
    <x v="3"/>
    <n v="12037.5"/>
    <x v="408"/>
    <n v="877726.201"/>
    <n v="69249.011815384612"/>
    <n v="10"/>
    <n v="627"/>
    <n v="545"/>
    <s v="43965Тольятти"/>
    <x v="1"/>
  </r>
  <r>
    <d v="2020-05-15T00:00:00"/>
    <x v="3"/>
    <n v="14421"/>
    <x v="409"/>
    <n v="1038033.7869999999"/>
    <n v="68487.358569230768"/>
    <n v="10"/>
    <n v="743"/>
    <n v="652"/>
    <s v="43966Тольятти"/>
    <x v="1"/>
  </r>
  <r>
    <d v="2020-05-29T00:00:00"/>
    <x v="3"/>
    <n v="14823"/>
    <x v="410"/>
    <n v="1068326.9369999999"/>
    <n v="76299.023384615386"/>
    <n v="10"/>
    <n v="873"/>
    <n v="770"/>
    <s v="43980Тольятти"/>
    <x v="0"/>
  </r>
  <r>
    <d v="2020-05-27T00:00:00"/>
    <x v="4"/>
    <n v="31257"/>
    <x v="411"/>
    <n v="2311405.017"/>
    <n v="148582.33846153846"/>
    <n v="20"/>
    <n v="2079"/>
    <n v="1856"/>
    <s v="43978Нижний Новгород"/>
    <x v="0"/>
  </r>
  <r>
    <d v="2020-05-22T00:00:00"/>
    <x v="4"/>
    <n v="38074.5"/>
    <x v="412"/>
    <n v="2805831.5209999997"/>
    <n v="124540.74078461538"/>
    <n v="20"/>
    <n v="2306"/>
    <n v="2054"/>
    <s v="43973Нижний Новгород"/>
    <x v="2"/>
  </r>
  <r>
    <d v="2020-06-01T00:00:00"/>
    <x v="4"/>
    <n v="32170.5"/>
    <x v="413"/>
    <n v="2355616.679"/>
    <n v="219429.2774153846"/>
    <n v="20"/>
    <n v="2136"/>
    <n v="1899"/>
    <s v="43983Нижний Новгород"/>
    <x v="5"/>
  </r>
  <r>
    <d v="2020-05-11T00:00:00"/>
    <x v="4"/>
    <n v="42397.5"/>
    <x v="414"/>
    <n v="3086459.8370000003"/>
    <n v="164514.63076923075"/>
    <n v="19"/>
    <n v="2530"/>
    <n v="2270"/>
    <s v="43962Нижний Новгород"/>
    <x v="1"/>
  </r>
  <r>
    <d v="2020-05-18T00:00:00"/>
    <x v="4"/>
    <n v="28668"/>
    <x v="415"/>
    <n v="2042294.1669999999"/>
    <n v="160977.42935384615"/>
    <n v="19"/>
    <n v="1858"/>
    <n v="1648"/>
    <s v="43969Нижний Новгород"/>
    <x v="2"/>
  </r>
  <r>
    <d v="2020-05-14T00:00:00"/>
    <x v="4"/>
    <n v="27411"/>
    <x v="416"/>
    <n v="1933378.3459999997"/>
    <n v="141658.27661538462"/>
    <n v="19"/>
    <n v="1675"/>
    <n v="1475"/>
    <s v="43965Нижний Новгород"/>
    <x v="1"/>
  </r>
  <r>
    <d v="2020-05-15T00:00:00"/>
    <x v="4"/>
    <n v="32854.5"/>
    <x v="417"/>
    <n v="2391958.463"/>
    <n v="129383.86666153846"/>
    <n v="19"/>
    <n v="1940"/>
    <n v="1715"/>
    <s v="43966Нижний Новгород"/>
    <x v="1"/>
  </r>
  <r>
    <d v="2020-05-29T00:00:00"/>
    <x v="4"/>
    <n v="35346"/>
    <x v="418"/>
    <n v="2595610.66"/>
    <n v="195198.78461538462"/>
    <n v="20"/>
    <n v="2249"/>
    <n v="2000"/>
    <s v="43980Нижний Новгород"/>
    <x v="0"/>
  </r>
  <r>
    <d v="2020-05-27T00:00:00"/>
    <x v="5"/>
    <n v="286558.5"/>
    <x v="419"/>
    <n v="21169527.457000002"/>
    <n v="646741.28130000003"/>
    <n v="129"/>
    <n v="17115"/>
    <n v="15962"/>
    <s v="43978Санкт-Петербург Юг"/>
    <x v="0"/>
  </r>
  <r>
    <d v="2020-05-22T00:00:00"/>
    <x v="5"/>
    <n v="304092"/>
    <x v="420"/>
    <n v="22276452.264999997"/>
    <n v="570447.6369538462"/>
    <n v="129"/>
    <n v="17088"/>
    <n v="15804"/>
    <s v="43973Санкт-Петербург Юг"/>
    <x v="2"/>
  </r>
  <r>
    <d v="2020-06-01T00:00:00"/>
    <x v="5"/>
    <n v="272926.5"/>
    <x v="421"/>
    <n v="20952913.508000001"/>
    <n v="872904.40428461542"/>
    <n v="128"/>
    <n v="16285"/>
    <n v="15130"/>
    <s v="43983Санкт-Петербург Юг"/>
    <x v="5"/>
  </r>
  <r>
    <d v="2020-05-11T00:00:00"/>
    <x v="5"/>
    <n v="237099"/>
    <x v="422"/>
    <n v="17679930.469999999"/>
    <n v="622499.33031538466"/>
    <n v="129"/>
    <n v="14043"/>
    <n v="13167"/>
    <s v="43962Санкт-Петербург Юг"/>
    <x v="1"/>
  </r>
  <r>
    <d v="2020-05-18T00:00:00"/>
    <x v="5"/>
    <n v="273900"/>
    <x v="423"/>
    <n v="19680985.969000001"/>
    <n v="764540.58792307694"/>
    <n v="129"/>
    <n v="16110"/>
    <n v="14992"/>
    <s v="43969Санкт-Петербург Юг"/>
    <x v="2"/>
  </r>
  <r>
    <d v="2020-05-14T00:00:00"/>
    <x v="5"/>
    <n v="274059"/>
    <x v="424"/>
    <n v="20493717.226"/>
    <n v="806120.19333076919"/>
    <n v="129"/>
    <n v="15804"/>
    <n v="14738"/>
    <s v="43965Санкт-Петербург Юг"/>
    <x v="1"/>
  </r>
  <r>
    <d v="2020-05-15T00:00:00"/>
    <x v="5"/>
    <n v="318816"/>
    <x v="425"/>
    <n v="23895072.432"/>
    <n v="616932.92353846144"/>
    <n v="129"/>
    <n v="17808"/>
    <n v="16486"/>
    <s v="43966Санкт-Петербург Юг"/>
    <x v="1"/>
  </r>
  <r>
    <d v="2020-05-27T00:00:00"/>
    <x v="6"/>
    <n v="370012.5"/>
    <x v="426"/>
    <n v="28040467.216000002"/>
    <n v="681486.56664615381"/>
    <n v="124"/>
    <n v="21384"/>
    <n v="19897"/>
    <s v="43978Санкт-Петербург Север"/>
    <x v="0"/>
  </r>
  <r>
    <d v="2020-05-22T00:00:00"/>
    <x v="6"/>
    <n v="393018"/>
    <x v="427"/>
    <n v="29683782.432999995"/>
    <n v="636230.32011538453"/>
    <n v="125"/>
    <n v="21427"/>
    <n v="19799"/>
    <s v="43973Санкт-Петербург Север"/>
    <x v="2"/>
  </r>
  <r>
    <d v="2020-06-01T00:00:00"/>
    <x v="6"/>
    <n v="349699.5"/>
    <x v="428"/>
    <n v="27640203.134"/>
    <n v="744856.58547692304"/>
    <n v="123"/>
    <n v="20325"/>
    <n v="18935"/>
    <s v="43983Санкт-Петербург Север"/>
    <x v="5"/>
  </r>
  <r>
    <d v="2020-05-11T00:00:00"/>
    <x v="6"/>
    <n v="318565.5"/>
    <x v="429"/>
    <n v="24232690.171"/>
    <n v="605833.76570769225"/>
    <n v="125"/>
    <n v="18066"/>
    <n v="16883"/>
    <s v="43962Санкт-Петербург Север"/>
    <x v="1"/>
  </r>
  <r>
    <d v="2020-05-29T00:00:00"/>
    <x v="5"/>
    <n v="422965.5"/>
    <x v="430"/>
    <n v="32361318.846999999"/>
    <n v="525087.91538461542"/>
    <n v="129"/>
    <n v="22403"/>
    <n v="20676"/>
    <s v="43980Санкт-Петербург Юг"/>
    <x v="0"/>
  </r>
  <r>
    <d v="2020-05-18T00:00:00"/>
    <x v="6"/>
    <n v="355081.5"/>
    <x v="431"/>
    <n v="26228948.559"/>
    <n v="898617.75030769221"/>
    <n v="125"/>
    <n v="20449"/>
    <n v="19060"/>
    <s v="43969Санкт-Петербург Север"/>
    <x v="2"/>
  </r>
  <r>
    <d v="2020-05-14T00:00:00"/>
    <x v="6"/>
    <n v="358387.5"/>
    <x v="432"/>
    <n v="27483828.208999999"/>
    <n v="506964.83088461537"/>
    <n v="125"/>
    <n v="20247"/>
    <n v="18812"/>
    <s v="43965Санкт-Петербург Север"/>
    <x v="1"/>
  </r>
  <r>
    <d v="2020-05-15T00:00:00"/>
    <x v="6"/>
    <n v="403261.5"/>
    <x v="433"/>
    <n v="31105053.390999999"/>
    <n v="571050.76427692303"/>
    <n v="125"/>
    <n v="21862"/>
    <n v="20235"/>
    <s v="43966Санкт-Петербург Север"/>
    <x v="1"/>
  </r>
  <r>
    <d v="2020-05-27T00:00:00"/>
    <x v="7"/>
    <n v="69010.5"/>
    <x v="434"/>
    <n v="4624968.49"/>
    <n v="168769.33384615384"/>
    <n v="36"/>
    <n v="4951"/>
    <n v="4584"/>
    <s v="43978Волгоград"/>
    <x v="0"/>
  </r>
  <r>
    <d v="2020-05-22T00:00:00"/>
    <x v="7"/>
    <n v="75820.5"/>
    <x v="435"/>
    <n v="5046963.6720000003"/>
    <n v="196334.07284615384"/>
    <n v="36"/>
    <n v="4857"/>
    <n v="4456"/>
    <s v="43973Волгоград"/>
    <x v="2"/>
  </r>
  <r>
    <d v="2020-06-01T00:00:00"/>
    <x v="7"/>
    <n v="64740"/>
    <x v="436"/>
    <n v="4332158.4330000002"/>
    <n v="205428.24997692305"/>
    <n v="37"/>
    <n v="4722"/>
    <n v="4352"/>
    <s v="43983Волгоград"/>
    <x v="5"/>
  </r>
  <r>
    <d v="2020-05-11T00:00:00"/>
    <x v="7"/>
    <n v="59574"/>
    <x v="437"/>
    <n v="3929032.2650000001"/>
    <n v="208822.33076923079"/>
    <n v="36"/>
    <n v="4150"/>
    <n v="3838"/>
    <s v="43962Волгоград"/>
    <x v="1"/>
  </r>
  <r>
    <d v="2020-05-29T00:00:00"/>
    <x v="6"/>
    <n v="524481"/>
    <x v="438"/>
    <n v="41382275.210999995"/>
    <n v="512623.0388076923"/>
    <n v="124"/>
    <n v="25828"/>
    <n v="23974"/>
    <s v="43980Санкт-Петербург Север"/>
    <x v="0"/>
  </r>
  <r>
    <d v="2020-05-18T00:00:00"/>
    <x v="7"/>
    <n v="70278"/>
    <x v="439"/>
    <n v="4485664.5060000001"/>
    <n v="182019.63597692308"/>
    <n v="36"/>
    <n v="4885"/>
    <n v="4502"/>
    <s v="43969Волгоград"/>
    <x v="2"/>
  </r>
  <r>
    <d v="2020-05-14T00:00:00"/>
    <x v="7"/>
    <n v="63645"/>
    <x v="440"/>
    <n v="4245727.3389999997"/>
    <n v="137701.4149"/>
    <n v="36"/>
    <n v="4285"/>
    <n v="3950"/>
    <s v="43965Волгоград"/>
    <x v="1"/>
  </r>
  <r>
    <d v="2020-05-15T00:00:00"/>
    <x v="7"/>
    <n v="75642"/>
    <x v="441"/>
    <n v="5100877.9309999999"/>
    <n v="159537.61835384613"/>
    <n v="36"/>
    <n v="4862"/>
    <n v="4476"/>
    <s v="43966Волгоград"/>
    <x v="1"/>
  </r>
  <r>
    <d v="2020-05-27T00:00:00"/>
    <x v="8"/>
    <n v="40420.5"/>
    <x v="442"/>
    <n v="2893288.4459999995"/>
    <n v="291528.45785384614"/>
    <n v="21"/>
    <n v="2430"/>
    <n v="2216"/>
    <s v="43978Казань"/>
    <x v="0"/>
  </r>
  <r>
    <d v="2020-05-22T00:00:00"/>
    <x v="8"/>
    <n v="53838"/>
    <x v="443"/>
    <n v="4017247.747"/>
    <n v="147709.19777692307"/>
    <n v="21"/>
    <n v="2861"/>
    <n v="2612"/>
    <s v="43973Казань"/>
    <x v="2"/>
  </r>
  <r>
    <d v="2020-06-01T00:00:00"/>
    <x v="8"/>
    <n v="40528.5"/>
    <x v="444"/>
    <n v="2972895.4169999999"/>
    <n v="336001.08039230772"/>
    <n v="23"/>
    <n v="2531"/>
    <n v="2296"/>
    <s v="43983Казань"/>
    <x v="5"/>
  </r>
  <r>
    <d v="2020-05-11T00:00:00"/>
    <x v="8"/>
    <n v="32733"/>
    <x v="445"/>
    <n v="2364369.4010000001"/>
    <n v="281373.57021538459"/>
    <n v="21"/>
    <n v="1916"/>
    <n v="1733"/>
    <s v="43962Казань"/>
    <x v="1"/>
  </r>
  <r>
    <d v="2020-05-29T00:00:00"/>
    <x v="7"/>
    <n v="84433.5"/>
    <x v="446"/>
    <n v="5795765.9359999998"/>
    <n v="264121.66047692305"/>
    <n v="37"/>
    <n v="5672"/>
    <n v="5198"/>
    <s v="43980Волгоград"/>
    <x v="0"/>
  </r>
  <r>
    <d v="2020-05-18T00:00:00"/>
    <x v="8"/>
    <n v="36655.5"/>
    <x v="447"/>
    <n v="2596293.8219999997"/>
    <n v="202175.53846153847"/>
    <n v="21"/>
    <n v="2136"/>
    <n v="1947"/>
    <s v="43969Казань"/>
    <x v="2"/>
  </r>
  <r>
    <d v="2020-05-14T00:00:00"/>
    <x v="8"/>
    <n v="33886.5"/>
    <x v="448"/>
    <n v="2522496.074"/>
    <n v="156584.58769230769"/>
    <n v="21"/>
    <n v="1993"/>
    <n v="1796"/>
    <s v="43965Казань"/>
    <x v="1"/>
  </r>
  <r>
    <d v="2020-05-15T00:00:00"/>
    <x v="8"/>
    <n v="41697"/>
    <x v="449"/>
    <n v="3092823.6680000001"/>
    <n v="167669.98904615385"/>
    <n v="21"/>
    <n v="2255"/>
    <n v="2045"/>
    <s v="43966Казань"/>
    <x v="1"/>
  </r>
  <r>
    <d v="2020-05-29T00:00:00"/>
    <x v="8"/>
    <n v="44569.5"/>
    <x v="450"/>
    <n v="3229427.0830000001"/>
    <n v="121448.35925384614"/>
    <n v="22"/>
    <n v="2597"/>
    <n v="2379"/>
    <s v="43980Казань"/>
    <x v="0"/>
  </r>
  <r>
    <d v="2020-05-27T00:00:00"/>
    <x v="9"/>
    <n v="18069"/>
    <x v="451"/>
    <n v="1312709.0090000001"/>
    <n v="241760.20769230771"/>
    <n v="17"/>
    <n v="1203"/>
    <n v="1077"/>
    <s v="43978Пермь"/>
    <x v="0"/>
  </r>
  <r>
    <d v="2020-05-22T00:00:00"/>
    <x v="9"/>
    <n v="21483"/>
    <x v="452"/>
    <n v="1460215.51"/>
    <n v="181509.9923076923"/>
    <n v="17"/>
    <n v="1268"/>
    <n v="1129"/>
    <s v="43973Пермь"/>
    <x v="2"/>
  </r>
  <r>
    <d v="2020-06-01T00:00:00"/>
    <x v="9"/>
    <n v="16687.5"/>
    <x v="453"/>
    <n v="1202670.0489999999"/>
    <n v="340349.53369230771"/>
    <n v="17"/>
    <n v="1185"/>
    <n v="1042"/>
    <s v="43983Пермь"/>
    <x v="5"/>
  </r>
  <r>
    <d v="2020-05-11T00:00:00"/>
    <x v="9"/>
    <n v="12238.5"/>
    <x v="454"/>
    <n v="872395.08600000001"/>
    <n v="218895.40769230769"/>
    <n v="15"/>
    <n v="812"/>
    <n v="714"/>
    <s v="43962Пермь"/>
    <x v="1"/>
  </r>
  <r>
    <d v="2020-05-18T00:00:00"/>
    <x v="9"/>
    <n v="14290.5"/>
    <x v="455"/>
    <n v="983143.48999999987"/>
    <n v="263823.34615384613"/>
    <n v="16"/>
    <n v="925"/>
    <n v="816"/>
    <s v="43969Пермь"/>
    <x v="2"/>
  </r>
  <r>
    <d v="2020-05-14T00:00:00"/>
    <x v="9"/>
    <n v="14385"/>
    <x v="456"/>
    <n v="977925.73100000003"/>
    <n v="285708.40769230766"/>
    <n v="15"/>
    <n v="890"/>
    <n v="777"/>
    <s v="43965Пермь"/>
    <x v="1"/>
  </r>
  <r>
    <d v="2020-05-15T00:00:00"/>
    <x v="9"/>
    <n v="16498.5"/>
    <x v="457"/>
    <n v="1095453.1229999999"/>
    <n v="250663.81538461539"/>
    <n v="15"/>
    <n v="980"/>
    <n v="867"/>
    <s v="43966Пермь"/>
    <x v="1"/>
  </r>
  <r>
    <d v="2020-05-27T00:00:00"/>
    <x v="10"/>
    <n v="13203"/>
    <x v="458"/>
    <n v="964554.21099999989"/>
    <n v="156117.80846153846"/>
    <n v="15"/>
    <n v="809"/>
    <n v="702"/>
    <s v="43978Ростов-на-Дону"/>
    <x v="0"/>
  </r>
  <r>
    <d v="2020-05-22T00:00:00"/>
    <x v="10"/>
    <n v="15802.5"/>
    <x v="459"/>
    <n v="1158841.584"/>
    <n v="186035.59738461539"/>
    <n v="15"/>
    <n v="903"/>
    <n v="792"/>
    <s v="43973Ростов-на-Дону"/>
    <x v="2"/>
  </r>
  <r>
    <d v="2020-06-01T00:00:00"/>
    <x v="10"/>
    <n v="16476"/>
    <x v="460"/>
    <n v="1234060.9909999999"/>
    <n v="194827.87672307692"/>
    <n v="16"/>
    <n v="1019"/>
    <n v="895"/>
    <s v="43983Ростов-на-Дону"/>
    <x v="5"/>
  </r>
  <r>
    <d v="2020-05-11T00:00:00"/>
    <x v="10"/>
    <n v="12654"/>
    <x v="461"/>
    <n v="927698.82299999986"/>
    <n v="197299.08136923076"/>
    <n v="15"/>
    <n v="684"/>
    <n v="585"/>
    <s v="43962Ростов-на-Дону"/>
    <x v="1"/>
  </r>
  <r>
    <d v="2020-05-29T00:00:00"/>
    <x v="9"/>
    <n v="19647"/>
    <x v="462"/>
    <n v="1409485.402"/>
    <n v="182377.32307692306"/>
    <n v="17"/>
    <n v="1296"/>
    <n v="1153"/>
    <s v="43980Пермь"/>
    <x v="0"/>
  </r>
  <r>
    <d v="2020-05-18T00:00:00"/>
    <x v="10"/>
    <n v="12450"/>
    <x v="463"/>
    <n v="897555.51099999994"/>
    <n v="150809.61403846153"/>
    <n v="15"/>
    <n v="729"/>
    <n v="636"/>
    <s v="43969Ростов-на-Дону"/>
    <x v="2"/>
  </r>
  <r>
    <d v="2020-05-14T00:00:00"/>
    <x v="10"/>
    <n v="11161.5"/>
    <x v="464"/>
    <n v="812962.67800000007"/>
    <n v="193118.32307692309"/>
    <n v="15"/>
    <n v="638"/>
    <n v="548"/>
    <s v="43965Ростов-на-Дону"/>
    <x v="1"/>
  </r>
  <r>
    <d v="2020-05-15T00:00:00"/>
    <x v="10"/>
    <n v="12229.5"/>
    <x v="465"/>
    <n v="921566.44700000004"/>
    <n v="147588"/>
    <n v="15"/>
    <n v="688"/>
    <n v="598"/>
    <s v="43966Ростов-на-Дону"/>
    <x v="1"/>
  </r>
  <r>
    <d v="2020-05-27T00:00:00"/>
    <x v="11"/>
    <n v="28050"/>
    <x v="466"/>
    <n v="1979227.4479999999"/>
    <n v="122940.53466153846"/>
    <n v="20"/>
    <n v="1873"/>
    <n v="1715"/>
    <s v="43978Краснодар"/>
    <x v="0"/>
  </r>
  <r>
    <d v="2020-05-22T00:00:00"/>
    <x v="11"/>
    <n v="30781.5"/>
    <x v="467"/>
    <n v="2108065.5690000001"/>
    <n v="90381.169230769228"/>
    <n v="19"/>
    <n v="1859"/>
    <n v="1697"/>
    <s v="43973Краснодар"/>
    <x v="2"/>
  </r>
  <r>
    <d v="2020-06-01T00:00:00"/>
    <x v="11"/>
    <n v="27960"/>
    <x v="468"/>
    <n v="1983277.5959999997"/>
    <n v="134168.53587692307"/>
    <n v="21"/>
    <n v="1879"/>
    <n v="1720"/>
    <s v="43983Краснодар"/>
    <x v="5"/>
  </r>
  <r>
    <d v="2020-05-11T00:00:00"/>
    <x v="11"/>
    <n v="23629.5"/>
    <x v="469"/>
    <n v="1678039.8589999999"/>
    <n v="151098.71538461538"/>
    <n v="19"/>
    <n v="1527"/>
    <n v="1389"/>
    <s v="43962Краснодар"/>
    <x v="1"/>
  </r>
  <r>
    <d v="2020-05-29T00:00:00"/>
    <x v="10"/>
    <n v="17052"/>
    <x v="470"/>
    <n v="1246591.997"/>
    <n v="104864.4846153846"/>
    <n v="16"/>
    <n v="981"/>
    <n v="859"/>
    <s v="43980Ростов-на-Дону"/>
    <x v="0"/>
  </r>
  <r>
    <d v="2020-05-18T00:00:00"/>
    <x v="11"/>
    <n v="27181.5"/>
    <x v="471"/>
    <n v="1796459.4790000001"/>
    <n v="129793.76153846155"/>
    <n v="19"/>
    <n v="1741"/>
    <n v="1597"/>
    <s v="43969Краснодар"/>
    <x v="2"/>
  </r>
  <r>
    <d v="2020-05-14T00:00:00"/>
    <x v="11"/>
    <n v="25656"/>
    <x v="472"/>
    <n v="1766450.28"/>
    <n v="91828.489107692309"/>
    <n v="19"/>
    <n v="1635"/>
    <n v="1487"/>
    <s v="43965Краснодар"/>
    <x v="1"/>
  </r>
  <r>
    <d v="2020-05-15T00:00:00"/>
    <x v="11"/>
    <n v="29283"/>
    <x v="473"/>
    <n v="2005719.3469999998"/>
    <n v="77264.32873846154"/>
    <n v="19"/>
    <n v="1780"/>
    <n v="1615"/>
    <s v="43966Краснодар"/>
    <x v="1"/>
  </r>
  <r>
    <d v="2020-05-29T00:00:00"/>
    <x v="11"/>
    <n v="32782.5"/>
    <x v="474"/>
    <n v="2293738.9569999999"/>
    <n v="58400.799200000001"/>
    <n v="20"/>
    <n v="2064"/>
    <n v="1896"/>
    <s v="43980Краснодар"/>
    <x v="0"/>
  </r>
  <r>
    <d v="2020-05-27T00:00:00"/>
    <x v="12"/>
    <n v="215592"/>
    <x v="475"/>
    <n v="16240834.603999998"/>
    <n v="285591.72307692305"/>
    <n v="59"/>
    <n v="13942"/>
    <n v="12986"/>
    <s v="43978Москва Запад"/>
    <x v="0"/>
  </r>
  <r>
    <d v="2020-05-22T00:00:00"/>
    <x v="12"/>
    <n v="228334.5"/>
    <x v="476"/>
    <n v="17031004.072999999"/>
    <n v="275436.23846153845"/>
    <n v="60"/>
    <n v="14050"/>
    <n v="13027"/>
    <s v="43973Москва Запад"/>
    <x v="2"/>
  </r>
  <r>
    <d v="2020-06-01T00:00:00"/>
    <x v="12"/>
    <n v="188776.5"/>
    <x v="477"/>
    <n v="14354207.141999999"/>
    <n v="467483.70729230763"/>
    <n v="59"/>
    <n v="12299"/>
    <n v="11448"/>
    <s v="43983Москва Запад"/>
    <x v="5"/>
  </r>
  <r>
    <d v="2020-05-11T00:00:00"/>
    <x v="12"/>
    <n v="175293"/>
    <x v="478"/>
    <n v="12903628.608999999"/>
    <n v="355401.60769230768"/>
    <n v="60"/>
    <n v="11100"/>
    <n v="10407"/>
    <s v="43962Москва Запад"/>
    <x v="1"/>
  </r>
  <r>
    <d v="2020-05-18T00:00:00"/>
    <x v="12"/>
    <n v="201999"/>
    <x v="479"/>
    <n v="14541626.939999998"/>
    <n v="279597.86153846153"/>
    <n v="60"/>
    <n v="12460"/>
    <n v="11665"/>
    <s v="43969Москва Запад"/>
    <x v="2"/>
  </r>
  <r>
    <d v="2020-05-14T00:00:00"/>
    <x v="12"/>
    <n v="197946"/>
    <x v="480"/>
    <n v="14561721.772999998"/>
    <n v="363750.55692307692"/>
    <n v="60"/>
    <n v="11935"/>
    <n v="11178"/>
    <s v="43965Москва Запад"/>
    <x v="1"/>
  </r>
  <r>
    <d v="2020-05-15T00:00:00"/>
    <x v="12"/>
    <n v="230896.5"/>
    <x v="481"/>
    <n v="17099721.813000001"/>
    <n v="329754.63076923077"/>
    <n v="60"/>
    <n v="13544"/>
    <n v="12643"/>
    <s v="43966Москва Запад"/>
    <x v="1"/>
  </r>
  <r>
    <d v="2020-05-27T00:00:00"/>
    <x v="13"/>
    <n v="203532"/>
    <x v="482"/>
    <n v="15301120.521000002"/>
    <n v="356339.00384615385"/>
    <n v="54"/>
    <n v="13091"/>
    <n v="12216"/>
    <s v="43978Москва Восток"/>
    <x v="0"/>
  </r>
  <r>
    <d v="2020-05-22T00:00:00"/>
    <x v="13"/>
    <n v="214428"/>
    <x v="483"/>
    <n v="15857489.721000001"/>
    <n v="256649.16153846151"/>
    <n v="54"/>
    <n v="13014"/>
    <n v="12095"/>
    <s v="43973Москва Восток"/>
    <x v="2"/>
  </r>
  <r>
    <d v="2020-06-01T00:00:00"/>
    <x v="13"/>
    <n v="183228"/>
    <x v="484"/>
    <n v="13959979.012"/>
    <n v="464232.54846153839"/>
    <n v="54"/>
    <n v="11864"/>
    <n v="11071"/>
    <s v="43983Москва Восток"/>
    <x v="5"/>
  </r>
  <r>
    <d v="2020-05-11T00:00:00"/>
    <x v="13"/>
    <n v="166948.5"/>
    <x v="485"/>
    <n v="12200989.641000001"/>
    <n v="416475.07692307688"/>
    <n v="54"/>
    <n v="10570"/>
    <n v="9926"/>
    <s v="43962Москва Восток"/>
    <x v="1"/>
  </r>
  <r>
    <d v="2020-05-29T00:00:00"/>
    <x v="12"/>
    <n v="232102.5"/>
    <x v="486"/>
    <n v="17632080.519000001"/>
    <n v="331721.66923076921"/>
    <n v="59"/>
    <n v="14507"/>
    <n v="13386"/>
    <s v="43980Москва Запад"/>
    <x v="0"/>
  </r>
  <r>
    <d v="2020-05-18T00:00:00"/>
    <x v="13"/>
    <n v="196560"/>
    <x v="487"/>
    <n v="14172342.450999999"/>
    <n v="269626.30769230769"/>
    <n v="54"/>
    <n v="12012"/>
    <n v="11308"/>
    <s v="43969Москва Восток"/>
    <x v="2"/>
  </r>
  <r>
    <d v="2020-05-14T00:00:00"/>
    <x v="13"/>
    <n v="186496.5"/>
    <x v="488"/>
    <n v="13641908.620999999"/>
    <n v="364896.93846153846"/>
    <n v="54"/>
    <n v="11194"/>
    <n v="10554"/>
    <s v="43965Москва Восток"/>
    <x v="1"/>
  </r>
  <r>
    <d v="2020-05-15T00:00:00"/>
    <x v="13"/>
    <n v="219772.5"/>
    <x v="489"/>
    <n v="16241999.308"/>
    <n v="317179.04615384614"/>
    <n v="54"/>
    <n v="12791"/>
    <n v="11950"/>
    <s v="43966Москва Восток"/>
    <x v="1"/>
  </r>
  <r>
    <d v="2020-05-29T00:00:00"/>
    <x v="13"/>
    <n v="226476"/>
    <x v="490"/>
    <n v="17175270.221000001"/>
    <n v="306548.18846153846"/>
    <n v="54"/>
    <n v="14031"/>
    <n v="12943"/>
    <s v="43980Москва Восток"/>
    <x v="0"/>
  </r>
  <r>
    <d v="2020-05-27T00:00:00"/>
    <x v="15"/>
    <n v="8362.5"/>
    <x v="491"/>
    <n v="597300.38899999997"/>
    <n v="48380.499253846152"/>
    <n v="7"/>
    <n v="409"/>
    <n v="329"/>
    <s v="43978Тюмень"/>
    <x v="0"/>
  </r>
  <r>
    <d v="2020-05-22T00:00:00"/>
    <x v="14"/>
    <n v="17008.5"/>
    <x v="492"/>
    <n v="1144986.3970000001"/>
    <n v="158820.4117"/>
    <n v="18"/>
    <n v="985"/>
    <n v="861"/>
    <s v="43973Новосибирск"/>
    <x v="2"/>
  </r>
  <r>
    <d v="2020-06-01T00:00:00"/>
    <x v="16"/>
    <n v="5166"/>
    <x v="493"/>
    <n v="357353.07299999997"/>
    <n v="141592.70844615385"/>
    <n v="9"/>
    <n v="294"/>
    <n v="224"/>
    <s v="43983Томск"/>
    <x v="5"/>
  </r>
  <r>
    <d v="2020-05-11T00:00:00"/>
    <x v="14"/>
    <n v="10941"/>
    <x v="494"/>
    <n v="723289.05500000005"/>
    <n v="166333.57363076921"/>
    <n v="15"/>
    <n v="654"/>
    <n v="564"/>
    <s v="43962Новосибирск"/>
    <x v="1"/>
  </r>
  <r>
    <d v="2020-05-18T00:00:00"/>
    <x v="14"/>
    <n v="14497.5"/>
    <x v="495"/>
    <n v="1005560.455"/>
    <n v="171097.83406153845"/>
    <n v="16"/>
    <n v="864"/>
    <n v="765"/>
    <s v="43969Новосибирск"/>
    <x v="2"/>
  </r>
  <r>
    <d v="2020-05-14T00:00:00"/>
    <x v="14"/>
    <n v="13810.5"/>
    <x v="496"/>
    <n v="966968.63599999994"/>
    <n v="195740.02307692307"/>
    <n v="16"/>
    <n v="834"/>
    <n v="735"/>
    <s v="43965Новосибирск"/>
    <x v="1"/>
  </r>
  <r>
    <d v="2020-05-15T00:00:00"/>
    <x v="14"/>
    <n v="13752"/>
    <x v="497"/>
    <n v="898790.64599999995"/>
    <n v="149313.46028461537"/>
    <n v="16"/>
    <n v="817"/>
    <n v="718"/>
    <s v="43966Новосибирск"/>
    <x v="1"/>
  </r>
  <r>
    <d v="2020-05-27T00:00:00"/>
    <x v="14"/>
    <n v="15276"/>
    <x v="498"/>
    <n v="1100106.21"/>
    <n v="107692.85196923077"/>
    <n v="18"/>
    <n v="962"/>
    <n v="859"/>
    <s v="43978Новосибирск"/>
    <x v="0"/>
  </r>
  <r>
    <d v="2020-06-01T00:00:00"/>
    <x v="17"/>
    <n v="4408.5"/>
    <x v="499"/>
    <n v="346029.05"/>
    <n v="36168.753846153842"/>
    <n v="6"/>
    <n v="237"/>
    <n v="175"/>
    <s v="43983Уфа"/>
    <x v="5"/>
  </r>
  <r>
    <d v="2020-05-29T00:00:00"/>
    <x v="15"/>
    <n v="9927"/>
    <x v="500"/>
    <n v="733232.38899999997"/>
    <n v="51066.353846153841"/>
    <n v="7"/>
    <n v="491"/>
    <n v="411"/>
    <s v="43980Тюмень"/>
    <x v="0"/>
  </r>
  <r>
    <d v="2020-06-01T00:00:00"/>
    <x v="15"/>
    <n v="9474"/>
    <x v="501"/>
    <n v="682814.14599999995"/>
    <n v="81560.983369230773"/>
    <n v="7"/>
    <n v="500"/>
    <n v="418"/>
    <s v="43983Тюмень"/>
    <x v="5"/>
  </r>
  <r>
    <d v="2020-05-29T00:00:00"/>
    <x v="14"/>
    <n v="16878"/>
    <x v="502"/>
    <n v="1180692.7039999999"/>
    <n v="102040.10621538461"/>
    <n v="18"/>
    <n v="1014"/>
    <n v="893"/>
    <s v="43980Новосибирск"/>
    <x v="0"/>
  </r>
  <r>
    <d v="2020-06-01T00:00:00"/>
    <x v="14"/>
    <n v="14238"/>
    <x v="503"/>
    <n v="1006008.1159999999"/>
    <n v="129348.2923076923"/>
    <n v="18"/>
    <n v="923"/>
    <n v="824"/>
    <s v="43983Новосибирск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565363.01599999995"/>
    <n v="64235.456923076919"/>
    <n v="15"/>
    <n v="441"/>
    <n v="368"/>
    <s v="43982Самара"/>
    <x v="0"/>
    <n v="0.10366522453955507"/>
    <n v="-9.9528493442819482E-3"/>
  </r>
  <r>
    <d v="2020-05-30T00:00:00"/>
    <x v="0"/>
    <n v="10029"/>
    <n v="787101"/>
    <n v="707654.63099999994"/>
    <n v="112379.26539999999"/>
    <n v="15"/>
    <n v="490"/>
    <n v="409"/>
    <s v="43981Самара"/>
    <x v="0"/>
    <n v="0.11226715055581975"/>
    <n v="-4.6538092110641367E-2"/>
  </r>
  <r>
    <d v="2020-05-28T00:00:00"/>
    <x v="0"/>
    <n v="8536.5"/>
    <n v="643944"/>
    <n v="640961.69299999997"/>
    <n v="61475.592307692306"/>
    <n v="15"/>
    <n v="464"/>
    <n v="390"/>
    <s v="43979Самара"/>
    <x v="0"/>
    <n v="4.6528630845962737E-3"/>
    <n v="-9.1258628942263914E-2"/>
  </r>
  <r>
    <d v="2020-05-16T00:00:00"/>
    <x v="1"/>
    <n v="38947.5"/>
    <n v="3395892"/>
    <n v="2740255.2110000001"/>
    <n v="294361.0811230769"/>
    <n v="21"/>
    <n v="2145"/>
    <n v="1947"/>
    <s v="43967Кемерово"/>
    <x v="1"/>
    <n v="0.239261214199366"/>
    <n v="0.1318401681809348"/>
  </r>
  <r>
    <d v="2020-05-19T00:00:00"/>
    <x v="1"/>
    <n v="31842"/>
    <n v="2771116.5"/>
    <n v="2269371.4459999995"/>
    <n v="328803.84615384613"/>
    <n v="21"/>
    <n v="1860"/>
    <n v="1704"/>
    <s v="43970Кемерово"/>
    <x v="2"/>
    <n v="0.22109428356665795"/>
    <n v="7.6206655437998483E-2"/>
  </r>
  <r>
    <d v="2020-05-17T00:00:00"/>
    <x v="1"/>
    <n v="32023.5"/>
    <n v="2882458.5"/>
    <n v="2290967.0389999999"/>
    <n v="246817.75113846152"/>
    <n v="21"/>
    <n v="1874"/>
    <n v="1705"/>
    <s v="43968Кемерово"/>
    <x v="1"/>
    <n v="0.25818418638540708"/>
    <n v="0.15044900428248309"/>
  </r>
  <r>
    <d v="2020-05-09T00:00:00"/>
    <x v="1"/>
    <n v="31147.5"/>
    <n v="2831019"/>
    <n v="2261296.2760000001"/>
    <n v="225845"/>
    <n v="21"/>
    <n v="1735"/>
    <n v="1568"/>
    <s v="43960Кемерово"/>
    <x v="3"/>
    <n v="0.25194519181174291"/>
    <n v="0.15207106103242879"/>
  </r>
  <r>
    <d v="2020-05-04T00:00:00"/>
    <x v="1"/>
    <n v="25566"/>
    <n v="2372310"/>
    <n v="1875929.923"/>
    <n v="280340.16570000001"/>
    <n v="20"/>
    <n v="1519"/>
    <n v="1372"/>
    <s v="43955Кемерово"/>
    <x v="3"/>
    <n v="0.26460480794836178"/>
    <n v="0.11516416932808851"/>
  </r>
  <r>
    <d v="2020-04-29T00:00:00"/>
    <x v="1"/>
    <n v="29319"/>
    <n v="2623480.5"/>
    <n v="2115481.9889999996"/>
    <n v="139204.6"/>
    <n v="18"/>
    <n v="1684"/>
    <n v="1528"/>
    <s v="43950Кемерово"/>
    <x v="4"/>
    <n v="0.24013369702104351"/>
    <n v="0.17433091509057538"/>
  </r>
  <r>
    <d v="2020-05-02T00:00:00"/>
    <x v="1"/>
    <n v="29031"/>
    <n v="2711247"/>
    <n v="2165434.9249999998"/>
    <n v="185484.16923076924"/>
    <n v="18"/>
    <n v="1708"/>
    <n v="1534"/>
    <s v="43953Кемерово"/>
    <x v="4"/>
    <n v="0.25205655856871351"/>
    <n v="0.16639978491583207"/>
  </r>
  <r>
    <d v="2020-05-26T00:00:00"/>
    <x v="1"/>
    <n v="33423"/>
    <n v="2970330"/>
    <n v="2395998.3769999999"/>
    <n v="259067.63954615386"/>
    <n v="20"/>
    <n v="2044"/>
    <n v="1863"/>
    <s v="43977Кемерово"/>
    <x v="0"/>
    <n v="0.23970451253773958"/>
    <n v="0.13157938105475031"/>
  </r>
  <r>
    <d v="2020-05-01T00:00:00"/>
    <x v="1"/>
    <n v="32487"/>
    <n v="3031254"/>
    <n v="2397503.37"/>
    <n v="232079.84750769229"/>
    <n v="18"/>
    <n v="1826"/>
    <n v="1633"/>
    <s v="43952Кемерово"/>
    <x v="4"/>
    <n v="0.26433774314152469"/>
    <n v="0.16753710860990681"/>
  </r>
  <r>
    <d v="2020-05-12T00:00:00"/>
    <x v="1"/>
    <n v="28219.5"/>
    <n v="2595778.5"/>
    <n v="2050101.9780000001"/>
    <n v="309760.33573076921"/>
    <n v="21"/>
    <n v="1656"/>
    <n v="1516"/>
    <s v="43963Кемерово"/>
    <x v="1"/>
    <n v="0.26617042852294631"/>
    <n v="0.11507534200780653"/>
  </r>
  <r>
    <d v="2020-05-21T00:00:00"/>
    <x v="1"/>
    <n v="31272"/>
    <n v="2744382"/>
    <n v="2257728.2139999997"/>
    <n v="301623.79230769229"/>
    <n v="21"/>
    <n v="1787"/>
    <n v="1626"/>
    <s v="43972Кемерово"/>
    <x v="2"/>
    <n v="0.21555020794013091"/>
    <n v="8.1954060079043711E-2"/>
  </r>
  <r>
    <d v="2020-05-20T00:00:00"/>
    <x v="1"/>
    <n v="34077"/>
    <n v="2929330.5"/>
    <n v="2389543.5279999999"/>
    <n v="459604.90796153841"/>
    <n v="21"/>
    <n v="1921"/>
    <n v="1767"/>
    <s v="43971Кемерово"/>
    <x v="2"/>
    <n v="0.22589543386631294"/>
    <n v="3.3555389595925224E-2"/>
  </r>
  <r>
    <d v="2020-05-05T00:00:00"/>
    <x v="1"/>
    <n v="31566"/>
    <n v="2906763"/>
    <n v="2323003.267"/>
    <n v="287619.52953846153"/>
    <n v="20"/>
    <n v="1773"/>
    <n v="1604"/>
    <s v="43956Кемерово"/>
    <x v="3"/>
    <n v="0.25129526991750029"/>
    <n v="0.12748161299143729"/>
  </r>
  <r>
    <d v="2020-04-28T00:00:00"/>
    <x v="1"/>
    <n v="26940"/>
    <n v="2411587.5"/>
    <n v="1931011.4870000002"/>
    <n v="149032.79178461537"/>
    <n v="18"/>
    <n v="1539"/>
    <n v="1404"/>
    <s v="43949Кемерово"/>
    <x v="4"/>
    <n v="0.24887268472266719"/>
    <n v="0.17169406989414993"/>
  </r>
  <r>
    <d v="2020-05-13T00:00:00"/>
    <x v="1"/>
    <n v="29241"/>
    <n v="2629782"/>
    <n v="2071714.7239999999"/>
    <n v="361201.8010384615"/>
    <n v="21"/>
    <n v="1698"/>
    <n v="1554"/>
    <s v="43964Кемерово"/>
    <x v="1"/>
    <n v="0.26937457630387535"/>
    <n v="9.5025378099083568E-2"/>
  </r>
  <r>
    <d v="2020-05-03T00:00:00"/>
    <x v="1"/>
    <n v="26082"/>
    <n v="2434914"/>
    <n v="1925475.1139999998"/>
    <n v="247646.60936153846"/>
    <n v="20"/>
    <n v="1520"/>
    <n v="1373"/>
    <s v="43954Кемерово"/>
    <x v="4"/>
    <n v="0.26457827592572053"/>
    <n v="0.13596243064113772"/>
  </r>
  <r>
    <d v="2020-05-06T00:00:00"/>
    <x v="1"/>
    <n v="32511"/>
    <n v="2938623"/>
    <n v="2406562.0579999997"/>
    <n v="306098.4769230769"/>
    <n v="20"/>
    <n v="1784"/>
    <n v="1632"/>
    <s v="43957Кемерово"/>
    <x v="3"/>
    <n v="0.22108756357697065"/>
    <n v="9.3894302175075425E-2"/>
  </r>
  <r>
    <d v="2020-05-23T00:00:00"/>
    <x v="1"/>
    <n v="42703.5"/>
    <n v="3628726.5"/>
    <n v="3056063.7349999999"/>
    <n v="223670.01693846151"/>
    <n v="21"/>
    <n v="2340"/>
    <n v="2146"/>
    <s v="43974Кемерово"/>
    <x v="2"/>
    <n v="0.18738574017338031"/>
    <n v="0.11419681601029784"/>
  </r>
  <r>
    <d v="2020-05-25T00:00:00"/>
    <x v="1"/>
    <n v="35592"/>
    <n v="3176580"/>
    <n v="2540760.0409999997"/>
    <n v="351098.05384615384"/>
    <n v="20"/>
    <n v="2087"/>
    <n v="1914"/>
    <s v="43976Кемерово"/>
    <x v="0"/>
    <n v="0.25024793712898302"/>
    <n v="0.11206170616638979"/>
  </r>
  <r>
    <d v="2020-04-30T00:00:00"/>
    <x v="1"/>
    <n v="30445.5"/>
    <n v="2817196.5"/>
    <n v="2244503.1999999997"/>
    <n v="203231.46096923074"/>
    <n v="19"/>
    <n v="1712"/>
    <n v="1552"/>
    <s v="43951Кемерово"/>
    <x v="4"/>
    <n v="0.25515370171893731"/>
    <n v="0.16460740133084667"/>
  </r>
  <r>
    <d v="2020-05-10T00:00:00"/>
    <x v="1"/>
    <n v="36619.5"/>
    <n v="3312967.5"/>
    <n v="2647972.3429999999"/>
    <n v="371661.65384615387"/>
    <n v="21"/>
    <n v="2016"/>
    <n v="1846"/>
    <s v="43961Кемерово"/>
    <x v="3"/>
    <n v="0.25113372454887462"/>
    <n v="0.11077664913279128"/>
  </r>
  <r>
    <d v="2020-05-08T00:00:00"/>
    <x v="1"/>
    <n v="29409"/>
    <n v="2645160"/>
    <n v="2133443.3049999997"/>
    <n v="355537.44449230767"/>
    <n v="21"/>
    <n v="1646"/>
    <n v="1492"/>
    <s v="43959Кемерово"/>
    <x v="3"/>
    <n v="0.23985483645181768"/>
    <n v="7.3205250002034927E-2"/>
  </r>
  <r>
    <d v="2020-05-07T00:00:00"/>
    <x v="1"/>
    <n v="27018"/>
    <n v="2472213"/>
    <n v="2000889.9870000002"/>
    <n v="283287.86923076923"/>
    <n v="21"/>
    <n v="1542"/>
    <n v="1405"/>
    <s v="43958Кемерово"/>
    <x v="3"/>
    <n v="0.23555668530615709"/>
    <n v="9.3975753285245739E-2"/>
  </r>
  <r>
    <d v="2020-05-24T00:00:00"/>
    <x v="1"/>
    <n v="34303.5"/>
    <n v="2924746.5"/>
    <n v="2399312.9350000001"/>
    <n v="282325.24615384615"/>
    <n v="20"/>
    <n v="1999"/>
    <n v="1829"/>
    <s v="43975Кемерово"/>
    <x v="2"/>
    <n v="0.21899334485936905"/>
    <n v="0.10132413963172911"/>
  </r>
  <r>
    <d v="2020-05-31T00:00:00"/>
    <x v="1"/>
    <n v="36999"/>
    <n v="3473895"/>
    <n v="2757933.63"/>
    <n v="112971.77692307692"/>
    <n v="21"/>
    <n v="2271"/>
    <n v="2085"/>
    <s v="43982Кемерово"/>
    <x v="0"/>
    <n v="0.25960065253637021"/>
    <n v="0.21863818132451693"/>
  </r>
  <r>
    <d v="2020-05-30T00:00:00"/>
    <x v="1"/>
    <n v="44001"/>
    <n v="3921784.5"/>
    <n v="3132604.841"/>
    <n v="242715.26253846151"/>
    <n v="20"/>
    <n v="2597"/>
    <n v="2376"/>
    <s v="43981Кемерово"/>
    <x v="0"/>
    <n v="0.25192442042836005"/>
    <n v="0.1744440886093678"/>
  </r>
  <r>
    <d v="2020-05-28T00:00:00"/>
    <x v="1"/>
    <n v="30982.5"/>
    <n v="2827773"/>
    <n v="2232253.034"/>
    <n v="343211.54262307688"/>
    <n v="20"/>
    <n v="1886"/>
    <n v="1736"/>
    <s v="43979Кемерово"/>
    <x v="0"/>
    <n v="0.26677977672310782"/>
    <n v="0.1130285946682347"/>
  </r>
  <r>
    <d v="2020-05-16T00:00:00"/>
    <x v="2"/>
    <n v="88063.5"/>
    <n v="7583758.5"/>
    <n v="5779076.7979999995"/>
    <n v="152384.93586153846"/>
    <n v="31"/>
    <n v="5593"/>
    <n v="5177"/>
    <s v="43967Екатеринбург"/>
    <x v="1"/>
    <n v="0.31227854639768027"/>
    <n v="0.28591015899118744"/>
  </r>
  <r>
    <d v="2020-05-19T00:00:00"/>
    <x v="2"/>
    <n v="84024"/>
    <n v="6815511"/>
    <n v="5426339.5819999995"/>
    <n v="195070.25003076921"/>
    <n v="31"/>
    <n v="5389"/>
    <n v="5024"/>
    <s v="43970Екатеринбург"/>
    <x v="2"/>
    <n v="0.25600524939649838"/>
    <n v="0.22005647636396511"/>
  </r>
  <r>
    <d v="2020-05-17T00:00:00"/>
    <x v="2"/>
    <n v="78057"/>
    <n v="6774946.5"/>
    <n v="5115462.4009999996"/>
    <n v="61149.515384615377"/>
    <n v="31"/>
    <n v="5206"/>
    <n v="4843"/>
    <s v="43968Екатеринбург"/>
    <x v="1"/>
    <n v="0.32440549239020799"/>
    <n v="0.31245163356159816"/>
  </r>
  <r>
    <d v="2020-05-09T00:00:00"/>
    <x v="2"/>
    <n v="69720"/>
    <n v="6264933"/>
    <n v="4726931.9569999995"/>
    <n v="294634.35530769231"/>
    <n v="31"/>
    <n v="4556"/>
    <n v="4220"/>
    <s v="43960Екатеринбург"/>
    <x v="3"/>
    <n v="0.32536982909652673"/>
    <n v="0.26303883766531411"/>
  </r>
  <r>
    <d v="2020-05-04T00:00:00"/>
    <x v="2"/>
    <n v="72928.5"/>
    <n v="6642249"/>
    <n v="4993791.9560000002"/>
    <n v="215294.37692307692"/>
    <n v="31"/>
    <n v="4968"/>
    <n v="4596"/>
    <s v="43955Екатеринбург"/>
    <x v="3"/>
    <n v="0.3301012654360565"/>
    <n v="0.28698886131109042"/>
  </r>
  <r>
    <d v="2020-04-29T00:00:00"/>
    <x v="2"/>
    <n v="79527"/>
    <n v="7180498.5"/>
    <n v="5432087.9790000003"/>
    <n v="172769.19230769231"/>
    <n v="31"/>
    <n v="5378"/>
    <n v="4985"/>
    <s v="43950Екатеринбург"/>
    <x v="4"/>
    <n v="0.32186712140142226"/>
    <n v="0.29006182057131724"/>
  </r>
  <r>
    <d v="2020-05-02T00:00:00"/>
    <x v="2"/>
    <n v="60463.5"/>
    <n v="5554192.5"/>
    <n v="4218316.0290000001"/>
    <n v="244262.12107692307"/>
    <n v="31"/>
    <n v="4157"/>
    <n v="3823"/>
    <s v="43953Екатеринбург"/>
    <x v="4"/>
    <n v="0.31668477700962688"/>
    <n v="0.25877965103099598"/>
  </r>
  <r>
    <d v="2020-05-26T00:00:00"/>
    <x v="2"/>
    <n v="79975.5"/>
    <n v="6676459.5"/>
    <n v="5083946.1689999998"/>
    <n v="141931.13193076922"/>
    <n v="31"/>
    <n v="5493"/>
    <n v="5119"/>
    <s v="43977Екатеринбург"/>
    <x v="0"/>
    <n v="0.31324354705219937"/>
    <n v="0.28532603431451303"/>
  </r>
  <r>
    <d v="2020-05-01T00:00:00"/>
    <x v="2"/>
    <n v="97534.5"/>
    <n v="8893024.5"/>
    <n v="6855177.2400000002"/>
    <n v="185180.38007692309"/>
    <n v="31"/>
    <n v="6118"/>
    <n v="5564"/>
    <s v="43952Екатеринбург"/>
    <x v="4"/>
    <n v="0.2972712723033839"/>
    <n v="0.27025805680307641"/>
  </r>
  <r>
    <d v="2020-05-12T00:00:00"/>
    <x v="2"/>
    <n v="71520"/>
    <n v="6398361"/>
    <n v="4793096.1439999994"/>
    <n v="181432.06769230767"/>
    <n v="31"/>
    <n v="4800"/>
    <n v="4470"/>
    <s v="43963Екатеринбург"/>
    <x v="1"/>
    <n v="0.33491188321132931"/>
    <n v="0.29705909197962732"/>
  </r>
  <r>
    <d v="2020-05-21T00:00:00"/>
    <x v="2"/>
    <n v="79485"/>
    <n v="6633847.5"/>
    <n v="5212858.58"/>
    <n v="120955.33846153846"/>
    <n v="31"/>
    <n v="5207"/>
    <n v="4868"/>
    <s v="43972Екатеринбург"/>
    <x v="2"/>
    <n v="0.27259303090474402"/>
    <n v="0.24938976601557095"/>
  </r>
  <r>
    <d v="2020-05-20T00:00:00"/>
    <x v="2"/>
    <n v="93313.5"/>
    <n v="7247575.5"/>
    <n v="5922822.6779999994"/>
    <n v="714758.2"/>
    <n v="31"/>
    <n v="5698"/>
    <n v="5258"/>
    <s v="43971Екатеринбург"/>
    <x v="2"/>
    <n v="0.22366916823640903"/>
    <n v="0.10299052582914432"/>
  </r>
  <r>
    <d v="2020-05-05T00:00:00"/>
    <x v="2"/>
    <n v="76585.5"/>
    <n v="6921316.5"/>
    <n v="5290094.2719999999"/>
    <n v="386033.17544615385"/>
    <n v="31"/>
    <n v="5188"/>
    <n v="4800"/>
    <s v="43956Екатеринбург"/>
    <x v="3"/>
    <n v="0.30835409429921029"/>
    <n v="0.23538125948804384"/>
  </r>
  <r>
    <d v="2020-04-28T00:00:00"/>
    <x v="2"/>
    <n v="81826.5"/>
    <n v="7163644.5"/>
    <n v="5366333.7130000005"/>
    <n v="145122.77781538462"/>
    <n v="31"/>
    <n v="5465"/>
    <n v="5096"/>
    <s v="43949Екатеринбург"/>
    <x v="4"/>
    <n v="0.33492341012002197"/>
    <n v="0.30788022093783918"/>
  </r>
  <r>
    <d v="2020-05-13T00:00:00"/>
    <x v="2"/>
    <n v="78846"/>
    <n v="6993952.5"/>
    <n v="5288518.7799999993"/>
    <n v="227969.01538461537"/>
    <n v="31"/>
    <n v="5251"/>
    <n v="4853"/>
    <s v="43964Екатеринбург"/>
    <x v="1"/>
    <n v="0.32247852204847438"/>
    <n v="0.27937212026226094"/>
  </r>
  <r>
    <d v="2020-05-03T00:00:00"/>
    <x v="2"/>
    <n v="77263.5"/>
    <n v="7013670"/>
    <n v="5282661.8549999995"/>
    <n v="161473.07692307691"/>
    <n v="31"/>
    <n v="5155"/>
    <n v="4762"/>
    <s v="43954Екатеринбург"/>
    <x v="4"/>
    <n v="0.32767725675297849"/>
    <n v="0.29711064443607543"/>
  </r>
  <r>
    <d v="2020-05-06T00:00:00"/>
    <x v="2"/>
    <n v="68994"/>
    <n v="6168657"/>
    <n v="4695811.3490000004"/>
    <n v="157384.1788307692"/>
    <n v="31"/>
    <n v="4709"/>
    <n v="4348"/>
    <s v="43957Екатеринбург"/>
    <x v="3"/>
    <n v="0.31365094155957746"/>
    <n v="0.28013507664641712"/>
  </r>
  <r>
    <d v="2020-05-23T00:00:00"/>
    <x v="2"/>
    <n v="102889.5"/>
    <n v="8089143"/>
    <n v="6673236.3720000004"/>
    <n v="127223.84583076923"/>
    <n v="31"/>
    <n v="6276"/>
    <n v="5801"/>
    <s v="43974Екатеринбург"/>
    <x v="2"/>
    <n v="0.21217690324007596"/>
    <n v="0.1931121138727184"/>
  </r>
  <r>
    <d v="2020-05-25T00:00:00"/>
    <x v="2"/>
    <n v="76999.5"/>
    <n v="6645603"/>
    <n v="5032216.1889999993"/>
    <n v="100883.95384615385"/>
    <n v="31"/>
    <n v="5210"/>
    <n v="4841"/>
    <s v="43976Екатеринбург"/>
    <x v="0"/>
    <n v="0.3206115855131042"/>
    <n v="0.30056396632164784"/>
  </r>
  <r>
    <d v="2020-04-30T00:00:00"/>
    <x v="2"/>
    <n v="77565"/>
    <n v="7023727.5"/>
    <n v="5349682.4849999994"/>
    <n v="31578.207692307689"/>
    <n v="31"/>
    <n v="5120"/>
    <n v="4737"/>
    <s v="43951Екатеринбург"/>
    <x v="4"/>
    <n v="0.31292418189189053"/>
    <n v="0.30702136284032061"/>
  </r>
  <r>
    <d v="2020-05-10T00:00:00"/>
    <x v="2"/>
    <n v="84132"/>
    <n v="7483194"/>
    <n v="5637882.125"/>
    <n v="126673.26923076922"/>
    <n v="31"/>
    <n v="5495"/>
    <n v="5093"/>
    <s v="43961Екатеринбург"/>
    <x v="3"/>
    <n v="0.32730586310369164"/>
    <n v="0.30483762655275998"/>
  </r>
  <r>
    <d v="2020-05-08T00:00:00"/>
    <x v="2"/>
    <n v="69544.5"/>
    <n v="6293776.5"/>
    <n v="4773839.9380000001"/>
    <n v="201777.4038153846"/>
    <n v="31"/>
    <n v="4635"/>
    <n v="4266"/>
    <s v="43959Екатеринбург"/>
    <x v="3"/>
    <n v="0.31838867279592481"/>
    <n v="0.27612135624657286"/>
  </r>
  <r>
    <d v="2020-05-07T00:00:00"/>
    <x v="2"/>
    <n v="73204.5"/>
    <n v="6591883.5"/>
    <n v="5001227.6710000001"/>
    <n v="184167.76355384616"/>
    <n v="31"/>
    <n v="4903"/>
    <n v="4527"/>
    <s v="43958Екатеринбург"/>
    <x v="3"/>
    <n v="0.31805307289318963"/>
    <n v="0.28122856185927747"/>
  </r>
  <r>
    <d v="2020-05-24T00:00:00"/>
    <x v="2"/>
    <n v="76663.5"/>
    <n v="6451032"/>
    <n v="5048965.7960000001"/>
    <n v="94608.146153846144"/>
    <n v="31"/>
    <n v="5035"/>
    <n v="4683"/>
    <s v="43975Екатеринбург"/>
    <x v="2"/>
    <n v="0.27769374177792505"/>
    <n v="0.25895561797665106"/>
  </r>
  <r>
    <d v="2020-05-16T00:00:00"/>
    <x v="3"/>
    <n v="14265"/>
    <n v="1130506.5"/>
    <n v="1024403.9859999999"/>
    <n v="72626.813907692311"/>
    <n v="10"/>
    <n v="760"/>
    <n v="672"/>
    <s v="43967Тольятти"/>
    <x v="1"/>
    <n v="0.10357487421959337"/>
    <n v="3.2678221238693787E-2"/>
  </r>
  <r>
    <d v="2020-05-19T00:00:00"/>
    <x v="3"/>
    <n v="11526"/>
    <n v="938764.5"/>
    <n v="820018.375"/>
    <n v="77816.215384615381"/>
    <n v="10"/>
    <n v="649"/>
    <n v="568"/>
    <s v="43970Тольятти"/>
    <x v="2"/>
    <n v="0.14480910260090207"/>
    <n v="4.9913405434828965E-2"/>
  </r>
  <r>
    <d v="2020-05-17T00:00:00"/>
    <x v="3"/>
    <n v="10402.5"/>
    <n v="843727.5"/>
    <n v="729677.51899999997"/>
    <n v="140731.96461538461"/>
    <n v="10"/>
    <n v="591"/>
    <n v="513"/>
    <s v="43968Тольятти"/>
    <x v="1"/>
    <n v="0.15630189779767634"/>
    <n v="-3.6566816053140022E-2"/>
  </r>
  <r>
    <d v="2020-05-09T00:00:00"/>
    <x v="3"/>
    <n v="13216.5"/>
    <n v="1046400"/>
    <n v="937716.15799999994"/>
    <n v="61387.776923076919"/>
    <n v="10"/>
    <n v="644"/>
    <n v="559"/>
    <s v="43960Тольятти"/>
    <x v="3"/>
    <n v="0.11590270794928552"/>
    <n v="5.0437506780088084E-2"/>
  </r>
  <r>
    <d v="2020-05-04T00:00:00"/>
    <x v="3"/>
    <n v="9130.5"/>
    <n v="728890.5"/>
    <n v="644150.51899999997"/>
    <n v="98026.490369230756"/>
    <n v="10"/>
    <n v="462"/>
    <n v="396"/>
    <s v="43955Тольятти"/>
    <x v="3"/>
    <n v="0.13155307416588455"/>
    <n v="-2.0626404818949975E-2"/>
  </r>
  <r>
    <d v="2020-04-29T00:00:00"/>
    <x v="3"/>
    <n v="10840.5"/>
    <n v="797919"/>
    <n v="783753.29499999993"/>
    <n v="58214.93076923077"/>
    <n v="10"/>
    <n v="502"/>
    <n v="433"/>
    <s v="43950Тольятти"/>
    <x v="4"/>
    <n v="1.8074188766249558E-2"/>
    <n v="-5.6202922590878168E-2"/>
  </r>
  <r>
    <d v="2020-05-02T00:00:00"/>
    <x v="3"/>
    <n v="7866"/>
    <n v="617881.5"/>
    <n v="575518.06799999997"/>
    <n v="119723.42363076922"/>
    <n v="10"/>
    <n v="416"/>
    <n v="341"/>
    <s v="43953Тольятти"/>
    <x v="4"/>
    <n v="7.3609212908325283E-2"/>
    <n v="-0.13441800689178224"/>
  </r>
  <r>
    <d v="2020-05-26T00:00:00"/>
    <x v="3"/>
    <n v="11835"/>
    <n v="983109"/>
    <n v="825345.05300000007"/>
    <n v="109486.33076923077"/>
    <n v="10"/>
    <n v="692"/>
    <n v="601"/>
    <s v="43977Тольятти"/>
    <x v="0"/>
    <n v="0.19114907931725364"/>
    <n v="5.8493857878335345E-2"/>
  </r>
  <r>
    <d v="2020-05-01T00:00:00"/>
    <x v="3"/>
    <n v="11619"/>
    <n v="891139.5"/>
    <n v="829782.37600000005"/>
    <n v="121759.66210769229"/>
    <n v="10"/>
    <n v="554"/>
    <n v="472"/>
    <s v="43952Тольятти"/>
    <x v="4"/>
    <n v="7.3943633625691702E-2"/>
    <n v="-7.2793228507533808E-2"/>
  </r>
  <r>
    <d v="2020-05-12T00:00:00"/>
    <x v="3"/>
    <n v="9328.5"/>
    <n v="732964.5"/>
    <n v="634517.67299999995"/>
    <n v="136157.98361538461"/>
    <n v="10"/>
    <n v="526"/>
    <n v="448"/>
    <s v="43963Тольятти"/>
    <x v="1"/>
    <n v="0.15515222221399033"/>
    <n v="-5.9432791583386782E-2"/>
  </r>
  <r>
    <d v="2020-05-21T00:00:00"/>
    <x v="3"/>
    <n v="11250"/>
    <n v="935523"/>
    <n v="808524.505"/>
    <n v="94344.953846153847"/>
    <n v="10"/>
    <n v="677"/>
    <n v="591"/>
    <s v="43972Тольятти"/>
    <x v="2"/>
    <n v="0.15707439195055689"/>
    <n v="4.0386581917942178E-2"/>
  </r>
  <r>
    <d v="2020-05-20T00:00:00"/>
    <x v="3"/>
    <n v="13063.5"/>
    <n v="1037247"/>
    <n v="910480.6449999999"/>
    <n v="64430.964123076919"/>
    <n v="10"/>
    <n v="745"/>
    <n v="654"/>
    <s v="43971Тольятти"/>
    <x v="2"/>
    <n v="0.1392301480499897"/>
    <n v="6.8464267987732114E-2"/>
  </r>
  <r>
    <d v="2020-05-05T00:00:00"/>
    <x v="3"/>
    <n v="10147.5"/>
    <n v="793320"/>
    <n v="718019.27600000007"/>
    <n v="92027.36809230769"/>
    <n v="10"/>
    <n v="511"/>
    <n v="437"/>
    <s v="43956Тольятти"/>
    <x v="3"/>
    <n v="0.10487284466719515"/>
    <n v="-2.3295536277925438E-2"/>
  </r>
  <r>
    <d v="2020-04-28T00:00:00"/>
    <x v="3"/>
    <n v="12331.5"/>
    <n v="869983.5"/>
    <n v="896773.32399999991"/>
    <n v="51681.038461538461"/>
    <n v="10"/>
    <n v="580"/>
    <n v="506"/>
    <s v="43949Тольятти"/>
    <x v="4"/>
    <n v="-2.9873573714821952E-2"/>
    <n v="-8.7503564570279732E-2"/>
  </r>
  <r>
    <d v="2020-05-13T00:00:00"/>
    <x v="3"/>
    <n v="11202"/>
    <n v="865714.5"/>
    <n v="799644.75899999996"/>
    <n v="111860.49372307691"/>
    <n v="10"/>
    <n v="612"/>
    <n v="530"/>
    <s v="43964Тольятти"/>
    <x v="1"/>
    <n v="8.2623865480746614E-2"/>
    <n v="-5.7263868996453811E-2"/>
  </r>
  <r>
    <d v="2020-05-31T00:00:00"/>
    <x v="2"/>
    <n v="89149.5"/>
    <n v="7512646.5"/>
    <n v="5979210.0970000001"/>
    <n v="47580.146153846152"/>
    <n v="31"/>
    <n v="5760"/>
    <n v="5367"/>
    <s v="43982Екатеринбург"/>
    <x v="0"/>
    <n v="0.256461368328466"/>
    <n v="0.2485037710234777"/>
  </r>
  <r>
    <d v="2020-05-03T00:00:00"/>
    <x v="3"/>
    <n v="8185.5"/>
    <n v="637881"/>
    <n v="575840.67700000003"/>
    <n v="73920.584615384607"/>
    <n v="10"/>
    <n v="402"/>
    <n v="333"/>
    <s v="43954Тольятти"/>
    <x v="4"/>
    <n v="0.10773869488209144"/>
    <n v="-2.063116082260481E-2"/>
  </r>
  <r>
    <d v="2020-05-30T00:00:00"/>
    <x v="2"/>
    <n v="108123"/>
    <n v="9164707.5"/>
    <n v="7329868.665"/>
    <n v="137418.15930769229"/>
    <n v="31"/>
    <n v="6735"/>
    <n v="6264"/>
    <s v="43981Екатеринбург"/>
    <x v="0"/>
    <n v="0.2503235622435262"/>
    <n v="0.23157586489884369"/>
  </r>
  <r>
    <d v="2020-05-06T00:00:00"/>
    <x v="3"/>
    <n v="9210"/>
    <n v="696832.5"/>
    <n v="616683.38099999994"/>
    <n v="99623.130769230775"/>
    <n v="10"/>
    <n v="465"/>
    <n v="390"/>
    <s v="43957Тольятти"/>
    <x v="3"/>
    <n v="0.12996802162891441"/>
    <n v="-3.1578622627469043E-2"/>
  </r>
  <r>
    <d v="2020-05-23T00:00:00"/>
    <x v="3"/>
    <n v="14773.5"/>
    <n v="1241383.5"/>
    <n v="1069622.507"/>
    <n v="74049.523076923084"/>
    <n v="10"/>
    <n v="828"/>
    <n v="734"/>
    <s v="43974Тольятти"/>
    <x v="2"/>
    <n v="0.16058094503054432"/>
    <n v="9.1351359272656862E-2"/>
  </r>
  <r>
    <d v="2020-05-28T00:00:00"/>
    <x v="2"/>
    <n v="78141"/>
    <n v="6641569.5"/>
    <n v="5084073.5159999998"/>
    <n v="142499.01538461537"/>
    <n v="31"/>
    <n v="5355"/>
    <n v="4969"/>
    <s v="43979Екатеринбург"/>
    <x v="0"/>
    <n v="0.30634804534167959"/>
    <n v="0.27831953337462023"/>
  </r>
  <r>
    <d v="2020-05-25T00:00:00"/>
    <x v="3"/>
    <n v="12280.5"/>
    <n v="1030440"/>
    <n v="871047.598"/>
    <n v="85172.084615384621"/>
    <n v="10"/>
    <n v="739"/>
    <n v="642"/>
    <s v="43976Тольятти"/>
    <x v="0"/>
    <n v="0.1829893135185478"/>
    <n v="8.5208107519074275E-2"/>
  </r>
  <r>
    <d v="2020-04-30T00:00:00"/>
    <x v="3"/>
    <n v="8934"/>
    <n v="716196"/>
    <n v="663415.49699999997"/>
    <n v="24274.438461538462"/>
    <n v="10"/>
    <n v="448"/>
    <n v="376"/>
    <s v="43951Тольятти"/>
    <x v="4"/>
    <n v="7.9558742957733519E-2"/>
    <n v="4.2968644337323288E-2"/>
  </r>
  <r>
    <d v="2020-05-10T00:00:00"/>
    <x v="3"/>
    <n v="12918"/>
    <n v="1004788.5"/>
    <n v="896111.80299999996"/>
    <n v="99729.923076923063"/>
    <n v="10"/>
    <n v="642"/>
    <n v="556"/>
    <s v="43961Тольятти"/>
    <x v="3"/>
    <n v="0.12127582365969579"/>
    <n v="9.9839929494567551E-3"/>
  </r>
  <r>
    <d v="2020-05-08T00:00:00"/>
    <x v="3"/>
    <n v="12528"/>
    <n v="959703"/>
    <n v="861486.47499999998"/>
    <n v="87212.130769230775"/>
    <n v="10"/>
    <n v="638"/>
    <n v="547"/>
    <s v="43959Тольятти"/>
    <x v="3"/>
    <n v="0.11400820308873685"/>
    <n v="1.2773728375444604E-2"/>
  </r>
  <r>
    <d v="2020-05-07T00:00:00"/>
    <x v="3"/>
    <n v="11029.5"/>
    <n v="863754"/>
    <n v="758428.73499999999"/>
    <n v="86710.804507692301"/>
    <n v="10"/>
    <n v="563"/>
    <n v="486"/>
    <s v="43958Тольятти"/>
    <x v="3"/>
    <n v="0.13887298850827431"/>
    <n v="2.4543453634187151E-2"/>
  </r>
  <r>
    <d v="2020-05-24T00:00:00"/>
    <x v="3"/>
    <n v="9994.5"/>
    <n v="828984"/>
    <n v="702631.81099999999"/>
    <n v="82264.567169230766"/>
    <n v="10"/>
    <n v="639"/>
    <n v="557"/>
    <s v="43975Тольятти"/>
    <x v="2"/>
    <n v="0.17982702607810055"/>
    <n v="6.2746407350989186E-2"/>
  </r>
  <r>
    <d v="2020-05-31T00:00:00"/>
    <x v="3"/>
    <n v="12724.5"/>
    <n v="1045515"/>
    <n v="896490.07"/>
    <n v="49463.982984615388"/>
    <n v="10"/>
    <n v="749"/>
    <n v="655"/>
    <s v="43982Тольятти"/>
    <x v="0"/>
    <n v="0.16623154565448792"/>
    <n v="0.11105638572815946"/>
  </r>
  <r>
    <d v="2020-05-30T00:00:00"/>
    <x v="3"/>
    <n v="14728.5"/>
    <n v="1260483"/>
    <n v="1048221.1390000001"/>
    <n v="86278.176699999996"/>
    <n v="10"/>
    <n v="865"/>
    <n v="763"/>
    <s v="43981Тольятти"/>
    <x v="0"/>
    <n v="0.2024972146645479"/>
    <n v="0.12018807827152579"/>
  </r>
  <r>
    <d v="2020-05-28T00:00:00"/>
    <x v="3"/>
    <n v="13038"/>
    <n v="1114552.5"/>
    <n v="939269.56700000004"/>
    <n v="74269.06047692307"/>
    <n v="10"/>
    <n v="791"/>
    <n v="697"/>
    <s v="43979Тольятти"/>
    <x v="0"/>
    <n v="0.18661621664145747"/>
    <n v="0.10754513514763636"/>
  </r>
  <r>
    <d v="2020-05-16T00:00:00"/>
    <x v="4"/>
    <n v="35482.5"/>
    <n v="3222517.5"/>
    <n v="2633868.1740000001"/>
    <n v="150484.18215384614"/>
    <n v="19"/>
    <n v="2080"/>
    <n v="1844"/>
    <s v="43967Нижний Новгород"/>
    <x v="1"/>
    <n v="0.22349232653737205"/>
    <n v="0.16635803878548772"/>
  </r>
  <r>
    <d v="2020-05-19T00:00:00"/>
    <x v="4"/>
    <n v="32434.5"/>
    <n v="2865337.5"/>
    <n v="2368028.6850000001"/>
    <n v="225452.89078461539"/>
    <n v="19"/>
    <n v="1999"/>
    <n v="1799"/>
    <s v="43970Нижний Новгород"/>
    <x v="2"/>
    <n v="0.21000962452445965"/>
    <n v="0.11480263137749301"/>
  </r>
  <r>
    <d v="2020-05-17T00:00:00"/>
    <x v="4"/>
    <n v="30486"/>
    <n v="2694289.5"/>
    <n v="2183502.7290000003"/>
    <n v="153558.02257692307"/>
    <n v="19"/>
    <n v="1871"/>
    <n v="1660"/>
    <s v="43968Нижний Новгород"/>
    <x v="1"/>
    <n v="0.23392998974355741"/>
    <n v="0.16360352734098946"/>
  </r>
  <r>
    <d v="2020-05-09T00:00:00"/>
    <x v="4"/>
    <n v="32079"/>
    <n v="2902167"/>
    <n v="2319890.3459999999"/>
    <n v="194963.39216923076"/>
    <n v="19"/>
    <n v="1851"/>
    <n v="1635"/>
    <s v="43960Нижний Новгород"/>
    <x v="3"/>
    <n v="0.25099317948538941"/>
    <n v="0.16695326246716033"/>
  </r>
  <r>
    <d v="2020-05-04T00:00:00"/>
    <x v="4"/>
    <n v="27072"/>
    <n v="2450968.5"/>
    <n v="1980824.9889999998"/>
    <n v="188174.3243923077"/>
    <n v="19"/>
    <n v="1582"/>
    <n v="1403"/>
    <s v="43955Нижний Новгород"/>
    <x v="3"/>
    <n v="0.23734732427691532"/>
    <n v="0.14234936865878389"/>
  </r>
  <r>
    <d v="2020-04-29T00:00:00"/>
    <x v="4"/>
    <n v="25917"/>
    <n v="2397588"/>
    <n v="1937222.0459999999"/>
    <n v="159472.57584615384"/>
    <n v="18"/>
    <n v="1534"/>
    <n v="1369"/>
    <s v="43950Нижний Новгород"/>
    <x v="4"/>
    <n v="0.23764232652140702"/>
    <n v="0.15532209060656454"/>
  </r>
  <r>
    <d v="2020-05-02T00:00:00"/>
    <x v="4"/>
    <n v="19461"/>
    <n v="1799230.5"/>
    <n v="1457108.1479999998"/>
    <n v="183829.81409230767"/>
    <n v="19"/>
    <n v="1217"/>
    <n v="1048"/>
    <s v="43953Нижний Новгород"/>
    <x v="4"/>
    <n v="0.23479544223919901"/>
    <n v="0.10863472153728738"/>
  </r>
  <r>
    <d v="2020-05-26T00:00:00"/>
    <x v="4"/>
    <n v="31407"/>
    <n v="2907411"/>
    <n v="2288433.4950000001"/>
    <n v="193538.8704076923"/>
    <n v="20"/>
    <n v="2036"/>
    <n v="1790"/>
    <s v="43977Нижний Новгород"/>
    <x v="0"/>
    <n v="0.2704808797600648"/>
    <n v="0.18590823614575158"/>
  </r>
  <r>
    <d v="2020-05-01T00:00:00"/>
    <x v="4"/>
    <n v="25792.5"/>
    <n v="2374356"/>
    <n v="1915101.034"/>
    <n v="277477.31932307692"/>
    <n v="19"/>
    <n v="1497"/>
    <n v="1291"/>
    <s v="43952Нижний Новгород"/>
    <x v="4"/>
    <n v="0.23980717353630754"/>
    <n v="9.4918045288321373E-2"/>
  </r>
  <r>
    <d v="2020-05-12T00:00:00"/>
    <x v="4"/>
    <n v="26032.5"/>
    <n v="2370432"/>
    <n v="1847737.8370000001"/>
    <n v="141864.00329999998"/>
    <n v="19"/>
    <n v="1649"/>
    <n v="1460"/>
    <s v="43963Нижний Новгород"/>
    <x v="1"/>
    <n v="0.28288329249600136"/>
    <n v="0.20610616510311791"/>
  </r>
  <r>
    <d v="2020-05-21T00:00:00"/>
    <x v="4"/>
    <n v="31707"/>
    <n v="2853181.5"/>
    <n v="2349459.5"/>
    <n v="187617.05315384615"/>
    <n v="19"/>
    <n v="1949"/>
    <n v="1724"/>
    <s v="43972Нижний Новгород"/>
    <x v="2"/>
    <n v="0.21439909902681872"/>
    <n v="0.13454368838711789"/>
  </r>
  <r>
    <d v="2020-05-20T00:00:00"/>
    <x v="4"/>
    <n v="29955"/>
    <n v="2692230"/>
    <n v="2195766.1209999998"/>
    <n v="202002.14775384613"/>
    <n v="19"/>
    <n v="1889"/>
    <n v="1690"/>
    <s v="43971Нижний Новгород"/>
    <x v="2"/>
    <n v="0.22610052785307558"/>
    <n v="0.13410432396691219"/>
  </r>
  <r>
    <d v="2020-05-05T00:00:00"/>
    <x v="4"/>
    <n v="22848"/>
    <n v="2079900"/>
    <n v="1657688.8529999999"/>
    <n v="178454.88537692308"/>
    <n v="19"/>
    <n v="1417"/>
    <n v="1245"/>
    <s v="43956Нижний Новгород"/>
    <x v="3"/>
    <n v="0.25469867052306233"/>
    <n v="0.14704584710329657"/>
  </r>
  <r>
    <d v="2020-04-28T00:00:00"/>
    <x v="4"/>
    <n v="23314.5"/>
    <n v="2136817.5"/>
    <n v="1701780.4779999999"/>
    <n v="141999.40078461537"/>
    <n v="17"/>
    <n v="1439"/>
    <n v="1265"/>
    <s v="43949Нижний Новгород"/>
    <x v="4"/>
    <n v="0.25563639236905156"/>
    <n v="0.17219472488001167"/>
  </r>
  <r>
    <d v="2020-05-13T00:00:00"/>
    <x v="4"/>
    <n v="26464.5"/>
    <n v="2373337.5"/>
    <n v="1886244.7409999999"/>
    <n v="207105.15935384613"/>
    <n v="19"/>
    <n v="1625"/>
    <n v="1444"/>
    <s v="43964Нижний Новгород"/>
    <x v="1"/>
    <n v="0.25823412434897813"/>
    <n v="0.14843651704376257"/>
  </r>
  <r>
    <d v="2020-05-03T00:00:00"/>
    <x v="4"/>
    <n v="23539.5"/>
    <n v="2170309.5"/>
    <n v="1735984.6140000001"/>
    <n v="170377.85753846151"/>
    <n v="19"/>
    <n v="1402"/>
    <n v="1234"/>
    <s v="43954Нижний Новгород"/>
    <x v="4"/>
    <n v="0.25018936371748279"/>
    <n v="0.15204456671615318"/>
  </r>
  <r>
    <d v="2020-05-06T00:00:00"/>
    <x v="4"/>
    <n v="24678"/>
    <n v="2232519"/>
    <n v="1781999.058"/>
    <n v="359577.90600769228"/>
    <n v="19"/>
    <n v="1499"/>
    <n v="1323"/>
    <s v="43957Нижний Новгород"/>
    <x v="3"/>
    <n v="0.25281716058011522"/>
    <n v="5.1033717208793142E-2"/>
  </r>
  <r>
    <d v="2020-05-23T00:00:00"/>
    <x v="4"/>
    <n v="38176.5"/>
    <n v="3385372.5"/>
    <n v="2831498.2739999997"/>
    <n v="146460.30097692306"/>
    <n v="20"/>
    <n v="2266"/>
    <n v="1993"/>
    <s v="43974Нижний Новгород"/>
    <x v="2"/>
    <n v="0.1956117123877153"/>
    <n v="0.14388634058657992"/>
  </r>
  <r>
    <d v="2020-05-25T00:00:00"/>
    <x v="4"/>
    <n v="30603"/>
    <n v="2865727.5"/>
    <n v="2288224.429"/>
    <n v="167381.28187692308"/>
    <n v="20"/>
    <n v="2011"/>
    <n v="1791"/>
    <s v="43976Нижний Новгород"/>
    <x v="0"/>
    <n v="0.25238043247898567"/>
    <n v="0.17923145296648563"/>
  </r>
  <r>
    <d v="2020-04-30T00:00:00"/>
    <x v="4"/>
    <n v="24211.5"/>
    <n v="2267664"/>
    <n v="1801564.392"/>
    <n v="97090.63692307692"/>
    <n v="19"/>
    <n v="1499"/>
    <n v="1322"/>
    <s v="43951Нижний Новгород"/>
    <x v="4"/>
    <n v="0.25871937193572153"/>
    <n v="0.20482696744870116"/>
  </r>
  <r>
    <d v="2020-05-10T00:00:00"/>
    <x v="4"/>
    <n v="31399.5"/>
    <n v="2862298.5"/>
    <n v="2267667.5189999999"/>
    <n v="169650.86923076923"/>
    <n v="19"/>
    <n v="1848"/>
    <n v="1649"/>
    <s v="43961Нижний Новгород"/>
    <x v="3"/>
    <n v="0.26222141297954543"/>
    <n v="0.18740847509984154"/>
  </r>
  <r>
    <d v="2020-05-08T00:00:00"/>
    <x v="4"/>
    <n v="25294.5"/>
    <n v="2271454.5"/>
    <n v="1811009.8979999998"/>
    <n v="151659.17713846153"/>
    <n v="19"/>
    <n v="1522"/>
    <n v="1340"/>
    <s v="43959Нижний Новгород"/>
    <x v="3"/>
    <n v="0.25424742432854458"/>
    <n v="0.1705045484304353"/>
  </r>
  <r>
    <d v="2020-05-07T00:00:00"/>
    <x v="4"/>
    <n v="25468.5"/>
    <n v="2350672.5"/>
    <n v="1875294.65"/>
    <n v="221739.45623076922"/>
    <n v="19"/>
    <n v="1530"/>
    <n v="1338"/>
    <s v="43958Нижний Новгород"/>
    <x v="3"/>
    <n v="0.25349501743632669"/>
    <n v="0.13525255552199805"/>
  </r>
  <r>
    <d v="2020-05-24T00:00:00"/>
    <x v="4"/>
    <n v="31854"/>
    <n v="2915533.5"/>
    <n v="2431800.3939999999"/>
    <n v="155421.87692307692"/>
    <n v="20"/>
    <n v="2015"/>
    <n v="1803"/>
    <s v="43975Нижний Новгород"/>
    <x v="2"/>
    <n v="0.19891974160112755"/>
    <n v="0.13500747425116308"/>
  </r>
  <r>
    <d v="2020-05-31T00:00:00"/>
    <x v="4"/>
    <n v="32359.5"/>
    <n v="2991999"/>
    <n v="2374135.6799999997"/>
    <n v="106116.64615384616"/>
    <n v="20"/>
    <n v="2060"/>
    <n v="1826"/>
    <s v="43982Нижний Новгород"/>
    <x v="0"/>
    <n v="0.2602476872762387"/>
    <n v="0.21555072785315885"/>
  </r>
  <r>
    <d v="2020-05-30T00:00:00"/>
    <x v="4"/>
    <n v="39867"/>
    <n v="3654166.5"/>
    <n v="2919786.2949999999"/>
    <n v="182639.11723076922"/>
    <n v="20"/>
    <n v="2451"/>
    <n v="2178"/>
    <s v="43981Нижний Новгород"/>
    <x v="0"/>
    <n v="0.25151847799874688"/>
    <n v="0.18896625712438686"/>
  </r>
  <r>
    <d v="2020-05-28T00:00:00"/>
    <x v="4"/>
    <n v="31974"/>
    <n v="3004213.5"/>
    <n v="2389834.3129999996"/>
    <n v="174780.66518461538"/>
    <n v="20"/>
    <n v="2088"/>
    <n v="1848"/>
    <s v="43979Нижний Новгород"/>
    <x v="0"/>
    <n v="0.25708024345368102"/>
    <n v="0.1839451879254129"/>
  </r>
  <r>
    <d v="2020-05-16T00:00:00"/>
    <x v="5"/>
    <n v="321412.5"/>
    <n v="32235864"/>
    <n v="23691368.555"/>
    <n v="595097.15929230768"/>
    <n v="129"/>
    <n v="17914"/>
    <n v="16631"/>
    <s v="43967Санкт-Петербург Юг"/>
    <x v="1"/>
    <n v="0.36065858437699699"/>
    <n v="0.33553985145488752"/>
  </r>
  <r>
    <d v="2020-05-19T00:00:00"/>
    <x v="5"/>
    <n v="276568.5"/>
    <n v="27093624"/>
    <n v="19768696.5"/>
    <n v="759335.80469230772"/>
    <n v="129"/>
    <n v="16191"/>
    <n v="15102"/>
    <s v="43970Санкт-Петербург Юг"/>
    <x v="2"/>
    <n v="0.37053163823927387"/>
    <n v="0.33212061783171654"/>
  </r>
  <r>
    <d v="2020-05-17T00:00:00"/>
    <x v="5"/>
    <n v="269029.5"/>
    <n v="26659930.5"/>
    <n v="19515982.116"/>
    <n v="551393.4769230769"/>
    <n v="129"/>
    <n v="15744"/>
    <n v="14685"/>
    <s v="43968Санкт-Петербург Юг"/>
    <x v="1"/>
    <n v="0.36605630921044441"/>
    <n v="0.33780287704158518"/>
  </r>
  <r>
    <d v="2020-05-09T00:00:00"/>
    <x v="5"/>
    <n v="285972"/>
    <n v="29768199"/>
    <n v="21483666.921"/>
    <n v="549316.95015384618"/>
    <n v="129"/>
    <n v="16420"/>
    <n v="15169"/>
    <s v="43960Санкт-Петербург Юг"/>
    <x v="3"/>
    <n v="0.38562002052368349"/>
    <n v="0.36005097068811298"/>
  </r>
  <r>
    <d v="2020-05-04T00:00:00"/>
    <x v="5"/>
    <n v="283942.5"/>
    <n v="29357940"/>
    <n v="21174604.830000002"/>
    <n v="988153.40803076921"/>
    <n v="129"/>
    <n v="16525"/>
    <n v="15310"/>
    <s v="43955Санкт-Петербург Юг"/>
    <x v="3"/>
    <n v="0.38646932189288924"/>
    <n v="0.33980241046931636"/>
  </r>
  <r>
    <d v="2020-04-29T00:00:00"/>
    <x v="5"/>
    <n v="298059"/>
    <n v="30869287.5"/>
    <n v="22717731.617999997"/>
    <n v="661329.17833846144"/>
    <n v="128"/>
    <n v="17368"/>
    <n v="16077"/>
    <s v="43950Санкт-Петербург Юг"/>
    <x v="4"/>
    <n v="0.35881909422423408"/>
    <n v="0.32970838944706926"/>
  </r>
  <r>
    <d v="2020-05-02T00:00:00"/>
    <x v="5"/>
    <n v="232903.5"/>
    <n v="24342016.5"/>
    <n v="17790852.443999998"/>
    <n v="634118.86923076923"/>
    <n v="129"/>
    <n v="14009"/>
    <n v="12920"/>
    <s v="43953Санкт-Петербург Юг"/>
    <x v="4"/>
    <n v="0.36823216181579849"/>
    <n v="0.3325891890450009"/>
  </r>
  <r>
    <d v="2020-05-26T00:00:00"/>
    <x v="5"/>
    <n v="276966"/>
    <n v="27872617.898850001"/>
    <n v="20223763.805"/>
    <n v="645572.57826153841"/>
    <n v="129"/>
    <n v="16459"/>
    <n v="15355"/>
    <s v="43977Санкт-Петербург Юг"/>
    <x v="0"/>
    <n v="0.3782112057676893"/>
    <n v="0.34628972050479617"/>
  </r>
  <r>
    <d v="2020-05-01T00:00:00"/>
    <x v="5"/>
    <n v="296149.5"/>
    <n v="31053316.5"/>
    <n v="22737807.546999998"/>
    <n v="896375.16923076916"/>
    <n v="129"/>
    <n v="17002"/>
    <n v="15570"/>
    <s v="43952Санкт-Петербург Юг"/>
    <x v="4"/>
    <n v="0.3657128742870876"/>
    <n v="0.32629064031057403"/>
  </r>
  <r>
    <d v="2020-05-12T00:00:00"/>
    <x v="5"/>
    <n v="281796"/>
    <n v="29042520"/>
    <n v="20980503.504999999"/>
    <n v="776209.03169999993"/>
    <n v="129"/>
    <n v="16387"/>
    <n v="15322"/>
    <s v="43963Санкт-Петербург Юг"/>
    <x v="1"/>
    <n v="0.38426229823696512"/>
    <n v="0.34726561550649504"/>
  </r>
  <r>
    <d v="2020-05-21T00:00:00"/>
    <x v="5"/>
    <n v="288936"/>
    <n v="27852900"/>
    <n v="20824687.999000002"/>
    <n v="822353.43936153851"/>
    <n v="129"/>
    <n v="16373"/>
    <n v="15223"/>
    <s v="43972Санкт-Петербург Юг"/>
    <x v="2"/>
    <n v="0.33749422806898677"/>
    <n v="0.29800487584430863"/>
  </r>
  <r>
    <d v="2020-05-20T00:00:00"/>
    <x v="5"/>
    <n v="300151.5"/>
    <n v="29368771.617449999"/>
    <n v="21545834.136"/>
    <n v="1052145.9026769232"/>
    <n v="129"/>
    <n v="17095"/>
    <n v="15919"/>
    <s v="43971Санкт-Петербург Юг"/>
    <x v="2"/>
    <n v="0.36308352844780289"/>
    <n v="0.31425061271868115"/>
  </r>
  <r>
    <d v="2020-05-05T00:00:00"/>
    <x v="5"/>
    <n v="262734"/>
    <n v="27278441.145"/>
    <n v="19610637.316999998"/>
    <n v="919330.0461538462"/>
    <n v="129"/>
    <n v="15665"/>
    <n v="14501"/>
    <s v="43956Санкт-Петербург Юг"/>
    <x v="3"/>
    <n v="0.39100227616534233"/>
    <n v="0.34412312423911195"/>
  </r>
  <r>
    <d v="2020-04-28T00:00:00"/>
    <x v="5"/>
    <n v="286002"/>
    <n v="29159032.5"/>
    <n v="21437602.310000002"/>
    <n v="637711.59372307686"/>
    <n v="128"/>
    <n v="16450"/>
    <n v="15320"/>
    <s v="43949Санкт-Петербург Юг"/>
    <x v="4"/>
    <n v="0.36018161351925915"/>
    <n v="0.33043427589719659"/>
  </r>
  <r>
    <d v="2020-05-13T00:00:00"/>
    <x v="5"/>
    <n v="258459"/>
    <n v="26467453.5"/>
    <n v="19153152.526999999"/>
    <n v="636197.23340769229"/>
    <n v="129"/>
    <n v="15304"/>
    <n v="14315"/>
    <s v="43964Санкт-Петербург Юг"/>
    <x v="1"/>
    <n v="0.38188496450853754"/>
    <n v="0.34866864502740508"/>
  </r>
  <r>
    <d v="2020-05-03T00:00:00"/>
    <x v="5"/>
    <n v="274083"/>
    <n v="28427001"/>
    <n v="20563887.598999999"/>
    <n v="779849.36538461538"/>
    <n v="129"/>
    <n v="15778"/>
    <n v="14624"/>
    <s v="43954Санкт-Петербург Юг"/>
    <x v="4"/>
    <n v="0.3823748482938788"/>
    <n v="0.34445160242754086"/>
  </r>
  <r>
    <d v="2020-05-06T00:00:00"/>
    <x v="5"/>
    <n v="277512"/>
    <n v="28770810.105599999"/>
    <n v="20810852.736000001"/>
    <n v="790162.57692307688"/>
    <n v="129"/>
    <n v="16376"/>
    <n v="15197"/>
    <s v="43957Санкт-Петербург Юг"/>
    <x v="3"/>
    <n v="0.38249068745896858"/>
    <n v="0.34452191285146772"/>
  </r>
  <r>
    <d v="2020-05-23T00:00:00"/>
    <x v="5"/>
    <n v="356982"/>
    <n v="35103926.711549997"/>
    <n v="26357141.036999997"/>
    <n v="601482.07692307688"/>
    <n v="129"/>
    <n v="19856"/>
    <n v="18325"/>
    <s v="43974Санкт-Петербург Юг"/>
    <x v="2"/>
    <n v="0.33185638997307465"/>
    <n v="0.30903593019412062"/>
  </r>
  <r>
    <d v="2020-05-25T00:00:00"/>
    <x v="5"/>
    <n v="266983.5"/>
    <n v="27165913.5"/>
    <n v="19659432.722999997"/>
    <n v="698314.9846153846"/>
    <n v="129"/>
    <n v="15822"/>
    <n v="14753"/>
    <s v="43976Санкт-Петербург Юг"/>
    <x v="0"/>
    <n v="0.38182590936197297"/>
    <n v="0.34630530231015244"/>
  </r>
  <r>
    <d v="2020-04-30T00:00:00"/>
    <x v="5"/>
    <n v="311131.5"/>
    <n v="32418879"/>
    <n v="23595019.660999998"/>
    <n v="265444.33165384614"/>
    <n v="129"/>
    <n v="18042"/>
    <n v="16631"/>
    <s v="43951Санкт-Петербург Юг"/>
    <x v="4"/>
    <n v="0.37397126452006657"/>
    <n v="0.36272124924279187"/>
  </r>
  <r>
    <d v="2020-05-10T00:00:00"/>
    <x v="5"/>
    <n v="287206.5"/>
    <n v="29536176.10605"/>
    <n v="21276357.105999999"/>
    <n v="541588.89356153843"/>
    <n v="129"/>
    <n v="16437"/>
    <n v="15285"/>
    <s v="43961Санкт-Петербург Юг"/>
    <x v="3"/>
    <n v="0.38821584723828056"/>
    <n v="0.36276088373755944"/>
  </r>
  <r>
    <d v="2020-05-08T00:00:00"/>
    <x v="5"/>
    <n v="370092"/>
    <n v="38091556.5"/>
    <n v="28012065.349999998"/>
    <n v="725212.99592307687"/>
    <n v="129"/>
    <n v="20452"/>
    <n v="18857"/>
    <s v="43959Санкт-Петербург Юг"/>
    <x v="3"/>
    <n v="0.35982677550050779"/>
    <n v="0.33393746720203638"/>
  </r>
  <r>
    <d v="2020-05-07T00:00:00"/>
    <x v="5"/>
    <n v="247813.5"/>
    <n v="25325271"/>
    <n v="18582990.427999999"/>
    <n v="865201.87857692305"/>
    <n v="129"/>
    <n v="14582"/>
    <n v="13512"/>
    <s v="43958Санкт-Петербург Юг"/>
    <x v="3"/>
    <n v="0.36281999918813074"/>
    <n v="0.31626119144783954"/>
  </r>
  <r>
    <d v="2020-05-24T00:00:00"/>
    <x v="5"/>
    <n v="287740.5"/>
    <n v="28188534"/>
    <n v="21369401.386999998"/>
    <n v="607679.34615384613"/>
    <n v="129"/>
    <n v="16432"/>
    <n v="15345"/>
    <s v="43975Санкт-Петербург Юг"/>
    <x v="2"/>
    <n v="0.3191073296582092"/>
    <n v="0.2906704382755837"/>
  </r>
  <r>
    <d v="2020-05-16T00:00:00"/>
    <x v="6"/>
    <n v="408810"/>
    <n v="42323631"/>
    <n v="31033323.692999996"/>
    <n v="571764.09076923074"/>
    <n v="125"/>
    <n v="22291"/>
    <n v="20635"/>
    <s v="43967Санкт-Петербург Север"/>
    <x v="1"/>
    <n v="0.36381237854798942"/>
    <n v="0.34538818085568096"/>
  </r>
  <r>
    <d v="2020-05-19T00:00:00"/>
    <x v="6"/>
    <n v="362536.5"/>
    <n v="37023243"/>
    <n v="26762183.377"/>
    <n v="650375.76849230775"/>
    <n v="125"/>
    <n v="20771"/>
    <n v="19338"/>
    <s v="43970Санкт-Петербург Север"/>
    <x v="2"/>
    <n v="0.38341638566824021"/>
    <n v="0.35911434127483494"/>
  </r>
  <r>
    <d v="2020-05-17T00:00:00"/>
    <x v="6"/>
    <n v="357072"/>
    <n v="36834567"/>
    <n v="26914635.671"/>
    <n v="566638.92575384618"/>
    <n v="125"/>
    <n v="20079"/>
    <n v="18721"/>
    <s v="43968Санкт-Петербург Север"/>
    <x v="1"/>
    <n v="0.36857015083761785"/>
    <n v="0.34751696131351112"/>
  </r>
  <r>
    <d v="2020-05-09T00:00:00"/>
    <x v="6"/>
    <n v="359214"/>
    <n v="38693427"/>
    <n v="27863789.055"/>
    <n v="582268.72615384613"/>
    <n v="125"/>
    <n v="20132"/>
    <n v="18617"/>
    <s v="43960Санкт-Петербург Север"/>
    <x v="3"/>
    <n v="0.38866350601576505"/>
    <n v="0.36776653737289622"/>
  </r>
  <r>
    <d v="2020-05-04T00:00:00"/>
    <x v="6"/>
    <n v="360255"/>
    <n v="38406954"/>
    <n v="27588003.988000002"/>
    <n v="1078421.345076923"/>
    <n v="125"/>
    <n v="20495"/>
    <n v="18964"/>
    <s v="43955Санкт-Петербург Север"/>
    <x v="3"/>
    <n v="0.39216139075178957"/>
    <n v="0.35307116350860068"/>
  </r>
  <r>
    <d v="2020-04-29T00:00:00"/>
    <x v="6"/>
    <n v="387220.5"/>
    <n v="41559384"/>
    <n v="30476170.214999996"/>
    <n v="642893.56656923075"/>
    <n v="125"/>
    <n v="21863"/>
    <n v="20160"/>
    <s v="43950Санкт-Петербург Север"/>
    <x v="4"/>
    <n v="0.36366819409431511"/>
    <n v="0.34257323491690483"/>
  </r>
  <r>
    <d v="2020-05-02T00:00:00"/>
    <x v="6"/>
    <n v="296580"/>
    <n v="31843737"/>
    <n v="23119777.98"/>
    <n v="657754.31880000001"/>
    <n v="125"/>
    <n v="16932"/>
    <n v="15601"/>
    <s v="43953Санкт-Петербург Север"/>
    <x v="4"/>
    <n v="0.37733749119679044"/>
    <n v="0.34888763673153572"/>
  </r>
  <r>
    <d v="2020-05-26T00:00:00"/>
    <x v="6"/>
    <n v="369861"/>
    <n v="38365960.5"/>
    <n v="27592063.502999999"/>
    <n v="589339.03384615376"/>
    <n v="124"/>
    <n v="21153"/>
    <n v="19673"/>
    <s v="43977Санкт-Петербург Север"/>
    <x v="0"/>
    <n v="0.39047086840129192"/>
    <n v="0.36911186298358994"/>
  </r>
  <r>
    <d v="2020-05-01T00:00:00"/>
    <x v="6"/>
    <n v="372504"/>
    <n v="40077193.5"/>
    <n v="29141359.438000001"/>
    <n v="848425.41843846149"/>
    <n v="125"/>
    <n v="20602"/>
    <n v="18845"/>
    <s v="43952Санкт-Петербург Север"/>
    <x v="4"/>
    <n v="0.37526849374568971"/>
    <n v="0.34615436060980986"/>
  </r>
  <r>
    <d v="2020-05-12T00:00:00"/>
    <x v="6"/>
    <n v="373392"/>
    <n v="39578577"/>
    <n v="28453665.594999999"/>
    <n v="535419.89796923078"/>
    <n v="125"/>
    <n v="21106"/>
    <n v="19651"/>
    <s v="43963Санкт-Петербург Север"/>
    <x v="1"/>
    <n v="0.39098341715785534"/>
    <n v="0.37216616156800553"/>
  </r>
  <r>
    <d v="2020-05-21T00:00:00"/>
    <x v="6"/>
    <n v="378043.5"/>
    <n v="37902156.57"/>
    <n v="28083686.689999998"/>
    <n v="713697.60769230768"/>
    <n v="125"/>
    <n v="20911"/>
    <n v="19358"/>
    <s v="43972Санкт-Петербург Север"/>
    <x v="2"/>
    <n v="0.34961470651558546"/>
    <n v="0.32420146161044133"/>
  </r>
  <r>
    <d v="2020-05-20T00:00:00"/>
    <x v="6"/>
    <n v="388668"/>
    <n v="39639309"/>
    <n v="28736966.634"/>
    <n v="997757.75384615385"/>
    <n v="125"/>
    <n v="21674"/>
    <n v="20155"/>
    <s v="43971Санкт-Петербург Север"/>
    <x v="2"/>
    <n v="0.37938389617994506"/>
    <n v="0.34466353872002925"/>
  </r>
  <r>
    <d v="2020-05-05T00:00:00"/>
    <x v="6"/>
    <n v="333792"/>
    <n v="35671734"/>
    <n v="25644478.342"/>
    <n v="919576.96055384621"/>
    <n v="125"/>
    <n v="18944"/>
    <n v="17541"/>
    <s v="43956Санкт-Петербург Север"/>
    <x v="3"/>
    <n v="0.39101031903532879"/>
    <n v="0.35515164613544842"/>
  </r>
  <r>
    <d v="2020-04-28T00:00:00"/>
    <x v="6"/>
    <n v="376060.5"/>
    <n v="39918028.5"/>
    <n v="29154014.884"/>
    <n v="611904.23352307687"/>
    <n v="125"/>
    <n v="20914"/>
    <n v="19479"/>
    <s v="43949Санкт-Петербург Север"/>
    <x v="4"/>
    <n v="0.36921205051272005"/>
    <n v="0.34822337241957363"/>
  </r>
  <r>
    <d v="2020-05-13T00:00:00"/>
    <x v="6"/>
    <n v="350068.5"/>
    <n v="37197115.5"/>
    <n v="26793668.158999998"/>
    <n v="582815.36153846153"/>
    <n v="125"/>
    <n v="19965"/>
    <n v="18573"/>
    <s v="43964Санкт-Петербург Север"/>
    <x v="1"/>
    <n v="0.38828006972630519"/>
    <n v="0.36652808869556697"/>
  </r>
  <r>
    <d v="2020-05-31T00:00:00"/>
    <x v="5"/>
    <n v="294337.5"/>
    <n v="29327766"/>
    <n v="22491044.692999996"/>
    <n v="283716.73846153845"/>
    <n v="129"/>
    <n v="17235"/>
    <n v="16052"/>
    <s v="43982Санкт-Петербург Юг"/>
    <x v="0"/>
    <n v="0.30397526661479768"/>
    <n v="0.29136061299002225"/>
  </r>
  <r>
    <d v="2020-05-03T00:00:00"/>
    <x v="6"/>
    <n v="342666"/>
    <n v="36631999.5"/>
    <n v="26408496.047999997"/>
    <n v="820373.56815384608"/>
    <n v="125"/>
    <n v="18861"/>
    <n v="17420"/>
    <s v="43954Санкт-Петербург Север"/>
    <x v="4"/>
    <n v="0.38712933267452249"/>
    <n v="0.35606457356583493"/>
  </r>
  <r>
    <d v="2020-05-30T00:00:00"/>
    <x v="5"/>
    <n v="364882.5"/>
    <n v="35724493.5"/>
    <n v="27535617.434"/>
    <n v="541116.6988461538"/>
    <n v="129"/>
    <n v="20243"/>
    <n v="18711"/>
    <s v="43981Санкт-Петербург Юг"/>
    <x v="0"/>
    <n v="0.29739213531811592"/>
    <n v="0.27774061669344174"/>
  </r>
  <r>
    <d v="2020-05-06T00:00:00"/>
    <x v="6"/>
    <n v="355278"/>
    <n v="38092344"/>
    <n v="27467616.702999998"/>
    <n v="942702.9"/>
    <n v="125"/>
    <n v="20218"/>
    <n v="18647"/>
    <s v="43957Санкт-Петербург Север"/>
    <x v="3"/>
    <n v="0.38680921653605188"/>
    <n v="0.35248869611401473"/>
  </r>
  <r>
    <d v="2020-05-23T00:00:00"/>
    <x v="6"/>
    <n v="456885"/>
    <n v="46408080"/>
    <n v="34793888.932999998"/>
    <n v="595793.09065384604"/>
    <n v="125"/>
    <n v="24574"/>
    <n v="22609"/>
    <s v="43974Санкт-Петербург Север"/>
    <x v="2"/>
    <n v="0.33379973964291787"/>
    <n v="0.31667624155389656"/>
  </r>
  <r>
    <d v="2020-05-28T00:00:00"/>
    <x v="5"/>
    <n v="278491.5"/>
    <n v="28151004.75"/>
    <n v="20806418.796"/>
    <n v="591565.35384615383"/>
    <n v="129"/>
    <n v="16453"/>
    <n v="15289"/>
    <s v="43979Санкт-Петербург Юг"/>
    <x v="0"/>
    <n v="0.35299616075266083"/>
    <n v="0.32456429270048637"/>
  </r>
  <r>
    <d v="2020-05-25T00:00:00"/>
    <x v="6"/>
    <n v="349734"/>
    <n v="36883428"/>
    <n v="26438356.802999999"/>
    <n v="742420.26923076913"/>
    <n v="124"/>
    <n v="20358"/>
    <n v="18890"/>
    <s v="43976Санкт-Петербург Север"/>
    <x v="0"/>
    <n v="0.39507263158710315"/>
    <n v="0.36699145109760589"/>
  </r>
  <r>
    <d v="2020-04-30T00:00:00"/>
    <x v="6"/>
    <n v="401580"/>
    <n v="43028734.5"/>
    <n v="31156525.939999998"/>
    <n v="343786.08461538458"/>
    <n v="125"/>
    <n v="22368"/>
    <n v="20625"/>
    <s v="43951Санкт-Петербург Север"/>
    <x v="4"/>
    <n v="0.38105046059573622"/>
    <n v="0.37001630084129394"/>
  </r>
  <r>
    <d v="2020-05-10T00:00:00"/>
    <x v="6"/>
    <n v="368649"/>
    <n v="39010875"/>
    <n v="28090230.958999999"/>
    <n v="532663.16153846146"/>
    <n v="125"/>
    <n v="20368"/>
    <n v="18884"/>
    <s v="43961Санкт-Петербург Север"/>
    <x v="3"/>
    <n v="0.38877017625592253"/>
    <n v="0.36980759946842917"/>
  </r>
  <r>
    <d v="2020-05-08T00:00:00"/>
    <x v="6"/>
    <n v="463530"/>
    <n v="49123180.5"/>
    <n v="36012087.989"/>
    <n v="700442.11537692312"/>
    <n v="125"/>
    <n v="24620"/>
    <n v="22641"/>
    <s v="43959Санкт-Петербург Север"/>
    <x v="3"/>
    <n v="0.36407476608978689"/>
    <n v="0.34462457159979026"/>
  </r>
  <r>
    <d v="2020-05-07T00:00:00"/>
    <x v="6"/>
    <n v="319110"/>
    <n v="33763989"/>
    <n v="24610757.489"/>
    <n v="1101833.4472307691"/>
    <n v="125"/>
    <n v="18014"/>
    <n v="16675"/>
    <s v="43958Санкт-Петербург Север"/>
    <x v="3"/>
    <n v="0.37191994253289923"/>
    <n v="0.32714954293332399"/>
  </r>
  <r>
    <d v="2020-05-24T00:00:00"/>
    <x v="6"/>
    <n v="375744"/>
    <n v="38191381.5"/>
    <n v="28822960.470999997"/>
    <n v="574198.11538461538"/>
    <n v="125"/>
    <n v="21004"/>
    <n v="19556"/>
    <s v="43975Санкт-Петербург Север"/>
    <x v="2"/>
    <n v="0.32503326778059349"/>
    <n v="0.30511171544864824"/>
  </r>
  <r>
    <d v="2020-05-16T00:00:00"/>
    <x v="7"/>
    <n v="81331.5"/>
    <n v="6652179"/>
    <n v="5305378.9040000001"/>
    <n v="156413.8362153846"/>
    <n v="36"/>
    <n v="5286"/>
    <n v="4867"/>
    <s v="43967Волгоград"/>
    <x v="1"/>
    <n v="0.25385559078251274"/>
    <n v="0.22437346725360585"/>
  </r>
  <r>
    <d v="2020-05-19T00:00:00"/>
    <x v="7"/>
    <n v="75796.5"/>
    <n v="6173463"/>
    <n v="4915101.7949999999"/>
    <n v="253686.7171923077"/>
    <n v="36"/>
    <n v="5094"/>
    <n v="4716"/>
    <s v="43970Волгоград"/>
    <x v="2"/>
    <n v="0.25601935778422674"/>
    <n v="0.2044056318080168"/>
  </r>
  <r>
    <d v="2020-05-17T00:00:00"/>
    <x v="7"/>
    <n v="72861"/>
    <n v="5952802.5"/>
    <n v="4711294.2009999994"/>
    <n v="125880.90000000001"/>
    <n v="36"/>
    <n v="4918"/>
    <n v="4554"/>
    <s v="43968Волгоград"/>
    <x v="1"/>
    <n v="0.26351746378659252"/>
    <n v="0.23679849981841555"/>
  </r>
  <r>
    <d v="2020-05-09T00:00:00"/>
    <x v="7"/>
    <n v="83373"/>
    <n v="7253427"/>
    <n v="5531366.3810000001"/>
    <n v="221053.87967692307"/>
    <n v="36"/>
    <n v="5413"/>
    <n v="4959"/>
    <s v="43960Волгоград"/>
    <x v="3"/>
    <n v="0.31132644276018351"/>
    <n v="0.27136274040334207"/>
  </r>
  <r>
    <d v="2020-05-04T00:00:00"/>
    <x v="7"/>
    <n v="64108.5"/>
    <n v="5561452.5"/>
    <n v="4257859.3720000004"/>
    <n v="337872.83273076924"/>
    <n v="36"/>
    <n v="4508"/>
    <n v="4149"/>
    <s v="43955Волгоград"/>
    <x v="3"/>
    <n v="0.30616162115933765"/>
    <n v="0.22680887528129248"/>
  </r>
  <r>
    <d v="2020-04-29T00:00:00"/>
    <x v="7"/>
    <n v="74707.5"/>
    <n v="6454458"/>
    <n v="4968152.9469999997"/>
    <n v="118941.29398461539"/>
    <n v="36"/>
    <n v="4937"/>
    <n v="4561"/>
    <s v="43950Волгоград"/>
    <x v="4"/>
    <n v="0.29916652503572783"/>
    <n v="0.27522577778952284"/>
  </r>
  <r>
    <d v="2020-05-02T00:00:00"/>
    <x v="7"/>
    <n v="46216.5"/>
    <n v="4118251.5"/>
    <n v="3133704.9279999998"/>
    <n v="179531.89196153847"/>
    <n v="36"/>
    <n v="3442"/>
    <n v="3147"/>
    <s v="43953Волгоград"/>
    <x v="4"/>
    <n v="0.31417973121941628"/>
    <n v="0.25688911321725494"/>
  </r>
  <r>
    <d v="2020-05-26T00:00:00"/>
    <x v="7"/>
    <n v="67726.5"/>
    <n v="5864989.5"/>
    <n v="4506085.4840000002"/>
    <n v="167003.69436153845"/>
    <n v="36"/>
    <n v="4770"/>
    <n v="4424"/>
    <s v="43977Волгоград"/>
    <x v="0"/>
    <n v="0.30157084698573372"/>
    <n v="0.26450903469776726"/>
  </r>
  <r>
    <d v="2020-05-01T00:00:00"/>
    <x v="7"/>
    <n v="82228.5"/>
    <n v="7032225"/>
    <n v="5546127.1919999998"/>
    <n v="196859.98644615384"/>
    <n v="36"/>
    <n v="5457"/>
    <n v="4916"/>
    <s v="43952Волгоград"/>
    <x v="4"/>
    <n v="0.26795234882885827"/>
    <n v="0.23245731244921769"/>
  </r>
  <r>
    <d v="2020-05-12T00:00:00"/>
    <x v="7"/>
    <n v="64390.5"/>
    <n v="5523145.5"/>
    <n v="4230689.2069999995"/>
    <n v="183154.05167692306"/>
    <n v="36"/>
    <n v="4418"/>
    <n v="4088"/>
    <s v="43963Волгоград"/>
    <x v="1"/>
    <n v="0.30549544761206582"/>
    <n v="0.26220367109161602"/>
  </r>
  <r>
    <d v="2020-05-21T00:00:00"/>
    <x v="7"/>
    <n v="73126.5"/>
    <n v="5864085"/>
    <n v="4847142.9859999996"/>
    <n v="142998.2095"/>
    <n v="36"/>
    <n v="4816"/>
    <n v="4452"/>
    <s v="43972Волгоград"/>
    <x v="2"/>
    <n v="0.20980235510634482"/>
    <n v="0.18030080957467354"/>
  </r>
  <r>
    <d v="2020-05-20T00:00:00"/>
    <x v="7"/>
    <n v="99631.5"/>
    <n v="7121946"/>
    <n v="6279205.8499999996"/>
    <n v="279127.27602307691"/>
    <n v="36"/>
    <n v="5914"/>
    <n v="5384"/>
    <s v="43971Волгоград"/>
    <x v="2"/>
    <n v="0.13421126335585901"/>
    <n v="8.9758623533089554E-2"/>
  </r>
  <r>
    <d v="2020-05-05T00:00:00"/>
    <x v="7"/>
    <n v="66396"/>
    <n v="5770539"/>
    <n v="4433831.2509999992"/>
    <n v="232587.42287692308"/>
    <n v="36"/>
    <n v="4575"/>
    <n v="4206"/>
    <s v="43956Волгоград"/>
    <x v="3"/>
    <n v="0.30147916628503213"/>
    <n v="0.24902172942961148"/>
  </r>
  <r>
    <d v="2020-04-28T00:00:00"/>
    <x v="7"/>
    <n v="73147.5"/>
    <n v="6288246"/>
    <n v="4798265.1129999999"/>
    <n v="123081.63515384615"/>
    <n v="36"/>
    <n v="4923"/>
    <n v="4560"/>
    <s v="43949Волгоград"/>
    <x v="4"/>
    <n v="0.31052491930118165"/>
    <n v="0.28487364071293114"/>
  </r>
  <r>
    <d v="2020-05-13T00:00:00"/>
    <x v="7"/>
    <n v="73062"/>
    <n v="6333828"/>
    <n v="4890619.2620000001"/>
    <n v="181964.68769230769"/>
    <n v="36"/>
    <n v="4967"/>
    <n v="4583"/>
    <s v="43964Волгоград"/>
    <x v="1"/>
    <n v="0.29509734057887083"/>
    <n v="0.25789045982530878"/>
  </r>
  <r>
    <d v="2020-05-31T00:00:00"/>
    <x v="6"/>
    <n v="379663.5"/>
    <n v="39380178"/>
    <n v="29726473.223999996"/>
    <n v="305744.98843076918"/>
    <n v="124"/>
    <n v="21392"/>
    <n v="19869"/>
    <s v="43982Санкт-Петербург Север"/>
    <x v="0"/>
    <n v="0.32475109654804185"/>
    <n v="0.31446582031877424"/>
  </r>
  <r>
    <d v="2020-05-03T00:00:00"/>
    <x v="7"/>
    <n v="70581"/>
    <n v="6221320.5"/>
    <n v="4762185.0609999998"/>
    <n v="172821.83076923076"/>
    <n v="36"/>
    <n v="4751"/>
    <n v="4370"/>
    <s v="43954Волгоград"/>
    <x v="4"/>
    <n v="0.30640040660108236"/>
    <n v="0.27010995829730722"/>
  </r>
  <r>
    <d v="2020-05-30T00:00:00"/>
    <x v="6"/>
    <n v="453123"/>
    <n v="46370904"/>
    <n v="35190775.285000004"/>
    <n v="552625.80000000005"/>
    <n v="124"/>
    <n v="24325"/>
    <n v="22469"/>
    <s v="43981Санкт-Петербург Север"/>
    <x v="0"/>
    <n v="0.31770055147848658"/>
    <n v="0.3019968394822477"/>
  </r>
  <r>
    <d v="2020-05-06T00:00:00"/>
    <x v="7"/>
    <n v="63012"/>
    <n v="5454121.5"/>
    <n v="4155234.554"/>
    <n v="234787.55649230769"/>
    <n v="36"/>
    <n v="4384"/>
    <n v="4025"/>
    <s v="43957Волгоград"/>
    <x v="3"/>
    <n v="0.31259052386095459"/>
    <n v="0.25608647975921034"/>
  </r>
  <r>
    <d v="2020-05-23T00:00:00"/>
    <x v="7"/>
    <n v="89556"/>
    <n v="7173117"/>
    <n v="6068194.523"/>
    <n v="139983.69019999998"/>
    <n v="36"/>
    <n v="5651"/>
    <n v="5212"/>
    <s v="43974Волгоград"/>
    <x v="2"/>
    <n v="0.1820842217255994"/>
    <n v="0.15901579673206531"/>
  </r>
  <r>
    <d v="2020-05-28T00:00:00"/>
    <x v="6"/>
    <n v="364638"/>
    <n v="37947688.5"/>
    <n v="27829971.363000002"/>
    <n v="628647.33076923073"/>
    <n v="124"/>
    <n v="20868"/>
    <n v="19342"/>
    <s v="43979Санкт-Петербург Север"/>
    <x v="0"/>
    <n v="0.3635547088794896"/>
    <n v="0.34096584874127833"/>
  </r>
  <r>
    <d v="2020-05-25T00:00:00"/>
    <x v="7"/>
    <n v="66316.5"/>
    <n v="5704650"/>
    <n v="4375924.2359999996"/>
    <n v="135246.95929230767"/>
    <n v="36"/>
    <n v="4641"/>
    <n v="4274"/>
    <s v="43976Волгоград"/>
    <x v="0"/>
    <n v="0.30364459993817877"/>
    <n v="0.27273753848138904"/>
  </r>
  <r>
    <d v="2020-04-30T00:00:00"/>
    <x v="7"/>
    <n v="78235.5"/>
    <n v="6819594"/>
    <n v="5260171.5349999992"/>
    <n v="70931.816676923074"/>
    <n v="36"/>
    <n v="5143"/>
    <n v="4715"/>
    <s v="43951Волгоград"/>
    <x v="4"/>
    <n v="0.2964584813677566"/>
    <n v="0.282973784869751"/>
  </r>
  <r>
    <d v="2020-05-10T00:00:00"/>
    <x v="7"/>
    <n v="88311"/>
    <n v="7726069.5"/>
    <n v="5922893.7209999999"/>
    <n v="161614.12454615385"/>
    <n v="36"/>
    <n v="5746"/>
    <n v="5277"/>
    <s v="43961Волгоград"/>
    <x v="3"/>
    <n v="0.30444169082533501"/>
    <n v="0.27715534530589059"/>
  </r>
  <r>
    <d v="2020-05-08T00:00:00"/>
    <x v="7"/>
    <n v="61804.5"/>
    <n v="5365708.5"/>
    <n v="4091691.3249999997"/>
    <n v="232169.67161538458"/>
    <n v="36"/>
    <n v="4199"/>
    <n v="3867"/>
    <s v="43959Волгоград"/>
    <x v="3"/>
    <n v="0.31136688322890543"/>
    <n v="0.25462514657911439"/>
  </r>
  <r>
    <d v="2020-05-07T00:00:00"/>
    <x v="7"/>
    <n v="71067"/>
    <n v="6175837.5"/>
    <n v="4747959.6140000001"/>
    <n v="157793.27424615383"/>
    <n v="36"/>
    <n v="4826"/>
    <n v="4426"/>
    <s v="43958Волгоград"/>
    <x v="3"/>
    <n v="0.30073505296669101"/>
    <n v="0.26750114049176621"/>
  </r>
  <r>
    <d v="2020-05-24T00:00:00"/>
    <x v="7"/>
    <n v="74649"/>
    <n v="6098236.5"/>
    <n v="5042435.841"/>
    <n v="156805.83461538461"/>
    <n v="36"/>
    <n v="4915"/>
    <n v="4562"/>
    <s v="43975Волгоград"/>
    <x v="2"/>
    <n v="0.20938306253007613"/>
    <n v="0.17828582310852559"/>
  </r>
  <r>
    <d v="2020-05-16T00:00:00"/>
    <x v="8"/>
    <n v="44560.5"/>
    <n v="4025148"/>
    <n v="3259483.304"/>
    <n v="145385.33866923075"/>
    <n v="21"/>
    <n v="2427"/>
    <n v="2213"/>
    <s v="43967Казань"/>
    <x v="1"/>
    <n v="0.23490370239368466"/>
    <n v="0.19029990322992901"/>
  </r>
  <r>
    <d v="2020-05-19T00:00:00"/>
    <x v="8"/>
    <n v="38250"/>
    <n v="3552937.5"/>
    <n v="2795344.17"/>
    <n v="245048.26007692309"/>
    <n v="21"/>
    <n v="2245"/>
    <n v="2053"/>
    <s v="43970Казань"/>
    <x v="2"/>
    <n v="0.2710196970128369"/>
    <n v="0.18335669554532064"/>
  </r>
  <r>
    <d v="2020-05-17T00:00:00"/>
    <x v="8"/>
    <n v="34830"/>
    <n v="3191155.5"/>
    <n v="2528990.5839999998"/>
    <n v="292821.22307692311"/>
    <n v="21"/>
    <n v="2054"/>
    <n v="1883"/>
    <s v="43968Казань"/>
    <x v="1"/>
    <n v="0.26182972771400409"/>
    <n v="0.14604391778276274"/>
  </r>
  <r>
    <d v="2020-05-09T00:00:00"/>
    <x v="8"/>
    <n v="32239.5"/>
    <n v="3084892.5"/>
    <n v="2384575.3629999999"/>
    <n v="184346.05176923078"/>
    <n v="21"/>
    <n v="1891"/>
    <n v="1709"/>
    <s v="43960Казань"/>
    <x v="3"/>
    <n v="0.29368630904537285"/>
    <n v="0.21637860276373633"/>
  </r>
  <r>
    <d v="2020-05-04T00:00:00"/>
    <x v="8"/>
    <n v="30780"/>
    <n v="2817853.5"/>
    <n v="2169377.2250000001"/>
    <n v="215836.18461538458"/>
    <n v="20"/>
    <n v="1804"/>
    <n v="1638"/>
    <s v="43955Казань"/>
    <x v="3"/>
    <n v="0.29892278185966475"/>
    <n v="0.19943054873023078"/>
  </r>
  <r>
    <d v="2020-04-29T00:00:00"/>
    <x v="8"/>
    <n v="29142"/>
    <n v="2627595"/>
    <n v="2033299.2799999998"/>
    <n v="202681.39594615382"/>
    <n v="19"/>
    <n v="1676"/>
    <n v="1516"/>
    <s v="43950Казань"/>
    <x v="4"/>
    <n v="0.29228147860259918"/>
    <n v="0.19260043413473615"/>
  </r>
  <r>
    <d v="2020-05-02T00:00:00"/>
    <x v="8"/>
    <n v="26428.5"/>
    <n v="2470465.5"/>
    <n v="1911613.1440000001"/>
    <n v="187667.93086153845"/>
    <n v="20"/>
    <n v="1613"/>
    <n v="1457"/>
    <s v="43953Казань"/>
    <x v="4"/>
    <n v="0.2923459475857213"/>
    <n v="0.19417340077593725"/>
  </r>
  <r>
    <d v="2020-05-26T00:00:00"/>
    <x v="8"/>
    <n v="40744.5"/>
    <n v="3700311"/>
    <n v="2861069.8419999997"/>
    <n v="170303.62015384613"/>
    <n v="21"/>
    <n v="2418"/>
    <n v="2215"/>
    <s v="43977Казань"/>
    <x v="0"/>
    <n v="0.2933312377349509"/>
    <n v="0.23380678375140282"/>
  </r>
  <r>
    <d v="2020-05-01T00:00:00"/>
    <x v="8"/>
    <n v="46620"/>
    <n v="4293241.5"/>
    <n v="3389723.9589999998"/>
    <n v="329717.03827692306"/>
    <n v="20"/>
    <n v="2468"/>
    <n v="2221"/>
    <s v="43952Казань"/>
    <x v="4"/>
    <n v="0.2665460526958503"/>
    <n v="0.16927646901736318"/>
  </r>
  <r>
    <d v="2020-05-12T00:00:00"/>
    <x v="8"/>
    <n v="32419.5"/>
    <n v="3080614.5"/>
    <n v="2363955.7909999997"/>
    <n v="200042.36143846155"/>
    <n v="21"/>
    <n v="1926"/>
    <n v="1745"/>
    <s v="43963Казань"/>
    <x v="1"/>
    <n v="0.30316079163935616"/>
    <n v="0.21853892087508109"/>
  </r>
  <r>
    <d v="2020-05-21T00:00:00"/>
    <x v="8"/>
    <n v="40819.5"/>
    <n v="3810394.5"/>
    <n v="3046897.7940000002"/>
    <n v="144594.40769230769"/>
    <n v="21"/>
    <n v="2335"/>
    <n v="2126"/>
    <s v="43972Казань"/>
    <x v="2"/>
    <n v="0.25058165964854145"/>
    <n v="0.2031253885596177"/>
  </r>
  <r>
    <d v="2020-05-20T00:00:00"/>
    <x v="8"/>
    <n v="41391"/>
    <n v="3918987"/>
    <n v="3141103.9569999999"/>
    <n v="205451.17950769232"/>
    <n v="21"/>
    <n v="2410"/>
    <n v="2202"/>
    <s v="43971Казань"/>
    <x v="2"/>
    <n v="0.24764638599957042"/>
    <n v="0.18223906987116242"/>
  </r>
  <r>
    <d v="2020-05-05T00:00:00"/>
    <x v="8"/>
    <n v="29482.5"/>
    <n v="2648688"/>
    <n v="2021918.12"/>
    <n v="219587.1531846154"/>
    <n v="20"/>
    <n v="1757"/>
    <n v="1596"/>
    <s v="43956Казань"/>
    <x v="3"/>
    <n v="0.30998776547885126"/>
    <n v="0.20138437990524782"/>
  </r>
  <r>
    <d v="2020-04-28T00:00:00"/>
    <x v="8"/>
    <n v="32181"/>
    <n v="2863600.5"/>
    <n v="2246478.6170000001"/>
    <n v="140503.93076923076"/>
    <n v="19"/>
    <n v="1846"/>
    <n v="1681"/>
    <s v="43949Казань"/>
    <x v="4"/>
    <n v="0.27470632407982537"/>
    <n v="0.21216224744985815"/>
  </r>
  <r>
    <d v="2020-05-13T00:00:00"/>
    <x v="8"/>
    <n v="35535"/>
    <n v="3288069"/>
    <n v="2580984.0299999998"/>
    <n v="208081.82515384615"/>
    <n v="21"/>
    <n v="2061"/>
    <n v="1876"/>
    <s v="43964Казань"/>
    <x v="1"/>
    <n v="0.27395945181419828"/>
    <n v="0.19333833105745876"/>
  </r>
  <r>
    <d v="2020-05-31T00:00:00"/>
    <x v="7"/>
    <n v="76234.5"/>
    <n v="6500848.5"/>
    <n v="5172874.4439999992"/>
    <n v="60556.251538461533"/>
    <n v="37"/>
    <n v="5215"/>
    <n v="4848"/>
    <s v="43982Волгоград"/>
    <x v="0"/>
    <n v="0.25671878766365841"/>
    <n v="0.24501228827071439"/>
  </r>
  <r>
    <d v="2020-05-03T00:00:00"/>
    <x v="8"/>
    <n v="29935.5"/>
    <n v="2720002.5"/>
    <n v="2102974.0010000002"/>
    <n v="175338.6411076923"/>
    <n v="20"/>
    <n v="1716"/>
    <n v="1561"/>
    <s v="43954Казань"/>
    <x v="4"/>
    <n v="0.293407573610797"/>
    <n v="0.21003105967181548"/>
  </r>
  <r>
    <d v="2020-05-30T00:00:00"/>
    <x v="7"/>
    <n v="106926"/>
    <n v="9098386.5"/>
    <n v="7354572.0109999999"/>
    <n v="193869.59292307691"/>
    <n v="37"/>
    <n v="6645"/>
    <n v="6122"/>
    <s v="43981Волгоград"/>
    <x v="0"/>
    <n v="0.2371061818949943"/>
    <n v="0.21074576382673524"/>
  </r>
  <r>
    <d v="2020-05-06T00:00:00"/>
    <x v="8"/>
    <n v="30342"/>
    <n v="2738127"/>
    <n v="2094375.01"/>
    <n v="174068.47879999998"/>
    <n v="20"/>
    <n v="1747"/>
    <n v="1570"/>
    <s v="43957Казань"/>
    <x v="3"/>
    <n v="0.30737188274606081"/>
    <n v="0.22425950890237178"/>
  </r>
  <r>
    <d v="2020-05-23T00:00:00"/>
    <x v="8"/>
    <n v="42999"/>
    <n v="3883215"/>
    <n v="3151914.3419999997"/>
    <n v="162279.9956153846"/>
    <n v="21"/>
    <n v="2460"/>
    <n v="2226"/>
    <s v="43974Казань"/>
    <x v="2"/>
    <n v="0.23201793534019852"/>
    <n v="0.18053176598179768"/>
  </r>
  <r>
    <d v="2020-05-28T00:00:00"/>
    <x v="7"/>
    <n v="69945"/>
    <n v="6101931"/>
    <n v="4743581.9779999992"/>
    <n v="226018.55243846151"/>
    <n v="37"/>
    <n v="4840"/>
    <n v="4475"/>
    <s v="43979Волгоград"/>
    <x v="0"/>
    <n v="0.28635512747535802"/>
    <n v="0.23870789517565275"/>
  </r>
  <r>
    <d v="2020-05-25T00:00:00"/>
    <x v="8"/>
    <n v="38740.5"/>
    <n v="3561655.5"/>
    <n v="2769041.2770000002"/>
    <n v="180495.52483076922"/>
    <n v="21"/>
    <n v="2330"/>
    <n v="2142"/>
    <s v="43976Казань"/>
    <x v="0"/>
    <n v="0.28624138960424739"/>
    <n v="0.2210579897286343"/>
  </r>
  <r>
    <d v="2020-04-30T00:00:00"/>
    <x v="8"/>
    <n v="31231.5"/>
    <n v="2853310.5"/>
    <n v="2211817.6569999997"/>
    <n v="63441.684615384613"/>
    <n v="20"/>
    <n v="1756"/>
    <n v="1586"/>
    <s v="43951Казань"/>
    <x v="4"/>
    <n v="0.29002971423516422"/>
    <n v="0.26134666054192546"/>
  </r>
  <r>
    <d v="2020-05-10T00:00:00"/>
    <x v="8"/>
    <n v="37489.5"/>
    <n v="3549097.5"/>
    <n v="2745646.9479999999"/>
    <n v="258287.05384615384"/>
    <n v="21"/>
    <n v="2120"/>
    <n v="1921"/>
    <s v="43961Казань"/>
    <x v="3"/>
    <n v="0.29262704463341666"/>
    <n v="0.19855557122919879"/>
  </r>
  <r>
    <d v="2020-05-08T00:00:00"/>
    <x v="8"/>
    <n v="34399.5"/>
    <n v="3201358.5"/>
    <n v="2481896.3339999998"/>
    <n v="156377.12456923077"/>
    <n v="21"/>
    <n v="1957"/>
    <n v="1755"/>
    <s v="43959Казань"/>
    <x v="3"/>
    <n v="0.28988405202261774"/>
    <n v="0.22687693829792713"/>
  </r>
  <r>
    <d v="2020-05-07T00:00:00"/>
    <x v="8"/>
    <n v="32851.5"/>
    <n v="2934504"/>
    <n v="2253872.1379999998"/>
    <n v="160756.50769230767"/>
    <n v="21"/>
    <n v="1879"/>
    <n v="1695"/>
    <s v="43958Казань"/>
    <x v="3"/>
    <n v="0.30198335146197203"/>
    <n v="0.23065876078001926"/>
  </r>
  <r>
    <d v="2020-05-24T00:00:00"/>
    <x v="8"/>
    <n v="38194.5"/>
    <n v="3449302.5"/>
    <n v="2798056.2479999997"/>
    <n v="174707.83838461537"/>
    <n v="21"/>
    <n v="2254"/>
    <n v="2061"/>
    <s v="43975Казань"/>
    <x v="2"/>
    <n v="0.23274952119547254"/>
    <n v="0.1703105196530649"/>
  </r>
  <r>
    <d v="2020-05-31T00:00:00"/>
    <x v="8"/>
    <n v="42423"/>
    <n v="3994153.5"/>
    <n v="3105853.9129999997"/>
    <n v="53605.712153846151"/>
    <n v="23"/>
    <n v="2522"/>
    <n v="2295"/>
    <s v="43982Казань"/>
    <x v="0"/>
    <n v="0.28600816776407101"/>
    <n v="0.26874859482360791"/>
  </r>
  <r>
    <d v="2020-05-30T00:00:00"/>
    <x v="8"/>
    <n v="48286.5"/>
    <n v="4456441.5"/>
    <n v="3473157.5449999999"/>
    <n v="205639.55141538463"/>
    <n v="22"/>
    <n v="2793"/>
    <n v="2539"/>
    <s v="43981Казань"/>
    <x v="0"/>
    <n v="0.28310951699140391"/>
    <n v="0.22390127528309847"/>
  </r>
  <r>
    <d v="2020-05-28T00:00:00"/>
    <x v="8"/>
    <n v="41442"/>
    <n v="3893680.5"/>
    <n v="3004872.3489999999"/>
    <n v="190911.88401538462"/>
    <n v="22"/>
    <n v="2454"/>
    <n v="2239"/>
    <s v="43979Казань"/>
    <x v="0"/>
    <n v="0.29578898794013297"/>
    <n v="0.23225488005068515"/>
  </r>
  <r>
    <d v="2020-05-16T00:00:00"/>
    <x v="9"/>
    <n v="18600"/>
    <n v="1601425.5"/>
    <n v="1268422.666"/>
    <n v="189642.93076923076"/>
    <n v="15"/>
    <n v="1111"/>
    <n v="992"/>
    <s v="43967Пермь"/>
    <x v="1"/>
    <n v="0.26253302067687906"/>
    <n v="0.1130221865893157"/>
  </r>
  <r>
    <d v="2020-05-19T00:00:00"/>
    <x v="9"/>
    <n v="16638"/>
    <n v="1364847"/>
    <n v="1137103.412"/>
    <n v="258642.5153846154"/>
    <n v="16"/>
    <n v="1012"/>
    <n v="900"/>
    <s v="43970Пермь"/>
    <x v="2"/>
    <n v="0.20028397206146101"/>
    <n v="-2.7173366167522688E-2"/>
  </r>
  <r>
    <d v="2020-05-17T00:00:00"/>
    <x v="9"/>
    <n v="15609"/>
    <n v="1377577.5"/>
    <n v="1086345.0159999998"/>
    <n v="224718.40769230769"/>
    <n v="15"/>
    <n v="971"/>
    <n v="856"/>
    <s v="43968Пермь"/>
    <x v="1"/>
    <n v="0.26808470578927035"/>
    <n v="6.1227395834706426E-2"/>
  </r>
  <r>
    <d v="2020-05-09T00:00:00"/>
    <x v="9"/>
    <n v="13948.5"/>
    <n v="1222932"/>
    <n v="974409.1449999999"/>
    <n v="299208.26923076925"/>
    <n v="15"/>
    <n v="849"/>
    <n v="740"/>
    <s v="43960Пермь"/>
    <x v="3"/>
    <n v="0.25504979738259753"/>
    <n v="-5.201656254033736E-2"/>
  </r>
  <r>
    <d v="2020-05-04T00:00:00"/>
    <x v="9"/>
    <n v="12301.5"/>
    <n v="1085211"/>
    <n v="874153.34499999997"/>
    <n v="243709.48269230771"/>
    <n v="15"/>
    <n v="750"/>
    <n v="647"/>
    <s v="43955Пермь"/>
    <x v="3"/>
    <n v="0.24144236958791257"/>
    <n v="-3.735251701440058E-2"/>
  </r>
  <r>
    <d v="2020-04-29T00:00:00"/>
    <x v="9"/>
    <n v="13014"/>
    <n v="1115992.5"/>
    <n v="928035.23599999992"/>
    <n v="185811.06153846154"/>
    <n v="15"/>
    <n v="786"/>
    <n v="695"/>
    <s v="43950Пермь"/>
    <x v="4"/>
    <n v="0.20253246504963535"/>
    <n v="2.3126303595853398E-3"/>
  </r>
  <r>
    <d v="2020-05-02T00:00:00"/>
    <x v="9"/>
    <n v="12313.5"/>
    <n v="1053220.5"/>
    <n v="843395.10900000005"/>
    <n v="137019.67692307691"/>
    <n v="15"/>
    <n v="751"/>
    <n v="651"/>
    <s v="43953Пермь"/>
    <x v="4"/>
    <n v="0.24878658740241749"/>
    <n v="8.6324562829452015E-2"/>
  </r>
  <r>
    <d v="2020-05-26T00:00:00"/>
    <x v="9"/>
    <n v="17391"/>
    <n v="1489132.5"/>
    <n v="1209901.0159999998"/>
    <n v="272121.81538461539"/>
    <n v="17"/>
    <n v="1140"/>
    <n v="1016"/>
    <s v="43977Пермь"/>
    <x v="0"/>
    <n v="0.23078870114776415"/>
    <n v="5.8762398918299485E-3"/>
  </r>
  <r>
    <d v="2020-05-01T00:00:00"/>
    <x v="9"/>
    <n v="17113.5"/>
    <n v="1465842"/>
    <n v="1193019.642"/>
    <n v="272484.63076923077"/>
    <n v="15"/>
    <n v="996"/>
    <n v="888"/>
    <s v="43952Пермь"/>
    <x v="4"/>
    <n v="0.22868220136144246"/>
    <n v="2.8308606068133191E-4"/>
  </r>
  <r>
    <d v="2020-05-12T00:00:00"/>
    <x v="9"/>
    <n v="12802.5"/>
    <n v="1123830"/>
    <n v="914932.571"/>
    <n v="284287.79007692303"/>
    <n v="15"/>
    <n v="845"/>
    <n v="743"/>
    <s v="43963Пермь"/>
    <x v="1"/>
    <n v="0.22832002665691525"/>
    <n v="-8.239990953051668E-2"/>
  </r>
  <r>
    <d v="2020-05-21T00:00:00"/>
    <x v="9"/>
    <n v="16554"/>
    <n v="1380751.5"/>
    <n v="1137748.7319999998"/>
    <n v="227139.51416923077"/>
    <n v="17"/>
    <n v="1045"/>
    <n v="930"/>
    <s v="43972Пермь"/>
    <x v="2"/>
    <n v="0.21358210399657926"/>
    <n v="1.3942668872839835E-2"/>
  </r>
  <r>
    <d v="2020-05-20T00:00:00"/>
    <x v="9"/>
    <n v="17329.5"/>
    <n v="1430254.5"/>
    <n v="1175778.8370000001"/>
    <n v="286968.87692307692"/>
    <n v="16"/>
    <n v="1050"/>
    <n v="938"/>
    <s v="43971Пермь"/>
    <x v="2"/>
    <n v="0.2164315728366864"/>
    <n v="-2.7635481181123675E-2"/>
  </r>
  <r>
    <d v="2020-05-05T00:00:00"/>
    <x v="9"/>
    <n v="15987"/>
    <n v="1384179"/>
    <n v="1116620.7919999999"/>
    <n v="220298.15353846154"/>
    <n v="15"/>
    <n v="922"/>
    <n v="823"/>
    <s v="43956Пермь"/>
    <x v="3"/>
    <n v="0.23961420915400627"/>
    <n v="4.2324175584166054E-2"/>
  </r>
  <r>
    <d v="2020-04-28T00:00:00"/>
    <x v="9"/>
    <n v="13303.5"/>
    <n v="1102887"/>
    <n v="914116.79200000002"/>
    <n v="173095.92049999998"/>
    <n v="15"/>
    <n v="780"/>
    <n v="690"/>
    <s v="43949Пермь"/>
    <x v="4"/>
    <n v="0.20650556871074302"/>
    <n v="1.7146919996629935E-2"/>
  </r>
  <r>
    <d v="2020-05-13T00:00:00"/>
    <x v="9"/>
    <n v="14305.5"/>
    <n v="1243507.5"/>
    <n v="987216.74099999992"/>
    <n v="233030.6"/>
    <n v="15"/>
    <n v="898"/>
    <n v="795"/>
    <s v="43964Пермь"/>
    <x v="1"/>
    <n v="0.2596094133699462"/>
    <n v="2.3561349837360662E-2"/>
  </r>
  <r>
    <d v="2020-05-03T00:00:00"/>
    <x v="9"/>
    <n v="12924"/>
    <n v="1120009.5"/>
    <n v="902752.71699999995"/>
    <n v="193184.6"/>
    <n v="15"/>
    <n v="784"/>
    <n v="696"/>
    <s v="43954Пермь"/>
    <x v="4"/>
    <n v="0.24066034796547731"/>
    <n v="2.6665312157681437E-2"/>
  </r>
  <r>
    <d v="2020-05-06T00:00:00"/>
    <x v="9"/>
    <n v="14061"/>
    <n v="1221057"/>
    <n v="983096.41700000002"/>
    <n v="373408.83343076921"/>
    <n v="15"/>
    <n v="839"/>
    <n v="733"/>
    <s v="43957Пермь"/>
    <x v="3"/>
    <n v="0.24205213129161468"/>
    <n v="-0.13777717840138282"/>
  </r>
  <r>
    <d v="2020-05-23T00:00:00"/>
    <x v="9"/>
    <n v="21958.5"/>
    <n v="1854001.5"/>
    <n v="1515956.368"/>
    <n v="206787.93638461537"/>
    <n v="17"/>
    <n v="1294"/>
    <n v="1155"/>
    <s v="43974Пермь"/>
    <x v="2"/>
    <n v="0.2229913334814396"/>
    <n v="8.6583755565836057E-2"/>
  </r>
  <r>
    <d v="2020-05-25T00:00:00"/>
    <x v="9"/>
    <n v="17211"/>
    <n v="1507867.5"/>
    <n v="1217527.6069999998"/>
    <n v="246242.8615384615"/>
    <n v="17"/>
    <n v="1142"/>
    <n v="1020"/>
    <s v="43976Пермь"/>
    <x v="0"/>
    <n v="0.23846678410471575"/>
    <n v="3.6218506428937723E-2"/>
  </r>
  <r>
    <d v="2020-04-30T00:00:00"/>
    <x v="9"/>
    <n v="12753"/>
    <n v="1103068.5"/>
    <n v="904501.45600000001"/>
    <n v="58978.558669230762"/>
    <n v="15"/>
    <n v="791"/>
    <n v="691"/>
    <s v="43951Пермь"/>
    <x v="4"/>
    <n v="0.21953203356700843"/>
    <n v="0.15432643519234893"/>
  </r>
  <r>
    <d v="2020-05-10T00:00:00"/>
    <x v="9"/>
    <n v="16435.5"/>
    <n v="1471537.5"/>
    <n v="1176721.1640000001"/>
    <n v="252262.82307692306"/>
    <n v="15"/>
    <n v="950"/>
    <n v="848"/>
    <s v="43961Пермь"/>
    <x v="3"/>
    <n v="0.25054052312430397"/>
    <n v="3.616278369501378E-2"/>
  </r>
  <r>
    <d v="2020-05-08T00:00:00"/>
    <x v="9"/>
    <n v="14494.5"/>
    <n v="1269786"/>
    <n v="1018857.6680000001"/>
    <n v="197493.53076923077"/>
    <n v="15"/>
    <n v="879"/>
    <n v="768"/>
    <s v="43959Пермь"/>
    <x v="3"/>
    <n v="0.24628399027762915"/>
    <n v="5.2445795825103572E-2"/>
  </r>
  <r>
    <d v="2020-05-07T00:00:00"/>
    <x v="9"/>
    <n v="12705"/>
    <n v="1123894.5"/>
    <n v="898508.49699999997"/>
    <n v="273904.81530769228"/>
    <n v="15"/>
    <n v="805"/>
    <n v="703"/>
    <s v="43958Пермь"/>
    <x v="3"/>
    <n v="0.25084459830099975"/>
    <n v="-5.3999280440519028E-2"/>
  </r>
  <r>
    <d v="2020-05-24T00:00:00"/>
    <x v="9"/>
    <n v="18075"/>
    <n v="1548099"/>
    <n v="1256993.4810000001"/>
    <n v="213288.93846153846"/>
    <n v="17"/>
    <n v="1128"/>
    <n v="1001"/>
    <s v="43975Пермь"/>
    <x v="2"/>
    <n v="0.23158872611527873"/>
    <n v="6.1906908599521512E-2"/>
  </r>
  <r>
    <d v="2020-05-16T00:00:00"/>
    <x v="10"/>
    <n v="13120.5"/>
    <n v="1215033"/>
    <n v="985281.03599999985"/>
    <n v="143418.86295384614"/>
    <n v="15"/>
    <n v="747"/>
    <n v="647"/>
    <s v="43967Ростов-на-Дону"/>
    <x v="1"/>
    <n v="0.23318419375322291"/>
    <n v="8.7622818152113535E-2"/>
  </r>
  <r>
    <d v="2020-05-19T00:00:00"/>
    <x v="10"/>
    <n v="16237.5"/>
    <n v="1403047.5"/>
    <n v="1195875.8800000001"/>
    <n v="173178.52204615384"/>
    <n v="15"/>
    <n v="930"/>
    <n v="827"/>
    <s v="43970Ростов-на-Дону"/>
    <x v="2"/>
    <n v="0.17323839661353471"/>
    <n v="2.8425272657766152E-2"/>
  </r>
  <r>
    <d v="2020-05-17T00:00:00"/>
    <x v="10"/>
    <n v="11967"/>
    <n v="1060489.5"/>
    <n v="851805.179"/>
    <n v="171981.49101538458"/>
    <n v="15"/>
    <n v="692"/>
    <n v="591"/>
    <s v="43968Ростов-на-Дону"/>
    <x v="1"/>
    <n v="0.24499066939812536"/>
    <n v="4.3088291653384528E-2"/>
  </r>
  <r>
    <d v="2020-05-09T00:00:00"/>
    <x v="10"/>
    <n v="12037.5"/>
    <n v="1081216.5"/>
    <n v="910141.15500000003"/>
    <n v="143296.04318461538"/>
    <n v="15"/>
    <n v="623"/>
    <n v="535"/>
    <s v="43960Ростов-на-Дону"/>
    <x v="3"/>
    <n v="0.18796572823915425"/>
    <n v="3.0521970864381569E-2"/>
  </r>
  <r>
    <d v="2020-05-04T00:00:00"/>
    <x v="10"/>
    <n v="7087.5"/>
    <n v="610855.5"/>
    <n v="541946.12800000003"/>
    <n v="150795.58461538461"/>
    <n v="15"/>
    <n v="390"/>
    <n v="315"/>
    <s v="43955Ростов-на-Дону"/>
    <x v="3"/>
    <n v="0.12715170095282971"/>
    <n v="-0.15109659131171915"/>
  </r>
  <r>
    <d v="2020-04-29T00:00:00"/>
    <x v="11"/>
    <n v="25816.5"/>
    <n v="2360914.5"/>
    <n v="1868643.6719999998"/>
    <n v="137636.84266153845"/>
    <n v="18"/>
    <n v="1599"/>
    <n v="1450"/>
    <s v="43950Краснодар"/>
    <x v="4"/>
    <n v="0.26343750570333468"/>
    <n v="0.18978149266890398"/>
  </r>
  <r>
    <d v="2020-05-02T00:00:00"/>
    <x v="10"/>
    <n v="4624.5"/>
    <n v="433243.5"/>
    <n v="377401.46199999994"/>
    <n v="65936.343369230759"/>
    <n v="15"/>
    <n v="274"/>
    <n v="203"/>
    <s v="43953Ростов-на-Дону"/>
    <x v="4"/>
    <n v="0.14796455134029149"/>
    <n v="-2.6746863448109011E-2"/>
  </r>
  <r>
    <d v="2020-05-26T00:00:00"/>
    <x v="10"/>
    <n v="12259.5"/>
    <n v="1152054"/>
    <n v="906579.62099999993"/>
    <n v="217611.18753846153"/>
    <n v="15"/>
    <n v="812"/>
    <n v="711"/>
    <s v="43977Ростов-на-Дону"/>
    <x v="0"/>
    <n v="0.2707697959603706"/>
    <n v="3.073441186644383E-2"/>
  </r>
  <r>
    <d v="2020-05-01T00:00:00"/>
    <x v="10"/>
    <n v="5446.5"/>
    <n v="505572"/>
    <n v="422390.908"/>
    <n v="42729.218369230766"/>
    <n v="15"/>
    <n v="294"/>
    <n v="225"/>
    <s v="43952Ростов-на-Дону"/>
    <x v="4"/>
    <n v="0.19692917253796571"/>
    <n v="9.5768807672274137E-2"/>
  </r>
  <r>
    <d v="2020-05-12T00:00:00"/>
    <x v="10"/>
    <n v="11296.5"/>
    <n v="989632.5"/>
    <n v="829947.41200000001"/>
    <n v="196319.5046923077"/>
    <n v="15"/>
    <n v="624"/>
    <n v="538"/>
    <s v="43963Ростов-на-Дону"/>
    <x v="1"/>
    <n v="0.19240386281245489"/>
    <n v="-4.4140648145436612E-2"/>
  </r>
  <r>
    <d v="2020-05-21T00:00:00"/>
    <x v="10"/>
    <n v="12135"/>
    <n v="1103623.5"/>
    <n v="899589.3060000001"/>
    <n v="184440.53076923077"/>
    <n v="15"/>
    <n v="749"/>
    <n v="652"/>
    <s v="43972Ростов-на-Дону"/>
    <x v="2"/>
    <n v="0.22680815861099163"/>
    <n v="2.1780676026365669E-2"/>
  </r>
  <r>
    <d v="2020-05-20T00:00:00"/>
    <x v="10"/>
    <n v="12630"/>
    <n v="1104858"/>
    <n v="915994.11899999983"/>
    <n v="161654.46923076923"/>
    <n v="15"/>
    <n v="760"/>
    <n v="664"/>
    <s v="43971Ростов-на-Дону"/>
    <x v="2"/>
    <n v="0.20618459996903124"/>
    <n v="2.9704788715167442E-2"/>
  </r>
  <r>
    <d v="2020-05-05T00:00:00"/>
    <x v="10"/>
    <n v="8223"/>
    <n v="694593"/>
    <n v="622755.04999999993"/>
    <n v="172368.62218461538"/>
    <n v="15"/>
    <n v="455"/>
    <n v="381"/>
    <s v="43956Ростов-на-Дону"/>
    <x v="3"/>
    <n v="0.11535506616927486"/>
    <n v="-0.16142891524463002"/>
  </r>
  <r>
    <d v="2020-04-28T00:00:00"/>
    <x v="11"/>
    <n v="25149"/>
    <n v="2277072"/>
    <n v="1804070.1239999998"/>
    <n v="125553.02143076922"/>
    <n v="18"/>
    <n v="1505"/>
    <n v="1368"/>
    <s v="43949Краснодар"/>
    <x v="4"/>
    <n v="0.2621859703276147"/>
    <n v="0.19259165702432027"/>
  </r>
  <r>
    <d v="2020-05-13T00:00:00"/>
    <x v="10"/>
    <n v="10401"/>
    <n v="949912.5"/>
    <n v="785961.28899999999"/>
    <n v="253438.94004615385"/>
    <n v="15"/>
    <n v="599"/>
    <n v="515"/>
    <s v="43964Ростов-на-Дону"/>
    <x v="1"/>
    <n v="0.20859960063503841"/>
    <n v="-0.11385768014097936"/>
  </r>
  <r>
    <d v="2020-05-31T00:00:00"/>
    <x v="9"/>
    <n v="17689.5"/>
    <n v="1592119.5"/>
    <n v="1279369.1529999999"/>
    <n v="119890.85384615383"/>
    <n v="17"/>
    <n v="1186"/>
    <n v="1054"/>
    <s v="43982Пермь"/>
    <x v="0"/>
    <n v="0.24445668888188371"/>
    <n v="0.15074577396337011"/>
  </r>
  <r>
    <d v="2020-05-03T00:00:00"/>
    <x v="10"/>
    <n v="8127"/>
    <n v="665302.5"/>
    <n v="644221.49399999995"/>
    <n v="95245.727138461531"/>
    <n v="15"/>
    <n v="455"/>
    <n v="384"/>
    <s v="43954Ростов-на-Дону"/>
    <x v="4"/>
    <n v="3.2723226710594751E-2"/>
    <n v="-0.11512301565408727"/>
  </r>
  <r>
    <d v="2020-05-30T00:00:00"/>
    <x v="9"/>
    <n v="27250.5"/>
    <n v="2457252"/>
    <n v="1983435.05"/>
    <n v="175066.50692307693"/>
    <n v="17"/>
    <n v="1697"/>
    <n v="1499"/>
    <s v="43981Пермь"/>
    <x v="0"/>
    <n v="0.23888705102796279"/>
    <n v="0.15062275070561199"/>
  </r>
  <r>
    <d v="2020-05-06T00:00:00"/>
    <x v="10"/>
    <n v="8464.5"/>
    <n v="739291.5"/>
    <n v="651727.3679999999"/>
    <n v="154318.62433846152"/>
    <n v="15"/>
    <n v="467"/>
    <n v="389"/>
    <s v="43957Ростов-на-Дону"/>
    <x v="3"/>
    <n v="0.1343569969582743"/>
    <n v="-0.10242702027891736"/>
  </r>
  <r>
    <d v="2020-05-23T00:00:00"/>
    <x v="10"/>
    <n v="14167.5"/>
    <n v="1315075.5"/>
    <n v="1074904.135"/>
    <n v="269233.34436923079"/>
    <n v="15"/>
    <n v="840"/>
    <n v="725"/>
    <s v="43974Ростов-на-Дону"/>
    <x v="2"/>
    <n v="0.22343514847489165"/>
    <n v="-2.7036810467968662E-2"/>
  </r>
  <r>
    <d v="2020-05-28T00:00:00"/>
    <x v="9"/>
    <n v="16500"/>
    <n v="1487928"/>
    <n v="1187884.8939999999"/>
    <n v="279400.0153846154"/>
    <n v="17"/>
    <n v="1097"/>
    <n v="968"/>
    <s v="43979Пермь"/>
    <x v="0"/>
    <n v="0.25258601024014721"/>
    <n v="1.7378022668402372E-2"/>
  </r>
  <r>
    <d v="2020-05-25T00:00:00"/>
    <x v="10"/>
    <n v="13260"/>
    <n v="1230687"/>
    <n v="985675.48699999996"/>
    <n v="224353.45695384615"/>
    <n v="15"/>
    <n v="835"/>
    <n v="736"/>
    <s v="43976Ростов-на-Дону"/>
    <x v="0"/>
    <n v="0.24857218854626953"/>
    <n v="2.095827310165611E-2"/>
  </r>
  <r>
    <d v="2020-04-30T00:00:00"/>
    <x v="10"/>
    <n v="4285.5"/>
    <n v="404691"/>
    <n v="333054.54800000001"/>
    <n v="11494.630769230769"/>
    <n v="15"/>
    <n v="262"/>
    <n v="195"/>
    <s v="43951Ростов-на-Дону"/>
    <x v="4"/>
    <n v="0.21508924718241645"/>
    <n v="0.18057648992311379"/>
  </r>
  <r>
    <d v="2020-05-10T00:00:00"/>
    <x v="10"/>
    <n v="13440"/>
    <n v="1198285.5"/>
    <n v="1018063.802"/>
    <n v="178012.59307692308"/>
    <n v="15"/>
    <n v="706"/>
    <n v="608"/>
    <s v="43961Ростов-на-Дону"/>
    <x v="3"/>
    <n v="0.177023972020174"/>
    <n v="2.1699081322183169E-3"/>
  </r>
  <r>
    <d v="2020-05-08T00:00:00"/>
    <x v="10"/>
    <n v="9058.5"/>
    <n v="798759"/>
    <n v="669115.93699999992"/>
    <n v="171987.47030000002"/>
    <n v="15"/>
    <n v="492"/>
    <n v="412"/>
    <s v="43959Ростов-на-Дону"/>
    <x v="3"/>
    <n v="0.19375276515047363"/>
    <n v="-6.3284111106144431E-2"/>
  </r>
  <r>
    <d v="2020-05-07T00:00:00"/>
    <x v="10"/>
    <n v="8719.5"/>
    <n v="769276.5"/>
    <n v="654599.97699999996"/>
    <n v="184385.1884923077"/>
    <n v="15"/>
    <n v="480"/>
    <n v="398"/>
    <s v="43958Ростов-на-Дону"/>
    <x v="3"/>
    <n v="0.1751856508238161"/>
    <n v="-0.10649047959301663"/>
  </r>
  <r>
    <d v="2020-05-24T00:00:00"/>
    <x v="10"/>
    <n v="12666"/>
    <n v="1184865"/>
    <n v="953822.62099999993"/>
    <n v="340158.78723076923"/>
    <n v="15"/>
    <n v="779"/>
    <n v="673"/>
    <s v="43975Ростов-на-Дону"/>
    <x v="2"/>
    <n v="0.24222782508321333"/>
    <n v="-0.11439905683550482"/>
  </r>
  <r>
    <d v="2020-05-16T00:00:00"/>
    <x v="11"/>
    <n v="34563"/>
    <n v="2922883.5"/>
    <n v="2340316.3049999997"/>
    <n v="109812.45384615385"/>
    <n v="19"/>
    <n v="2039"/>
    <n v="1868"/>
    <s v="43967Краснодар"/>
    <x v="1"/>
    <n v="0.24892669155676389"/>
    <n v="0.20200463507596103"/>
  </r>
  <r>
    <d v="2020-05-19T00:00:00"/>
    <x v="11"/>
    <n v="28882.5"/>
    <n v="2446530"/>
    <n v="1956748.2629999998"/>
    <n v="108543.03143076923"/>
    <n v="19"/>
    <n v="1831"/>
    <n v="1667"/>
    <s v="43970Краснодар"/>
    <x v="2"/>
    <n v="0.25030390789722157"/>
    <n v="0.19483278088349118"/>
  </r>
  <r>
    <d v="2020-05-17T00:00:00"/>
    <x v="11"/>
    <n v="28275"/>
    <n v="2435632.5"/>
    <n v="1954139.7149999999"/>
    <n v="79541.984615384616"/>
    <n v="19"/>
    <n v="1790"/>
    <n v="1633"/>
    <s v="43968Краснодар"/>
    <x v="1"/>
    <n v="0.24639629464774487"/>
    <n v="0.2056919458210876"/>
  </r>
  <r>
    <d v="2020-05-09T00:00:00"/>
    <x v="11"/>
    <n v="26271"/>
    <n v="2384937"/>
    <n v="1880070.5110000002"/>
    <n v="141472.14615384614"/>
    <n v="19"/>
    <n v="1542"/>
    <n v="1412"/>
    <s v="43960Краснодар"/>
    <x v="3"/>
    <n v="0.26853593311852109"/>
    <n v="0.19328761379958351"/>
  </r>
  <r>
    <d v="2020-05-04T00:00:00"/>
    <x v="11"/>
    <n v="23587.5"/>
    <n v="2155668"/>
    <n v="1685753.1839999999"/>
    <n v="135489.15811538461"/>
    <n v="19"/>
    <n v="1479"/>
    <n v="1346"/>
    <s v="43955Краснодар"/>
    <x v="3"/>
    <n v="0.27875659406139974"/>
    <n v="0.19838352438467974"/>
  </r>
  <r>
    <d v="2020-05-02T00:00:00"/>
    <x v="11"/>
    <n v="18427.5"/>
    <n v="1682851.5"/>
    <n v="1337535.2989999999"/>
    <n v="121636.08074615385"/>
    <n v="19"/>
    <n v="1206"/>
    <n v="1080"/>
    <s v="43953Краснодар"/>
    <x v="4"/>
    <n v="0.25817352353853662"/>
    <n v="0.16723305950959153"/>
  </r>
  <r>
    <d v="2020-05-26T00:00:00"/>
    <x v="11"/>
    <n v="27156"/>
    <n v="2410803"/>
    <n v="1897998.2520000001"/>
    <n v="96303.4"/>
    <n v="20"/>
    <n v="1814"/>
    <n v="1655"/>
    <s v="43977Краснодар"/>
    <x v="0"/>
    <n v="0.27018188634243268"/>
    <n v="0.2194424297077803"/>
  </r>
  <r>
    <d v="2020-05-01T00:00:00"/>
    <x v="11"/>
    <n v="35190"/>
    <n v="3168510"/>
    <n v="2533138.7200000002"/>
    <n v="102615.49999999999"/>
    <n v="19"/>
    <n v="1987"/>
    <n v="1791"/>
    <s v="43952Краснодар"/>
    <x v="4"/>
    <n v="0.25082372117386437"/>
    <n v="0.21031449079109246"/>
  </r>
  <r>
    <d v="2020-05-12T00:00:00"/>
    <x v="11"/>
    <n v="25483.5"/>
    <n v="2243160"/>
    <n v="1757185.7729999998"/>
    <n v="114933.59230769231"/>
    <n v="19"/>
    <n v="1598"/>
    <n v="1454"/>
    <s v="43963Краснодар"/>
    <x v="1"/>
    <n v="0.27656394358936132"/>
    <n v="0.21115617961033192"/>
  </r>
  <r>
    <d v="2020-05-21T00:00:00"/>
    <x v="11"/>
    <n v="25362"/>
    <n v="2198935.5"/>
    <n v="1755958.3049999999"/>
    <n v="102833.37792307691"/>
    <n v="19"/>
    <n v="1650"/>
    <n v="1505"/>
    <s v="43972Краснодар"/>
    <x v="2"/>
    <n v="0.25227090742339697"/>
    <n v="0.19370836773765146"/>
  </r>
  <r>
    <d v="2020-05-20T00:00:00"/>
    <x v="11"/>
    <n v="28849.5"/>
    <n v="2520759"/>
    <n v="2010739.0729999999"/>
    <n v="106300.0107076923"/>
    <n v="19"/>
    <n v="1823"/>
    <n v="1678"/>
    <s v="43971Краснодар"/>
    <x v="2"/>
    <n v="0.25364799135228233"/>
    <n v="0.20078185265975973"/>
  </r>
  <r>
    <d v="2020-05-05T00:00:00"/>
    <x v="11"/>
    <n v="26367"/>
    <n v="2380333.5"/>
    <n v="1873451.2719999999"/>
    <n v="149632.49369999999"/>
    <n v="19"/>
    <n v="1622"/>
    <n v="1482"/>
    <s v="43956Краснодар"/>
    <x v="3"/>
    <n v="0.27056066820402475"/>
    <n v="0.19069069990735268"/>
  </r>
  <r>
    <d v="2020-05-13T00:00:00"/>
    <x v="11"/>
    <n v="25539"/>
    <n v="2263651.5"/>
    <n v="1783039.3049999997"/>
    <n v="139331.31929230769"/>
    <n v="19"/>
    <n v="1605"/>
    <n v="1447"/>
    <s v="43964Краснодар"/>
    <x v="1"/>
    <n v="0.26954660710634215"/>
    <n v="0.19140401153842912"/>
  </r>
  <r>
    <d v="2020-05-31T00:00:00"/>
    <x v="10"/>
    <n v="14808"/>
    <n v="1336789.5"/>
    <n v="1084824.9949999999"/>
    <n v="167974.06755384614"/>
    <n v="16"/>
    <n v="917"/>
    <n v="802"/>
    <s v="43982Ростов-на-Дону"/>
    <x v="0"/>
    <n v="0.23226281304478991"/>
    <n v="7.742302936719668E-2"/>
  </r>
  <r>
    <d v="2020-05-03T00:00:00"/>
    <x v="11"/>
    <n v="21343.5"/>
    <n v="1906557"/>
    <n v="1485927.8739999998"/>
    <n v="100092.68052307691"/>
    <n v="19"/>
    <n v="1314"/>
    <n v="1192"/>
    <s v="43954Краснодар"/>
    <x v="4"/>
    <n v="0.28307506263254889"/>
    <n v="0.2157146730238424"/>
  </r>
  <r>
    <d v="2020-05-30T00:00:00"/>
    <x v="10"/>
    <n v="17946"/>
    <n v="1609090.5"/>
    <n v="1298844.2"/>
    <n v="137945.5276"/>
    <n v="16"/>
    <n v="1048"/>
    <n v="918"/>
    <s v="43981Ростов-на-Дону"/>
    <x v="0"/>
    <n v="0.23886336790817564"/>
    <n v="0.13265699796788563"/>
  </r>
  <r>
    <d v="2020-05-06T00:00:00"/>
    <x v="11"/>
    <n v="24337.5"/>
    <n v="2159350.5"/>
    <n v="1715939.5399999998"/>
    <n v="115138.50836153845"/>
    <n v="19"/>
    <n v="1509"/>
    <n v="1374"/>
    <s v="43957Краснодар"/>
    <x v="3"/>
    <n v="0.25840709982124443"/>
    <n v="0.1913077028567462"/>
  </r>
  <r>
    <d v="2020-05-23T00:00:00"/>
    <x v="11"/>
    <n v="36997.5"/>
    <n v="3089140.5"/>
    <n v="2533823.1740000001"/>
    <n v="109891.53846153845"/>
    <n v="19"/>
    <n v="2195"/>
    <n v="1999"/>
    <s v="43974Краснодар"/>
    <x v="2"/>
    <n v="0.21916183090367453"/>
    <n v="0.17579197795215265"/>
  </r>
  <r>
    <d v="2020-05-28T00:00:00"/>
    <x v="10"/>
    <n v="13864.5"/>
    <n v="1239747"/>
    <n v="995597.5199999999"/>
    <n v="216733.44615384613"/>
    <n v="16"/>
    <n v="876"/>
    <n v="762"/>
    <s v="43979Ростов-на-Дону"/>
    <x v="0"/>
    <n v="0.24522909619140085"/>
    <n v="2.7537266109455522E-2"/>
  </r>
  <r>
    <d v="2020-05-25T00:00:00"/>
    <x v="11"/>
    <n v="28494"/>
    <n v="2512803"/>
    <n v="1972327.267"/>
    <n v="174025.3846153846"/>
    <n v="20"/>
    <n v="1899"/>
    <n v="1738"/>
    <s v="43976Краснодар"/>
    <x v="0"/>
    <n v="0.27402943823926762"/>
    <n v="0.18579591456036762"/>
  </r>
  <r>
    <d v="2020-04-30T00:00:00"/>
    <x v="11"/>
    <n v="27883.5"/>
    <n v="2560080"/>
    <n v="2016381.645"/>
    <n v="41912.707692307689"/>
    <n v="19"/>
    <n v="1662"/>
    <n v="1506"/>
    <s v="43951Краснодар"/>
    <x v="4"/>
    <n v="0.26964059921305222"/>
    <n v="0.24885450061101516"/>
  </r>
  <r>
    <d v="2020-05-10T00:00:00"/>
    <x v="11"/>
    <n v="31224"/>
    <n v="2767270.5"/>
    <n v="2174380.5969999996"/>
    <n v="80170.980907692297"/>
    <n v="19"/>
    <n v="1836"/>
    <n v="1680"/>
    <s v="43961Краснодар"/>
    <x v="3"/>
    <n v="0.27267071083048322"/>
    <n v="0.23579998956930914"/>
  </r>
  <r>
    <d v="2020-05-08T00:00:00"/>
    <x v="11"/>
    <n v="25020"/>
    <n v="2235960"/>
    <n v="1780335.608"/>
    <n v="140320.89928461539"/>
    <n v="19"/>
    <n v="1520"/>
    <n v="1380"/>
    <s v="43959Краснодар"/>
    <x v="3"/>
    <n v="0.25592050732043775"/>
    <n v="0.17710340190835783"/>
  </r>
  <r>
    <d v="2020-05-07T00:00:00"/>
    <x v="11"/>
    <n v="26184"/>
    <n v="2308336.5"/>
    <n v="1837113.1940000001"/>
    <n v="115064.43612307693"/>
    <n v="19"/>
    <n v="1580"/>
    <n v="1435"/>
    <s v="43958Краснодар"/>
    <x v="3"/>
    <n v="0.2565020530792616"/>
    <n v="0.19386876706352962"/>
  </r>
  <r>
    <d v="2020-05-24T00:00:00"/>
    <x v="11"/>
    <n v="29824.5"/>
    <n v="2526909"/>
    <n v="2092407.26"/>
    <n v="62346.415384615379"/>
    <n v="19"/>
    <n v="1868"/>
    <n v="1706"/>
    <s v="43975Краснодар"/>
    <x v="2"/>
    <n v="0.20765639094561353"/>
    <n v="0.17785988976896622"/>
  </r>
  <r>
    <d v="2020-04-29T00:00:00"/>
    <x v="12"/>
    <n v="208351.5"/>
    <n v="21615333"/>
    <n v="15729720.814999998"/>
    <n v="273156.71999999997"/>
    <n v="59"/>
    <n v="13186"/>
    <n v="12251"/>
    <s v="43950Москва Запад"/>
    <x v="4"/>
    <n v="0.37417143344257148"/>
    <n v="0.35680579019863573"/>
  </r>
  <r>
    <d v="2020-04-28T00:00:00"/>
    <x v="12"/>
    <n v="204637.5"/>
    <n v="21114898.5"/>
    <n v="15426373.358999999"/>
    <n v="255889.23846153845"/>
    <n v="59"/>
    <n v="12943"/>
    <n v="12072"/>
    <s v="43949Москва Запад"/>
    <x v="4"/>
    <n v="0.36875323892515682"/>
    <n v="0.35216546210253452"/>
  </r>
  <r>
    <d v="2020-05-31T00:00:00"/>
    <x v="11"/>
    <n v="31372.5"/>
    <n v="2794324.5"/>
    <n v="2251714.5490000001"/>
    <n v="37852.04366923077"/>
    <n v="21"/>
    <n v="2056"/>
    <n v="1879"/>
    <s v="43982Краснодар"/>
    <x v="0"/>
    <n v="0.24097634899635756"/>
    <n v="0.22416602830715604"/>
  </r>
  <r>
    <d v="2020-05-30T00:00:00"/>
    <x v="11"/>
    <n v="34681.5"/>
    <n v="3005334"/>
    <n v="2408136.8190000001"/>
    <n v="113231.09230769232"/>
    <n v="20"/>
    <n v="2174"/>
    <n v="1957"/>
    <s v="43981Краснодар"/>
    <x v="0"/>
    <n v="0.24799138333344001"/>
    <n v="0.20097117608678011"/>
  </r>
  <r>
    <d v="2020-05-28T00:00:00"/>
    <x v="11"/>
    <n v="28197"/>
    <n v="2559211.5"/>
    <n v="2038847.0090000001"/>
    <n v="74270.530769230769"/>
    <n v="20"/>
    <n v="1875"/>
    <n v="1701"/>
    <s v="43979Краснодар"/>
    <x v="0"/>
    <n v="0.2552248838205986"/>
    <n v="0.21879717225549272"/>
  </r>
  <r>
    <d v="2020-05-16T00:00:00"/>
    <x v="12"/>
    <n v="236551.5"/>
    <n v="23689383"/>
    <n v="17329462.175999999"/>
    <n v="258177.63846153844"/>
    <n v="60"/>
    <n v="14049"/>
    <n v="13118"/>
    <s v="43967Москва Запад"/>
    <x v="1"/>
    <n v="0.36700047349467158"/>
    <n v="0.35210228243487657"/>
  </r>
  <r>
    <d v="2020-05-19T00:00:00"/>
    <x v="12"/>
    <n v="223597.5"/>
    <n v="21945858"/>
    <n v="15975681.728"/>
    <n v="296759.42307692306"/>
    <n v="60"/>
    <n v="13867"/>
    <n v="12987"/>
    <s v="43970Москва Запад"/>
    <x v="2"/>
    <n v="0.37370400673019716"/>
    <n v="0.3551283097346315"/>
  </r>
  <r>
    <d v="2020-05-17T00:00:00"/>
    <x v="12"/>
    <n v="193363.5"/>
    <n v="19546386"/>
    <n v="14278298.844000001"/>
    <n v="264289.06153846154"/>
    <n v="60"/>
    <n v="11698"/>
    <n v="10989"/>
    <s v="43968Москва Запад"/>
    <x v="1"/>
    <n v="0.36895761978071673"/>
    <n v="0.35044777736699523"/>
  </r>
  <r>
    <d v="2020-05-09T00:00:00"/>
    <x v="12"/>
    <n v="188319"/>
    <n v="19218631.5"/>
    <n v="13973128.512"/>
    <n v="403874.8839461538"/>
    <n v="59"/>
    <n v="12016"/>
    <n v="11137"/>
    <s v="43960Москва Запад"/>
    <x v="3"/>
    <n v="0.37539932331511933"/>
    <n v="0.34649563982009451"/>
  </r>
  <r>
    <d v="2020-05-04T00:00:00"/>
    <x v="12"/>
    <n v="237544.5"/>
    <n v="24292218"/>
    <n v="17650186.028999999"/>
    <n v="347608.63846153842"/>
    <n v="59"/>
    <n v="14423"/>
    <n v="13432"/>
    <s v="43955Москва Запад"/>
    <x v="3"/>
    <n v="0.37631512552257879"/>
    <n v="0.35662079267586527"/>
  </r>
  <r>
    <d v="2020-04-29T00:00:00"/>
    <x v="13"/>
    <n v="203209.5"/>
    <n v="20871391.5"/>
    <n v="15206983.089"/>
    <n v="284467.66153846157"/>
    <n v="54"/>
    <n v="12747"/>
    <n v="11884"/>
    <s v="43950Москва Восток"/>
    <x v="4"/>
    <n v="0.37248732229454251"/>
    <n v="0.35378093853166243"/>
  </r>
  <r>
    <d v="2020-05-02T00:00:00"/>
    <x v="12"/>
    <n v="185979"/>
    <n v="19625364"/>
    <n v="14386025.838000001"/>
    <n v="361439.69230769225"/>
    <n v="59"/>
    <n v="12429"/>
    <n v="11477"/>
    <s v="43953Москва Запад"/>
    <x v="4"/>
    <n v="0.36419635422595564"/>
    <n v="0.33907199421313217"/>
  </r>
  <r>
    <d v="2020-05-26T00:00:00"/>
    <x v="12"/>
    <n v="244905"/>
    <n v="25163431.5"/>
    <n v="18210825.697000001"/>
    <n v="272401.2"/>
    <n v="59"/>
    <n v="15369"/>
    <n v="14299"/>
    <s v="43977Москва Запад"/>
    <x v="0"/>
    <n v="0.3817842155364406"/>
    <n v="0.36682601405055876"/>
  </r>
  <r>
    <d v="2020-05-01T00:00:00"/>
    <x v="12"/>
    <n v="239409"/>
    <n v="25413351"/>
    <n v="18463277.771000002"/>
    <n v="369443.39999999997"/>
    <n v="59"/>
    <n v="15222"/>
    <n v="13873"/>
    <s v="43952Москва Запад"/>
    <x v="4"/>
    <n v="0.37642683575482877"/>
    <n v="0.35641720341423322"/>
  </r>
  <r>
    <d v="2020-05-12T00:00:00"/>
    <x v="12"/>
    <n v="192886.5"/>
    <n v="19205179.5"/>
    <n v="13834210.461999999"/>
    <n v="383344.65076923074"/>
    <n v="60"/>
    <n v="12000"/>
    <n v="11194"/>
    <s v="43963Москва Запад"/>
    <x v="1"/>
    <n v="0.38823820504632722"/>
    <n v="0.3605283005438471"/>
  </r>
  <r>
    <d v="2020-05-21T00:00:00"/>
    <x v="12"/>
    <n v="224233.5"/>
    <n v="22253295"/>
    <n v="16496134.313999999"/>
    <n v="334550.50769230764"/>
    <n v="60"/>
    <n v="14005"/>
    <n v="13002"/>
    <s v="43972Москва Запад"/>
    <x v="2"/>
    <n v="0.34900059470987654"/>
    <n v="0.32872005495891321"/>
  </r>
  <r>
    <d v="2020-05-20T00:00:00"/>
    <x v="12"/>
    <n v="219622.5"/>
    <n v="21959286"/>
    <n v="15958453.927999999"/>
    <n v="417117.17692307686"/>
    <n v="60"/>
    <n v="13792"/>
    <n v="12834"/>
    <s v="43971Москва Запад"/>
    <x v="2"/>
    <n v="0.37602841096474926"/>
    <n v="0.34989071750114742"/>
  </r>
  <r>
    <d v="2020-05-05T00:00:00"/>
    <x v="12"/>
    <n v="213582"/>
    <n v="21919435.5"/>
    <n v="15790923.194999998"/>
    <n v="365011.08061538462"/>
    <n v="59"/>
    <n v="13469"/>
    <n v="12486"/>
    <s v="43956Москва Запад"/>
    <x v="3"/>
    <n v="0.38810348383814058"/>
    <n v="0.36498823743310704"/>
  </r>
  <r>
    <d v="2020-04-28T00:00:00"/>
    <x v="13"/>
    <n v="195705"/>
    <n v="20003263.5"/>
    <n v="14633542.982000001"/>
    <n v="268185.43076923076"/>
    <n v="54"/>
    <n v="12306"/>
    <n v="11532"/>
    <s v="43949Москва Восток"/>
    <x v="4"/>
    <n v="0.36694603108796192"/>
    <n v="0.3486192710477507"/>
  </r>
  <r>
    <d v="2020-05-13T00:00:00"/>
    <x v="12"/>
    <n v="193722"/>
    <n v="19437273"/>
    <n v="13979092.230999999"/>
    <n v="418713.96153846156"/>
    <n v="60"/>
    <n v="12007"/>
    <n v="11245"/>
    <s v="43964Москва Запад"/>
    <x v="1"/>
    <n v="0.39045316239461914"/>
    <n v="0.36050029030397485"/>
  </r>
  <r>
    <d v="2020-05-03T00:00:00"/>
    <x v="12"/>
    <n v="257215.5"/>
    <n v="26492278.5"/>
    <n v="19179229.932"/>
    <n v="254778.07384615383"/>
    <n v="59"/>
    <n v="15277"/>
    <n v="14163"/>
    <s v="43954Москва Запад"/>
    <x v="4"/>
    <n v="0.38130042728140956"/>
    <n v="0.36801636557770873"/>
  </r>
  <r>
    <d v="2020-05-06T00:00:00"/>
    <x v="12"/>
    <n v="224779.5"/>
    <n v="23032992"/>
    <n v="16792969.817999996"/>
    <n v="443086.25303076918"/>
    <n v="59"/>
    <n v="14103"/>
    <n v="13118"/>
    <s v="43957Москва Запад"/>
    <x v="3"/>
    <n v="0.37158538660097323"/>
    <n v="0.3452001636277362"/>
  </r>
  <r>
    <d v="2020-05-23T00:00:00"/>
    <x v="12"/>
    <n v="292018.5"/>
    <n v="28590910.5"/>
    <n v="21740920.338999998"/>
    <n v="206427.73076923075"/>
    <n v="60"/>
    <n v="17295"/>
    <n v="16010"/>
    <s v="43974Москва Запад"/>
    <x v="2"/>
    <n v="0.3150736056335266"/>
    <n v="0.30557871178586687"/>
  </r>
  <r>
    <d v="2020-05-25T00:00:00"/>
    <x v="12"/>
    <n v="198751.5"/>
    <n v="20582743.5"/>
    <n v="14894008.652000001"/>
    <n v="316452.66153846157"/>
    <n v="59"/>
    <n v="12983"/>
    <n v="12056"/>
    <s v="43976Москва Запад"/>
    <x v="0"/>
    <n v="0.38194786782510048"/>
    <n v="0.36070089067258171"/>
  </r>
  <r>
    <d v="2020-04-30T00:00:00"/>
    <x v="12"/>
    <n v="214386"/>
    <n v="22530000"/>
    <n v="16370527.077"/>
    <n v="115618.05384615384"/>
    <n v="59"/>
    <n v="13251"/>
    <n v="12255"/>
    <s v="43951Москва Запад"/>
    <x v="4"/>
    <n v="0.37625379403048287"/>
    <n v="0.36919122033921836"/>
  </r>
  <r>
    <d v="2020-05-10T00:00:00"/>
    <x v="12"/>
    <n v="243825"/>
    <n v="24890404.5"/>
    <n v="18159589.107999999"/>
    <n v="258558.49999999997"/>
    <n v="59"/>
    <n v="14569"/>
    <n v="13566"/>
    <s v="43961Москва Запад"/>
    <x v="3"/>
    <n v="0.37064800045694962"/>
    <n v="0.35640987543868613"/>
  </r>
  <r>
    <d v="2020-05-08T00:00:00"/>
    <x v="12"/>
    <n v="232701"/>
    <n v="23881948.5"/>
    <n v="17462223.403999999"/>
    <n v="512464.9846153846"/>
    <n v="59"/>
    <n v="14098"/>
    <n v="13106"/>
    <s v="43959Москва Запад"/>
    <x v="3"/>
    <n v="0.36763503406613507"/>
    <n v="0.33828797024962265"/>
  </r>
  <r>
    <d v="2020-05-07T00:00:00"/>
    <x v="12"/>
    <n v="219411"/>
    <n v="22460130"/>
    <n v="16627687.641000001"/>
    <n v="518998.75384615385"/>
    <n v="59"/>
    <n v="13495"/>
    <n v="12517"/>
    <s v="43958Москва Запад"/>
    <x v="3"/>
    <n v="0.35076689464736854"/>
    <n v="0.31955397045420392"/>
  </r>
  <r>
    <d v="2020-05-24T00:00:00"/>
    <x v="12"/>
    <n v="200029.5"/>
    <n v="19959801"/>
    <n v="15125624.641999999"/>
    <n v="318671.85465384612"/>
    <n v="60"/>
    <n v="12822"/>
    <n v="11916"/>
    <s v="43975Москва Запад"/>
    <x v="2"/>
    <n v="0.31960176669839652"/>
    <n v="0.29853342326159216"/>
  </r>
  <r>
    <d v="2020-05-16T00:00:00"/>
    <x v="13"/>
    <n v="225480"/>
    <n v="22355338.5"/>
    <n v="16443448.491999999"/>
    <n v="291468.59999999998"/>
    <n v="54"/>
    <n v="13170"/>
    <n v="12299"/>
    <s v="43967Москва Восток"/>
    <x v="1"/>
    <n v="0.35952859954383842"/>
    <n v="0.34180308411185323"/>
  </r>
  <r>
    <d v="2020-05-19T00:00:00"/>
    <x v="13"/>
    <n v="211453.5"/>
    <n v="20590072.5"/>
    <n v="15078027.685000001"/>
    <n v="293452.29237692308"/>
    <n v="54"/>
    <n v="13070"/>
    <n v="12244"/>
    <s v="43970Москва Восток"/>
    <x v="2"/>
    <n v="0.36556802588202697"/>
    <n v="0.34610577932647402"/>
  </r>
  <r>
    <d v="2020-05-17T00:00:00"/>
    <x v="13"/>
    <n v="184801.5"/>
    <n v="18449091"/>
    <n v="13533023.127999999"/>
    <n v="246229.69714615386"/>
    <n v="54"/>
    <n v="11128"/>
    <n v="10467"/>
    <s v="43968Москва Восток"/>
    <x v="1"/>
    <n v="0.3632645732961613"/>
    <n v="0.34506984364726995"/>
  </r>
  <r>
    <d v="2020-05-09T00:00:00"/>
    <x v="13"/>
    <n v="177976.5"/>
    <n v="18085798.5"/>
    <n v="13150397.668"/>
    <n v="444057.73347692302"/>
    <n v="54"/>
    <n v="11288"/>
    <n v="10492"/>
    <s v="43960Москва Восток"/>
    <x v="3"/>
    <n v="0.37530430307896606"/>
    <n v="0.34153667530923809"/>
  </r>
  <r>
    <d v="2020-05-04T00:00:00"/>
    <x v="13"/>
    <n v="223617"/>
    <n v="22796827.5"/>
    <n v="16597666.014999999"/>
    <n v="404297.74615384609"/>
    <n v="54"/>
    <n v="13606"/>
    <n v="12697"/>
    <s v="43955Москва Восток"/>
    <x v="3"/>
    <n v="0.37349597704867432"/>
    <n v="0.34913726626437092"/>
  </r>
  <r>
    <d v="2020-05-02T00:00:00"/>
    <x v="13"/>
    <n v="176397"/>
    <n v="18625921.5"/>
    <n v="13628439.163999999"/>
    <n v="370802.93846153846"/>
    <n v="54"/>
    <n v="11622"/>
    <n v="10754"/>
    <s v="43953Москва Восток"/>
    <x v="4"/>
    <n v="0.36669513477383575"/>
    <n v="0.3394871079411646"/>
  </r>
  <r>
    <d v="2020-05-26T00:00:00"/>
    <x v="13"/>
    <n v="232369.5"/>
    <n v="23856345"/>
    <n v="17297352.185000002"/>
    <n v="279472.16153846151"/>
    <n v="54"/>
    <n v="14482"/>
    <n v="13510"/>
    <s v="43977Москва Восток"/>
    <x v="0"/>
    <n v="0.37919056887145164"/>
    <n v="0.36303363580161363"/>
  </r>
  <r>
    <d v="2020-05-01T00:00:00"/>
    <x v="13"/>
    <n v="226540.5"/>
    <n v="23953536"/>
    <n v="17342946.796999998"/>
    <n v="380499.56092307693"/>
    <n v="54"/>
    <n v="14205"/>
    <n v="13026"/>
    <s v="43952Москва Восток"/>
    <x v="4"/>
    <n v="0.38116874141270551"/>
    <n v="0.35922901194361112"/>
  </r>
  <r>
    <d v="2020-05-12T00:00:00"/>
    <x v="13"/>
    <n v="189679.5"/>
    <n v="18718036.5"/>
    <n v="13500671.991999999"/>
    <n v="344959.87384615385"/>
    <n v="54"/>
    <n v="11614"/>
    <n v="10862"/>
    <s v="43963Москва Восток"/>
    <x v="1"/>
    <n v="0.38645220853388773"/>
    <n v="0.36090089715838258"/>
  </r>
  <r>
    <d v="2020-05-21T00:00:00"/>
    <x v="13"/>
    <n v="213640.5"/>
    <n v="21042673.5"/>
    <n v="15681371.557000002"/>
    <n v="296732.59615384613"/>
    <n v="54"/>
    <n v="13240"/>
    <n v="12360"/>
    <s v="43972Москва Восток"/>
    <x v="2"/>
    <n v="0.34188986106937619"/>
    <n v="0.32296724354990369"/>
  </r>
  <r>
    <d v="2020-05-20T00:00:00"/>
    <x v="13"/>
    <n v="214885.5"/>
    <n v="21411349.5"/>
    <n v="15600701.422999999"/>
    <n v="410370.5153846154"/>
    <n v="54"/>
    <n v="13298"/>
    <n v="12428"/>
    <s v="43971Москва Восток"/>
    <x v="2"/>
    <n v="0.37246069387837949"/>
    <n v="0.34615607434508022"/>
  </r>
  <r>
    <d v="2020-05-05T00:00:00"/>
    <x v="13"/>
    <n v="203832"/>
    <n v="20880142.5"/>
    <n v="15015521.489999998"/>
    <n v="398269.43076923076"/>
    <n v="54"/>
    <n v="12775"/>
    <n v="11887"/>
    <s v="43956Москва Восток"/>
    <x v="3"/>
    <n v="0.39057058483820944"/>
    <n v="0.36404673543114957"/>
  </r>
  <r>
    <d v="2020-05-13T00:00:00"/>
    <x v="13"/>
    <n v="188662.5"/>
    <n v="18784000.5"/>
    <n v="13568684.673999999"/>
    <n v="349844.36153846153"/>
    <n v="54"/>
    <n v="11522"/>
    <n v="10803"/>
    <s v="43964Москва Восток"/>
    <x v="1"/>
    <n v="0.38436414076255082"/>
    <n v="0.35858092227499727"/>
  </r>
  <r>
    <d v="2020-05-31T00:00:00"/>
    <x v="12"/>
    <n v="215277"/>
    <n v="21585316.5"/>
    <n v="16285354.714"/>
    <n v="183249.26153846155"/>
    <n v="59"/>
    <n v="13684"/>
    <n v="12690"/>
    <s v="43982Москва Запад"/>
    <x v="0"/>
    <n v="0.3254434354717366"/>
    <n v="0.31419103939215176"/>
  </r>
  <r>
    <d v="2020-05-03T00:00:00"/>
    <x v="13"/>
    <n v="248148"/>
    <n v="25519072.5"/>
    <n v="18491870.614999998"/>
    <n v="270910.05384615384"/>
    <n v="54"/>
    <n v="14823"/>
    <n v="13751"/>
    <s v="43954Москва Восток"/>
    <x v="4"/>
    <n v="0.38001573941901617"/>
    <n v="0.36536551503196035"/>
  </r>
  <r>
    <d v="2020-05-30T00:00:00"/>
    <x v="12"/>
    <n v="246414"/>
    <n v="24527245.5"/>
    <n v="18595804.535"/>
    <n v="282204.5230769231"/>
    <n v="59"/>
    <n v="15030"/>
    <n v="13956"/>
    <s v="43981Москва Запад"/>
    <x v="0"/>
    <n v="0.31896662248929147"/>
    <n v="0.30379091322940044"/>
  </r>
  <r>
    <d v="2020-05-06T00:00:00"/>
    <x v="13"/>
    <n v="216498"/>
    <n v="22126444.5"/>
    <n v="16128268.832"/>
    <n v="389877.53846153844"/>
    <n v="54"/>
    <n v="13406"/>
    <n v="12518"/>
    <s v="43957Москва Восток"/>
    <x v="3"/>
    <n v="0.37190449455424845"/>
    <n v="0.34773094297703366"/>
  </r>
  <r>
    <d v="2020-05-23T00:00:00"/>
    <x v="13"/>
    <n v="275793"/>
    <n v="26806626"/>
    <n v="20508194.544999998"/>
    <n v="239346.81538461536"/>
    <n v="54"/>
    <n v="16221"/>
    <n v="15065"/>
    <s v="43974Москва Восток"/>
    <x v="2"/>
    <n v="0.30711779338642908"/>
    <n v="0.2954470041875345"/>
  </r>
  <r>
    <d v="2020-05-28T00:00:00"/>
    <x v="12"/>
    <n v="199753.5"/>
    <n v="20535733.5"/>
    <n v="15173462.744000001"/>
    <n v="257491.36923076925"/>
    <n v="60"/>
    <n v="12854"/>
    <n v="11954"/>
    <s v="43979Москва Запад"/>
    <x v="0"/>
    <n v="0.3533979584271485"/>
    <n v="0.33642810958149932"/>
  </r>
  <r>
    <d v="2020-05-25T00:00:00"/>
    <x v="13"/>
    <n v="192948"/>
    <n v="19806927"/>
    <n v="14358653.389999999"/>
    <n v="319377.7946153846"/>
    <n v="54"/>
    <n v="12336"/>
    <n v="11519"/>
    <s v="43976Москва Восток"/>
    <x v="0"/>
    <n v="0.37944182243401875"/>
    <n v="0.35719894310956812"/>
  </r>
  <r>
    <d v="2020-04-30T00:00:00"/>
    <x v="13"/>
    <n v="206038.5"/>
    <n v="21740460"/>
    <n v="15789926.042999998"/>
    <n v="115102.03846153845"/>
    <n v="54"/>
    <n v="12817"/>
    <n v="11865"/>
    <s v="43951Москва Восток"/>
    <x v="4"/>
    <n v="0.37685635390534317"/>
    <n v="0.36956676697833124"/>
  </r>
  <r>
    <d v="2020-05-10T00:00:00"/>
    <x v="13"/>
    <n v="231559.5"/>
    <n v="23443725"/>
    <n v="17121204.866"/>
    <n v="269535.72538461542"/>
    <n v="54"/>
    <n v="13832"/>
    <n v="12864"/>
    <s v="43961Москва Восток"/>
    <x v="3"/>
    <n v="0.3692800935146523"/>
    <n v="0.35353729226356329"/>
  </r>
  <r>
    <d v="2020-05-08T00:00:00"/>
    <x v="13"/>
    <n v="225076.5"/>
    <n v="22846078.5"/>
    <n v="16722171.227"/>
    <n v="479024.68461538455"/>
    <n v="54"/>
    <n v="13563"/>
    <n v="12604"/>
    <s v="43959Москва Восток"/>
    <x v="3"/>
    <n v="0.3662148407565759"/>
    <n v="0.33756875897014249"/>
  </r>
  <r>
    <d v="2020-05-07T00:00:00"/>
    <x v="13"/>
    <n v="209415"/>
    <n v="21463023"/>
    <n v="15847839.739"/>
    <n v="521163.87692307692"/>
    <n v="54"/>
    <n v="12743"/>
    <n v="11858"/>
    <s v="43958Москва Восток"/>
    <x v="3"/>
    <n v="0.35431852880122061"/>
    <n v="0.32143304500619313"/>
  </r>
  <r>
    <d v="2020-05-24T00:00:00"/>
    <x v="13"/>
    <n v="193719"/>
    <n v="19071117"/>
    <n v="14541424.877999999"/>
    <n v="304806.9854230769"/>
    <n v="54"/>
    <n v="12211"/>
    <n v="11427"/>
    <s v="43975Москва Восток"/>
    <x v="2"/>
    <n v="0.31150263196373967"/>
    <n v="0.29054134460845266"/>
  </r>
  <r>
    <d v="2020-04-29T00:00:00"/>
    <x v="14"/>
    <n v="12250.5"/>
    <n v="981519"/>
    <n v="867080.68200000003"/>
    <n v="102160.21538461538"/>
    <n v="15"/>
    <n v="659"/>
    <n v="575"/>
    <s v="43950Новосибирск"/>
    <x v="4"/>
    <n v="0.13198116435489907"/>
    <n v="1.4160276973376958E-2"/>
  </r>
  <r>
    <d v="2020-04-28T00:00:00"/>
    <x v="14"/>
    <n v="12541.5"/>
    <n v="992541"/>
    <n v="874678.696"/>
    <n v="83886.676923076913"/>
    <n v="15"/>
    <n v="636"/>
    <n v="547"/>
    <s v="43949Новосибирск"/>
    <x v="4"/>
    <n v="0.13474925654299919"/>
    <n v="3.8843551617636619E-2"/>
  </r>
  <r>
    <d v="2020-05-31T00:00:00"/>
    <x v="13"/>
    <n v="206758.5"/>
    <n v="20717248.5"/>
    <n v="15667372.685999999"/>
    <n v="180007.08753846152"/>
    <n v="54"/>
    <n v="13106"/>
    <n v="12164"/>
    <s v="43982Москва Восток"/>
    <x v="0"/>
    <n v="0.3223179734859089"/>
    <n v="0.31082867715358187"/>
  </r>
  <r>
    <d v="2020-05-30T00:00:00"/>
    <x v="13"/>
    <n v="244734"/>
    <n v="24151980"/>
    <n v="18429449.488000002"/>
    <n v="303444.36538461538"/>
    <n v="54"/>
    <n v="14590"/>
    <n v="13551"/>
    <s v="43981Москва Восток"/>
    <x v="0"/>
    <n v="0.31051011674147505"/>
    <n v="0.29404492793688286"/>
  </r>
  <r>
    <d v="2020-05-28T00:00:00"/>
    <x v="13"/>
    <n v="191641.5"/>
    <n v="19549036.5"/>
    <n v="14481164.23"/>
    <n v="266079.27846153843"/>
    <n v="54"/>
    <n v="12409"/>
    <n v="11582"/>
    <s v="43979Москва Восток"/>
    <x v="0"/>
    <n v="0.34996304092050196"/>
    <n v="0.33158887747373206"/>
  </r>
  <r>
    <d v="2020-05-16T00:00:00"/>
    <x v="14"/>
    <n v="16368"/>
    <n v="1316350.5"/>
    <n v="1092945.2830000001"/>
    <n v="175846.6446153846"/>
    <n v="16"/>
    <n v="920"/>
    <n v="818"/>
    <s v="43967Новосибирск"/>
    <x v="1"/>
    <n v="0.20440658876058293"/>
    <n v="4.3514138470018303E-2"/>
  </r>
  <r>
    <d v="2020-05-19T00:00:00"/>
    <x v="14"/>
    <n v="14427"/>
    <n v="1126810.5"/>
    <n v="963035.41399999999"/>
    <n v="202056.34519230769"/>
    <n v="17"/>
    <n v="857"/>
    <n v="757"/>
    <s v="43970Новосибирск"/>
    <x v="2"/>
    <n v="0.17006133276008478"/>
    <n v="-3.9750624572885834E-2"/>
  </r>
  <r>
    <d v="2020-05-17T00:00:00"/>
    <x v="14"/>
    <n v="13440"/>
    <n v="1157529"/>
    <n v="935379.42299999984"/>
    <n v="111375.6648"/>
    <n v="16"/>
    <n v="859"/>
    <n v="746"/>
    <s v="43968Новосибирск"/>
    <x v="1"/>
    <n v="0.23749675429838935"/>
    <n v="0.11842671484553299"/>
  </r>
  <r>
    <d v="2020-05-09T00:00:00"/>
    <x v="14"/>
    <n v="11745"/>
    <n v="955801.5"/>
    <n v="795942.652"/>
    <n v="165952.05877692305"/>
    <n v="15"/>
    <n v="654"/>
    <n v="570"/>
    <s v="43960Новосибирск"/>
    <x v="3"/>
    <n v="0.20084216821188772"/>
    <n v="-7.6553389388197401E-3"/>
  </r>
  <r>
    <d v="2020-05-04T00:00:00"/>
    <x v="14"/>
    <n v="11062.5"/>
    <n v="906343.5"/>
    <n v="762082.74899999995"/>
    <n v="125305.56399230768"/>
    <n v="15"/>
    <n v="622"/>
    <n v="538"/>
    <s v="43955Новосибирск"/>
    <x v="3"/>
    <n v="0.18929801414518052"/>
    <n v="2.4872872444055765E-2"/>
  </r>
  <r>
    <d v="2020-05-02T00:00:00"/>
    <x v="14"/>
    <n v="10018.5"/>
    <n v="816859.5"/>
    <n v="697541.2969999999"/>
    <n v="106508.82307692307"/>
    <n v="15"/>
    <n v="567"/>
    <n v="493"/>
    <s v="43953Новосибирск"/>
    <x v="4"/>
    <n v="0.17105539630867206"/>
    <n v="1.8363615141021573E-2"/>
  </r>
  <r>
    <d v="2020-05-26T00:00:00"/>
    <x v="15"/>
    <n v="10437"/>
    <n v="833815.5"/>
    <n v="737888.36599999992"/>
    <n v="39424.853846153841"/>
    <n v="7"/>
    <n v="577"/>
    <n v="389"/>
    <s v="43977Тюмень"/>
    <x v="0"/>
    <n v="0.13000223125892202"/>
    <n v="7.6572938072107022E-2"/>
  </r>
  <r>
    <d v="2020-05-01T00:00:00"/>
    <x v="14"/>
    <n v="13644"/>
    <n v="1134444"/>
    <n v="971710.87099999993"/>
    <n v="291527.8831384615"/>
    <n v="15"/>
    <n v="721"/>
    <n v="625"/>
    <s v="43952Новосибирск"/>
    <x v="4"/>
    <n v="0.16747073008715993"/>
    <n v="-0.13254431743252715"/>
  </r>
  <r>
    <d v="2020-05-12T00:00:00"/>
    <x v="14"/>
    <n v="13443"/>
    <n v="1092277.5"/>
    <n v="921493.48300000001"/>
    <n v="218151.6"/>
    <n v="15"/>
    <n v="750"/>
    <n v="659"/>
    <s v="43963Новосибирск"/>
    <x v="1"/>
    <n v="0.18533393903557319"/>
    <n v="-5.140305805071007E-2"/>
  </r>
  <r>
    <d v="2020-05-21T00:00:00"/>
    <x v="14"/>
    <n v="14182.5"/>
    <n v="1172574"/>
    <n v="968784.86499999987"/>
    <n v="94547"/>
    <n v="18"/>
    <n v="888"/>
    <n v="786"/>
    <s v="43972Новосибирск"/>
    <x v="2"/>
    <n v="0.21035540744125905"/>
    <n v="0.11276201657010831"/>
  </r>
  <r>
    <d v="2020-05-20T00:00:00"/>
    <x v="14"/>
    <n v="14928"/>
    <n v="1217749.5"/>
    <n v="1025585.5199999999"/>
    <n v="84618.754369230766"/>
    <n v="17"/>
    <n v="890"/>
    <n v="794"/>
    <s v="43971Новосибирск"/>
    <x v="2"/>
    <n v="0.18737002059077446"/>
    <n v="0.10486226992632398"/>
  </r>
  <r>
    <d v="2020-05-05T00:00:00"/>
    <x v="14"/>
    <n v="13941"/>
    <n v="1145575.5"/>
    <n v="974448.12600000005"/>
    <n v="152152.96544615386"/>
    <n v="15"/>
    <n v="750"/>
    <n v="658"/>
    <s v="43956Новосибирск"/>
    <x v="3"/>
    <n v="0.17561465760364134"/>
    <n v="1.9471953455063747E-2"/>
  </r>
  <r>
    <d v="2020-05-13T00:00:00"/>
    <x v="14"/>
    <n v="14643"/>
    <n v="1172691"/>
    <n v="971555.08299999998"/>
    <n v="124018.33614615384"/>
    <n v="15"/>
    <n v="854"/>
    <n v="756"/>
    <s v="43964Новосибирск"/>
    <x v="1"/>
    <n v="0.20702471791812962"/>
    <n v="7.9375407738818002E-2"/>
  </r>
  <r>
    <d v="2020-05-03T00:00:00"/>
    <x v="14"/>
    <n v="10032"/>
    <n v="816150"/>
    <n v="698626.03299999994"/>
    <n v="97812.892307692295"/>
    <n v="15"/>
    <n v="585"/>
    <n v="502"/>
    <s v="43954Новосибирск"/>
    <x v="4"/>
    <n v="0.16822156840525304"/>
    <n v="2.8214056965019753E-2"/>
  </r>
  <r>
    <d v="2020-05-06T00:00:00"/>
    <x v="14"/>
    <n v="12468"/>
    <n v="1016566.5"/>
    <n v="858367.60399999993"/>
    <n v="88833.638169230762"/>
    <n v="15"/>
    <n v="701"/>
    <n v="611"/>
    <s v="43957Новосибирск"/>
    <x v="3"/>
    <n v="0.18430203477250531"/>
    <n v="8.0810666091691533E-2"/>
  </r>
  <r>
    <d v="2020-05-23T00:00:00"/>
    <x v="14"/>
    <n v="17943"/>
    <n v="1457391"/>
    <n v="1194154.7659999998"/>
    <n v="124621.03076923077"/>
    <n v="18"/>
    <n v="1031"/>
    <n v="918"/>
    <s v="43974Новосибирск"/>
    <x v="2"/>
    <n v="0.22043728459230569"/>
    <n v="0.11607808901946753"/>
  </r>
  <r>
    <d v="2020-05-25T00:00:00"/>
    <x v="14"/>
    <n v="15807"/>
    <n v="1326705"/>
    <n v="1070563.6439999999"/>
    <n v="123343.24153846155"/>
    <n v="18"/>
    <n v="989"/>
    <n v="887"/>
    <s v="43976Новосибирск"/>
    <x v="0"/>
    <n v="0.23925841068445641"/>
    <n v="0.1240450441277442"/>
  </r>
  <r>
    <d v="2020-04-30T00:00:00"/>
    <x v="14"/>
    <n v="11976"/>
    <n v="1004511"/>
    <n v="861334.61399999994"/>
    <n v="20847.353846153845"/>
    <n v="15"/>
    <n v="644"/>
    <n v="550"/>
    <s v="43951Новосибирск"/>
    <x v="4"/>
    <n v="0.16622620718224157"/>
    <n v="0.142022658982385"/>
  </r>
  <r>
    <d v="2020-05-10T00:00:00"/>
    <x v="14"/>
    <n v="14566.5"/>
    <n v="1216557"/>
    <n v="1013050.3829999999"/>
    <n v="102510.40189230769"/>
    <n v="15"/>
    <n v="792"/>
    <n v="695"/>
    <s v="43961Новосибирск"/>
    <x v="3"/>
    <n v="0.20088499092941964"/>
    <n v="9.9695155149743822E-2"/>
  </r>
  <r>
    <d v="2020-05-08T00:00:00"/>
    <x v="14"/>
    <n v="12976.5"/>
    <n v="1046848.5"/>
    <n v="892743.74599999993"/>
    <n v="396844.24095384614"/>
    <n v="15"/>
    <n v="703"/>
    <n v="609"/>
    <s v="43959Новосибирск"/>
    <x v="3"/>
    <n v="0.17261924789781735"/>
    <n v="-0.27190275825673055"/>
  </r>
  <r>
    <d v="2020-05-07T00:00:00"/>
    <x v="14"/>
    <n v="11719.5"/>
    <n v="965880"/>
    <n v="809986.38600000006"/>
    <n v="106745.03623846154"/>
    <n v="15"/>
    <n v="676"/>
    <n v="591"/>
    <s v="43958Новосибирск"/>
    <x v="3"/>
    <n v="0.19246448668089086"/>
    <n v="6.0678276340237647E-2"/>
  </r>
  <r>
    <d v="2020-05-24T00:00:00"/>
    <x v="14"/>
    <n v="17197.5"/>
    <n v="1386262.5"/>
    <n v="1130117.3810000001"/>
    <n v="121581.84923076924"/>
    <n v="18"/>
    <n v="1006"/>
    <n v="904"/>
    <s v="43975Новосибирск"/>
    <x v="2"/>
    <n v="0.22665355237112306"/>
    <n v="0.11907017096769235"/>
  </r>
  <r>
    <d v="2020-05-26T00:00:00"/>
    <x v="14"/>
    <n v="14419.5"/>
    <n v="1210456.5"/>
    <n v="970917.12399999995"/>
    <n v="88147.13846153846"/>
    <n v="18"/>
    <n v="914"/>
    <n v="804"/>
    <s v="43977Новосибирск"/>
    <x v="0"/>
    <n v="0.24671454450524249"/>
    <n v="0.15592704443686542"/>
  </r>
  <r>
    <d v="2020-06-01T00:00:00"/>
    <x v="0"/>
    <n v="7816.5"/>
    <n v="636345"/>
    <n v="550528.66300000006"/>
    <n v="190344.3008"/>
    <n v="15"/>
    <n v="453"/>
    <n v="370"/>
    <s v="43983Самара"/>
    <x v="5"/>
    <n v="0.15587987105405252"/>
    <n v="-0.18986834078791651"/>
  </r>
  <r>
    <d v="2020-05-31T00:00:00"/>
    <x v="16"/>
    <n v="6409.5"/>
    <n v="493893"/>
    <n v="459762.61999999994"/>
    <n v="28040.97692307692"/>
    <n v="9"/>
    <n v="345"/>
    <n v="255"/>
    <s v="43982Томск"/>
    <x v="0"/>
    <n v="7.4234786638374531E-2"/>
    <n v="1.3244667600256724E-2"/>
  </r>
  <r>
    <d v="2020-05-30T00:00:00"/>
    <x v="15"/>
    <n v="11220"/>
    <n v="928675.5"/>
    <n v="802403.80799999996"/>
    <n v="136423.60523076923"/>
    <n v="7"/>
    <n v="532"/>
    <n v="449"/>
    <s v="43981Тюмень"/>
    <x v="0"/>
    <n v="0.15736676563728377"/>
    <n v="-1.2651875688467809E-2"/>
  </r>
  <r>
    <d v="2020-05-29T00:00:00"/>
    <x v="0"/>
    <n v="8350.5"/>
    <n v="651237"/>
    <n v="601485.12600000005"/>
    <n v="83014.635053846156"/>
    <n v="15"/>
    <n v="400"/>
    <n v="329"/>
    <s v="43980Самара"/>
    <x v="0"/>
    <n v="8.2715052873975722E-2"/>
    <n v="-5.5301053369433112E-2"/>
  </r>
  <r>
    <d v="2020-05-28T00:00:00"/>
    <x v="15"/>
    <n v="8428.5"/>
    <n v="694669.5"/>
    <n v="594994.696"/>
    <n v="42699.38461538461"/>
    <n v="7"/>
    <n v="420"/>
    <n v="347"/>
    <s v="43979Тюмень"/>
    <x v="0"/>
    <n v="0.16752217233210429"/>
    <n v="9.5757860982033691E-2"/>
  </r>
  <r>
    <d v="2020-05-27T00:00:00"/>
    <x v="1"/>
    <n v="32817"/>
    <n v="3015751.5"/>
    <n v="2415980.7719999999"/>
    <n v="346048.63569230767"/>
    <n v="20"/>
    <n v="2079"/>
    <n v="1893"/>
    <s v="43978Кемерово"/>
    <x v="0"/>
    <n v="0.24825144924621947"/>
    <n v="0.1050182581120693"/>
  </r>
  <r>
    <d v="2020-05-22T00:00:00"/>
    <x v="1"/>
    <n v="36031.5"/>
    <n v="3091069.5"/>
    <n v="2549333.4129999997"/>
    <n v="289900.09384615382"/>
    <n v="21"/>
    <n v="2046"/>
    <n v="1853"/>
    <s v="43973Кемерово"/>
    <x v="2"/>
    <n v="0.21250107351101524"/>
    <n v="9.878503606850364E-2"/>
  </r>
  <r>
    <d v="2020-05-31T00:00:00"/>
    <x v="17"/>
    <n v="5127"/>
    <n v="468835.5"/>
    <n v="412625.88699999999"/>
    <n v="8642.376923076923"/>
    <n v="6"/>
    <n v="261"/>
    <n v="188"/>
    <s v="43982Уфа"/>
    <x v="0"/>
    <n v="0.1362241555145085"/>
    <n v="0.11527933068562683"/>
  </r>
  <r>
    <d v="2020-05-11T00:00:00"/>
    <x v="1"/>
    <n v="27187.5"/>
    <n v="2479396.5"/>
    <n v="1950422.9030000002"/>
    <n v="381635.95355384616"/>
    <n v="21"/>
    <n v="1597"/>
    <n v="1457"/>
    <s v="43962Кемерово"/>
    <x v="1"/>
    <n v="0.27120969313186938"/>
    <n v="7.5541382958295614E-2"/>
  </r>
  <r>
    <d v="2020-05-30T00:00:00"/>
    <x v="14"/>
    <n v="20688"/>
    <n v="1773154.5"/>
    <n v="1458979.4909999999"/>
    <n v="98432.213407692296"/>
    <n v="18"/>
    <n v="1216"/>
    <n v="1101"/>
    <s v="43981Новосибирск"/>
    <x v="0"/>
    <n v="0.21533887963336704"/>
    <n v="0.14787239774318925"/>
  </r>
  <r>
    <d v="2020-05-28T00:00:00"/>
    <x v="14"/>
    <n v="15678"/>
    <n v="1387443"/>
    <n v="1121336.507"/>
    <n v="101620.2923076923"/>
    <n v="18"/>
    <n v="1020"/>
    <n v="911"/>
    <s v="43979Новосибирск"/>
    <x v="0"/>
    <n v="0.23731189641897571"/>
    <n v="0.14668763539356319"/>
  </r>
  <r>
    <d v="2020-05-18T00:00:00"/>
    <x v="1"/>
    <n v="31329"/>
    <n v="2826379.5"/>
    <n v="2229453.5079999999"/>
    <n v="331756.18072307692"/>
    <n v="21"/>
    <n v="1834"/>
    <n v="1660"/>
    <s v="43969Кемерово"/>
    <x v="2"/>
    <n v="0.26774543172039095"/>
    <n v="0.11893937699324438"/>
  </r>
  <r>
    <d v="2020-05-14T00:00:00"/>
    <x v="1"/>
    <n v="29658"/>
    <n v="2703132"/>
    <n v="2160539.9959999998"/>
    <n v="312856.16153846151"/>
    <n v="21"/>
    <n v="1706"/>
    <n v="1548"/>
    <s v="43965Кемерово"/>
    <x v="1"/>
    <n v="0.25113721801241778"/>
    <n v="0.10633260337085594"/>
  </r>
  <r>
    <d v="2020-05-15T00:00:00"/>
    <x v="1"/>
    <n v="34150.5"/>
    <n v="3038293.5"/>
    <n v="2442084.5610000002"/>
    <n v="277257.14947692305"/>
    <n v="21"/>
    <n v="1926"/>
    <n v="1742"/>
    <s v="43966Кемерово"/>
    <x v="1"/>
    <n v="0.2441393506684553"/>
    <n v="0.13060636581415933"/>
  </r>
  <r>
    <d v="2020-06-01T00:00:00"/>
    <x v="1"/>
    <n v="31947"/>
    <n v="2945035.5"/>
    <n v="2320195.4450000003"/>
    <n v="383761.6669230769"/>
    <n v="21"/>
    <n v="2025"/>
    <n v="1849"/>
    <s v="43983Кемерово"/>
    <x v="5"/>
    <n v="0.26930492271524981"/>
    <n v="0.10390434503974418"/>
  </r>
  <r>
    <d v="2020-05-31T00:00:00"/>
    <x v="15"/>
    <n v="10416"/>
    <n v="866023.5"/>
    <n v="744833.00199999998"/>
    <n v="19998.63846153846"/>
    <n v="7"/>
    <n v="530"/>
    <n v="447"/>
    <s v="43982Тюмень"/>
    <x v="0"/>
    <n v="0.16270828182234603"/>
    <n v="0.13585845319252055"/>
  </r>
  <r>
    <d v="2020-05-29T00:00:00"/>
    <x v="1"/>
    <n v="35431.5"/>
    <n v="3193167"/>
    <n v="2545757.0549999997"/>
    <n v="202281.06923076924"/>
    <n v="20"/>
    <n v="2111"/>
    <n v="1917"/>
    <s v="43980Кемерово"/>
    <x v="0"/>
    <n v="0.25430939834908967"/>
    <n v="0.17485127848117898"/>
  </r>
  <r>
    <d v="2020-05-27T00:00:00"/>
    <x v="2"/>
    <n v="78544.5"/>
    <n v="6701083.5"/>
    <n v="5109499.6169999996"/>
    <n v="76226.26923076922"/>
    <n v="31"/>
    <n v="5330"/>
    <n v="4977"/>
    <s v="43978Екатеринбург"/>
    <x v="0"/>
    <n v="0.31149505867552751"/>
    <n v="0.29657651969038817"/>
  </r>
  <r>
    <d v="2020-05-22T00:00:00"/>
    <x v="2"/>
    <n v="97963.5"/>
    <n v="7728465"/>
    <n v="6415904.9240000006"/>
    <n v="150138.82307692309"/>
    <n v="31"/>
    <n v="5965"/>
    <n v="5533"/>
    <s v="43973Екатеринбург"/>
    <x v="2"/>
    <n v="0.20457910326727269"/>
    <n v="0.18117806711486678"/>
  </r>
  <r>
    <d v="2020-06-01T00:00:00"/>
    <x v="2"/>
    <n v="77269.5"/>
    <n v="6829921.5"/>
    <n v="5152925.182"/>
    <n v="219200.11557692307"/>
    <n v="31"/>
    <n v="5468"/>
    <n v="5081"/>
    <s v="43983Екатеринбург"/>
    <x v="5"/>
    <n v="0.32544550110256187"/>
    <n v="0.28290653384904452"/>
  </r>
  <r>
    <d v="2020-05-31T00:00:00"/>
    <x v="14"/>
    <n v="16143"/>
    <n v="1423410"/>
    <n v="1183524.9380000001"/>
    <n v="41938.950392307692"/>
    <n v="18"/>
    <n v="1029"/>
    <n v="925"/>
    <s v="43982Новосибирск"/>
    <x v="0"/>
    <n v="0.2026869517471882"/>
    <n v="0.16725132293553094"/>
  </r>
  <r>
    <d v="2020-05-11T00:00:00"/>
    <x v="2"/>
    <n v="72220.5"/>
    <n v="6398719.5"/>
    <n v="4782829.6060000006"/>
    <n v="186502.14615384614"/>
    <n v="31"/>
    <n v="4826"/>
    <n v="4483"/>
    <s v="43962Екатеринбург"/>
    <x v="1"/>
    <n v="0.33785228141368145"/>
    <n v="0.2988581792780165"/>
  </r>
  <r>
    <d v="2020-05-18T00:00:00"/>
    <x v="2"/>
    <n v="78058.5"/>
    <n v="6609714"/>
    <n v="5024858.7929999996"/>
    <n v="140406.07692307691"/>
    <n v="31"/>
    <n v="5165"/>
    <n v="4813"/>
    <s v="43969Екатеринбург"/>
    <x v="2"/>
    <n v="0.31540293414967624"/>
    <n v="0.28746064110083014"/>
  </r>
  <r>
    <d v="2020-05-14T00:00:00"/>
    <x v="2"/>
    <n v="70498.5"/>
    <n v="6053649"/>
    <n v="4580254.1549999993"/>
    <n v="131801.93944615382"/>
    <n v="31"/>
    <n v="4695"/>
    <n v="4372"/>
    <s v="43965Екатеринбург"/>
    <x v="1"/>
    <n v="0.32168408021454015"/>
    <n v="0.29290796103297179"/>
  </r>
  <r>
    <d v="2020-05-15T00:00:00"/>
    <x v="2"/>
    <n v="78961.5"/>
    <n v="6876454.5"/>
    <n v="5258162.2879999997"/>
    <n v="162133.18461538461"/>
    <n v="31"/>
    <n v="5184"/>
    <n v="4778"/>
    <s v="43966Екатеринбург"/>
    <x v="1"/>
    <n v="0.30776764264070205"/>
    <n v="0.27693307045843996"/>
  </r>
  <r>
    <d v="2020-05-27T00:00:00"/>
    <x v="3"/>
    <n v="12490.5"/>
    <n v="1054798.5"/>
    <n v="878389.06499999994"/>
    <n v="67454.765369230765"/>
    <n v="10"/>
    <n v="757"/>
    <n v="660"/>
    <s v="43978Тольятти"/>
    <x v="0"/>
    <n v="0.200832913374212"/>
    <n v="0.12403919171144201"/>
  </r>
  <r>
    <d v="2020-05-22T00:00:00"/>
    <x v="3"/>
    <n v="18036"/>
    <n v="1455049.5"/>
    <n v="1301439.284"/>
    <n v="69189.123076923075"/>
    <n v="10"/>
    <n v="965"/>
    <n v="861"/>
    <s v="43973Тольятти"/>
    <x v="2"/>
    <n v="0.1180310275619435"/>
    <n v="6.4867484761645583E-2"/>
  </r>
  <r>
    <d v="2020-06-01T00:00:00"/>
    <x v="3"/>
    <n v="11416.5"/>
    <n v="1007742"/>
    <n v="815296.88"/>
    <n v="145147.84546153847"/>
    <n v="10"/>
    <n v="719"/>
    <n v="627"/>
    <s v="43983Тольятти"/>
    <x v="5"/>
    <n v="0.23604299822660918"/>
    <n v="5.8012333542183464E-2"/>
  </r>
  <r>
    <d v="2020-05-11T00:00:00"/>
    <x v="3"/>
    <n v="9007.5"/>
    <n v="734335.5"/>
    <n v="622482.40399999998"/>
    <n v="113093.66153846154"/>
    <n v="10"/>
    <n v="494"/>
    <n v="421"/>
    <s v="43962Тольятти"/>
    <x v="1"/>
    <n v="0.17968876755590993"/>
    <n v="-1.9929327005708004E-3"/>
  </r>
  <r>
    <d v="2020-05-29T00:00:00"/>
    <x v="2"/>
    <n v="87552"/>
    <n v="7387116"/>
    <n v="5815890.3319999995"/>
    <n v="161811.89230769229"/>
    <n v="31"/>
    <n v="5751"/>
    <n v="5319"/>
    <s v="43980Екатеринбург"/>
    <x v="0"/>
    <n v="0.27016081430470834"/>
    <n v="0.24233843749382247"/>
  </r>
  <r>
    <d v="2020-05-18T00:00:00"/>
    <x v="3"/>
    <n v="11680.5"/>
    <n v="936427.5"/>
    <n v="813406.68400000001"/>
    <n v="117272.7846153846"/>
    <n v="10"/>
    <n v="645"/>
    <n v="565"/>
    <s v="43969Тольятти"/>
    <x v="2"/>
    <n v="0.15124146189091309"/>
    <n v="7.0666143980387891E-3"/>
  </r>
  <r>
    <d v="2020-05-14T00:00:00"/>
    <x v="3"/>
    <n v="12037.5"/>
    <n v="981564"/>
    <n v="877726.201"/>
    <n v="69249.011815384612"/>
    <n v="10"/>
    <n v="627"/>
    <n v="545"/>
    <s v="43965Тольятти"/>
    <x v="1"/>
    <n v="0.11830317800892445"/>
    <n v="3.9407262931433658E-2"/>
  </r>
  <r>
    <d v="2020-05-15T00:00:00"/>
    <x v="3"/>
    <n v="14421"/>
    <n v="1150579.5"/>
    <n v="1038033.7869999999"/>
    <n v="68487.358569230768"/>
    <n v="10"/>
    <n v="743"/>
    <n v="652"/>
    <s v="43966Тольятти"/>
    <x v="1"/>
    <n v="0.10842201324223381"/>
    <n v="4.2444046602858158E-2"/>
  </r>
  <r>
    <d v="2020-05-29T00:00:00"/>
    <x v="3"/>
    <n v="14823"/>
    <n v="1273464"/>
    <n v="1068326.9369999999"/>
    <n v="76299.023384615386"/>
    <n v="10"/>
    <n v="873"/>
    <n v="770"/>
    <s v="43980Тольятти"/>
    <x v="0"/>
    <n v="0.1920171212532106"/>
    <n v="0.12059795101411423"/>
  </r>
  <r>
    <d v="2020-05-27T00:00:00"/>
    <x v="4"/>
    <n v="31257"/>
    <n v="2924133"/>
    <n v="2311405.017"/>
    <n v="148582.33846153846"/>
    <n v="20"/>
    <n v="2079"/>
    <n v="1856"/>
    <s v="43978Нижний Новгород"/>
    <x v="0"/>
    <n v="0.26508897337052029"/>
    <n v="0.20080671328683095"/>
  </r>
  <r>
    <d v="2020-05-22T00:00:00"/>
    <x v="4"/>
    <n v="38074.5"/>
    <n v="3414180"/>
    <n v="2805831.5209999997"/>
    <n v="124540.74078461538"/>
    <n v="20"/>
    <n v="2306"/>
    <n v="2054"/>
    <s v="43973Нижний Новгород"/>
    <x v="2"/>
    <n v="0.21681575477603324"/>
    <n v="0.17242936170413953"/>
  </r>
  <r>
    <d v="2020-06-01T00:00:00"/>
    <x v="4"/>
    <n v="32170.5"/>
    <n v="3013512"/>
    <n v="2355616.679"/>
    <n v="219429.2774153846"/>
    <n v="20"/>
    <n v="2136"/>
    <n v="1899"/>
    <s v="43983Нижний Новгород"/>
    <x v="5"/>
    <n v="0.27928793630349397"/>
    <n v="0.18613641493265018"/>
  </r>
  <r>
    <d v="2020-05-11T00:00:00"/>
    <x v="4"/>
    <n v="42397.5"/>
    <n v="3911979"/>
    <n v="3086459.8370000003"/>
    <n v="164514.63076923075"/>
    <n v="19"/>
    <n v="2530"/>
    <n v="2270"/>
    <s v="43962Нижний Новгород"/>
    <x v="1"/>
    <n v="0.26746473519720049"/>
    <n v="0.21416268707168953"/>
  </r>
  <r>
    <d v="2020-05-18T00:00:00"/>
    <x v="4"/>
    <n v="28668"/>
    <n v="2588148"/>
    <n v="2042294.1669999999"/>
    <n v="160977.42935384615"/>
    <n v="19"/>
    <n v="1858"/>
    <n v="1648"/>
    <s v="43969Нижний Новгород"/>
    <x v="2"/>
    <n v="0.26727483328311347"/>
    <n v="0.18845297110724893"/>
  </r>
  <r>
    <d v="2020-05-14T00:00:00"/>
    <x v="4"/>
    <n v="27411"/>
    <n v="2441520"/>
    <n v="1933378.3459999997"/>
    <n v="141658.27661538462"/>
    <n v="19"/>
    <n v="1675"/>
    <n v="1475"/>
    <s v="43965Нижний Новгород"/>
    <x v="1"/>
    <n v="0.26282577078164937"/>
    <n v="0.18955595429256752"/>
  </r>
  <r>
    <d v="2020-05-15T00:00:00"/>
    <x v="4"/>
    <n v="32854.5"/>
    <n v="2949078"/>
    <n v="2391958.463"/>
    <n v="129383.86666153846"/>
    <n v="19"/>
    <n v="1940"/>
    <n v="1715"/>
    <s v="43966Нижний Новгород"/>
    <x v="1"/>
    <n v="0.23291354997078811"/>
    <n v="0.17882236541933694"/>
  </r>
  <r>
    <d v="2020-05-29T00:00:00"/>
    <x v="4"/>
    <n v="35346"/>
    <n v="3258054"/>
    <n v="2595610.66"/>
    <n v="195198.78461538462"/>
    <n v="20"/>
    <n v="2249"/>
    <n v="2000"/>
    <s v="43980Нижний Новгород"/>
    <x v="0"/>
    <n v="0.25521675889557327"/>
    <n v="0.18001334429124866"/>
  </r>
  <r>
    <d v="2020-05-27T00:00:00"/>
    <x v="5"/>
    <n v="286558.5"/>
    <n v="29256993"/>
    <n v="21169527.457000002"/>
    <n v="646741.28130000003"/>
    <n v="129"/>
    <n v="17115"/>
    <n v="15962"/>
    <s v="43978Санкт-Петербург Юг"/>
    <x v="0"/>
    <n v="0.38203335239425779"/>
    <n v="0.35148277526807137"/>
  </r>
  <r>
    <d v="2020-05-22T00:00:00"/>
    <x v="5"/>
    <n v="304092"/>
    <n v="29465769"/>
    <n v="22276452.264999997"/>
    <n v="570447.6369538462"/>
    <n v="129"/>
    <n v="17088"/>
    <n v="15804"/>
    <s v="43973Санкт-Петербург Юг"/>
    <x v="2"/>
    <n v="0.32273167421257704"/>
    <n v="0.29712402223245837"/>
  </r>
  <r>
    <d v="2020-06-01T00:00:00"/>
    <x v="5"/>
    <n v="272926.5"/>
    <n v="27770092.5"/>
    <n v="20952913.508000001"/>
    <n v="872904.40428461542"/>
    <n v="128"/>
    <n v="16285"/>
    <n v="15130"/>
    <s v="43983Санкт-Петербург Юг"/>
    <x v="5"/>
    <n v="0.32535709124161377"/>
    <n v="0.2836968035708165"/>
  </r>
  <r>
    <d v="2020-05-11T00:00:00"/>
    <x v="5"/>
    <n v="237099"/>
    <n v="24628233.223949999"/>
    <n v="17679930.469999999"/>
    <n v="622499.33031538466"/>
    <n v="129"/>
    <n v="14043"/>
    <n v="13167"/>
    <s v="43962Санкт-Петербург Юг"/>
    <x v="1"/>
    <n v="0.39300509499967506"/>
    <n v="0.35779571839202007"/>
  </r>
  <r>
    <d v="2020-05-18T00:00:00"/>
    <x v="5"/>
    <n v="273900"/>
    <n v="27535284.147600003"/>
    <n v="19680985.969000001"/>
    <n v="764540.58792307694"/>
    <n v="129"/>
    <n v="16110"/>
    <n v="14992"/>
    <s v="43969Санкт-Петербург Юг"/>
    <x v="2"/>
    <n v="0.3990805232507913"/>
    <n v="0.36023386236056337"/>
  </r>
  <r>
    <d v="2020-05-14T00:00:00"/>
    <x v="5"/>
    <n v="274059"/>
    <n v="28181292"/>
    <n v="20493717.226"/>
    <n v="806120.19333076919"/>
    <n v="129"/>
    <n v="15804"/>
    <n v="14738"/>
    <s v="43965Санкт-Петербург Юг"/>
    <x v="1"/>
    <n v="0.37511861265690327"/>
    <n v="0.33578362113530369"/>
  </r>
  <r>
    <d v="2020-05-15T00:00:00"/>
    <x v="5"/>
    <n v="318816"/>
    <n v="32354331"/>
    <n v="23895072.432"/>
    <n v="616932.92353846144"/>
    <n v="129"/>
    <n v="17808"/>
    <n v="16486"/>
    <s v="43966Санкт-Петербург Юг"/>
    <x v="1"/>
    <n v="0.35401686234989022"/>
    <n v="0.32819844621852612"/>
  </r>
  <r>
    <d v="2020-05-27T00:00:00"/>
    <x v="6"/>
    <n v="370012.5"/>
    <n v="39034861.5"/>
    <n v="28040467.216000002"/>
    <n v="681486.56664615381"/>
    <n v="124"/>
    <n v="21384"/>
    <n v="19897"/>
    <s v="43978Санкт-Петербург Север"/>
    <x v="0"/>
    <n v="0.39209026723087387"/>
    <n v="0.36778658636148753"/>
  </r>
  <r>
    <d v="2020-05-22T00:00:00"/>
    <x v="6"/>
    <n v="393018"/>
    <n v="39498373.5"/>
    <n v="29683782.432999995"/>
    <n v="636230.32011538453"/>
    <n v="125"/>
    <n v="21427"/>
    <n v="19799"/>
    <s v="43973Санкт-Петербург Север"/>
    <x v="2"/>
    <n v="0.3306381553345758"/>
    <n v="0.30920455530225399"/>
  </r>
  <r>
    <d v="2020-06-01T00:00:00"/>
    <x v="6"/>
    <n v="349699.5"/>
    <n v="37257840.18135"/>
    <n v="27640203.134"/>
    <n v="744856.58547692304"/>
    <n v="123"/>
    <n v="20325"/>
    <n v="18935"/>
    <s v="43983Санкт-Петербург Север"/>
    <x v="5"/>
    <n v="0.34795826212722075"/>
    <n v="0.32100995853242259"/>
  </r>
  <r>
    <d v="2020-05-11T00:00:00"/>
    <x v="6"/>
    <n v="318565.5"/>
    <n v="33781581"/>
    <n v="24232690.171"/>
    <n v="605833.76570769225"/>
    <n v="125"/>
    <n v="18066"/>
    <n v="16883"/>
    <s v="43962Санкт-Петербург Север"/>
    <x v="1"/>
    <n v="0.39404996975645112"/>
    <n v="0.36904928838626166"/>
  </r>
  <r>
    <d v="2020-05-29T00:00:00"/>
    <x v="5"/>
    <n v="422965.5"/>
    <n v="41767140.105000004"/>
    <n v="32361318.846999999"/>
    <n v="525087.91538461542"/>
    <n v="129"/>
    <n v="22403"/>
    <n v="20676"/>
    <s v="43980Санкт-Петербург Юг"/>
    <x v="0"/>
    <n v="0.29065012159947728"/>
    <n v="0.27442433309354025"/>
  </r>
  <r>
    <d v="2020-05-18T00:00:00"/>
    <x v="6"/>
    <n v="355081.5"/>
    <n v="36876888"/>
    <n v="26228948.559"/>
    <n v="898617.75030769221"/>
    <n v="125"/>
    <n v="20449"/>
    <n v="19060"/>
    <s v="43969Санкт-Петербург Север"/>
    <x v="2"/>
    <n v="0.405961352855921"/>
    <n v="0.37170082013626887"/>
  </r>
  <r>
    <d v="2020-05-14T00:00:00"/>
    <x v="6"/>
    <n v="358387.5"/>
    <n v="37963150.5"/>
    <n v="27483828.208999999"/>
    <n v="506964.83088461537"/>
    <n v="125"/>
    <n v="20247"/>
    <n v="18812"/>
    <s v="43965Санкт-Петербург Север"/>
    <x v="1"/>
    <n v="0.3812904887670775"/>
    <n v="0.36284455659818837"/>
  </r>
  <r>
    <d v="2020-05-15T00:00:00"/>
    <x v="6"/>
    <n v="403261.5"/>
    <n v="42271377"/>
    <n v="31105053.390999999"/>
    <n v="571050.76427692303"/>
    <n v="125"/>
    <n v="21862"/>
    <n v="20235"/>
    <s v="43966Санкт-Петербург Север"/>
    <x v="1"/>
    <n v="0.35898744389330928"/>
    <n v="0.34062866607355624"/>
  </r>
  <r>
    <d v="2020-05-27T00:00:00"/>
    <x v="7"/>
    <n v="69010.5"/>
    <n v="5985894"/>
    <n v="4624968.49"/>
    <n v="168769.33384615384"/>
    <n v="36"/>
    <n v="4951"/>
    <n v="4584"/>
    <s v="43978Волгоград"/>
    <x v="0"/>
    <n v="0.29425616908365138"/>
    <n v="0.25776525369448428"/>
  </r>
  <r>
    <d v="2020-05-22T00:00:00"/>
    <x v="7"/>
    <n v="75820.5"/>
    <n v="5943489"/>
    <n v="5046963.6720000003"/>
    <n v="196334.07284615384"/>
    <n v="36"/>
    <n v="4857"/>
    <n v="4456"/>
    <s v="43973Волгоград"/>
    <x v="2"/>
    <n v="0.17763657245520187"/>
    <n v="0.13873514862776407"/>
  </r>
  <r>
    <d v="2020-06-01T00:00:00"/>
    <x v="7"/>
    <n v="64740"/>
    <n v="5800290"/>
    <n v="4332158.4330000002"/>
    <n v="205428.24997692305"/>
    <n v="37"/>
    <n v="4722"/>
    <n v="4352"/>
    <s v="43983Волгоград"/>
    <x v="5"/>
    <n v="0.33889147631734357"/>
    <n v="0.2914721002363389"/>
  </r>
  <r>
    <d v="2020-05-11T00:00:00"/>
    <x v="7"/>
    <n v="59574"/>
    <n v="5178169.5"/>
    <n v="3929032.2650000001"/>
    <n v="208822.33076923079"/>
    <n v="36"/>
    <n v="4150"/>
    <n v="3838"/>
    <s v="43962Волгоград"/>
    <x v="1"/>
    <n v="0.31792491146671709"/>
    <n v="0.26477637088856254"/>
  </r>
  <r>
    <d v="2020-05-29T00:00:00"/>
    <x v="6"/>
    <n v="524481"/>
    <n v="54172029"/>
    <n v="41382275.210999995"/>
    <n v="512623.0388076923"/>
    <n v="124"/>
    <n v="25828"/>
    <n v="23974"/>
    <s v="43980Санкт-Петербург Север"/>
    <x v="0"/>
    <n v="0.30906357187437355"/>
    <n v="0.29667606934596186"/>
  </r>
  <r>
    <d v="2020-05-18T00:00:00"/>
    <x v="7"/>
    <n v="70278"/>
    <n v="5798476.5"/>
    <n v="4485664.5060000001"/>
    <n v="182019.63597692308"/>
    <n v="36"/>
    <n v="4885"/>
    <n v="4502"/>
    <s v="43969Волгоград"/>
    <x v="2"/>
    <n v="0.29266834205812536"/>
    <n v="0.25209026589272004"/>
  </r>
  <r>
    <d v="2020-05-14T00:00:00"/>
    <x v="7"/>
    <n v="63645"/>
    <n v="5366602.5"/>
    <n v="4245727.3389999997"/>
    <n v="137701.4149"/>
    <n v="36"/>
    <n v="4285"/>
    <n v="3950"/>
    <s v="43965Волгоград"/>
    <x v="1"/>
    <n v="0.26400074039234023"/>
    <n v="0.23156780160347465"/>
  </r>
  <r>
    <d v="2020-05-15T00:00:00"/>
    <x v="7"/>
    <n v="75642"/>
    <n v="6293952"/>
    <n v="5100877.9309999999"/>
    <n v="159537.61835384613"/>
    <n v="36"/>
    <n v="4862"/>
    <n v="4476"/>
    <s v="43966Волгоград"/>
    <x v="1"/>
    <n v="0.23389582835323885"/>
    <n v="0.2026193264427982"/>
  </r>
  <r>
    <d v="2020-05-27T00:00:00"/>
    <x v="8"/>
    <n v="40420.5"/>
    <n v="3780852"/>
    <n v="2893288.4459999995"/>
    <n v="291528.45785384614"/>
    <n v="21"/>
    <n v="2430"/>
    <n v="2216"/>
    <s v="43978Казань"/>
    <x v="0"/>
    <n v="0.30676635619482256"/>
    <n v="0.20600610940474284"/>
  </r>
  <r>
    <d v="2020-05-22T00:00:00"/>
    <x v="8"/>
    <n v="53838"/>
    <n v="4840833"/>
    <n v="4017247.747"/>
    <n v="147709.19777692307"/>
    <n v="21"/>
    <n v="2861"/>
    <n v="2612"/>
    <s v="43973Казань"/>
    <x v="2"/>
    <n v="0.20501231312284313"/>
    <n v="0.16824355822411194"/>
  </r>
  <r>
    <d v="2020-06-01T00:00:00"/>
    <x v="8"/>
    <n v="40528.5"/>
    <n v="3865251"/>
    <n v="2972895.4169999999"/>
    <n v="336001.08039230772"/>
    <n v="23"/>
    <n v="2531"/>
    <n v="2296"/>
    <s v="43983Казань"/>
    <x v="5"/>
    <n v="0.30016379920303132"/>
    <n v="0.18714230558743278"/>
  </r>
  <r>
    <d v="2020-05-11T00:00:00"/>
    <x v="8"/>
    <n v="32733"/>
    <n v="3079630.5"/>
    <n v="2364369.4010000001"/>
    <n v="281373.57021538459"/>
    <n v="21"/>
    <n v="1916"/>
    <n v="1733"/>
    <s v="43962Казань"/>
    <x v="1"/>
    <n v="0.30251664511369641"/>
    <n v="0.18351088818908942"/>
  </r>
  <r>
    <d v="2020-05-29T00:00:00"/>
    <x v="7"/>
    <n v="84433.5"/>
    <n v="7228395"/>
    <n v="5795765.9359999998"/>
    <n v="264121.66047692305"/>
    <n v="37"/>
    <n v="5672"/>
    <n v="5198"/>
    <s v="43980Волгоград"/>
    <x v="0"/>
    <n v="0.24718545914722398"/>
    <n v="0.20161397413670112"/>
  </r>
  <r>
    <d v="2020-05-18T00:00:00"/>
    <x v="8"/>
    <n v="36655.5"/>
    <n v="3360135"/>
    <n v="2596293.8219999997"/>
    <n v="202175.53846153847"/>
    <n v="21"/>
    <n v="2136"/>
    <n v="1947"/>
    <s v="43969Казань"/>
    <x v="2"/>
    <n v="0.29420444309018595"/>
    <n v="0.21633361939974677"/>
  </r>
  <r>
    <d v="2020-05-14T00:00:00"/>
    <x v="8"/>
    <n v="33886.5"/>
    <n v="3166479"/>
    <n v="2522496.074"/>
    <n v="156584.58769230769"/>
    <n v="21"/>
    <n v="1993"/>
    <n v="1796"/>
    <s v="43965Казань"/>
    <x v="1"/>
    <n v="0.25529590814340353"/>
    <n v="0.19322065288086246"/>
  </r>
  <r>
    <d v="2020-05-15T00:00:00"/>
    <x v="8"/>
    <n v="41697"/>
    <n v="3772258.5"/>
    <n v="3092823.6680000001"/>
    <n v="167669.98904615385"/>
    <n v="21"/>
    <n v="2255"/>
    <n v="2045"/>
    <s v="43966Казань"/>
    <x v="1"/>
    <n v="0.21968107623780636"/>
    <n v="0.16546848378355272"/>
  </r>
  <r>
    <d v="2020-05-29T00:00:00"/>
    <x v="8"/>
    <n v="44569.5"/>
    <n v="4108596"/>
    <n v="3229427.0830000001"/>
    <n v="121448.35925384614"/>
    <n v="22"/>
    <n v="2597"/>
    <n v="2379"/>
    <s v="43980Казань"/>
    <x v="0"/>
    <n v="0.27223680684045343"/>
    <n v="0.23463002516293499"/>
  </r>
  <r>
    <d v="2020-05-27T00:00:00"/>
    <x v="9"/>
    <n v="18069"/>
    <n v="1603084.5"/>
    <n v="1312709.0090000001"/>
    <n v="241760.20769230771"/>
    <n v="17"/>
    <n v="1203"/>
    <n v="1077"/>
    <s v="43978Пермь"/>
    <x v="0"/>
    <n v="0.2212032438333025"/>
    <n v="3.7034318325221617E-2"/>
  </r>
  <r>
    <d v="2020-05-22T00:00:00"/>
    <x v="9"/>
    <n v="21483"/>
    <n v="1774329"/>
    <n v="1460215.51"/>
    <n v="181509.9923076923"/>
    <n v="17"/>
    <n v="1268"/>
    <n v="1129"/>
    <s v="43973Пермь"/>
    <x v="2"/>
    <n v="0.21511447306843082"/>
    <n v="9.081090892693483E-2"/>
  </r>
  <r>
    <d v="2020-06-01T00:00:00"/>
    <x v="9"/>
    <n v="16687.5"/>
    <n v="1526608.5"/>
    <n v="1202670.0489999999"/>
    <n v="340349.53369230771"/>
    <n v="17"/>
    <n v="1185"/>
    <n v="1042"/>
    <s v="43983Пермь"/>
    <x v="5"/>
    <n v="0.2693493957626612"/>
    <n v="-1.3645540359097773E-2"/>
  </r>
  <r>
    <d v="2020-05-11T00:00:00"/>
    <x v="9"/>
    <n v="12238.5"/>
    <n v="1096002"/>
    <n v="872395.08600000001"/>
    <n v="218895.40769230769"/>
    <n v="15"/>
    <n v="812"/>
    <n v="714"/>
    <s v="43962Пермь"/>
    <x v="1"/>
    <n v="0.25631381651317553"/>
    <n v="5.4006566328736703E-3"/>
  </r>
  <r>
    <d v="2020-05-18T00:00:00"/>
    <x v="9"/>
    <n v="14290.5"/>
    <n v="1246162.5"/>
    <n v="983143.48999999987"/>
    <n v="263823.34615384613"/>
    <n v="16"/>
    <n v="925"/>
    <n v="816"/>
    <s v="43969Пермь"/>
    <x v="2"/>
    <n v="0.26752860866728634"/>
    <n v="-8.1812691842774788E-4"/>
  </r>
  <r>
    <d v="2020-05-14T00:00:00"/>
    <x v="9"/>
    <n v="14385"/>
    <n v="1223491.5"/>
    <n v="977925.73100000003"/>
    <n v="285708.40769230766"/>
    <n v="15"/>
    <n v="890"/>
    <n v="777"/>
    <s v="43965Пермь"/>
    <x v="1"/>
    <n v="0.25110881247484013"/>
    <n v="-4.1048760064078621E-2"/>
  </r>
  <r>
    <d v="2020-05-15T00:00:00"/>
    <x v="9"/>
    <n v="16498.5"/>
    <n v="1370482.5"/>
    <n v="1095453.1229999999"/>
    <n v="250663.81538461539"/>
    <n v="15"/>
    <n v="980"/>
    <n v="867"/>
    <s v="43966Пермь"/>
    <x v="1"/>
    <n v="0.25106448758556338"/>
    <n v="2.2242450273597614E-2"/>
  </r>
  <r>
    <d v="2020-05-27T00:00:00"/>
    <x v="10"/>
    <n v="13203"/>
    <n v="1211457"/>
    <n v="964554.21099999989"/>
    <n v="156117.80846153846"/>
    <n v="15"/>
    <n v="809"/>
    <n v="702"/>
    <s v="43978Ростов-на-Дону"/>
    <x v="0"/>
    <n v="0.25597606250044158"/>
    <n v="9.4121180026097734E-2"/>
  </r>
  <r>
    <d v="2020-05-22T00:00:00"/>
    <x v="10"/>
    <n v="15802.5"/>
    <n v="1411909.5"/>
    <n v="1158841.584"/>
    <n v="186035.59738461539"/>
    <n v="15"/>
    <n v="903"/>
    <n v="792"/>
    <s v="43973Ростов-на-Дону"/>
    <x v="2"/>
    <n v="0.21838007842839022"/>
    <n v="5.7844246824494842E-2"/>
  </r>
  <r>
    <d v="2020-06-01T00:00:00"/>
    <x v="10"/>
    <n v="16476"/>
    <n v="1565632.5"/>
    <n v="1234060.9909999999"/>
    <n v="194827.87672307692"/>
    <n v="16"/>
    <n v="1019"/>
    <n v="895"/>
    <s v="43983Ростов-на-Дону"/>
    <x v="5"/>
    <n v="0.26868324290140383"/>
    <n v="0.11080783954293486"/>
  </r>
  <r>
    <d v="2020-05-11T00:00:00"/>
    <x v="10"/>
    <n v="12654"/>
    <n v="1081158"/>
    <n v="927698.82299999986"/>
    <n v="197299.08136923076"/>
    <n v="15"/>
    <n v="684"/>
    <n v="585"/>
    <s v="43962Ростов-на-Дону"/>
    <x v="1"/>
    <n v="0.1654191782886418"/>
    <n v="-4.7256613118749881E-2"/>
  </r>
  <r>
    <d v="2020-05-29T00:00:00"/>
    <x v="9"/>
    <n v="19647"/>
    <n v="1764669"/>
    <n v="1409485.402"/>
    <n v="182377.32307692306"/>
    <n v="17"/>
    <n v="1296"/>
    <n v="1153"/>
    <s v="43980Пермь"/>
    <x v="0"/>
    <n v="0.25199522995840151"/>
    <n v="0.1226023871392156"/>
  </r>
  <r>
    <d v="2020-05-18T00:00:00"/>
    <x v="10"/>
    <n v="12450"/>
    <n v="1115146.5"/>
    <n v="897555.51099999994"/>
    <n v="150809.61403846153"/>
    <n v="15"/>
    <n v="729"/>
    <n v="636"/>
    <s v="43969Ростов-на-Дону"/>
    <x v="2"/>
    <n v="0.24242621913999932"/>
    <n v="7.4403615311920843E-2"/>
  </r>
  <r>
    <d v="2020-05-14T00:00:00"/>
    <x v="10"/>
    <n v="11161.5"/>
    <n v="963502.5"/>
    <n v="812962.67800000007"/>
    <n v="193118.32307692309"/>
    <n v="15"/>
    <n v="638"/>
    <n v="548"/>
    <s v="43965Ростов-на-Дону"/>
    <x v="1"/>
    <n v="0.18517433342739495"/>
    <n v="-5.2374484375681457E-2"/>
  </r>
  <r>
    <d v="2020-05-15T00:00:00"/>
    <x v="10"/>
    <n v="12229.5"/>
    <n v="1122730.5"/>
    <n v="921566.44700000004"/>
    <n v="147588"/>
    <n v="15"/>
    <n v="688"/>
    <n v="598"/>
    <s v="43966Ростов-на-Дону"/>
    <x v="1"/>
    <n v="0.218284914402922"/>
    <n v="5.8135854635775336E-2"/>
  </r>
  <r>
    <d v="2020-05-27T00:00:00"/>
    <x v="11"/>
    <n v="28050"/>
    <n v="2458555.5"/>
    <n v="1979227.4479999999"/>
    <n v="122940.53466153846"/>
    <n v="20"/>
    <n v="1873"/>
    <n v="1715"/>
    <s v="43978Краснодар"/>
    <x v="0"/>
    <n v="0.24217936775500912"/>
    <n v="0.18006395257836064"/>
  </r>
  <r>
    <d v="2020-05-22T00:00:00"/>
    <x v="11"/>
    <n v="30781.5"/>
    <n v="2540715"/>
    <n v="2108065.5690000001"/>
    <n v="90381.169230769228"/>
    <n v="19"/>
    <n v="1859"/>
    <n v="1697"/>
    <s v="43973Краснодар"/>
    <x v="2"/>
    <n v="0.20523528174943587"/>
    <n v="0.16236129786588752"/>
  </r>
  <r>
    <d v="2020-06-01T00:00:00"/>
    <x v="11"/>
    <n v="27960"/>
    <n v="2538967.5"/>
    <n v="1983277.5959999997"/>
    <n v="134168.53587692307"/>
    <n v="21"/>
    <n v="1879"/>
    <n v="1720"/>
    <s v="43983Краснодар"/>
    <x v="5"/>
    <n v="0.28018765760312681"/>
    <n v="0.21253775516510062"/>
  </r>
  <r>
    <d v="2020-05-11T00:00:00"/>
    <x v="11"/>
    <n v="23629.5"/>
    <n v="2164365"/>
    <n v="1678039.8589999999"/>
    <n v="151098.71538461538"/>
    <n v="19"/>
    <n v="1527"/>
    <n v="1389"/>
    <s v="43962Краснодар"/>
    <x v="1"/>
    <n v="0.28981739521361399"/>
    <n v="0.19977262388460626"/>
  </r>
  <r>
    <d v="2020-05-29T00:00:00"/>
    <x v="10"/>
    <n v="17052"/>
    <n v="1549020"/>
    <n v="1246591.997"/>
    <n v="104864.4846153846"/>
    <n v="16"/>
    <n v="981"/>
    <n v="859"/>
    <s v="43980Ростов-на-Дону"/>
    <x v="0"/>
    <n v="0.24260383808640801"/>
    <n v="0.15848290287444822"/>
  </r>
  <r>
    <d v="2020-05-18T00:00:00"/>
    <x v="11"/>
    <n v="27181.5"/>
    <n v="2324490"/>
    <n v="1796459.4790000001"/>
    <n v="129793.76153846155"/>
    <n v="19"/>
    <n v="1741"/>
    <n v="1597"/>
    <s v="43969Краснодар"/>
    <x v="2"/>
    <n v="0.29392843377348449"/>
    <n v="0.221678676372493"/>
  </r>
  <r>
    <d v="2020-05-14T00:00:00"/>
    <x v="11"/>
    <n v="25656"/>
    <n v="2225341.5"/>
    <n v="1766450.28"/>
    <n v="91828.489107692309"/>
    <n v="19"/>
    <n v="1635"/>
    <n v="1487"/>
    <s v="43965Краснодар"/>
    <x v="1"/>
    <n v="0.25978156600026125"/>
    <n v="0.20779680868929276"/>
  </r>
  <r>
    <d v="2020-05-15T00:00:00"/>
    <x v="11"/>
    <n v="29283"/>
    <n v="2477487"/>
    <n v="2005719.3469999998"/>
    <n v="77264.32873846154"/>
    <n v="19"/>
    <n v="1780"/>
    <n v="1615"/>
    <s v="43966Краснодар"/>
    <x v="1"/>
    <n v="0.23521119926655432"/>
    <n v="0.19668919525137266"/>
  </r>
  <r>
    <d v="2020-05-29T00:00:00"/>
    <x v="11"/>
    <n v="32782.5"/>
    <n v="2854741.5"/>
    <n v="2293738.9569999999"/>
    <n v="58400.799200000001"/>
    <n v="20"/>
    <n v="2064"/>
    <n v="1896"/>
    <s v="43980Краснодар"/>
    <x v="0"/>
    <n v="0.24457994284307744"/>
    <n v="0.21911898137587418"/>
  </r>
  <r>
    <d v="2020-05-27T00:00:00"/>
    <x v="12"/>
    <n v="215592"/>
    <n v="22342300.5"/>
    <n v="16240834.603999998"/>
    <n v="285591.72307692305"/>
    <n v="59"/>
    <n v="13942"/>
    <n v="12986"/>
    <s v="43978Москва Запад"/>
    <x v="0"/>
    <n v="0.37568672083497823"/>
    <n v="0.35810192731663382"/>
  </r>
  <r>
    <d v="2020-05-22T00:00:00"/>
    <x v="12"/>
    <n v="228334.5"/>
    <n v="22380772.5"/>
    <n v="17031004.072999999"/>
    <n v="275436.23846153845"/>
    <n v="60"/>
    <n v="14050"/>
    <n v="13027"/>
    <s v="43973Москва Запад"/>
    <x v="2"/>
    <n v="0.31411937922563382"/>
    <n v="0.29794674270456112"/>
  </r>
  <r>
    <d v="2020-06-01T00:00:00"/>
    <x v="12"/>
    <n v="188776.5"/>
    <n v="19465372.5"/>
    <n v="14354207.141999999"/>
    <n v="467483.70729230763"/>
    <n v="59"/>
    <n v="12299"/>
    <n v="11448"/>
    <s v="43983Москва Запад"/>
    <x v="5"/>
    <n v="0.3560743764833153"/>
    <n v="0.32350666287380053"/>
  </r>
  <r>
    <d v="2020-05-11T00:00:00"/>
    <x v="12"/>
    <n v="175293"/>
    <n v="17919144"/>
    <n v="12903628.608999999"/>
    <n v="355401.60769230768"/>
    <n v="60"/>
    <n v="11100"/>
    <n v="10407"/>
    <s v="43962Москва Запад"/>
    <x v="1"/>
    <n v="0.38869030898035828"/>
    <n v="0.36114754419213252"/>
  </r>
  <r>
    <d v="2020-05-18T00:00:00"/>
    <x v="12"/>
    <n v="201999"/>
    <n v="20422435.5"/>
    <n v="14541626.939999998"/>
    <n v="279597.86153846153"/>
    <n v="60"/>
    <n v="12460"/>
    <n v="11665"/>
    <s v="43969Москва Запад"/>
    <x v="2"/>
    <n v="0.40441200866070376"/>
    <n v="0.38518459602715827"/>
  </r>
  <r>
    <d v="2020-05-14T00:00:00"/>
    <x v="12"/>
    <n v="197946"/>
    <n v="19942435.5"/>
    <n v="14561721.772999998"/>
    <n v="363750.55692307692"/>
    <n v="60"/>
    <n v="11935"/>
    <n v="11178"/>
    <s v="43965Москва Запад"/>
    <x v="1"/>
    <n v="0.36951081821771892"/>
    <n v="0.3445309042629327"/>
  </r>
  <r>
    <d v="2020-05-15T00:00:00"/>
    <x v="12"/>
    <n v="230896.5"/>
    <n v="23085222"/>
    <n v="17099721.813000001"/>
    <n v="329754.63076923077"/>
    <n v="60"/>
    <n v="13544"/>
    <n v="12643"/>
    <s v="43966Москва Запад"/>
    <x v="1"/>
    <n v="0.35003494515621558"/>
    <n v="0.33075073489973439"/>
  </r>
  <r>
    <d v="2020-05-27T00:00:00"/>
    <x v="13"/>
    <n v="203532"/>
    <n v="20953324.5"/>
    <n v="15301120.521000002"/>
    <n v="356339.00384615385"/>
    <n v="54"/>
    <n v="13091"/>
    <n v="12216"/>
    <s v="43978Москва Восток"/>
    <x v="0"/>
    <n v="0.36939804318531044"/>
    <n v="0.34610961778162208"/>
  </r>
  <r>
    <d v="2020-05-22T00:00:00"/>
    <x v="13"/>
    <n v="214428"/>
    <n v="20812585.5"/>
    <n v="15857489.721000001"/>
    <n v="256649.16153846151"/>
    <n v="54"/>
    <n v="13014"/>
    <n v="12095"/>
    <s v="43973Москва Восток"/>
    <x v="2"/>
    <n v="0.31247668238674553"/>
    <n v="0.29629195415712023"/>
  </r>
  <r>
    <d v="2020-06-01T00:00:00"/>
    <x v="13"/>
    <n v="183228"/>
    <n v="18914194.5"/>
    <n v="13959979.012"/>
    <n v="464232.54846153839"/>
    <n v="54"/>
    <n v="11864"/>
    <n v="11071"/>
    <s v="43983Москва Восток"/>
    <x v="5"/>
    <n v="0.35488702982585829"/>
    <n v="0.32163249928089943"/>
  </r>
  <r>
    <d v="2020-05-11T00:00:00"/>
    <x v="13"/>
    <n v="166948.5"/>
    <n v="16971231"/>
    <n v="12200989.641000001"/>
    <n v="416475.07692307688"/>
    <n v="54"/>
    <n v="10570"/>
    <n v="9926"/>
    <s v="43962Москва Восток"/>
    <x v="1"/>
    <n v="0.39097167519675291"/>
    <n v="0.35683714273853651"/>
  </r>
  <r>
    <d v="2020-05-29T00:00:00"/>
    <x v="12"/>
    <n v="232102.5"/>
    <n v="23120443.5"/>
    <n v="17632080.519000001"/>
    <n v="331721.66923076921"/>
    <n v="59"/>
    <n v="14507"/>
    <n v="13386"/>
    <s v="43980Москва Запад"/>
    <x v="0"/>
    <n v="0.31127143362837079"/>
    <n v="0.29245790400131899"/>
  </r>
  <r>
    <d v="2020-05-18T00:00:00"/>
    <x v="13"/>
    <n v="196560"/>
    <n v="19855122"/>
    <n v="14172342.450999999"/>
    <n v="269626.30769230769"/>
    <n v="54"/>
    <n v="12012"/>
    <n v="11308"/>
    <s v="43969Москва Восток"/>
    <x v="2"/>
    <n v="0.40097673116832033"/>
    <n v="0.38195190809305773"/>
  </r>
  <r>
    <d v="2020-05-14T00:00:00"/>
    <x v="13"/>
    <n v="186496.5"/>
    <n v="18640998"/>
    <n v="13641908.620999999"/>
    <n v="364896.93846153846"/>
    <n v="54"/>
    <n v="11194"/>
    <n v="10554"/>
    <s v="43965Москва Восток"/>
    <x v="1"/>
    <n v="0.3664508770645577"/>
    <n v="0.33970264493669949"/>
  </r>
  <r>
    <d v="2020-05-15T00:00:00"/>
    <x v="13"/>
    <n v="219772.5"/>
    <n v="21895294.5"/>
    <n v="16241999.308"/>
    <n v="317179.04615384614"/>
    <n v="54"/>
    <n v="12791"/>
    <n v="11950"/>
    <s v="43966Москва Восток"/>
    <x v="1"/>
    <n v="0.34806645935611313"/>
    <n v="0.32853813404719506"/>
  </r>
  <r>
    <d v="2020-05-29T00:00:00"/>
    <x v="13"/>
    <n v="226476"/>
    <n v="22416151.5"/>
    <n v="17175270.221000001"/>
    <n v="306548.18846153846"/>
    <n v="54"/>
    <n v="14031"/>
    <n v="12943"/>
    <s v="43980Москва Восток"/>
    <x v="0"/>
    <n v="0.30514112509228736"/>
    <n v="0.28729289420467513"/>
  </r>
  <r>
    <d v="2020-05-27T00:00:00"/>
    <x v="15"/>
    <n v="8362.5"/>
    <n v="687684"/>
    <n v="597300.38899999997"/>
    <n v="48380.499253846152"/>
    <n v="7"/>
    <n v="409"/>
    <n v="329"/>
    <s v="43978Тюмень"/>
    <x v="0"/>
    <n v="0.15132019443570133"/>
    <n v="7.0321587796846191E-2"/>
  </r>
  <r>
    <d v="2020-05-22T00:00:00"/>
    <x v="14"/>
    <n v="17008.5"/>
    <n v="1398771"/>
    <n v="1144986.3970000001"/>
    <n v="158820.4117"/>
    <n v="18"/>
    <n v="985"/>
    <n v="861"/>
    <s v="43973Новосибирск"/>
    <x v="2"/>
    <n v="0.22164857474721586"/>
    <n v="8.2939143686612621E-2"/>
  </r>
  <r>
    <d v="2020-06-01T00:00:00"/>
    <x v="16"/>
    <n v="5166"/>
    <n v="389013"/>
    <n v="357353.07299999997"/>
    <n v="141592.70844615385"/>
    <n v="9"/>
    <n v="294"/>
    <n v="224"/>
    <s v="43983Томск"/>
    <x v="5"/>
    <n v="8.8595647811877162E-2"/>
    <n v="-0.30763071525665553"/>
  </r>
  <r>
    <d v="2020-05-11T00:00:00"/>
    <x v="14"/>
    <n v="10941"/>
    <n v="880356"/>
    <n v="723289.05500000005"/>
    <n v="166333.57363076921"/>
    <n v="15"/>
    <n v="654"/>
    <n v="564"/>
    <s v="43962Новосибирск"/>
    <x v="1"/>
    <n v="0.21715653501766308"/>
    <n v="-1.2811791588314943E-2"/>
  </r>
  <r>
    <d v="2020-05-18T00:00:00"/>
    <x v="14"/>
    <n v="14497.5"/>
    <n v="1230711"/>
    <n v="1005560.455"/>
    <n v="171097.83406153845"/>
    <n v="16"/>
    <n v="864"/>
    <n v="765"/>
    <s v="43969Новосибирск"/>
    <x v="2"/>
    <n v="0.22390552838516312"/>
    <n v="5.3753815267587858E-2"/>
  </r>
  <r>
    <d v="2020-05-14T00:00:00"/>
    <x v="14"/>
    <n v="13810.5"/>
    <n v="1131676.5"/>
    <n v="966968.63599999994"/>
    <n v="195740.02307692307"/>
    <n v="16"/>
    <n v="834"/>
    <n v="735"/>
    <s v="43965Новосибирск"/>
    <x v="1"/>
    <n v="0.17033423615613533"/>
    <n v="-3.2092208497363314E-2"/>
  </r>
  <r>
    <d v="2020-05-15T00:00:00"/>
    <x v="14"/>
    <n v="13752"/>
    <n v="1091040"/>
    <n v="898790.64599999995"/>
    <n v="149313.46028461537"/>
    <n v="16"/>
    <n v="817"/>
    <n v="718"/>
    <s v="43966Новосибирск"/>
    <x v="1"/>
    <n v="0.21389781352931445"/>
    <n v="4.7770739389053102E-2"/>
  </r>
  <r>
    <d v="2020-05-27T00:00:00"/>
    <x v="14"/>
    <n v="15276"/>
    <n v="1350199.5"/>
    <n v="1100106.21"/>
    <n v="107692.85196923077"/>
    <n v="18"/>
    <n v="962"/>
    <n v="859"/>
    <s v="43978Новосибирск"/>
    <x v="0"/>
    <n v="0.22733558607945686"/>
    <n v="0.12944244540785682"/>
  </r>
  <r>
    <d v="2020-06-01T00:00:00"/>
    <x v="17"/>
    <n v="4408.5"/>
    <n v="410892"/>
    <n v="346029.05"/>
    <n v="36168.753846153842"/>
    <n v="6"/>
    <n v="237"/>
    <n v="175"/>
    <s v="43983Уфа"/>
    <x v="5"/>
    <n v="0.18744943524250351"/>
    <n v="8.2924240475896957E-2"/>
  </r>
  <r>
    <d v="2020-05-29T00:00:00"/>
    <x v="15"/>
    <n v="9927"/>
    <n v="850840.5"/>
    <n v="733232.38899999997"/>
    <n v="51066.353846153841"/>
    <n v="7"/>
    <n v="491"/>
    <n v="411"/>
    <s v="43980Тюмень"/>
    <x v="0"/>
    <n v="0.16039677565307339"/>
    <n v="9.0751251788805248E-2"/>
  </r>
  <r>
    <d v="2020-06-01T00:00:00"/>
    <x v="15"/>
    <n v="9474"/>
    <n v="802447.5"/>
    <n v="682814.14599999995"/>
    <n v="81560.983369230773"/>
    <n v="7"/>
    <n v="500"/>
    <n v="418"/>
    <s v="43983Тюмень"/>
    <x v="5"/>
    <n v="0.17520632034474584"/>
    <n v="5.5758028526212283E-2"/>
  </r>
  <r>
    <d v="2020-05-29T00:00:00"/>
    <x v="14"/>
    <n v="16878"/>
    <n v="1438255.5"/>
    <n v="1180692.7039999999"/>
    <n v="102040.10621538461"/>
    <n v="18"/>
    <n v="1014"/>
    <n v="893"/>
    <s v="43980Новосибирск"/>
    <x v="0"/>
    <n v="0.21814549639158279"/>
    <n v="0.13172156417815511"/>
  </r>
  <r>
    <d v="2020-06-01T00:00:00"/>
    <x v="14"/>
    <n v="14238"/>
    <n v="1293219"/>
    <n v="1006008.1159999999"/>
    <n v="129348.2923076923"/>
    <n v="18"/>
    <n v="923"/>
    <n v="824"/>
    <s v="43983Новосибирск"/>
    <x v="5"/>
    <n v="0.2854955933576187"/>
    <n v="0.156919799335205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06026-46CB-4E81-9EBB-8CE8E073E0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2" firstHeaderRow="1" firstDataRow="1" firstDataCol="1"/>
  <pivotFields count="11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Sum of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D37CB-F3E3-41BD-A543-4E947F9760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2" firstHeaderRow="1" firstDataRow="1" firstDataCol="1"/>
  <pivotFields count="11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</pivotFields>
  <rowFields count="2">
    <field x="10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Sum of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B7AB0-BB45-4CCB-8B7F-18BDBC2E83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23" firstHeaderRow="0" firstDataRow="1" firstDataCol="1"/>
  <pivotFields count="11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dataField="1" showAll="0"/>
    <pivotField showAll="0"/>
    <pivotField showAll="0"/>
    <pivotField showAll="0"/>
    <pivotField axis="axisRow" showAll="0">
      <items count="7">
        <item h="1" sd="0" x="4"/>
        <item h="1" sd="0" x="3"/>
        <item h="1" sd="0" x="1"/>
        <item h="1" sd="0" x="2"/>
        <item h="1" sd="0" x="0"/>
        <item x="5"/>
        <item t="default"/>
      </items>
    </pivotField>
  </pivotFields>
  <rowFields count="2">
    <field x="10"/>
    <field x="1"/>
  </rowFields>
  <rowItems count="20"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Sum of Количество складов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DC681-68DC-465F-81E6-4A87B86DF63A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13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numFmtId="10" showAll="0"/>
  </pivotFields>
  <rowFields count="1">
    <field x="1"/>
  </rowFields>
  <rowItems count="19">
    <i>
      <x v="12"/>
    </i>
    <i>
      <x v="6"/>
    </i>
    <i>
      <x v="13"/>
    </i>
    <i>
      <x v="5"/>
    </i>
    <i>
      <x v="1"/>
    </i>
    <i>
      <x v="2"/>
    </i>
    <i>
      <x/>
    </i>
    <i>
      <x v="4"/>
    </i>
    <i>
      <x v="3"/>
    </i>
    <i>
      <x v="7"/>
    </i>
    <i>
      <x v="9"/>
    </i>
    <i>
      <x v="8"/>
    </i>
    <i>
      <x v="10"/>
    </i>
    <i>
      <x v="14"/>
    </i>
    <i>
      <x v="16"/>
    </i>
    <i>
      <x v="11"/>
    </i>
    <i>
      <x v="17"/>
    </i>
    <i>
      <x v="15"/>
    </i>
    <i t="grand">
      <x/>
    </i>
  </rowItems>
  <colItems count="1">
    <i/>
  </colItems>
  <dataFields count="1">
    <dataField name="Sum of Наценка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B8C17-EC94-4FF3-BFFA-09A1D0459A5A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C3:AD102" firstHeaderRow="1" firstDataRow="1" firstDataCol="1"/>
  <pivotFields count="13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10" showAll="0"/>
    <pivotField dataField="1" numFmtId="10" showAll="0"/>
  </pivotFields>
  <rowFields count="2">
    <field x="10"/>
    <field x="1"/>
  </rowFields>
  <rowItems count="99">
    <i>
      <x/>
    </i>
    <i r="1">
      <x v="6"/>
    </i>
    <i r="1">
      <x v="5"/>
    </i>
    <i r="1">
      <x v="12"/>
    </i>
    <i r="1">
      <x v="13"/>
    </i>
    <i r="1">
      <x v="1"/>
    </i>
    <i r="1">
      <x/>
    </i>
    <i r="1">
      <x v="2"/>
    </i>
    <i r="1">
      <x v="4"/>
    </i>
    <i r="1">
      <x v="3"/>
    </i>
    <i r="1">
      <x v="7"/>
    </i>
    <i r="1">
      <x v="9"/>
    </i>
    <i r="1">
      <x v="10"/>
    </i>
    <i r="1">
      <x v="8"/>
    </i>
    <i r="1">
      <x v="14"/>
    </i>
    <i>
      <x v="1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14"/>
    </i>
    <i r="1">
      <x v="8"/>
    </i>
    <i r="1">
      <x v="9"/>
    </i>
    <i r="1">
      <x v="10"/>
    </i>
    <i>
      <x v="2"/>
    </i>
    <i r="1">
      <x v="12"/>
    </i>
    <i r="1">
      <x v="6"/>
    </i>
    <i r="1">
      <x v="5"/>
    </i>
    <i r="1">
      <x v="13"/>
    </i>
    <i r="1">
      <x v="1"/>
    </i>
    <i r="1">
      <x/>
    </i>
    <i r="1">
      <x v="4"/>
    </i>
    <i r="1">
      <x v="2"/>
    </i>
    <i r="1">
      <x v="7"/>
    </i>
    <i r="1">
      <x v="3"/>
    </i>
    <i r="1">
      <x v="8"/>
    </i>
    <i r="1">
      <x v="9"/>
    </i>
    <i r="1">
      <x v="14"/>
    </i>
    <i r="1">
      <x v="10"/>
    </i>
    <i>
      <x v="3"/>
    </i>
    <i r="1">
      <x v="12"/>
    </i>
    <i r="1">
      <x v="6"/>
    </i>
    <i r="1">
      <x v="5"/>
    </i>
    <i r="1">
      <x v="13"/>
    </i>
    <i r="1">
      <x v="1"/>
    </i>
    <i r="1">
      <x v="4"/>
    </i>
    <i r="1">
      <x v="2"/>
    </i>
    <i r="1">
      <x/>
    </i>
    <i r="1">
      <x v="7"/>
    </i>
    <i r="1">
      <x v="3"/>
    </i>
    <i r="1">
      <x v="8"/>
    </i>
    <i r="1">
      <x v="14"/>
    </i>
    <i r="1">
      <x v="9"/>
    </i>
    <i r="1">
      <x v="10"/>
    </i>
    <i>
      <x v="4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8"/>
    </i>
    <i r="1">
      <x v="14"/>
    </i>
    <i r="1">
      <x v="10"/>
    </i>
    <i r="1">
      <x v="9"/>
    </i>
    <i r="1">
      <x v="16"/>
    </i>
    <i r="1">
      <x v="17"/>
    </i>
    <i r="1">
      <x v="15"/>
    </i>
    <i r="1">
      <x v="11"/>
    </i>
    <i>
      <x v="5"/>
    </i>
    <i r="1">
      <x v="6"/>
    </i>
    <i r="1">
      <x v="5"/>
    </i>
    <i r="1">
      <x v="12"/>
    </i>
    <i r="1">
      <x/>
    </i>
    <i r="1">
      <x v="13"/>
    </i>
    <i r="1">
      <x v="1"/>
    </i>
    <i r="1">
      <x v="4"/>
    </i>
    <i r="1">
      <x v="2"/>
    </i>
    <i r="1">
      <x v="7"/>
    </i>
    <i r="1">
      <x v="8"/>
    </i>
    <i r="1">
      <x v="10"/>
    </i>
    <i r="1">
      <x v="3"/>
    </i>
    <i r="1">
      <x v="17"/>
    </i>
    <i r="1">
      <x v="14"/>
    </i>
    <i r="1">
      <x v="16"/>
    </i>
    <i r="1">
      <x v="9"/>
    </i>
    <i r="1">
      <x v="11"/>
    </i>
    <i r="1">
      <x v="15"/>
    </i>
    <i t="grand">
      <x/>
    </i>
  </rowItems>
  <colItems count="1">
    <i/>
  </colItems>
  <dataFields count="1">
    <dataField name="Sum of Доходность" fld="12" baseField="0" baseItem="0"/>
  </dataFields>
  <chartFormats count="3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CE659-F812-451E-923B-F3F12CFA8B4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H3:J102" firstHeaderRow="0" firstDataRow="1" firstDataCol="1"/>
  <pivotFields count="13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10" showAll="0"/>
    <pivotField dataField="1" numFmtId="10" showAll="0"/>
  </pivotFields>
  <rowFields count="2">
    <field x="10"/>
    <field x="1"/>
  </rowFields>
  <rowItems count="99">
    <i>
      <x/>
    </i>
    <i r="1">
      <x v="6"/>
    </i>
    <i r="1">
      <x v="5"/>
    </i>
    <i r="1">
      <x v="12"/>
    </i>
    <i r="1">
      <x v="13"/>
    </i>
    <i r="1">
      <x v="1"/>
    </i>
    <i r="1">
      <x/>
    </i>
    <i r="1">
      <x v="2"/>
    </i>
    <i r="1">
      <x v="4"/>
    </i>
    <i r="1">
      <x v="3"/>
    </i>
    <i r="1">
      <x v="7"/>
    </i>
    <i r="1">
      <x v="9"/>
    </i>
    <i r="1">
      <x v="10"/>
    </i>
    <i r="1">
      <x v="8"/>
    </i>
    <i r="1">
      <x v="14"/>
    </i>
    <i>
      <x v="1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14"/>
    </i>
    <i r="1">
      <x v="8"/>
    </i>
    <i r="1">
      <x v="9"/>
    </i>
    <i r="1">
      <x v="10"/>
    </i>
    <i>
      <x v="2"/>
    </i>
    <i r="1">
      <x v="12"/>
    </i>
    <i r="1">
      <x v="6"/>
    </i>
    <i r="1">
      <x v="5"/>
    </i>
    <i r="1">
      <x v="13"/>
    </i>
    <i r="1">
      <x v="1"/>
    </i>
    <i r="1">
      <x/>
    </i>
    <i r="1">
      <x v="4"/>
    </i>
    <i r="1">
      <x v="2"/>
    </i>
    <i r="1">
      <x v="7"/>
    </i>
    <i r="1">
      <x v="3"/>
    </i>
    <i r="1">
      <x v="8"/>
    </i>
    <i r="1">
      <x v="9"/>
    </i>
    <i r="1">
      <x v="14"/>
    </i>
    <i r="1">
      <x v="10"/>
    </i>
    <i>
      <x v="3"/>
    </i>
    <i r="1">
      <x v="12"/>
    </i>
    <i r="1">
      <x v="6"/>
    </i>
    <i r="1">
      <x v="5"/>
    </i>
    <i r="1">
      <x v="13"/>
    </i>
    <i r="1">
      <x v="1"/>
    </i>
    <i r="1">
      <x v="4"/>
    </i>
    <i r="1">
      <x v="2"/>
    </i>
    <i r="1">
      <x/>
    </i>
    <i r="1">
      <x v="7"/>
    </i>
    <i r="1">
      <x v="3"/>
    </i>
    <i r="1">
      <x v="8"/>
    </i>
    <i r="1">
      <x v="14"/>
    </i>
    <i r="1">
      <x v="9"/>
    </i>
    <i r="1">
      <x v="10"/>
    </i>
    <i>
      <x v="4"/>
    </i>
    <i r="1">
      <x v="12"/>
    </i>
    <i r="1">
      <x v="6"/>
    </i>
    <i r="1">
      <x v="5"/>
    </i>
    <i r="1">
      <x v="13"/>
    </i>
    <i r="1">
      <x v="1"/>
    </i>
    <i r="1">
      <x/>
    </i>
    <i r="1">
      <x v="2"/>
    </i>
    <i r="1">
      <x v="4"/>
    </i>
    <i r="1">
      <x v="7"/>
    </i>
    <i r="1">
      <x v="3"/>
    </i>
    <i r="1">
      <x v="8"/>
    </i>
    <i r="1">
      <x v="14"/>
    </i>
    <i r="1">
      <x v="10"/>
    </i>
    <i r="1">
      <x v="9"/>
    </i>
    <i r="1">
      <x v="16"/>
    </i>
    <i r="1">
      <x v="17"/>
    </i>
    <i r="1">
      <x v="15"/>
    </i>
    <i r="1">
      <x v="11"/>
    </i>
    <i>
      <x v="5"/>
    </i>
    <i r="1">
      <x v="6"/>
    </i>
    <i r="1">
      <x v="5"/>
    </i>
    <i r="1">
      <x v="12"/>
    </i>
    <i r="1">
      <x/>
    </i>
    <i r="1">
      <x v="13"/>
    </i>
    <i r="1">
      <x v="1"/>
    </i>
    <i r="1">
      <x v="4"/>
    </i>
    <i r="1">
      <x v="2"/>
    </i>
    <i r="1">
      <x v="7"/>
    </i>
    <i r="1">
      <x v="8"/>
    </i>
    <i r="1">
      <x v="10"/>
    </i>
    <i r="1">
      <x v="3"/>
    </i>
    <i r="1">
      <x v="17"/>
    </i>
    <i r="1">
      <x v="14"/>
    </i>
    <i r="1">
      <x v="16"/>
    </i>
    <i r="1">
      <x v="9"/>
    </i>
    <i r="1">
      <x v="11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Товарооборот, руб" fld="3" baseField="0" baseItem="0"/>
    <dataField name="Sum of Доходность" fld="12" baseField="0" baseItem="0"/>
  </dataField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32821-B217-4877-9CF6-B0B9C531914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22" firstHeaderRow="1" firstDataRow="1" firstDataCol="1"/>
  <pivotFields count="13">
    <pivotField numFmtId="164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dataField="1" numFmtId="10" showAll="0"/>
  </pivotFields>
  <rowFields count="1">
    <field x="1"/>
  </rowFields>
  <rowItems count="19">
    <i>
      <x v="12"/>
    </i>
    <i>
      <x v="6"/>
    </i>
    <i>
      <x v="5"/>
    </i>
    <i>
      <x v="13"/>
    </i>
    <i>
      <x v="1"/>
    </i>
    <i>
      <x/>
    </i>
    <i>
      <x v="2"/>
    </i>
    <i>
      <x v="4"/>
    </i>
    <i>
      <x v="7"/>
    </i>
    <i>
      <x v="3"/>
    </i>
    <i>
      <x v="8"/>
    </i>
    <i>
      <x v="9"/>
    </i>
    <i>
      <x v="14"/>
    </i>
    <i>
      <x v="16"/>
    </i>
    <i>
      <x v="10"/>
    </i>
    <i>
      <x v="17"/>
    </i>
    <i>
      <x v="15"/>
    </i>
    <i>
      <x v="11"/>
    </i>
    <i t="grand">
      <x/>
    </i>
  </rowItems>
  <colItems count="1">
    <i/>
  </colItems>
  <dataFields count="1">
    <dataField name="Sum of Доходность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" workbookViewId="0">
      <selection activeCell="B29" sqref="B29"/>
    </sheetView>
  </sheetViews>
  <sheetFormatPr defaultColWidth="14.44140625" defaultRowHeight="15" customHeight="1" x14ac:dyDescent="0.3"/>
  <cols>
    <col min="1" max="1" width="10.44140625" customWidth="1"/>
    <col min="2" max="9" width="22" customWidth="1"/>
    <col min="10" max="26" width="8.6640625" customWidth="1"/>
  </cols>
  <sheetData>
    <row r="1" spans="1:26" ht="14.2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8">
        <v>43982</v>
      </c>
      <c r="B2" s="9" t="s">
        <v>9</v>
      </c>
      <c r="C2" s="9">
        <v>7944</v>
      </c>
      <c r="D2" s="9">
        <v>623971.5</v>
      </c>
      <c r="E2" s="9">
        <v>565363.01599999995</v>
      </c>
      <c r="F2" s="10">
        <v>64235.456923076919</v>
      </c>
      <c r="G2" s="11"/>
      <c r="H2" s="11"/>
      <c r="I2" s="11"/>
    </row>
    <row r="3" spans="1:26" ht="14.25" customHeight="1" x14ac:dyDescent="0.3">
      <c r="A3" s="12">
        <v>43981</v>
      </c>
      <c r="B3" s="13" t="s">
        <v>9</v>
      </c>
      <c r="C3" s="13">
        <v>10029</v>
      </c>
      <c r="D3" s="13">
        <v>787101</v>
      </c>
      <c r="E3" s="13">
        <v>707654.63099999994</v>
      </c>
      <c r="F3" s="14">
        <v>112379.26539999999</v>
      </c>
      <c r="G3" s="11"/>
      <c r="H3" s="11"/>
      <c r="I3" s="11"/>
    </row>
    <row r="4" spans="1:26" ht="14.25" customHeight="1" x14ac:dyDescent="0.3">
      <c r="A4" s="8">
        <v>43979</v>
      </c>
      <c r="B4" s="9" t="s">
        <v>9</v>
      </c>
      <c r="C4" s="9">
        <v>8536.5</v>
      </c>
      <c r="D4" s="9">
        <v>643944</v>
      </c>
      <c r="E4" s="9">
        <v>640961.69299999997</v>
      </c>
      <c r="F4" s="10">
        <v>61475.592307692306</v>
      </c>
      <c r="G4" s="11"/>
      <c r="H4" s="11"/>
      <c r="I4" s="11"/>
    </row>
    <row r="5" spans="1:26" ht="14.25" customHeight="1" x14ac:dyDescent="0.3">
      <c r="A5" s="12">
        <v>43967</v>
      </c>
      <c r="B5" s="13" t="s">
        <v>10</v>
      </c>
      <c r="C5" s="13">
        <v>38947.5</v>
      </c>
      <c r="D5" s="13">
        <v>3395892</v>
      </c>
      <c r="E5" s="13">
        <v>2740255.2110000001</v>
      </c>
      <c r="F5" s="14">
        <v>294361.0811230769</v>
      </c>
      <c r="G5" s="11"/>
      <c r="H5" s="11"/>
      <c r="I5" s="11"/>
    </row>
    <row r="6" spans="1:26" ht="14.25" customHeight="1" x14ac:dyDescent="0.3">
      <c r="A6" s="8">
        <v>43970</v>
      </c>
      <c r="B6" s="9" t="s">
        <v>10</v>
      </c>
      <c r="C6" s="9">
        <v>31842</v>
      </c>
      <c r="D6" s="9">
        <v>2771116.5</v>
      </c>
      <c r="E6" s="9">
        <v>2269371.4459999995</v>
      </c>
      <c r="F6" s="10">
        <v>328803.84615384613</v>
      </c>
      <c r="G6" s="11"/>
      <c r="H6" s="11"/>
      <c r="I6" s="11"/>
    </row>
    <row r="7" spans="1:26" ht="14.25" customHeight="1" x14ac:dyDescent="0.3">
      <c r="A7" s="12">
        <v>43968</v>
      </c>
      <c r="B7" s="13" t="s">
        <v>10</v>
      </c>
      <c r="C7" s="13">
        <v>32023.5</v>
      </c>
      <c r="D7" s="13">
        <v>2882458.5</v>
      </c>
      <c r="E7" s="13">
        <v>2290967.0389999999</v>
      </c>
      <c r="F7" s="14">
        <v>246817.75113846152</v>
      </c>
      <c r="G7" s="11"/>
      <c r="H7" s="11"/>
      <c r="I7" s="11"/>
    </row>
    <row r="8" spans="1:26" ht="14.25" customHeight="1" x14ac:dyDescent="0.3">
      <c r="A8" s="8">
        <v>43960</v>
      </c>
      <c r="B8" s="9" t="s">
        <v>10</v>
      </c>
      <c r="C8" s="9">
        <v>31147.5</v>
      </c>
      <c r="D8" s="9">
        <v>2831019</v>
      </c>
      <c r="E8" s="9">
        <v>2261296.2760000001</v>
      </c>
      <c r="F8" s="10">
        <v>225845</v>
      </c>
      <c r="G8" s="11"/>
      <c r="H8" s="11"/>
      <c r="I8" s="11"/>
    </row>
    <row r="9" spans="1:26" ht="14.25" customHeight="1" x14ac:dyDescent="0.3">
      <c r="A9" s="12">
        <v>43955</v>
      </c>
      <c r="B9" s="13" t="s">
        <v>10</v>
      </c>
      <c r="C9" s="13">
        <v>25566</v>
      </c>
      <c r="D9" s="13">
        <v>2372310</v>
      </c>
      <c r="E9" s="13">
        <v>1875929.923</v>
      </c>
      <c r="F9" s="14">
        <v>280340.16570000001</v>
      </c>
      <c r="G9" s="11"/>
      <c r="H9" s="11"/>
      <c r="I9" s="11"/>
    </row>
    <row r="10" spans="1:26" ht="14.25" customHeight="1" x14ac:dyDescent="0.3">
      <c r="A10" s="8">
        <v>43950</v>
      </c>
      <c r="B10" s="9" t="s">
        <v>10</v>
      </c>
      <c r="C10" s="9">
        <v>29319</v>
      </c>
      <c r="D10" s="9">
        <v>2623480.5</v>
      </c>
      <c r="E10" s="9">
        <v>2115481.9889999996</v>
      </c>
      <c r="F10" s="10">
        <v>139204.6</v>
      </c>
      <c r="G10" s="11"/>
      <c r="H10" s="11"/>
      <c r="I10" s="11"/>
    </row>
    <row r="11" spans="1:26" ht="14.25" customHeight="1" x14ac:dyDescent="0.3">
      <c r="A11" s="12">
        <v>43953</v>
      </c>
      <c r="B11" s="13" t="s">
        <v>10</v>
      </c>
      <c r="C11" s="13">
        <v>29031</v>
      </c>
      <c r="D11" s="13">
        <v>2711247</v>
      </c>
      <c r="E11" s="13">
        <v>2165434.9249999998</v>
      </c>
      <c r="F11" s="14">
        <v>185484.16923076924</v>
      </c>
      <c r="G11" s="11"/>
      <c r="H11" s="11"/>
      <c r="I11" s="11"/>
    </row>
    <row r="12" spans="1:26" ht="14.25" customHeight="1" x14ac:dyDescent="0.3">
      <c r="A12" s="8">
        <v>43977</v>
      </c>
      <c r="B12" s="9" t="s">
        <v>10</v>
      </c>
      <c r="C12" s="9">
        <v>33423</v>
      </c>
      <c r="D12" s="9">
        <v>2970330</v>
      </c>
      <c r="E12" s="9">
        <v>2395998.3769999999</v>
      </c>
      <c r="F12" s="10">
        <v>259067.63954615386</v>
      </c>
      <c r="G12" s="11"/>
      <c r="H12" s="11"/>
      <c r="I12" s="11"/>
    </row>
    <row r="13" spans="1:26" ht="14.25" customHeight="1" x14ac:dyDescent="0.3">
      <c r="A13" s="12">
        <v>43952</v>
      </c>
      <c r="B13" s="13" t="s">
        <v>10</v>
      </c>
      <c r="C13" s="13">
        <v>32487</v>
      </c>
      <c r="D13" s="13">
        <v>3031254</v>
      </c>
      <c r="E13" s="13">
        <v>2397503.37</v>
      </c>
      <c r="F13" s="14">
        <v>232079.84750769229</v>
      </c>
      <c r="G13" s="11"/>
      <c r="H13" s="11"/>
      <c r="I13" s="11"/>
    </row>
    <row r="14" spans="1:26" ht="14.25" customHeight="1" x14ac:dyDescent="0.3">
      <c r="A14" s="8">
        <v>43963</v>
      </c>
      <c r="B14" s="9" t="s">
        <v>10</v>
      </c>
      <c r="C14" s="9">
        <v>28219.5</v>
      </c>
      <c r="D14" s="9">
        <v>2595778.5</v>
      </c>
      <c r="E14" s="9">
        <v>2050101.9780000001</v>
      </c>
      <c r="F14" s="10">
        <v>309760.33573076921</v>
      </c>
      <c r="G14" s="11"/>
      <c r="H14" s="11"/>
      <c r="I14" s="11"/>
    </row>
    <row r="15" spans="1:26" ht="14.25" customHeight="1" x14ac:dyDescent="0.3">
      <c r="A15" s="12">
        <v>43972</v>
      </c>
      <c r="B15" s="13" t="s">
        <v>10</v>
      </c>
      <c r="C15" s="13">
        <v>31272</v>
      </c>
      <c r="D15" s="13">
        <v>2744382</v>
      </c>
      <c r="E15" s="13">
        <v>2257728.2139999997</v>
      </c>
      <c r="F15" s="14">
        <v>301623.79230769229</v>
      </c>
      <c r="G15" s="11"/>
      <c r="H15" s="11"/>
      <c r="I15" s="11"/>
    </row>
    <row r="16" spans="1:26" ht="14.25" customHeight="1" x14ac:dyDescent="0.3">
      <c r="A16" s="8">
        <v>43971</v>
      </c>
      <c r="B16" s="9" t="s">
        <v>10</v>
      </c>
      <c r="C16" s="9">
        <v>34077</v>
      </c>
      <c r="D16" s="9">
        <v>2929330.5</v>
      </c>
      <c r="E16" s="9">
        <v>2389543.5279999999</v>
      </c>
      <c r="F16" s="10">
        <v>459604.90796153841</v>
      </c>
      <c r="G16" s="11"/>
      <c r="H16" s="11"/>
      <c r="I16" s="11"/>
    </row>
    <row r="17" spans="1:9" ht="14.25" customHeight="1" x14ac:dyDescent="0.3">
      <c r="A17" s="12">
        <v>43956</v>
      </c>
      <c r="B17" s="13" t="s">
        <v>10</v>
      </c>
      <c r="C17" s="13">
        <v>31566</v>
      </c>
      <c r="D17" s="13">
        <v>2906763</v>
      </c>
      <c r="E17" s="13">
        <v>2323003.267</v>
      </c>
      <c r="F17" s="14">
        <v>287619.52953846153</v>
      </c>
      <c r="G17" s="11"/>
      <c r="H17" s="11"/>
      <c r="I17" s="11"/>
    </row>
    <row r="18" spans="1:9" ht="14.25" customHeight="1" x14ac:dyDescent="0.3">
      <c r="A18" s="8">
        <v>43949</v>
      </c>
      <c r="B18" s="9" t="s">
        <v>10</v>
      </c>
      <c r="C18" s="9">
        <v>26940</v>
      </c>
      <c r="D18" s="9">
        <v>2411587.5</v>
      </c>
      <c r="E18" s="9">
        <v>1931011.4870000002</v>
      </c>
      <c r="F18" s="10">
        <v>149032.79178461537</v>
      </c>
      <c r="G18" s="11"/>
      <c r="H18" s="11"/>
      <c r="I18" s="11"/>
    </row>
    <row r="19" spans="1:9" ht="14.25" customHeight="1" x14ac:dyDescent="0.3">
      <c r="A19" s="12">
        <v>43964</v>
      </c>
      <c r="B19" s="13" t="s">
        <v>10</v>
      </c>
      <c r="C19" s="13">
        <v>29241</v>
      </c>
      <c r="D19" s="13">
        <v>2629782</v>
      </c>
      <c r="E19" s="13">
        <v>2071714.7239999999</v>
      </c>
      <c r="F19" s="14">
        <v>361201.8010384615</v>
      </c>
      <c r="G19" s="11"/>
      <c r="H19" s="11"/>
      <c r="I19" s="11"/>
    </row>
    <row r="20" spans="1:9" ht="14.25" customHeight="1" x14ac:dyDescent="0.3">
      <c r="A20" s="8">
        <v>43954</v>
      </c>
      <c r="B20" s="9" t="s">
        <v>10</v>
      </c>
      <c r="C20" s="9">
        <v>26082</v>
      </c>
      <c r="D20" s="9">
        <v>2434914</v>
      </c>
      <c r="E20" s="9">
        <v>1925475.1139999998</v>
      </c>
      <c r="F20" s="10">
        <v>247646.60936153846</v>
      </c>
      <c r="G20" s="11"/>
      <c r="H20" s="11"/>
      <c r="I20" s="11"/>
    </row>
    <row r="21" spans="1:9" ht="14.25" customHeight="1" x14ac:dyDescent="0.3">
      <c r="A21" s="12">
        <v>43957</v>
      </c>
      <c r="B21" s="13" t="s">
        <v>10</v>
      </c>
      <c r="C21" s="13">
        <v>32511</v>
      </c>
      <c r="D21" s="13">
        <v>2938623</v>
      </c>
      <c r="E21" s="13">
        <v>2406562.0579999997</v>
      </c>
      <c r="F21" s="14">
        <v>306098.4769230769</v>
      </c>
      <c r="G21" s="11"/>
      <c r="H21" s="11"/>
      <c r="I21" s="11"/>
    </row>
    <row r="22" spans="1:9" ht="14.25" customHeight="1" x14ac:dyDescent="0.3">
      <c r="A22" s="8">
        <v>43974</v>
      </c>
      <c r="B22" s="9" t="s">
        <v>10</v>
      </c>
      <c r="C22" s="9">
        <v>42703.5</v>
      </c>
      <c r="D22" s="9">
        <v>3628726.5</v>
      </c>
      <c r="E22" s="9">
        <v>3056063.7349999999</v>
      </c>
      <c r="F22" s="10">
        <v>223670.01693846151</v>
      </c>
      <c r="G22" s="11"/>
      <c r="H22" s="11"/>
      <c r="I22" s="11"/>
    </row>
    <row r="23" spans="1:9" ht="14.25" customHeight="1" x14ac:dyDescent="0.3">
      <c r="A23" s="12">
        <v>43976</v>
      </c>
      <c r="B23" s="13" t="s">
        <v>10</v>
      </c>
      <c r="C23" s="13">
        <v>35592</v>
      </c>
      <c r="D23" s="13">
        <v>3176580</v>
      </c>
      <c r="E23" s="13">
        <v>2540760.0409999997</v>
      </c>
      <c r="F23" s="14">
        <v>351098.05384615384</v>
      </c>
      <c r="G23" s="11"/>
      <c r="H23" s="11"/>
      <c r="I23" s="11"/>
    </row>
    <row r="24" spans="1:9" ht="14.25" customHeight="1" x14ac:dyDescent="0.3">
      <c r="A24" s="8">
        <v>43951</v>
      </c>
      <c r="B24" s="9" t="s">
        <v>10</v>
      </c>
      <c r="C24" s="9">
        <v>30445.5</v>
      </c>
      <c r="D24" s="9">
        <v>2817196.5</v>
      </c>
      <c r="E24" s="9">
        <v>2244503.1999999997</v>
      </c>
      <c r="F24" s="10">
        <v>203231.46096923074</v>
      </c>
      <c r="G24" s="11"/>
      <c r="H24" s="11"/>
      <c r="I24" s="11"/>
    </row>
    <row r="25" spans="1:9" ht="14.25" customHeight="1" x14ac:dyDescent="0.3">
      <c r="A25" s="12">
        <v>43961</v>
      </c>
      <c r="B25" s="13" t="s">
        <v>10</v>
      </c>
      <c r="C25" s="13">
        <v>36619.5</v>
      </c>
      <c r="D25" s="13">
        <v>3312967.5</v>
      </c>
      <c r="E25" s="13">
        <v>2647972.3429999999</v>
      </c>
      <c r="F25" s="14">
        <v>371661.65384615387</v>
      </c>
      <c r="G25" s="11"/>
      <c r="H25" s="11"/>
      <c r="I25" s="11"/>
    </row>
    <row r="26" spans="1:9" ht="14.25" customHeight="1" x14ac:dyDescent="0.3">
      <c r="A26" s="8">
        <v>43959</v>
      </c>
      <c r="B26" s="9" t="s">
        <v>10</v>
      </c>
      <c r="C26" s="9">
        <v>29409</v>
      </c>
      <c r="D26" s="9">
        <v>2645160</v>
      </c>
      <c r="E26" s="9">
        <v>2133443.3049999997</v>
      </c>
      <c r="F26" s="10">
        <v>355537.44449230767</v>
      </c>
      <c r="G26" s="11"/>
      <c r="H26" s="11"/>
      <c r="I26" s="11"/>
    </row>
    <row r="27" spans="1:9" ht="14.25" customHeight="1" x14ac:dyDescent="0.3">
      <c r="A27" s="12">
        <v>43958</v>
      </c>
      <c r="B27" s="13" t="s">
        <v>10</v>
      </c>
      <c r="C27" s="13">
        <v>27018</v>
      </c>
      <c r="D27" s="13">
        <v>2472213</v>
      </c>
      <c r="E27" s="13">
        <v>2000889.9870000002</v>
      </c>
      <c r="F27" s="14">
        <v>283287.86923076923</v>
      </c>
      <c r="G27" s="11"/>
      <c r="H27" s="11"/>
      <c r="I27" s="11"/>
    </row>
    <row r="28" spans="1:9" ht="14.25" customHeight="1" x14ac:dyDescent="0.3">
      <c r="A28" s="8">
        <v>43975</v>
      </c>
      <c r="B28" s="9" t="s">
        <v>10</v>
      </c>
      <c r="C28" s="9">
        <v>34303.5</v>
      </c>
      <c r="D28" s="9">
        <v>2924746.5</v>
      </c>
      <c r="E28" s="9">
        <v>2399312.9350000001</v>
      </c>
      <c r="F28" s="10">
        <v>282325.24615384615</v>
      </c>
      <c r="G28" s="11"/>
      <c r="H28" s="11"/>
      <c r="I28" s="11"/>
    </row>
    <row r="29" spans="1:9" ht="14.25" customHeight="1" x14ac:dyDescent="0.3">
      <c r="A29" s="12">
        <v>43982</v>
      </c>
      <c r="B29" s="13" t="s">
        <v>10</v>
      </c>
      <c r="C29" s="13">
        <v>36999</v>
      </c>
      <c r="D29" s="13">
        <v>3473895</v>
      </c>
      <c r="E29" s="13">
        <v>2757933.63</v>
      </c>
      <c r="F29" s="14">
        <v>112971.77692307692</v>
      </c>
      <c r="G29" s="11"/>
      <c r="H29" s="11"/>
      <c r="I29" s="11"/>
    </row>
    <row r="30" spans="1:9" ht="14.25" customHeight="1" x14ac:dyDescent="0.3">
      <c r="A30" s="8">
        <v>43981</v>
      </c>
      <c r="B30" s="9" t="s">
        <v>10</v>
      </c>
      <c r="C30" s="9">
        <v>44001</v>
      </c>
      <c r="D30" s="9">
        <v>3921784.5</v>
      </c>
      <c r="E30" s="9">
        <v>3132604.841</v>
      </c>
      <c r="F30" s="10">
        <v>242715.26253846151</v>
      </c>
      <c r="G30" s="11"/>
      <c r="H30" s="11"/>
      <c r="I30" s="11"/>
    </row>
    <row r="31" spans="1:9" ht="14.25" customHeight="1" x14ac:dyDescent="0.3">
      <c r="A31" s="12">
        <v>43979</v>
      </c>
      <c r="B31" s="13" t="s">
        <v>10</v>
      </c>
      <c r="C31" s="13">
        <v>30982.5</v>
      </c>
      <c r="D31" s="13">
        <v>2827773</v>
      </c>
      <c r="E31" s="13">
        <v>2232253.034</v>
      </c>
      <c r="F31" s="14">
        <v>343211.54262307688</v>
      </c>
      <c r="G31" s="11"/>
      <c r="H31" s="11"/>
      <c r="I31" s="11"/>
    </row>
    <row r="32" spans="1:9" ht="14.25" customHeight="1" x14ac:dyDescent="0.3">
      <c r="A32" s="8">
        <v>43967</v>
      </c>
      <c r="B32" s="9" t="s">
        <v>11</v>
      </c>
      <c r="C32" s="9">
        <v>88063.5</v>
      </c>
      <c r="D32" s="9">
        <v>7583758.5</v>
      </c>
      <c r="E32" s="9">
        <v>5779076.7979999995</v>
      </c>
      <c r="F32" s="10">
        <v>152384.93586153846</v>
      </c>
      <c r="G32" s="11"/>
      <c r="H32" s="11"/>
      <c r="I32" s="11"/>
    </row>
    <row r="33" spans="1:9" ht="14.25" customHeight="1" x14ac:dyDescent="0.3">
      <c r="A33" s="12">
        <v>43970</v>
      </c>
      <c r="B33" s="13" t="s">
        <v>11</v>
      </c>
      <c r="C33" s="13">
        <v>84024</v>
      </c>
      <c r="D33" s="13">
        <v>6815511</v>
      </c>
      <c r="E33" s="13">
        <v>5426339.5819999995</v>
      </c>
      <c r="F33" s="14">
        <v>195070.25003076921</v>
      </c>
      <c r="G33" s="11"/>
      <c r="H33" s="11"/>
      <c r="I33" s="11"/>
    </row>
    <row r="34" spans="1:9" ht="14.25" customHeight="1" x14ac:dyDescent="0.3">
      <c r="A34" s="8">
        <v>43968</v>
      </c>
      <c r="B34" s="9" t="s">
        <v>11</v>
      </c>
      <c r="C34" s="9">
        <v>78057</v>
      </c>
      <c r="D34" s="9">
        <v>6774946.5</v>
      </c>
      <c r="E34" s="9">
        <v>5115462.4009999996</v>
      </c>
      <c r="F34" s="10">
        <v>61149.515384615377</v>
      </c>
      <c r="G34" s="11"/>
      <c r="H34" s="11"/>
      <c r="I34" s="11"/>
    </row>
    <row r="35" spans="1:9" ht="14.25" customHeight="1" x14ac:dyDescent="0.3">
      <c r="A35" s="12">
        <v>43960</v>
      </c>
      <c r="B35" s="13" t="s">
        <v>11</v>
      </c>
      <c r="C35" s="13">
        <v>69720</v>
      </c>
      <c r="D35" s="13">
        <v>6264933</v>
      </c>
      <c r="E35" s="13">
        <v>4726931.9569999995</v>
      </c>
      <c r="F35" s="14">
        <v>294634.35530769231</v>
      </c>
      <c r="G35" s="11"/>
      <c r="H35" s="11"/>
      <c r="I35" s="11"/>
    </row>
    <row r="36" spans="1:9" ht="14.25" customHeight="1" x14ac:dyDescent="0.3">
      <c r="A36" s="8">
        <v>43955</v>
      </c>
      <c r="B36" s="9" t="s">
        <v>11</v>
      </c>
      <c r="C36" s="9">
        <v>72928.5</v>
      </c>
      <c r="D36" s="9">
        <v>6642249</v>
      </c>
      <c r="E36" s="9">
        <v>4993791.9560000002</v>
      </c>
      <c r="F36" s="10">
        <v>215294.37692307692</v>
      </c>
      <c r="G36" s="11"/>
      <c r="H36" s="11"/>
      <c r="I36" s="11"/>
    </row>
    <row r="37" spans="1:9" ht="14.25" customHeight="1" x14ac:dyDescent="0.3">
      <c r="A37" s="12">
        <v>43950</v>
      </c>
      <c r="B37" s="13" t="s">
        <v>11</v>
      </c>
      <c r="C37" s="13">
        <v>79527</v>
      </c>
      <c r="D37" s="13">
        <v>7180498.5</v>
      </c>
      <c r="E37" s="13">
        <v>5432087.9790000003</v>
      </c>
      <c r="F37" s="14">
        <v>172769.19230769231</v>
      </c>
      <c r="G37" s="11"/>
      <c r="H37" s="11"/>
      <c r="I37" s="11"/>
    </row>
    <row r="38" spans="1:9" ht="14.25" customHeight="1" x14ac:dyDescent="0.3">
      <c r="A38" s="8">
        <v>43953</v>
      </c>
      <c r="B38" s="9" t="s">
        <v>11</v>
      </c>
      <c r="C38" s="9">
        <v>60463.5</v>
      </c>
      <c r="D38" s="9">
        <v>5554192.5</v>
      </c>
      <c r="E38" s="9">
        <v>4218316.0290000001</v>
      </c>
      <c r="F38" s="10">
        <v>244262.12107692307</v>
      </c>
      <c r="G38" s="11"/>
      <c r="H38" s="11"/>
      <c r="I38" s="11"/>
    </row>
    <row r="39" spans="1:9" ht="14.25" customHeight="1" x14ac:dyDescent="0.3">
      <c r="A39" s="12">
        <v>43977</v>
      </c>
      <c r="B39" s="13" t="s">
        <v>11</v>
      </c>
      <c r="C39" s="13">
        <v>79975.5</v>
      </c>
      <c r="D39" s="13">
        <v>6676459.5</v>
      </c>
      <c r="E39" s="13">
        <v>5083946.1689999998</v>
      </c>
      <c r="F39" s="14">
        <v>141931.13193076922</v>
      </c>
      <c r="G39" s="11"/>
      <c r="H39" s="11"/>
      <c r="I39" s="11"/>
    </row>
    <row r="40" spans="1:9" ht="14.25" customHeight="1" x14ac:dyDescent="0.3">
      <c r="A40" s="8">
        <v>43952</v>
      </c>
      <c r="B40" s="9" t="s">
        <v>11</v>
      </c>
      <c r="C40" s="9">
        <v>97534.5</v>
      </c>
      <c r="D40" s="9">
        <v>8893024.5</v>
      </c>
      <c r="E40" s="9">
        <v>6855177.2400000002</v>
      </c>
      <c r="F40" s="10">
        <v>185180.38007692309</v>
      </c>
      <c r="G40" s="11"/>
      <c r="H40" s="11"/>
      <c r="I40" s="11"/>
    </row>
    <row r="41" spans="1:9" ht="14.25" customHeight="1" x14ac:dyDescent="0.3">
      <c r="A41" s="12">
        <v>43963</v>
      </c>
      <c r="B41" s="13" t="s">
        <v>11</v>
      </c>
      <c r="C41" s="13">
        <v>71520</v>
      </c>
      <c r="D41" s="13">
        <v>6398361</v>
      </c>
      <c r="E41" s="13">
        <v>4793096.1439999994</v>
      </c>
      <c r="F41" s="14">
        <v>181432.06769230767</v>
      </c>
      <c r="G41" s="11"/>
      <c r="H41" s="11"/>
      <c r="I41" s="11"/>
    </row>
    <row r="42" spans="1:9" ht="14.25" customHeight="1" x14ac:dyDescent="0.3">
      <c r="A42" s="8">
        <v>43972</v>
      </c>
      <c r="B42" s="9" t="s">
        <v>11</v>
      </c>
      <c r="C42" s="9">
        <v>79485</v>
      </c>
      <c r="D42" s="9">
        <v>6633847.5</v>
      </c>
      <c r="E42" s="9">
        <v>5212858.58</v>
      </c>
      <c r="F42" s="10">
        <v>120955.33846153846</v>
      </c>
      <c r="G42" s="11"/>
      <c r="H42" s="11"/>
      <c r="I42" s="11"/>
    </row>
    <row r="43" spans="1:9" ht="14.25" customHeight="1" x14ac:dyDescent="0.3">
      <c r="A43" s="12">
        <v>43971</v>
      </c>
      <c r="B43" s="13" t="s">
        <v>11</v>
      </c>
      <c r="C43" s="13">
        <v>93313.5</v>
      </c>
      <c r="D43" s="13">
        <v>7247575.5</v>
      </c>
      <c r="E43" s="13">
        <v>5922822.6779999994</v>
      </c>
      <c r="F43" s="14">
        <v>714758.2</v>
      </c>
      <c r="G43" s="11"/>
      <c r="H43" s="11"/>
      <c r="I43" s="11"/>
    </row>
    <row r="44" spans="1:9" ht="14.25" customHeight="1" x14ac:dyDescent="0.3">
      <c r="A44" s="8">
        <v>43956</v>
      </c>
      <c r="B44" s="9" t="s">
        <v>11</v>
      </c>
      <c r="C44" s="9">
        <v>76585.5</v>
      </c>
      <c r="D44" s="9">
        <v>6921316.5</v>
      </c>
      <c r="E44" s="9">
        <v>5290094.2719999999</v>
      </c>
      <c r="F44" s="10">
        <v>386033.17544615385</v>
      </c>
      <c r="G44" s="11"/>
      <c r="H44" s="11"/>
      <c r="I44" s="11"/>
    </row>
    <row r="45" spans="1:9" ht="14.25" customHeight="1" x14ac:dyDescent="0.3">
      <c r="A45" s="12">
        <v>43949</v>
      </c>
      <c r="B45" s="13" t="s">
        <v>11</v>
      </c>
      <c r="C45" s="13">
        <v>81826.5</v>
      </c>
      <c r="D45" s="13">
        <v>7163644.5</v>
      </c>
      <c r="E45" s="13">
        <v>5366333.7130000005</v>
      </c>
      <c r="F45" s="14">
        <v>145122.77781538462</v>
      </c>
      <c r="G45" s="11"/>
      <c r="H45" s="11"/>
      <c r="I45" s="11"/>
    </row>
    <row r="46" spans="1:9" ht="14.25" customHeight="1" x14ac:dyDescent="0.3">
      <c r="A46" s="8">
        <v>43964</v>
      </c>
      <c r="B46" s="9" t="s">
        <v>11</v>
      </c>
      <c r="C46" s="9">
        <v>78846</v>
      </c>
      <c r="D46" s="9">
        <v>6993952.5</v>
      </c>
      <c r="E46" s="9">
        <v>5288518.7799999993</v>
      </c>
      <c r="F46" s="10">
        <v>227969.01538461537</v>
      </c>
      <c r="G46" s="11"/>
      <c r="H46" s="11"/>
      <c r="I46" s="11"/>
    </row>
    <row r="47" spans="1:9" ht="14.25" customHeight="1" x14ac:dyDescent="0.3">
      <c r="A47" s="12">
        <v>43954</v>
      </c>
      <c r="B47" s="13" t="s">
        <v>11</v>
      </c>
      <c r="C47" s="13">
        <v>77263.5</v>
      </c>
      <c r="D47" s="13">
        <v>7013670</v>
      </c>
      <c r="E47" s="13">
        <v>5282661.8549999995</v>
      </c>
      <c r="F47" s="14">
        <v>161473.07692307691</v>
      </c>
      <c r="G47" s="11"/>
      <c r="H47" s="11"/>
      <c r="I47" s="11"/>
    </row>
    <row r="48" spans="1:9" ht="14.25" customHeight="1" x14ac:dyDescent="0.3">
      <c r="A48" s="8">
        <v>43957</v>
      </c>
      <c r="B48" s="9" t="s">
        <v>11</v>
      </c>
      <c r="C48" s="9">
        <v>68994</v>
      </c>
      <c r="D48" s="9">
        <v>6168657</v>
      </c>
      <c r="E48" s="9">
        <v>4695811.3490000004</v>
      </c>
      <c r="F48" s="10">
        <v>157384.1788307692</v>
      </c>
      <c r="G48" s="11"/>
      <c r="H48" s="11"/>
      <c r="I48" s="11"/>
    </row>
    <row r="49" spans="1:9" ht="14.25" customHeight="1" x14ac:dyDescent="0.3">
      <c r="A49" s="12">
        <v>43974</v>
      </c>
      <c r="B49" s="13" t="s">
        <v>11</v>
      </c>
      <c r="C49" s="13">
        <v>102889.5</v>
      </c>
      <c r="D49" s="13">
        <v>8089143</v>
      </c>
      <c r="E49" s="13">
        <v>6673236.3720000004</v>
      </c>
      <c r="F49" s="14">
        <v>127223.84583076923</v>
      </c>
      <c r="G49" s="11"/>
      <c r="H49" s="11"/>
      <c r="I49" s="11"/>
    </row>
    <row r="50" spans="1:9" ht="14.25" customHeight="1" x14ac:dyDescent="0.3">
      <c r="A50" s="8">
        <v>43976</v>
      </c>
      <c r="B50" s="9" t="s">
        <v>11</v>
      </c>
      <c r="C50" s="9">
        <v>76999.5</v>
      </c>
      <c r="D50" s="9">
        <v>6645603</v>
      </c>
      <c r="E50" s="9">
        <v>5032216.1889999993</v>
      </c>
      <c r="F50" s="10">
        <v>100883.95384615385</v>
      </c>
      <c r="G50" s="11"/>
      <c r="H50" s="11"/>
      <c r="I50" s="11"/>
    </row>
    <row r="51" spans="1:9" ht="14.25" customHeight="1" x14ac:dyDescent="0.3">
      <c r="A51" s="12">
        <v>43951</v>
      </c>
      <c r="B51" s="13" t="s">
        <v>11</v>
      </c>
      <c r="C51" s="13">
        <v>77565</v>
      </c>
      <c r="D51" s="13">
        <v>7023727.5</v>
      </c>
      <c r="E51" s="13">
        <v>5349682.4849999994</v>
      </c>
      <c r="F51" s="14">
        <v>31578.207692307689</v>
      </c>
      <c r="G51" s="11"/>
      <c r="H51" s="11"/>
      <c r="I51" s="11"/>
    </row>
    <row r="52" spans="1:9" ht="14.25" customHeight="1" x14ac:dyDescent="0.3">
      <c r="A52" s="8">
        <v>43961</v>
      </c>
      <c r="B52" s="9" t="s">
        <v>11</v>
      </c>
      <c r="C52" s="9">
        <v>84132</v>
      </c>
      <c r="D52" s="9">
        <v>7483194</v>
      </c>
      <c r="E52" s="9">
        <v>5637882.125</v>
      </c>
      <c r="F52" s="10">
        <v>126673.26923076922</v>
      </c>
      <c r="G52" s="11"/>
      <c r="H52" s="11"/>
      <c r="I52" s="11"/>
    </row>
    <row r="53" spans="1:9" ht="14.25" customHeight="1" x14ac:dyDescent="0.3">
      <c r="A53" s="12">
        <v>43959</v>
      </c>
      <c r="B53" s="13" t="s">
        <v>11</v>
      </c>
      <c r="C53" s="13">
        <v>69544.5</v>
      </c>
      <c r="D53" s="13">
        <v>6293776.5</v>
      </c>
      <c r="E53" s="13">
        <v>4773839.9380000001</v>
      </c>
      <c r="F53" s="14">
        <v>201777.4038153846</v>
      </c>
      <c r="G53" s="11"/>
      <c r="H53" s="11"/>
      <c r="I53" s="11"/>
    </row>
    <row r="54" spans="1:9" ht="14.25" customHeight="1" x14ac:dyDescent="0.3">
      <c r="A54" s="8">
        <v>43958</v>
      </c>
      <c r="B54" s="9" t="s">
        <v>11</v>
      </c>
      <c r="C54" s="9">
        <v>73204.5</v>
      </c>
      <c r="D54" s="9">
        <v>6591883.5</v>
      </c>
      <c r="E54" s="9">
        <v>5001227.6710000001</v>
      </c>
      <c r="F54" s="10">
        <v>184167.76355384616</v>
      </c>
      <c r="G54" s="11"/>
      <c r="H54" s="11"/>
      <c r="I54" s="11"/>
    </row>
    <row r="55" spans="1:9" ht="14.25" customHeight="1" x14ac:dyDescent="0.3">
      <c r="A55" s="12">
        <v>43975</v>
      </c>
      <c r="B55" s="13" t="s">
        <v>11</v>
      </c>
      <c r="C55" s="13">
        <v>76663.5</v>
      </c>
      <c r="D55" s="13">
        <v>6451032</v>
      </c>
      <c r="E55" s="13">
        <v>5048965.7960000001</v>
      </c>
      <c r="F55" s="14">
        <v>94608.146153846144</v>
      </c>
      <c r="G55" s="11"/>
      <c r="H55" s="11"/>
      <c r="I55" s="11"/>
    </row>
    <row r="56" spans="1:9" ht="14.25" customHeight="1" x14ac:dyDescent="0.3">
      <c r="A56" s="8">
        <v>43967</v>
      </c>
      <c r="B56" s="9" t="s">
        <v>12</v>
      </c>
      <c r="C56" s="9">
        <v>14265</v>
      </c>
      <c r="D56" s="9">
        <v>1130506.5</v>
      </c>
      <c r="E56" s="9">
        <v>1024403.9859999999</v>
      </c>
      <c r="F56" s="10">
        <v>72626.813907692311</v>
      </c>
      <c r="G56" s="11"/>
      <c r="H56" s="11"/>
      <c r="I56" s="11"/>
    </row>
    <row r="57" spans="1:9" ht="14.25" customHeight="1" x14ac:dyDescent="0.3">
      <c r="A57" s="12">
        <v>43970</v>
      </c>
      <c r="B57" s="13" t="s">
        <v>12</v>
      </c>
      <c r="C57" s="13">
        <v>11526</v>
      </c>
      <c r="D57" s="13">
        <v>938764.5</v>
      </c>
      <c r="E57" s="13">
        <v>820018.375</v>
      </c>
      <c r="F57" s="14">
        <v>77816.215384615381</v>
      </c>
      <c r="G57" s="11"/>
      <c r="H57" s="11"/>
      <c r="I57" s="11"/>
    </row>
    <row r="58" spans="1:9" ht="14.25" customHeight="1" x14ac:dyDescent="0.3">
      <c r="A58" s="8">
        <v>43968</v>
      </c>
      <c r="B58" s="9" t="s">
        <v>12</v>
      </c>
      <c r="C58" s="9">
        <v>10402.5</v>
      </c>
      <c r="D58" s="9">
        <v>843727.5</v>
      </c>
      <c r="E58" s="9">
        <v>729677.51899999997</v>
      </c>
      <c r="F58" s="10">
        <v>140731.96461538461</v>
      </c>
      <c r="G58" s="11"/>
      <c r="H58" s="11"/>
      <c r="I58" s="11"/>
    </row>
    <row r="59" spans="1:9" ht="14.25" customHeight="1" x14ac:dyDescent="0.3">
      <c r="A59" s="12">
        <v>43960</v>
      </c>
      <c r="B59" s="13" t="s">
        <v>12</v>
      </c>
      <c r="C59" s="13">
        <v>13216.5</v>
      </c>
      <c r="D59" s="13">
        <v>1046400</v>
      </c>
      <c r="E59" s="13">
        <v>937716.15799999994</v>
      </c>
      <c r="F59" s="14">
        <v>61387.776923076919</v>
      </c>
      <c r="G59" s="11"/>
      <c r="H59" s="11"/>
      <c r="I59" s="11"/>
    </row>
    <row r="60" spans="1:9" ht="14.25" customHeight="1" x14ac:dyDescent="0.3">
      <c r="A60" s="8">
        <v>43955</v>
      </c>
      <c r="B60" s="9" t="s">
        <v>12</v>
      </c>
      <c r="C60" s="9">
        <v>9130.5</v>
      </c>
      <c r="D60" s="9">
        <v>728890.5</v>
      </c>
      <c r="E60" s="9">
        <v>644150.51899999997</v>
      </c>
      <c r="F60" s="10">
        <v>98026.490369230756</v>
      </c>
      <c r="G60" s="11"/>
      <c r="H60" s="11"/>
      <c r="I60" s="11"/>
    </row>
    <row r="61" spans="1:9" ht="14.25" customHeight="1" x14ac:dyDescent="0.3">
      <c r="A61" s="12">
        <v>43950</v>
      </c>
      <c r="B61" s="13" t="s">
        <v>12</v>
      </c>
      <c r="C61" s="13">
        <v>10840.5</v>
      </c>
      <c r="D61" s="13">
        <v>797919</v>
      </c>
      <c r="E61" s="13">
        <v>783753.29499999993</v>
      </c>
      <c r="F61" s="14">
        <v>58214.93076923077</v>
      </c>
      <c r="G61" s="11"/>
      <c r="H61" s="11"/>
      <c r="I61" s="11"/>
    </row>
    <row r="62" spans="1:9" ht="14.25" customHeight="1" x14ac:dyDescent="0.3">
      <c r="A62" s="8">
        <v>43953</v>
      </c>
      <c r="B62" s="9" t="s">
        <v>12</v>
      </c>
      <c r="C62" s="9">
        <v>7866</v>
      </c>
      <c r="D62" s="9">
        <v>617881.5</v>
      </c>
      <c r="E62" s="9">
        <v>575518.06799999997</v>
      </c>
      <c r="F62" s="10">
        <v>119723.42363076922</v>
      </c>
      <c r="G62" s="11"/>
      <c r="H62" s="11"/>
      <c r="I62" s="11"/>
    </row>
    <row r="63" spans="1:9" ht="14.25" customHeight="1" x14ac:dyDescent="0.3">
      <c r="A63" s="12">
        <v>43977</v>
      </c>
      <c r="B63" s="13" t="s">
        <v>12</v>
      </c>
      <c r="C63" s="13">
        <v>11835</v>
      </c>
      <c r="D63" s="13">
        <v>983109</v>
      </c>
      <c r="E63" s="13">
        <v>825345.05300000007</v>
      </c>
      <c r="F63" s="14">
        <v>109486.33076923077</v>
      </c>
      <c r="G63" s="11"/>
      <c r="H63" s="11"/>
      <c r="I63" s="11"/>
    </row>
    <row r="64" spans="1:9" ht="14.25" customHeight="1" x14ac:dyDescent="0.3">
      <c r="A64" s="8">
        <v>43952</v>
      </c>
      <c r="B64" s="9" t="s">
        <v>12</v>
      </c>
      <c r="C64" s="9">
        <v>11619</v>
      </c>
      <c r="D64" s="9">
        <v>891139.5</v>
      </c>
      <c r="E64" s="9">
        <v>829782.37600000005</v>
      </c>
      <c r="F64" s="10">
        <v>121759.66210769229</v>
      </c>
      <c r="G64" s="11"/>
      <c r="H64" s="11"/>
      <c r="I64" s="11"/>
    </row>
    <row r="65" spans="1:9" ht="14.25" customHeight="1" x14ac:dyDescent="0.3">
      <c r="A65" s="12">
        <v>43963</v>
      </c>
      <c r="B65" s="13" t="s">
        <v>12</v>
      </c>
      <c r="C65" s="13">
        <v>9328.5</v>
      </c>
      <c r="D65" s="13">
        <v>732964.5</v>
      </c>
      <c r="E65" s="13">
        <v>634517.67299999995</v>
      </c>
      <c r="F65" s="14">
        <v>136157.98361538461</v>
      </c>
      <c r="G65" s="11"/>
      <c r="H65" s="11"/>
      <c r="I65" s="11"/>
    </row>
    <row r="66" spans="1:9" ht="14.25" customHeight="1" x14ac:dyDescent="0.3">
      <c r="A66" s="8">
        <v>43972</v>
      </c>
      <c r="B66" s="9" t="s">
        <v>12</v>
      </c>
      <c r="C66" s="9">
        <v>11250</v>
      </c>
      <c r="D66" s="9">
        <v>935523</v>
      </c>
      <c r="E66" s="9">
        <v>808524.505</v>
      </c>
      <c r="F66" s="10">
        <v>94344.953846153847</v>
      </c>
      <c r="G66" s="11"/>
      <c r="H66" s="11"/>
      <c r="I66" s="11"/>
    </row>
    <row r="67" spans="1:9" ht="14.25" customHeight="1" x14ac:dyDescent="0.3">
      <c r="A67" s="12">
        <v>43971</v>
      </c>
      <c r="B67" s="13" t="s">
        <v>12</v>
      </c>
      <c r="C67" s="13">
        <v>13063.5</v>
      </c>
      <c r="D67" s="13">
        <v>1037247</v>
      </c>
      <c r="E67" s="13">
        <v>910480.6449999999</v>
      </c>
      <c r="F67" s="14">
        <v>64430.964123076919</v>
      </c>
      <c r="G67" s="11"/>
      <c r="H67" s="11"/>
      <c r="I67" s="11"/>
    </row>
    <row r="68" spans="1:9" ht="14.25" customHeight="1" x14ac:dyDescent="0.3">
      <c r="A68" s="8">
        <v>43956</v>
      </c>
      <c r="B68" s="9" t="s">
        <v>12</v>
      </c>
      <c r="C68" s="9">
        <v>10147.5</v>
      </c>
      <c r="D68" s="9">
        <v>793320</v>
      </c>
      <c r="E68" s="9">
        <v>718019.27600000007</v>
      </c>
      <c r="F68" s="10">
        <v>92027.36809230769</v>
      </c>
      <c r="G68" s="11"/>
      <c r="H68" s="11"/>
      <c r="I68" s="11"/>
    </row>
    <row r="69" spans="1:9" ht="14.25" customHeight="1" x14ac:dyDescent="0.3">
      <c r="A69" s="12">
        <v>43949</v>
      </c>
      <c r="B69" s="13" t="s">
        <v>12</v>
      </c>
      <c r="C69" s="13">
        <v>12331.5</v>
      </c>
      <c r="D69" s="13">
        <v>869983.5</v>
      </c>
      <c r="E69" s="13">
        <v>896773.32399999991</v>
      </c>
      <c r="F69" s="14">
        <v>51681.038461538461</v>
      </c>
      <c r="G69" s="11"/>
      <c r="H69" s="11"/>
      <c r="I69" s="11"/>
    </row>
    <row r="70" spans="1:9" ht="14.25" customHeight="1" x14ac:dyDescent="0.3">
      <c r="A70" s="8">
        <v>43964</v>
      </c>
      <c r="B70" s="9" t="s">
        <v>12</v>
      </c>
      <c r="C70" s="9">
        <v>11202</v>
      </c>
      <c r="D70" s="9">
        <v>865714.5</v>
      </c>
      <c r="E70" s="9">
        <v>799644.75899999996</v>
      </c>
      <c r="F70" s="10">
        <v>111860.49372307691</v>
      </c>
      <c r="G70" s="11"/>
      <c r="H70" s="11"/>
      <c r="I70" s="11"/>
    </row>
    <row r="71" spans="1:9" ht="14.25" customHeight="1" x14ac:dyDescent="0.3">
      <c r="A71" s="12">
        <v>43982</v>
      </c>
      <c r="B71" s="13" t="s">
        <v>11</v>
      </c>
      <c r="C71" s="13">
        <v>89149.5</v>
      </c>
      <c r="D71" s="13">
        <v>7512646.5</v>
      </c>
      <c r="E71" s="13">
        <v>5979210.0970000001</v>
      </c>
      <c r="F71" s="14">
        <v>47580.146153846152</v>
      </c>
      <c r="G71" s="11"/>
      <c r="H71" s="11"/>
      <c r="I71" s="11"/>
    </row>
    <row r="72" spans="1:9" ht="14.25" customHeight="1" x14ac:dyDescent="0.3">
      <c r="A72" s="8">
        <v>43954</v>
      </c>
      <c r="B72" s="9" t="s">
        <v>12</v>
      </c>
      <c r="C72" s="9">
        <v>8185.5</v>
      </c>
      <c r="D72" s="9">
        <v>637881</v>
      </c>
      <c r="E72" s="9">
        <v>575840.67700000003</v>
      </c>
      <c r="F72" s="10">
        <v>73920.584615384607</v>
      </c>
      <c r="G72" s="11"/>
      <c r="H72" s="11"/>
      <c r="I72" s="11"/>
    </row>
    <row r="73" spans="1:9" ht="14.25" customHeight="1" x14ac:dyDescent="0.3">
      <c r="A73" s="12">
        <v>43981</v>
      </c>
      <c r="B73" s="13" t="s">
        <v>11</v>
      </c>
      <c r="C73" s="13">
        <v>108123</v>
      </c>
      <c r="D73" s="13">
        <v>9164707.5</v>
      </c>
      <c r="E73" s="13">
        <v>7329868.665</v>
      </c>
      <c r="F73" s="14">
        <v>137418.15930769229</v>
      </c>
      <c r="G73" s="11"/>
      <c r="H73" s="11"/>
      <c r="I73" s="11"/>
    </row>
    <row r="74" spans="1:9" ht="14.25" customHeight="1" x14ac:dyDescent="0.3">
      <c r="A74" s="8">
        <v>43957</v>
      </c>
      <c r="B74" s="9" t="s">
        <v>12</v>
      </c>
      <c r="C74" s="9">
        <v>9210</v>
      </c>
      <c r="D74" s="9">
        <v>696832.5</v>
      </c>
      <c r="E74" s="9">
        <v>616683.38099999994</v>
      </c>
      <c r="F74" s="10">
        <v>99623.130769230775</v>
      </c>
      <c r="G74" s="11"/>
      <c r="H74" s="11"/>
      <c r="I74" s="11"/>
    </row>
    <row r="75" spans="1:9" ht="14.25" customHeight="1" x14ac:dyDescent="0.3">
      <c r="A75" s="12">
        <v>43974</v>
      </c>
      <c r="B75" s="13" t="s">
        <v>12</v>
      </c>
      <c r="C75" s="13">
        <v>14773.5</v>
      </c>
      <c r="D75" s="13">
        <v>1241383.5</v>
      </c>
      <c r="E75" s="13">
        <v>1069622.507</v>
      </c>
      <c r="F75" s="14">
        <v>74049.523076923084</v>
      </c>
      <c r="G75" s="11"/>
      <c r="H75" s="11"/>
      <c r="I75" s="11"/>
    </row>
    <row r="76" spans="1:9" ht="14.25" customHeight="1" x14ac:dyDescent="0.3">
      <c r="A76" s="8">
        <v>43979</v>
      </c>
      <c r="B76" s="9" t="s">
        <v>11</v>
      </c>
      <c r="C76" s="9">
        <v>78141</v>
      </c>
      <c r="D76" s="9">
        <v>6641569.5</v>
      </c>
      <c r="E76" s="9">
        <v>5084073.5159999998</v>
      </c>
      <c r="F76" s="10">
        <v>142499.01538461537</v>
      </c>
      <c r="G76" s="11"/>
      <c r="H76" s="11"/>
      <c r="I76" s="11"/>
    </row>
    <row r="77" spans="1:9" ht="14.25" customHeight="1" x14ac:dyDescent="0.3">
      <c r="A77" s="12">
        <v>43976</v>
      </c>
      <c r="B77" s="13" t="s">
        <v>12</v>
      </c>
      <c r="C77" s="13">
        <v>12280.5</v>
      </c>
      <c r="D77" s="13">
        <v>1030440</v>
      </c>
      <c r="E77" s="13">
        <v>871047.598</v>
      </c>
      <c r="F77" s="14">
        <v>85172.084615384621</v>
      </c>
      <c r="G77" s="11"/>
      <c r="H77" s="11"/>
      <c r="I77" s="11"/>
    </row>
    <row r="78" spans="1:9" ht="14.25" customHeight="1" x14ac:dyDescent="0.3">
      <c r="A78" s="8">
        <v>43951</v>
      </c>
      <c r="B78" s="9" t="s">
        <v>12</v>
      </c>
      <c r="C78" s="9">
        <v>8934</v>
      </c>
      <c r="D78" s="9">
        <v>716196</v>
      </c>
      <c r="E78" s="9">
        <v>663415.49699999997</v>
      </c>
      <c r="F78" s="10">
        <v>24274.438461538462</v>
      </c>
      <c r="G78" s="11"/>
      <c r="H78" s="11"/>
      <c r="I78" s="11"/>
    </row>
    <row r="79" spans="1:9" ht="14.25" customHeight="1" x14ac:dyDescent="0.3">
      <c r="A79" s="12">
        <v>43961</v>
      </c>
      <c r="B79" s="13" t="s">
        <v>12</v>
      </c>
      <c r="C79" s="13">
        <v>12918</v>
      </c>
      <c r="D79" s="13">
        <v>1004788.5</v>
      </c>
      <c r="E79" s="13">
        <v>896111.80299999996</v>
      </c>
      <c r="F79" s="14">
        <v>99729.923076923063</v>
      </c>
      <c r="G79" s="11"/>
      <c r="H79" s="11"/>
      <c r="I79" s="11"/>
    </row>
    <row r="80" spans="1:9" ht="14.25" customHeight="1" x14ac:dyDescent="0.3">
      <c r="A80" s="8">
        <v>43959</v>
      </c>
      <c r="B80" s="9" t="s">
        <v>12</v>
      </c>
      <c r="C80" s="9">
        <v>12528</v>
      </c>
      <c r="D80" s="9">
        <v>959703</v>
      </c>
      <c r="E80" s="9">
        <v>861486.47499999998</v>
      </c>
      <c r="F80" s="10">
        <v>87212.130769230775</v>
      </c>
      <c r="G80" s="11"/>
      <c r="H80" s="11"/>
      <c r="I80" s="11"/>
    </row>
    <row r="81" spans="1:9" ht="14.25" customHeight="1" x14ac:dyDescent="0.3">
      <c r="A81" s="12">
        <v>43958</v>
      </c>
      <c r="B81" s="13" t="s">
        <v>12</v>
      </c>
      <c r="C81" s="13">
        <v>11029.5</v>
      </c>
      <c r="D81" s="13">
        <v>863754</v>
      </c>
      <c r="E81" s="13">
        <v>758428.73499999999</v>
      </c>
      <c r="F81" s="14">
        <v>86710.804507692301</v>
      </c>
      <c r="G81" s="11"/>
      <c r="H81" s="11"/>
      <c r="I81" s="11"/>
    </row>
    <row r="82" spans="1:9" ht="14.25" customHeight="1" x14ac:dyDescent="0.3">
      <c r="A82" s="8">
        <v>43975</v>
      </c>
      <c r="B82" s="9" t="s">
        <v>12</v>
      </c>
      <c r="C82" s="9">
        <v>9994.5</v>
      </c>
      <c r="D82" s="9">
        <v>828984</v>
      </c>
      <c r="E82" s="9">
        <v>702631.81099999999</v>
      </c>
      <c r="F82" s="10">
        <v>82264.567169230766</v>
      </c>
      <c r="G82" s="11"/>
      <c r="H82" s="11"/>
      <c r="I82" s="11"/>
    </row>
    <row r="83" spans="1:9" ht="14.25" customHeight="1" x14ac:dyDescent="0.3">
      <c r="A83" s="12">
        <v>43982</v>
      </c>
      <c r="B83" s="13" t="s">
        <v>12</v>
      </c>
      <c r="C83" s="13">
        <v>12724.5</v>
      </c>
      <c r="D83" s="13">
        <v>1045515</v>
      </c>
      <c r="E83" s="13">
        <v>896490.07</v>
      </c>
      <c r="F83" s="14">
        <v>49463.982984615388</v>
      </c>
      <c r="G83" s="11"/>
      <c r="H83" s="11"/>
      <c r="I83" s="11"/>
    </row>
    <row r="84" spans="1:9" ht="14.25" customHeight="1" x14ac:dyDescent="0.3">
      <c r="A84" s="8">
        <v>43981</v>
      </c>
      <c r="B84" s="9" t="s">
        <v>12</v>
      </c>
      <c r="C84" s="9">
        <v>14728.5</v>
      </c>
      <c r="D84" s="9">
        <v>1260483</v>
      </c>
      <c r="E84" s="9">
        <v>1048221.1390000001</v>
      </c>
      <c r="F84" s="10">
        <v>86278.176699999996</v>
      </c>
      <c r="G84" s="11"/>
      <c r="H84" s="11"/>
      <c r="I84" s="11"/>
    </row>
    <row r="85" spans="1:9" ht="14.25" customHeight="1" x14ac:dyDescent="0.3">
      <c r="A85" s="12">
        <v>43979</v>
      </c>
      <c r="B85" s="13" t="s">
        <v>12</v>
      </c>
      <c r="C85" s="13">
        <v>13038</v>
      </c>
      <c r="D85" s="13">
        <v>1114552.5</v>
      </c>
      <c r="E85" s="13">
        <v>939269.56700000004</v>
      </c>
      <c r="F85" s="14">
        <v>74269.06047692307</v>
      </c>
      <c r="G85" s="11"/>
      <c r="H85" s="11"/>
      <c r="I85" s="11"/>
    </row>
    <row r="86" spans="1:9" ht="14.25" customHeight="1" x14ac:dyDescent="0.3">
      <c r="A86" s="8">
        <v>43967</v>
      </c>
      <c r="B86" s="9" t="s">
        <v>13</v>
      </c>
      <c r="C86" s="9">
        <v>35482.5</v>
      </c>
      <c r="D86" s="9">
        <v>3222517.5</v>
      </c>
      <c r="E86" s="9">
        <v>2633868.1740000001</v>
      </c>
      <c r="F86" s="10">
        <v>150484.18215384614</v>
      </c>
      <c r="G86" s="11"/>
      <c r="H86" s="11"/>
      <c r="I86" s="11"/>
    </row>
    <row r="87" spans="1:9" ht="14.25" customHeight="1" x14ac:dyDescent="0.3">
      <c r="A87" s="12">
        <v>43970</v>
      </c>
      <c r="B87" s="13" t="s">
        <v>13</v>
      </c>
      <c r="C87" s="13">
        <v>32434.5</v>
      </c>
      <c r="D87" s="13">
        <v>2865337.5</v>
      </c>
      <c r="E87" s="13">
        <v>2368028.6850000001</v>
      </c>
      <c r="F87" s="14">
        <v>225452.89078461539</v>
      </c>
      <c r="G87" s="11"/>
      <c r="H87" s="11"/>
      <c r="I87" s="11"/>
    </row>
    <row r="88" spans="1:9" ht="14.25" customHeight="1" x14ac:dyDescent="0.3">
      <c r="A88" s="8">
        <v>43968</v>
      </c>
      <c r="B88" s="9" t="s">
        <v>13</v>
      </c>
      <c r="C88" s="9">
        <v>30486</v>
      </c>
      <c r="D88" s="9">
        <v>2694289.5</v>
      </c>
      <c r="E88" s="9">
        <v>2183502.7290000003</v>
      </c>
      <c r="F88" s="10">
        <v>153558.02257692307</v>
      </c>
      <c r="G88" s="11"/>
      <c r="H88" s="11"/>
      <c r="I88" s="11"/>
    </row>
    <row r="89" spans="1:9" ht="14.25" customHeight="1" x14ac:dyDescent="0.3">
      <c r="A89" s="12">
        <v>43960</v>
      </c>
      <c r="B89" s="13" t="s">
        <v>13</v>
      </c>
      <c r="C89" s="13">
        <v>32079</v>
      </c>
      <c r="D89" s="13">
        <v>2902167</v>
      </c>
      <c r="E89" s="13">
        <v>2319890.3459999999</v>
      </c>
      <c r="F89" s="14">
        <v>194963.39216923076</v>
      </c>
      <c r="G89" s="11"/>
      <c r="H89" s="11"/>
      <c r="I89" s="11"/>
    </row>
    <row r="90" spans="1:9" ht="14.25" customHeight="1" x14ac:dyDescent="0.3">
      <c r="A90" s="8">
        <v>43955</v>
      </c>
      <c r="B90" s="9" t="s">
        <v>13</v>
      </c>
      <c r="C90" s="9">
        <v>27072</v>
      </c>
      <c r="D90" s="9">
        <v>2450968.5</v>
      </c>
      <c r="E90" s="9">
        <v>1980824.9889999998</v>
      </c>
      <c r="F90" s="10">
        <v>188174.3243923077</v>
      </c>
      <c r="G90" s="11"/>
      <c r="H90" s="11"/>
      <c r="I90" s="11"/>
    </row>
    <row r="91" spans="1:9" ht="14.25" customHeight="1" x14ac:dyDescent="0.3">
      <c r="A91" s="12">
        <v>43950</v>
      </c>
      <c r="B91" s="13" t="s">
        <v>13</v>
      </c>
      <c r="C91" s="13">
        <v>25917</v>
      </c>
      <c r="D91" s="13">
        <v>2397588</v>
      </c>
      <c r="E91" s="13">
        <v>1937222.0459999999</v>
      </c>
      <c r="F91" s="14">
        <v>159472.57584615384</v>
      </c>
      <c r="G91" s="11"/>
      <c r="H91" s="11"/>
      <c r="I91" s="11"/>
    </row>
    <row r="92" spans="1:9" ht="14.25" customHeight="1" x14ac:dyDescent="0.3">
      <c r="A92" s="8">
        <v>43953</v>
      </c>
      <c r="B92" s="9" t="s">
        <v>13</v>
      </c>
      <c r="C92" s="9">
        <v>19461</v>
      </c>
      <c r="D92" s="9">
        <v>1799230.5</v>
      </c>
      <c r="E92" s="9">
        <v>1457108.1479999998</v>
      </c>
      <c r="F92" s="10">
        <v>183829.81409230767</v>
      </c>
      <c r="G92" s="11"/>
      <c r="H92" s="11"/>
      <c r="I92" s="11"/>
    </row>
    <row r="93" spans="1:9" ht="14.25" customHeight="1" x14ac:dyDescent="0.3">
      <c r="A93" s="12">
        <v>43977</v>
      </c>
      <c r="B93" s="13" t="s">
        <v>13</v>
      </c>
      <c r="C93" s="13">
        <v>31407</v>
      </c>
      <c r="D93" s="13">
        <v>2907411</v>
      </c>
      <c r="E93" s="13">
        <v>2288433.4950000001</v>
      </c>
      <c r="F93" s="14">
        <v>193538.8704076923</v>
      </c>
      <c r="G93" s="11"/>
      <c r="H93" s="11"/>
      <c r="I93" s="11"/>
    </row>
    <row r="94" spans="1:9" ht="14.25" customHeight="1" x14ac:dyDescent="0.3">
      <c r="A94" s="8">
        <v>43952</v>
      </c>
      <c r="B94" s="9" t="s">
        <v>13</v>
      </c>
      <c r="C94" s="9">
        <v>25792.5</v>
      </c>
      <c r="D94" s="9">
        <v>2374356</v>
      </c>
      <c r="E94" s="9">
        <v>1915101.034</v>
      </c>
      <c r="F94" s="10">
        <v>277477.31932307692</v>
      </c>
      <c r="G94" s="11"/>
      <c r="H94" s="11"/>
      <c r="I94" s="11"/>
    </row>
    <row r="95" spans="1:9" ht="14.25" customHeight="1" x14ac:dyDescent="0.3">
      <c r="A95" s="12">
        <v>43963</v>
      </c>
      <c r="B95" s="13" t="s">
        <v>13</v>
      </c>
      <c r="C95" s="13">
        <v>26032.5</v>
      </c>
      <c r="D95" s="13">
        <v>2370432</v>
      </c>
      <c r="E95" s="13">
        <v>1847737.8370000001</v>
      </c>
      <c r="F95" s="14">
        <v>141864.00329999998</v>
      </c>
      <c r="G95" s="11"/>
      <c r="H95" s="11"/>
      <c r="I95" s="11"/>
    </row>
    <row r="96" spans="1:9" ht="14.25" customHeight="1" x14ac:dyDescent="0.3">
      <c r="A96" s="8">
        <v>43972</v>
      </c>
      <c r="B96" s="9" t="s">
        <v>13</v>
      </c>
      <c r="C96" s="9">
        <v>31707</v>
      </c>
      <c r="D96" s="9">
        <v>2853181.5</v>
      </c>
      <c r="E96" s="9">
        <v>2349459.5</v>
      </c>
      <c r="F96" s="10">
        <v>187617.05315384615</v>
      </c>
      <c r="G96" s="11"/>
      <c r="H96" s="11"/>
      <c r="I96" s="11"/>
    </row>
    <row r="97" spans="1:9" ht="14.25" customHeight="1" x14ac:dyDescent="0.3">
      <c r="A97" s="12">
        <v>43971</v>
      </c>
      <c r="B97" s="13" t="s">
        <v>13</v>
      </c>
      <c r="C97" s="13">
        <v>29955</v>
      </c>
      <c r="D97" s="13">
        <v>2692230</v>
      </c>
      <c r="E97" s="13">
        <v>2195766.1209999998</v>
      </c>
      <c r="F97" s="14">
        <v>202002.14775384613</v>
      </c>
      <c r="G97" s="11"/>
      <c r="H97" s="11"/>
      <c r="I97" s="11"/>
    </row>
    <row r="98" spans="1:9" ht="14.25" customHeight="1" x14ac:dyDescent="0.3">
      <c r="A98" s="8">
        <v>43956</v>
      </c>
      <c r="B98" s="9" t="s">
        <v>13</v>
      </c>
      <c r="C98" s="9">
        <v>22848</v>
      </c>
      <c r="D98" s="9">
        <v>2079900</v>
      </c>
      <c r="E98" s="9">
        <v>1657688.8529999999</v>
      </c>
      <c r="F98" s="10">
        <v>178454.88537692308</v>
      </c>
      <c r="G98" s="11"/>
      <c r="H98" s="11"/>
      <c r="I98" s="11"/>
    </row>
    <row r="99" spans="1:9" ht="14.25" customHeight="1" x14ac:dyDescent="0.3">
      <c r="A99" s="12">
        <v>43949</v>
      </c>
      <c r="B99" s="13" t="s">
        <v>13</v>
      </c>
      <c r="C99" s="13">
        <v>23314.5</v>
      </c>
      <c r="D99" s="13">
        <v>2136817.5</v>
      </c>
      <c r="E99" s="13">
        <v>1701780.4779999999</v>
      </c>
      <c r="F99" s="14">
        <v>141999.40078461537</v>
      </c>
      <c r="G99" s="11"/>
      <c r="H99" s="11"/>
      <c r="I99" s="11"/>
    </row>
    <row r="100" spans="1:9" ht="14.25" customHeight="1" x14ac:dyDescent="0.3">
      <c r="A100" s="8">
        <v>43964</v>
      </c>
      <c r="B100" s="9" t="s">
        <v>13</v>
      </c>
      <c r="C100" s="9">
        <v>26464.5</v>
      </c>
      <c r="D100" s="9">
        <v>2373337.5</v>
      </c>
      <c r="E100" s="9">
        <v>1886244.7409999999</v>
      </c>
      <c r="F100" s="10">
        <v>207105.15935384613</v>
      </c>
      <c r="G100" s="11"/>
      <c r="H100" s="11"/>
      <c r="I100" s="11"/>
    </row>
    <row r="101" spans="1:9" ht="14.25" customHeight="1" x14ac:dyDescent="0.3">
      <c r="A101" s="12">
        <v>43954</v>
      </c>
      <c r="B101" s="13" t="s">
        <v>13</v>
      </c>
      <c r="C101" s="13">
        <v>23539.5</v>
      </c>
      <c r="D101" s="13">
        <v>2170309.5</v>
      </c>
      <c r="E101" s="13">
        <v>1735984.6140000001</v>
      </c>
      <c r="F101" s="14">
        <v>170377.85753846151</v>
      </c>
      <c r="G101" s="11"/>
      <c r="H101" s="11"/>
      <c r="I101" s="11"/>
    </row>
    <row r="102" spans="1:9" ht="14.25" customHeight="1" x14ac:dyDescent="0.3">
      <c r="A102" s="8">
        <v>43957</v>
      </c>
      <c r="B102" s="9" t="s">
        <v>13</v>
      </c>
      <c r="C102" s="9">
        <v>24678</v>
      </c>
      <c r="D102" s="9">
        <v>2232519</v>
      </c>
      <c r="E102" s="9">
        <v>1781999.058</v>
      </c>
      <c r="F102" s="10">
        <v>359577.90600769228</v>
      </c>
      <c r="G102" s="11"/>
      <c r="H102" s="11"/>
      <c r="I102" s="11"/>
    </row>
    <row r="103" spans="1:9" ht="14.25" customHeight="1" x14ac:dyDescent="0.3">
      <c r="A103" s="12">
        <v>43974</v>
      </c>
      <c r="B103" s="13" t="s">
        <v>13</v>
      </c>
      <c r="C103" s="13">
        <v>38176.5</v>
      </c>
      <c r="D103" s="13">
        <v>3385372.5</v>
      </c>
      <c r="E103" s="13">
        <v>2831498.2739999997</v>
      </c>
      <c r="F103" s="14">
        <v>146460.30097692306</v>
      </c>
      <c r="G103" s="11"/>
      <c r="H103" s="11"/>
      <c r="I103" s="11"/>
    </row>
    <row r="104" spans="1:9" ht="14.25" customHeight="1" x14ac:dyDescent="0.3">
      <c r="A104" s="8">
        <v>43976</v>
      </c>
      <c r="B104" s="9" t="s">
        <v>13</v>
      </c>
      <c r="C104" s="9">
        <v>30603</v>
      </c>
      <c r="D104" s="9">
        <v>2865727.5</v>
      </c>
      <c r="E104" s="9">
        <v>2288224.429</v>
      </c>
      <c r="F104" s="10">
        <v>167381.28187692308</v>
      </c>
      <c r="G104" s="11"/>
      <c r="H104" s="11"/>
      <c r="I104" s="11"/>
    </row>
    <row r="105" spans="1:9" ht="14.25" customHeight="1" x14ac:dyDescent="0.3">
      <c r="A105" s="12">
        <v>43951</v>
      </c>
      <c r="B105" s="13" t="s">
        <v>13</v>
      </c>
      <c r="C105" s="13">
        <v>24211.5</v>
      </c>
      <c r="D105" s="13">
        <v>2267664</v>
      </c>
      <c r="E105" s="13">
        <v>1801564.392</v>
      </c>
      <c r="F105" s="14">
        <v>97090.63692307692</v>
      </c>
      <c r="G105" s="11"/>
      <c r="H105" s="11"/>
      <c r="I105" s="11"/>
    </row>
    <row r="106" spans="1:9" ht="14.25" customHeight="1" x14ac:dyDescent="0.3">
      <c r="A106" s="8">
        <v>43961</v>
      </c>
      <c r="B106" s="9" t="s">
        <v>13</v>
      </c>
      <c r="C106" s="9">
        <v>31399.5</v>
      </c>
      <c r="D106" s="9">
        <v>2862298.5</v>
      </c>
      <c r="E106" s="9">
        <v>2267667.5189999999</v>
      </c>
      <c r="F106" s="10">
        <v>169650.86923076923</v>
      </c>
      <c r="G106" s="11"/>
      <c r="H106" s="11"/>
      <c r="I106" s="11"/>
    </row>
    <row r="107" spans="1:9" ht="14.25" customHeight="1" x14ac:dyDescent="0.3">
      <c r="A107" s="12">
        <v>43959</v>
      </c>
      <c r="B107" s="13" t="s">
        <v>13</v>
      </c>
      <c r="C107" s="13">
        <v>25294.5</v>
      </c>
      <c r="D107" s="13">
        <v>2271454.5</v>
      </c>
      <c r="E107" s="13">
        <v>1811009.8979999998</v>
      </c>
      <c r="F107" s="14">
        <v>151659.17713846153</v>
      </c>
      <c r="G107" s="11"/>
      <c r="H107" s="11"/>
      <c r="I107" s="11"/>
    </row>
    <row r="108" spans="1:9" ht="14.25" customHeight="1" x14ac:dyDescent="0.3">
      <c r="A108" s="8">
        <v>43958</v>
      </c>
      <c r="B108" s="9" t="s">
        <v>13</v>
      </c>
      <c r="C108" s="9">
        <v>25468.5</v>
      </c>
      <c r="D108" s="9">
        <v>2350672.5</v>
      </c>
      <c r="E108" s="9">
        <v>1875294.65</v>
      </c>
      <c r="F108" s="10">
        <v>221739.45623076922</v>
      </c>
      <c r="G108" s="11"/>
      <c r="H108" s="11"/>
      <c r="I108" s="11"/>
    </row>
    <row r="109" spans="1:9" ht="14.25" customHeight="1" x14ac:dyDescent="0.3">
      <c r="A109" s="12">
        <v>43975</v>
      </c>
      <c r="B109" s="13" t="s">
        <v>13</v>
      </c>
      <c r="C109" s="13">
        <v>31854</v>
      </c>
      <c r="D109" s="13">
        <v>2915533.5</v>
      </c>
      <c r="E109" s="13">
        <v>2431800.3939999999</v>
      </c>
      <c r="F109" s="14">
        <v>155421.87692307692</v>
      </c>
      <c r="G109" s="11"/>
      <c r="H109" s="11"/>
      <c r="I109" s="11"/>
    </row>
    <row r="110" spans="1:9" ht="14.25" customHeight="1" x14ac:dyDescent="0.3">
      <c r="A110" s="8">
        <v>43982</v>
      </c>
      <c r="B110" s="9" t="s">
        <v>13</v>
      </c>
      <c r="C110" s="9">
        <v>32359.5</v>
      </c>
      <c r="D110" s="9">
        <v>2991999</v>
      </c>
      <c r="E110" s="9">
        <v>2374135.6799999997</v>
      </c>
      <c r="F110" s="10">
        <v>106116.64615384616</v>
      </c>
      <c r="G110" s="11"/>
      <c r="H110" s="11"/>
      <c r="I110" s="11"/>
    </row>
    <row r="111" spans="1:9" ht="14.25" customHeight="1" x14ac:dyDescent="0.3">
      <c r="A111" s="12">
        <v>43981</v>
      </c>
      <c r="B111" s="13" t="s">
        <v>13</v>
      </c>
      <c r="C111" s="13">
        <v>39867</v>
      </c>
      <c r="D111" s="13">
        <v>3654166.5</v>
      </c>
      <c r="E111" s="13">
        <v>2919786.2949999999</v>
      </c>
      <c r="F111" s="14">
        <v>182639.11723076922</v>
      </c>
      <c r="G111" s="11"/>
      <c r="H111" s="11"/>
      <c r="I111" s="11"/>
    </row>
    <row r="112" spans="1:9" ht="14.25" customHeight="1" x14ac:dyDescent="0.3">
      <c r="A112" s="8">
        <v>43979</v>
      </c>
      <c r="B112" s="9" t="s">
        <v>13</v>
      </c>
      <c r="C112" s="9">
        <v>31974</v>
      </c>
      <c r="D112" s="9">
        <v>3004213.5</v>
      </c>
      <c r="E112" s="9">
        <v>2389834.3129999996</v>
      </c>
      <c r="F112" s="10">
        <v>174780.66518461538</v>
      </c>
      <c r="G112" s="11"/>
      <c r="H112" s="11"/>
      <c r="I112" s="11"/>
    </row>
    <row r="113" spans="1:9" ht="14.25" customHeight="1" x14ac:dyDescent="0.3">
      <c r="A113" s="12">
        <v>43967</v>
      </c>
      <c r="B113" s="13" t="s">
        <v>14</v>
      </c>
      <c r="C113" s="13">
        <v>321412.5</v>
      </c>
      <c r="D113" s="13">
        <v>32235864</v>
      </c>
      <c r="E113" s="13">
        <v>23691368.555</v>
      </c>
      <c r="F113" s="14">
        <v>595097.15929230768</v>
      </c>
      <c r="G113" s="11"/>
      <c r="H113" s="11"/>
      <c r="I113" s="11"/>
    </row>
    <row r="114" spans="1:9" ht="14.25" customHeight="1" x14ac:dyDescent="0.3">
      <c r="A114" s="8">
        <v>43970</v>
      </c>
      <c r="B114" s="9" t="s">
        <v>14</v>
      </c>
      <c r="C114" s="9">
        <v>276568.5</v>
      </c>
      <c r="D114" s="9">
        <v>27093624</v>
      </c>
      <c r="E114" s="9">
        <v>19768696.5</v>
      </c>
      <c r="F114" s="10">
        <v>759335.80469230772</v>
      </c>
      <c r="G114" s="11"/>
      <c r="H114" s="11"/>
      <c r="I114" s="11"/>
    </row>
    <row r="115" spans="1:9" ht="14.25" customHeight="1" x14ac:dyDescent="0.3">
      <c r="A115" s="12">
        <v>43968</v>
      </c>
      <c r="B115" s="13" t="s">
        <v>14</v>
      </c>
      <c r="C115" s="13">
        <v>269029.5</v>
      </c>
      <c r="D115" s="13">
        <v>26659930.5</v>
      </c>
      <c r="E115" s="13">
        <v>19515982.116</v>
      </c>
      <c r="F115" s="14">
        <v>551393.4769230769</v>
      </c>
      <c r="G115" s="11"/>
      <c r="H115" s="11"/>
      <c r="I115" s="11"/>
    </row>
    <row r="116" spans="1:9" ht="14.25" customHeight="1" x14ac:dyDescent="0.3">
      <c r="A116" s="8">
        <v>43960</v>
      </c>
      <c r="B116" s="9" t="s">
        <v>14</v>
      </c>
      <c r="C116" s="9">
        <v>285972</v>
      </c>
      <c r="D116" s="9">
        <v>29768199</v>
      </c>
      <c r="E116" s="9">
        <v>21483666.921</v>
      </c>
      <c r="F116" s="10">
        <v>549316.95015384618</v>
      </c>
      <c r="G116" s="11"/>
      <c r="H116" s="11"/>
      <c r="I116" s="11"/>
    </row>
    <row r="117" spans="1:9" ht="14.25" customHeight="1" x14ac:dyDescent="0.3">
      <c r="A117" s="12">
        <v>43955</v>
      </c>
      <c r="B117" s="13" t="s">
        <v>14</v>
      </c>
      <c r="C117" s="13">
        <v>283942.5</v>
      </c>
      <c r="D117" s="13">
        <v>29357940</v>
      </c>
      <c r="E117" s="13">
        <v>21174604.830000002</v>
      </c>
      <c r="F117" s="14">
        <v>988153.40803076921</v>
      </c>
      <c r="G117" s="11"/>
      <c r="H117" s="11"/>
      <c r="I117" s="11"/>
    </row>
    <row r="118" spans="1:9" ht="14.25" customHeight="1" x14ac:dyDescent="0.3">
      <c r="A118" s="8">
        <v>43950</v>
      </c>
      <c r="B118" s="9" t="s">
        <v>14</v>
      </c>
      <c r="C118" s="9">
        <v>298059</v>
      </c>
      <c r="D118" s="9">
        <v>30869287.5</v>
      </c>
      <c r="E118" s="9">
        <v>22717731.617999997</v>
      </c>
      <c r="F118" s="10">
        <v>661329.17833846144</v>
      </c>
      <c r="G118" s="11"/>
      <c r="H118" s="11"/>
      <c r="I118" s="11"/>
    </row>
    <row r="119" spans="1:9" ht="14.25" customHeight="1" x14ac:dyDescent="0.3">
      <c r="A119" s="12">
        <v>43953</v>
      </c>
      <c r="B119" s="13" t="s">
        <v>14</v>
      </c>
      <c r="C119" s="13">
        <v>232903.5</v>
      </c>
      <c r="D119" s="13">
        <v>24342016.5</v>
      </c>
      <c r="E119" s="13">
        <v>17790852.443999998</v>
      </c>
      <c r="F119" s="14">
        <v>634118.86923076923</v>
      </c>
      <c r="G119" s="11"/>
      <c r="H119" s="11"/>
      <c r="I119" s="11"/>
    </row>
    <row r="120" spans="1:9" ht="14.25" customHeight="1" x14ac:dyDescent="0.3">
      <c r="A120" s="8">
        <v>43977</v>
      </c>
      <c r="B120" s="9" t="s">
        <v>14</v>
      </c>
      <c r="C120" s="9">
        <v>276966</v>
      </c>
      <c r="D120" s="9">
        <v>27872617.898850001</v>
      </c>
      <c r="E120" s="9">
        <v>20223763.805</v>
      </c>
      <c r="F120" s="10">
        <v>645572.57826153841</v>
      </c>
      <c r="G120" s="11"/>
      <c r="H120" s="11"/>
      <c r="I120" s="11"/>
    </row>
    <row r="121" spans="1:9" ht="14.25" customHeight="1" x14ac:dyDescent="0.3">
      <c r="A121" s="12">
        <v>43952</v>
      </c>
      <c r="B121" s="13" t="s">
        <v>14</v>
      </c>
      <c r="C121" s="13">
        <v>296149.5</v>
      </c>
      <c r="D121" s="13">
        <v>31053316.5</v>
      </c>
      <c r="E121" s="13">
        <v>22737807.546999998</v>
      </c>
      <c r="F121" s="14">
        <v>896375.16923076916</v>
      </c>
      <c r="G121" s="11"/>
      <c r="H121" s="11"/>
      <c r="I121" s="11"/>
    </row>
    <row r="122" spans="1:9" ht="14.25" customHeight="1" x14ac:dyDescent="0.3">
      <c r="A122" s="8">
        <v>43963</v>
      </c>
      <c r="B122" s="9" t="s">
        <v>14</v>
      </c>
      <c r="C122" s="9">
        <v>281796</v>
      </c>
      <c r="D122" s="9">
        <v>29042520</v>
      </c>
      <c r="E122" s="9">
        <v>20980503.504999999</v>
      </c>
      <c r="F122" s="10">
        <v>776209.03169999993</v>
      </c>
      <c r="G122" s="11"/>
      <c r="H122" s="11"/>
      <c r="I122" s="11"/>
    </row>
    <row r="123" spans="1:9" ht="14.25" customHeight="1" x14ac:dyDescent="0.3">
      <c r="A123" s="12">
        <v>43972</v>
      </c>
      <c r="B123" s="13" t="s">
        <v>14</v>
      </c>
      <c r="C123" s="13">
        <v>288936</v>
      </c>
      <c r="D123" s="13">
        <v>27852900</v>
      </c>
      <c r="E123" s="13">
        <v>20824687.999000002</v>
      </c>
      <c r="F123" s="14">
        <v>822353.43936153851</v>
      </c>
      <c r="G123" s="11"/>
      <c r="H123" s="11"/>
      <c r="I123" s="11"/>
    </row>
    <row r="124" spans="1:9" ht="14.25" customHeight="1" x14ac:dyDescent="0.3">
      <c r="A124" s="8">
        <v>43971</v>
      </c>
      <c r="B124" s="9" t="s">
        <v>14</v>
      </c>
      <c r="C124" s="9">
        <v>300151.5</v>
      </c>
      <c r="D124" s="9">
        <v>29368771.617449999</v>
      </c>
      <c r="E124" s="9">
        <v>21545834.136</v>
      </c>
      <c r="F124" s="10">
        <v>1052145.9026769232</v>
      </c>
      <c r="G124" s="11"/>
      <c r="H124" s="11"/>
      <c r="I124" s="11"/>
    </row>
    <row r="125" spans="1:9" ht="14.25" customHeight="1" x14ac:dyDescent="0.3">
      <c r="A125" s="12">
        <v>43956</v>
      </c>
      <c r="B125" s="13" t="s">
        <v>14</v>
      </c>
      <c r="C125" s="13">
        <v>262734</v>
      </c>
      <c r="D125" s="13">
        <v>27278441.145</v>
      </c>
      <c r="E125" s="13">
        <v>19610637.316999998</v>
      </c>
      <c r="F125" s="14">
        <v>919330.0461538462</v>
      </c>
      <c r="G125" s="11"/>
      <c r="H125" s="11"/>
      <c r="I125" s="11"/>
    </row>
    <row r="126" spans="1:9" ht="14.25" customHeight="1" x14ac:dyDescent="0.3">
      <c r="A126" s="8">
        <v>43949</v>
      </c>
      <c r="B126" s="9" t="s">
        <v>14</v>
      </c>
      <c r="C126" s="9">
        <v>286002</v>
      </c>
      <c r="D126" s="9">
        <v>29159032.5</v>
      </c>
      <c r="E126" s="9">
        <v>21437602.310000002</v>
      </c>
      <c r="F126" s="10">
        <v>637711.59372307686</v>
      </c>
      <c r="G126" s="11"/>
      <c r="H126" s="11"/>
      <c r="I126" s="11"/>
    </row>
    <row r="127" spans="1:9" ht="14.25" customHeight="1" x14ac:dyDescent="0.3">
      <c r="A127" s="12">
        <v>43964</v>
      </c>
      <c r="B127" s="13" t="s">
        <v>14</v>
      </c>
      <c r="C127" s="13">
        <v>258459</v>
      </c>
      <c r="D127" s="13">
        <v>26467453.5</v>
      </c>
      <c r="E127" s="13">
        <v>19153152.526999999</v>
      </c>
      <c r="F127" s="14">
        <v>636197.23340769229</v>
      </c>
      <c r="G127" s="11"/>
      <c r="H127" s="11"/>
      <c r="I127" s="11"/>
    </row>
    <row r="128" spans="1:9" ht="14.25" customHeight="1" x14ac:dyDescent="0.3">
      <c r="A128" s="8">
        <v>43954</v>
      </c>
      <c r="B128" s="9" t="s">
        <v>14</v>
      </c>
      <c r="C128" s="9">
        <v>274083</v>
      </c>
      <c r="D128" s="9">
        <v>28427001</v>
      </c>
      <c r="E128" s="9">
        <v>20563887.598999999</v>
      </c>
      <c r="F128" s="10">
        <v>779849.36538461538</v>
      </c>
      <c r="G128" s="11"/>
      <c r="H128" s="11"/>
      <c r="I128" s="11"/>
    </row>
    <row r="129" spans="1:9" ht="14.25" customHeight="1" x14ac:dyDescent="0.3">
      <c r="A129" s="12">
        <v>43957</v>
      </c>
      <c r="B129" s="13" t="s">
        <v>14</v>
      </c>
      <c r="C129" s="13">
        <v>277512</v>
      </c>
      <c r="D129" s="13">
        <v>28770810.105599999</v>
      </c>
      <c r="E129" s="13">
        <v>20810852.736000001</v>
      </c>
      <c r="F129" s="14">
        <v>790162.57692307688</v>
      </c>
      <c r="G129" s="11"/>
      <c r="H129" s="11"/>
      <c r="I129" s="11"/>
    </row>
    <row r="130" spans="1:9" ht="14.25" customHeight="1" x14ac:dyDescent="0.3">
      <c r="A130" s="8">
        <v>43974</v>
      </c>
      <c r="B130" s="9" t="s">
        <v>14</v>
      </c>
      <c r="C130" s="9">
        <v>356982</v>
      </c>
      <c r="D130" s="9">
        <v>35103926.711549997</v>
      </c>
      <c r="E130" s="9">
        <v>26357141.036999997</v>
      </c>
      <c r="F130" s="10">
        <v>601482.07692307688</v>
      </c>
      <c r="G130" s="11"/>
      <c r="H130" s="11"/>
      <c r="I130" s="11"/>
    </row>
    <row r="131" spans="1:9" ht="14.25" customHeight="1" x14ac:dyDescent="0.3">
      <c r="A131" s="12">
        <v>43976</v>
      </c>
      <c r="B131" s="13" t="s">
        <v>14</v>
      </c>
      <c r="C131" s="13">
        <v>266983.5</v>
      </c>
      <c r="D131" s="13">
        <v>27165913.5</v>
      </c>
      <c r="E131" s="13">
        <v>19659432.722999997</v>
      </c>
      <c r="F131" s="14">
        <v>698314.9846153846</v>
      </c>
      <c r="G131" s="11"/>
      <c r="H131" s="11"/>
      <c r="I131" s="11"/>
    </row>
    <row r="132" spans="1:9" ht="14.25" customHeight="1" x14ac:dyDescent="0.3">
      <c r="A132" s="8">
        <v>43951</v>
      </c>
      <c r="B132" s="9" t="s">
        <v>14</v>
      </c>
      <c r="C132" s="9">
        <v>311131.5</v>
      </c>
      <c r="D132" s="9">
        <v>32418879</v>
      </c>
      <c r="E132" s="9">
        <v>23595019.660999998</v>
      </c>
      <c r="F132" s="10">
        <v>265444.33165384614</v>
      </c>
      <c r="G132" s="11"/>
      <c r="H132" s="11"/>
      <c r="I132" s="11"/>
    </row>
    <row r="133" spans="1:9" ht="14.25" customHeight="1" x14ac:dyDescent="0.3">
      <c r="A133" s="12">
        <v>43961</v>
      </c>
      <c r="B133" s="13" t="s">
        <v>14</v>
      </c>
      <c r="C133" s="13">
        <v>287206.5</v>
      </c>
      <c r="D133" s="13">
        <v>29536176.10605</v>
      </c>
      <c r="E133" s="13">
        <v>21276357.105999999</v>
      </c>
      <c r="F133" s="14">
        <v>541588.89356153843</v>
      </c>
      <c r="G133" s="11"/>
      <c r="H133" s="11"/>
      <c r="I133" s="11"/>
    </row>
    <row r="134" spans="1:9" ht="14.25" customHeight="1" x14ac:dyDescent="0.3">
      <c r="A134" s="8">
        <v>43959</v>
      </c>
      <c r="B134" s="9" t="s">
        <v>14</v>
      </c>
      <c r="C134" s="9">
        <v>370092</v>
      </c>
      <c r="D134" s="9">
        <v>38091556.5</v>
      </c>
      <c r="E134" s="9">
        <v>28012065.349999998</v>
      </c>
      <c r="F134" s="10">
        <v>725212.99592307687</v>
      </c>
      <c r="G134" s="11"/>
      <c r="H134" s="11"/>
      <c r="I134" s="11"/>
    </row>
    <row r="135" spans="1:9" ht="14.25" customHeight="1" x14ac:dyDescent="0.3">
      <c r="A135" s="12">
        <v>43958</v>
      </c>
      <c r="B135" s="13" t="s">
        <v>14</v>
      </c>
      <c r="C135" s="13">
        <v>247813.5</v>
      </c>
      <c r="D135" s="13">
        <v>25325271</v>
      </c>
      <c r="E135" s="13">
        <v>18582990.427999999</v>
      </c>
      <c r="F135" s="14">
        <v>865201.87857692305</v>
      </c>
      <c r="G135" s="11"/>
      <c r="H135" s="11"/>
      <c r="I135" s="11"/>
    </row>
    <row r="136" spans="1:9" ht="14.25" customHeight="1" x14ac:dyDescent="0.3">
      <c r="A136" s="8">
        <v>43975</v>
      </c>
      <c r="B136" s="9" t="s">
        <v>14</v>
      </c>
      <c r="C136" s="9">
        <v>287740.5</v>
      </c>
      <c r="D136" s="9">
        <v>28188534</v>
      </c>
      <c r="E136" s="9">
        <v>21369401.386999998</v>
      </c>
      <c r="F136" s="10">
        <v>607679.34615384613</v>
      </c>
      <c r="G136" s="11"/>
      <c r="H136" s="11"/>
      <c r="I136" s="11"/>
    </row>
    <row r="137" spans="1:9" ht="14.25" customHeight="1" x14ac:dyDescent="0.3">
      <c r="A137" s="12">
        <v>43967</v>
      </c>
      <c r="B137" s="13" t="s">
        <v>15</v>
      </c>
      <c r="C137" s="13">
        <v>408810</v>
      </c>
      <c r="D137" s="13">
        <v>42323631</v>
      </c>
      <c r="E137" s="13">
        <v>31033323.692999996</v>
      </c>
      <c r="F137" s="14">
        <v>571764.09076923074</v>
      </c>
      <c r="G137" s="11"/>
      <c r="H137" s="11"/>
      <c r="I137" s="11"/>
    </row>
    <row r="138" spans="1:9" ht="14.25" customHeight="1" x14ac:dyDescent="0.3">
      <c r="A138" s="8">
        <v>43970</v>
      </c>
      <c r="B138" s="9" t="s">
        <v>15</v>
      </c>
      <c r="C138" s="9">
        <v>362536.5</v>
      </c>
      <c r="D138" s="9">
        <v>37023243</v>
      </c>
      <c r="E138" s="9">
        <v>26762183.377</v>
      </c>
      <c r="F138" s="10">
        <v>650375.76849230775</v>
      </c>
      <c r="G138" s="11"/>
      <c r="H138" s="11"/>
      <c r="I138" s="11"/>
    </row>
    <row r="139" spans="1:9" ht="14.25" customHeight="1" x14ac:dyDescent="0.3">
      <c r="A139" s="12">
        <v>43968</v>
      </c>
      <c r="B139" s="13" t="s">
        <v>15</v>
      </c>
      <c r="C139" s="13">
        <v>357072</v>
      </c>
      <c r="D139" s="13">
        <v>36834567</v>
      </c>
      <c r="E139" s="13">
        <v>26914635.671</v>
      </c>
      <c r="F139" s="14">
        <v>566638.92575384618</v>
      </c>
      <c r="G139" s="11"/>
      <c r="H139" s="11"/>
      <c r="I139" s="11"/>
    </row>
    <row r="140" spans="1:9" ht="14.25" customHeight="1" x14ac:dyDescent="0.3">
      <c r="A140" s="8">
        <v>43960</v>
      </c>
      <c r="B140" s="9" t="s">
        <v>15</v>
      </c>
      <c r="C140" s="9">
        <v>359214</v>
      </c>
      <c r="D140" s="9">
        <v>38693427</v>
      </c>
      <c r="E140" s="9">
        <v>27863789.055</v>
      </c>
      <c r="F140" s="10">
        <v>582268.72615384613</v>
      </c>
      <c r="G140" s="11"/>
      <c r="H140" s="11"/>
      <c r="I140" s="11"/>
    </row>
    <row r="141" spans="1:9" ht="14.25" customHeight="1" x14ac:dyDescent="0.3">
      <c r="A141" s="12">
        <v>43955</v>
      </c>
      <c r="B141" s="13" t="s">
        <v>15</v>
      </c>
      <c r="C141" s="13">
        <v>360255</v>
      </c>
      <c r="D141" s="13">
        <v>38406954</v>
      </c>
      <c r="E141" s="13">
        <v>27588003.988000002</v>
      </c>
      <c r="F141" s="14">
        <v>1078421.345076923</v>
      </c>
      <c r="G141" s="11"/>
      <c r="H141" s="11"/>
      <c r="I141" s="11"/>
    </row>
    <row r="142" spans="1:9" ht="14.25" customHeight="1" x14ac:dyDescent="0.3">
      <c r="A142" s="8">
        <v>43950</v>
      </c>
      <c r="B142" s="9" t="s">
        <v>15</v>
      </c>
      <c r="C142" s="9">
        <v>387220.5</v>
      </c>
      <c r="D142" s="9">
        <v>41559384</v>
      </c>
      <c r="E142" s="9">
        <v>30476170.214999996</v>
      </c>
      <c r="F142" s="10">
        <v>642893.56656923075</v>
      </c>
      <c r="G142" s="11"/>
      <c r="H142" s="11"/>
      <c r="I142" s="11"/>
    </row>
    <row r="143" spans="1:9" ht="14.25" customHeight="1" x14ac:dyDescent="0.3">
      <c r="A143" s="12">
        <v>43953</v>
      </c>
      <c r="B143" s="13" t="s">
        <v>15</v>
      </c>
      <c r="C143" s="13">
        <v>296580</v>
      </c>
      <c r="D143" s="13">
        <v>31843737</v>
      </c>
      <c r="E143" s="13">
        <v>23119777.98</v>
      </c>
      <c r="F143" s="14">
        <v>657754.31880000001</v>
      </c>
      <c r="G143" s="11"/>
      <c r="H143" s="11"/>
      <c r="I143" s="11"/>
    </row>
    <row r="144" spans="1:9" ht="14.25" customHeight="1" x14ac:dyDescent="0.3">
      <c r="A144" s="8">
        <v>43977</v>
      </c>
      <c r="B144" s="9" t="s">
        <v>15</v>
      </c>
      <c r="C144" s="9">
        <v>369861</v>
      </c>
      <c r="D144" s="9">
        <v>38365960.5</v>
      </c>
      <c r="E144" s="9">
        <v>27592063.502999999</v>
      </c>
      <c r="F144" s="10">
        <v>589339.03384615376</v>
      </c>
      <c r="G144" s="11"/>
      <c r="H144" s="11"/>
      <c r="I144" s="11"/>
    </row>
    <row r="145" spans="1:9" ht="14.25" customHeight="1" x14ac:dyDescent="0.3">
      <c r="A145" s="12">
        <v>43952</v>
      </c>
      <c r="B145" s="13" t="s">
        <v>15</v>
      </c>
      <c r="C145" s="13">
        <v>372504</v>
      </c>
      <c r="D145" s="13">
        <v>40077193.5</v>
      </c>
      <c r="E145" s="13">
        <v>29141359.438000001</v>
      </c>
      <c r="F145" s="14">
        <v>848425.41843846149</v>
      </c>
      <c r="G145" s="11"/>
      <c r="H145" s="11"/>
      <c r="I145" s="11"/>
    </row>
    <row r="146" spans="1:9" ht="14.25" customHeight="1" x14ac:dyDescent="0.3">
      <c r="A146" s="8">
        <v>43963</v>
      </c>
      <c r="B146" s="9" t="s">
        <v>15</v>
      </c>
      <c r="C146" s="9">
        <v>373392</v>
      </c>
      <c r="D146" s="9">
        <v>39578577</v>
      </c>
      <c r="E146" s="9">
        <v>28453665.594999999</v>
      </c>
      <c r="F146" s="10">
        <v>535419.89796923078</v>
      </c>
      <c r="G146" s="11"/>
      <c r="H146" s="11"/>
      <c r="I146" s="11"/>
    </row>
    <row r="147" spans="1:9" ht="14.25" customHeight="1" x14ac:dyDescent="0.3">
      <c r="A147" s="12">
        <v>43972</v>
      </c>
      <c r="B147" s="13" t="s">
        <v>15</v>
      </c>
      <c r="C147" s="13">
        <v>378043.5</v>
      </c>
      <c r="D147" s="13">
        <v>37902156.57</v>
      </c>
      <c r="E147" s="13">
        <v>28083686.689999998</v>
      </c>
      <c r="F147" s="14">
        <v>713697.60769230768</v>
      </c>
      <c r="G147" s="11"/>
      <c r="H147" s="11"/>
      <c r="I147" s="11"/>
    </row>
    <row r="148" spans="1:9" ht="14.25" customHeight="1" x14ac:dyDescent="0.3">
      <c r="A148" s="8">
        <v>43971</v>
      </c>
      <c r="B148" s="9" t="s">
        <v>15</v>
      </c>
      <c r="C148" s="9">
        <v>388668</v>
      </c>
      <c r="D148" s="9">
        <v>39639309</v>
      </c>
      <c r="E148" s="9">
        <v>28736966.634</v>
      </c>
      <c r="F148" s="10">
        <v>997757.75384615385</v>
      </c>
      <c r="G148" s="11"/>
      <c r="H148" s="11"/>
      <c r="I148" s="11"/>
    </row>
    <row r="149" spans="1:9" ht="14.25" customHeight="1" x14ac:dyDescent="0.3">
      <c r="A149" s="12">
        <v>43956</v>
      </c>
      <c r="B149" s="13" t="s">
        <v>15</v>
      </c>
      <c r="C149" s="13">
        <v>333792</v>
      </c>
      <c r="D149" s="13">
        <v>35671734</v>
      </c>
      <c r="E149" s="13">
        <v>25644478.342</v>
      </c>
      <c r="F149" s="14">
        <v>919576.96055384621</v>
      </c>
      <c r="G149" s="11"/>
      <c r="H149" s="11"/>
      <c r="I149" s="11"/>
    </row>
    <row r="150" spans="1:9" ht="14.25" customHeight="1" x14ac:dyDescent="0.3">
      <c r="A150" s="8">
        <v>43949</v>
      </c>
      <c r="B150" s="9" t="s">
        <v>15</v>
      </c>
      <c r="C150" s="9">
        <v>376060.5</v>
      </c>
      <c r="D150" s="9">
        <v>39918028.5</v>
      </c>
      <c r="E150" s="9">
        <v>29154014.884</v>
      </c>
      <c r="F150" s="10">
        <v>611904.23352307687</v>
      </c>
      <c r="G150" s="11"/>
      <c r="H150" s="11"/>
      <c r="I150" s="11"/>
    </row>
    <row r="151" spans="1:9" ht="14.25" customHeight="1" x14ac:dyDescent="0.3">
      <c r="A151" s="12">
        <v>43964</v>
      </c>
      <c r="B151" s="13" t="s">
        <v>15</v>
      </c>
      <c r="C151" s="13">
        <v>350068.5</v>
      </c>
      <c r="D151" s="13">
        <v>37197115.5</v>
      </c>
      <c r="E151" s="13">
        <v>26793668.158999998</v>
      </c>
      <c r="F151" s="14">
        <v>582815.36153846153</v>
      </c>
      <c r="G151" s="11"/>
      <c r="H151" s="11"/>
      <c r="I151" s="11"/>
    </row>
    <row r="152" spans="1:9" ht="14.25" customHeight="1" x14ac:dyDescent="0.3">
      <c r="A152" s="8">
        <v>43982</v>
      </c>
      <c r="B152" s="9" t="s">
        <v>14</v>
      </c>
      <c r="C152" s="9">
        <v>294337.5</v>
      </c>
      <c r="D152" s="9">
        <v>29327766</v>
      </c>
      <c r="E152" s="9">
        <v>22491044.692999996</v>
      </c>
      <c r="F152" s="10">
        <v>283716.73846153845</v>
      </c>
      <c r="G152" s="11"/>
      <c r="H152" s="11"/>
      <c r="I152" s="11"/>
    </row>
    <row r="153" spans="1:9" ht="14.25" customHeight="1" x14ac:dyDescent="0.3">
      <c r="A153" s="12">
        <v>43954</v>
      </c>
      <c r="B153" s="13" t="s">
        <v>15</v>
      </c>
      <c r="C153" s="13">
        <v>342666</v>
      </c>
      <c r="D153" s="13">
        <v>36631999.5</v>
      </c>
      <c r="E153" s="13">
        <v>26408496.047999997</v>
      </c>
      <c r="F153" s="14">
        <v>820373.56815384608</v>
      </c>
      <c r="G153" s="11"/>
      <c r="H153" s="11"/>
      <c r="I153" s="11"/>
    </row>
    <row r="154" spans="1:9" ht="14.25" customHeight="1" x14ac:dyDescent="0.3">
      <c r="A154" s="8">
        <v>43981</v>
      </c>
      <c r="B154" s="9" t="s">
        <v>14</v>
      </c>
      <c r="C154" s="9">
        <v>364882.5</v>
      </c>
      <c r="D154" s="9">
        <v>35724493.5</v>
      </c>
      <c r="E154" s="9">
        <v>27535617.434</v>
      </c>
      <c r="F154" s="10">
        <v>541116.6988461538</v>
      </c>
      <c r="G154" s="11"/>
      <c r="H154" s="11"/>
      <c r="I154" s="11"/>
    </row>
    <row r="155" spans="1:9" ht="14.25" customHeight="1" x14ac:dyDescent="0.3">
      <c r="A155" s="12">
        <v>43957</v>
      </c>
      <c r="B155" s="13" t="s">
        <v>15</v>
      </c>
      <c r="C155" s="13">
        <v>355278</v>
      </c>
      <c r="D155" s="13">
        <v>38092344</v>
      </c>
      <c r="E155" s="13">
        <v>27467616.702999998</v>
      </c>
      <c r="F155" s="14">
        <v>942702.9</v>
      </c>
      <c r="G155" s="11"/>
      <c r="H155" s="11"/>
      <c r="I155" s="11"/>
    </row>
    <row r="156" spans="1:9" ht="14.25" customHeight="1" x14ac:dyDescent="0.3">
      <c r="A156" s="8">
        <v>43974</v>
      </c>
      <c r="B156" s="9" t="s">
        <v>15</v>
      </c>
      <c r="C156" s="9">
        <v>456885</v>
      </c>
      <c r="D156" s="9">
        <v>46408080</v>
      </c>
      <c r="E156" s="9">
        <v>34793888.932999998</v>
      </c>
      <c r="F156" s="10">
        <v>595793.09065384604</v>
      </c>
      <c r="G156" s="11"/>
      <c r="H156" s="11"/>
      <c r="I156" s="11"/>
    </row>
    <row r="157" spans="1:9" ht="14.25" customHeight="1" x14ac:dyDescent="0.3">
      <c r="A157" s="12">
        <v>43979</v>
      </c>
      <c r="B157" s="13" t="s">
        <v>14</v>
      </c>
      <c r="C157" s="13">
        <v>278491.5</v>
      </c>
      <c r="D157" s="13">
        <v>28151004.75</v>
      </c>
      <c r="E157" s="13">
        <v>20806418.796</v>
      </c>
      <c r="F157" s="14">
        <v>591565.35384615383</v>
      </c>
      <c r="G157" s="11"/>
      <c r="H157" s="11"/>
      <c r="I157" s="11"/>
    </row>
    <row r="158" spans="1:9" ht="14.25" customHeight="1" x14ac:dyDescent="0.3">
      <c r="A158" s="8">
        <v>43976</v>
      </c>
      <c r="B158" s="9" t="s">
        <v>15</v>
      </c>
      <c r="C158" s="9">
        <v>349734</v>
      </c>
      <c r="D158" s="9">
        <v>36883428</v>
      </c>
      <c r="E158" s="9">
        <v>26438356.802999999</v>
      </c>
      <c r="F158" s="10">
        <v>742420.26923076913</v>
      </c>
      <c r="G158" s="11"/>
      <c r="H158" s="11"/>
      <c r="I158" s="11"/>
    </row>
    <row r="159" spans="1:9" ht="14.25" customHeight="1" x14ac:dyDescent="0.3">
      <c r="A159" s="12">
        <v>43951</v>
      </c>
      <c r="B159" s="13" t="s">
        <v>15</v>
      </c>
      <c r="C159" s="13">
        <v>401580</v>
      </c>
      <c r="D159" s="13">
        <v>43028734.5</v>
      </c>
      <c r="E159" s="13">
        <v>31156525.939999998</v>
      </c>
      <c r="F159" s="14">
        <v>343786.08461538458</v>
      </c>
      <c r="G159" s="11"/>
      <c r="H159" s="11"/>
      <c r="I159" s="11"/>
    </row>
    <row r="160" spans="1:9" ht="14.25" customHeight="1" x14ac:dyDescent="0.3">
      <c r="A160" s="8">
        <v>43961</v>
      </c>
      <c r="B160" s="9" t="s">
        <v>15</v>
      </c>
      <c r="C160" s="9">
        <v>368649</v>
      </c>
      <c r="D160" s="9">
        <v>39010875</v>
      </c>
      <c r="E160" s="9">
        <v>28090230.958999999</v>
      </c>
      <c r="F160" s="10">
        <v>532663.16153846146</v>
      </c>
      <c r="G160" s="11"/>
      <c r="H160" s="11"/>
      <c r="I160" s="11"/>
    </row>
    <row r="161" spans="1:9" ht="14.25" customHeight="1" x14ac:dyDescent="0.3">
      <c r="A161" s="12">
        <v>43959</v>
      </c>
      <c r="B161" s="13" t="s">
        <v>15</v>
      </c>
      <c r="C161" s="13">
        <v>463530</v>
      </c>
      <c r="D161" s="13">
        <v>49123180.5</v>
      </c>
      <c r="E161" s="13">
        <v>36012087.989</v>
      </c>
      <c r="F161" s="14">
        <v>700442.11537692312</v>
      </c>
      <c r="G161" s="11"/>
      <c r="H161" s="11"/>
      <c r="I161" s="11"/>
    </row>
    <row r="162" spans="1:9" ht="14.25" customHeight="1" x14ac:dyDescent="0.3">
      <c r="A162" s="8">
        <v>43958</v>
      </c>
      <c r="B162" s="9" t="s">
        <v>15</v>
      </c>
      <c r="C162" s="9">
        <v>319110</v>
      </c>
      <c r="D162" s="9">
        <v>33763989</v>
      </c>
      <c r="E162" s="9">
        <v>24610757.489</v>
      </c>
      <c r="F162" s="10">
        <v>1101833.4472307691</v>
      </c>
      <c r="G162" s="11"/>
      <c r="H162" s="11"/>
      <c r="I162" s="11"/>
    </row>
    <row r="163" spans="1:9" ht="14.25" customHeight="1" x14ac:dyDescent="0.3">
      <c r="A163" s="12">
        <v>43975</v>
      </c>
      <c r="B163" s="13" t="s">
        <v>15</v>
      </c>
      <c r="C163" s="13">
        <v>375744</v>
      </c>
      <c r="D163" s="13">
        <v>38191381.5</v>
      </c>
      <c r="E163" s="13">
        <v>28822960.470999997</v>
      </c>
      <c r="F163" s="14">
        <v>574198.11538461538</v>
      </c>
      <c r="G163" s="11"/>
      <c r="H163" s="11"/>
      <c r="I163" s="11"/>
    </row>
    <row r="164" spans="1:9" ht="14.25" customHeight="1" x14ac:dyDescent="0.3">
      <c r="A164" s="8">
        <v>43967</v>
      </c>
      <c r="B164" s="9" t="s">
        <v>16</v>
      </c>
      <c r="C164" s="9">
        <v>81331.5</v>
      </c>
      <c r="D164" s="9">
        <v>6652179</v>
      </c>
      <c r="E164" s="9">
        <v>5305378.9040000001</v>
      </c>
      <c r="F164" s="10">
        <v>156413.8362153846</v>
      </c>
      <c r="G164" s="11"/>
      <c r="H164" s="11"/>
      <c r="I164" s="11"/>
    </row>
    <row r="165" spans="1:9" ht="14.25" customHeight="1" x14ac:dyDescent="0.3">
      <c r="A165" s="12">
        <v>43970</v>
      </c>
      <c r="B165" s="13" t="s">
        <v>16</v>
      </c>
      <c r="C165" s="13">
        <v>75796.5</v>
      </c>
      <c r="D165" s="13">
        <v>6173463</v>
      </c>
      <c r="E165" s="13">
        <v>4915101.7949999999</v>
      </c>
      <c r="F165" s="14">
        <v>253686.7171923077</v>
      </c>
      <c r="G165" s="11"/>
      <c r="H165" s="11"/>
      <c r="I165" s="11"/>
    </row>
    <row r="166" spans="1:9" ht="14.25" customHeight="1" x14ac:dyDescent="0.3">
      <c r="A166" s="8">
        <v>43968</v>
      </c>
      <c r="B166" s="9" t="s">
        <v>16</v>
      </c>
      <c r="C166" s="9">
        <v>72861</v>
      </c>
      <c r="D166" s="9">
        <v>5952802.5</v>
      </c>
      <c r="E166" s="9">
        <v>4711294.2009999994</v>
      </c>
      <c r="F166" s="10">
        <v>125880.90000000001</v>
      </c>
      <c r="G166" s="11"/>
      <c r="H166" s="11"/>
      <c r="I166" s="11"/>
    </row>
    <row r="167" spans="1:9" ht="14.25" customHeight="1" x14ac:dyDescent="0.3">
      <c r="A167" s="12">
        <v>43960</v>
      </c>
      <c r="B167" s="13" t="s">
        <v>16</v>
      </c>
      <c r="C167" s="13">
        <v>83373</v>
      </c>
      <c r="D167" s="13">
        <v>7253427</v>
      </c>
      <c r="E167" s="13">
        <v>5531366.3810000001</v>
      </c>
      <c r="F167" s="14">
        <v>221053.87967692307</v>
      </c>
      <c r="G167" s="11"/>
      <c r="H167" s="11"/>
      <c r="I167" s="11"/>
    </row>
    <row r="168" spans="1:9" ht="14.25" customHeight="1" x14ac:dyDescent="0.3">
      <c r="A168" s="8">
        <v>43955</v>
      </c>
      <c r="B168" s="9" t="s">
        <v>16</v>
      </c>
      <c r="C168" s="9">
        <v>64108.5</v>
      </c>
      <c r="D168" s="9">
        <v>5561452.5</v>
      </c>
      <c r="E168" s="9">
        <v>4257859.3720000004</v>
      </c>
      <c r="F168" s="10">
        <v>337872.83273076924</v>
      </c>
      <c r="G168" s="11"/>
      <c r="H168" s="11"/>
      <c r="I168" s="11"/>
    </row>
    <row r="169" spans="1:9" ht="14.25" customHeight="1" x14ac:dyDescent="0.3">
      <c r="A169" s="12">
        <v>43950</v>
      </c>
      <c r="B169" s="13" t="s">
        <v>16</v>
      </c>
      <c r="C169" s="13">
        <v>74707.5</v>
      </c>
      <c r="D169" s="13">
        <v>6454458</v>
      </c>
      <c r="E169" s="13">
        <v>4968152.9469999997</v>
      </c>
      <c r="F169" s="14">
        <v>118941.29398461539</v>
      </c>
      <c r="G169" s="11"/>
      <c r="H169" s="11"/>
      <c r="I169" s="11"/>
    </row>
    <row r="170" spans="1:9" ht="14.25" customHeight="1" x14ac:dyDescent="0.3">
      <c r="A170" s="8">
        <v>43953</v>
      </c>
      <c r="B170" s="9" t="s">
        <v>16</v>
      </c>
      <c r="C170" s="9">
        <v>46216.5</v>
      </c>
      <c r="D170" s="9">
        <v>4118251.5</v>
      </c>
      <c r="E170" s="9">
        <v>3133704.9279999998</v>
      </c>
      <c r="F170" s="10">
        <v>179531.89196153847</v>
      </c>
      <c r="G170" s="11"/>
      <c r="H170" s="11"/>
      <c r="I170" s="11"/>
    </row>
    <row r="171" spans="1:9" ht="14.25" customHeight="1" x14ac:dyDescent="0.3">
      <c r="A171" s="12">
        <v>43977</v>
      </c>
      <c r="B171" s="13" t="s">
        <v>16</v>
      </c>
      <c r="C171" s="13">
        <v>67726.5</v>
      </c>
      <c r="D171" s="13">
        <v>5864989.5</v>
      </c>
      <c r="E171" s="13">
        <v>4506085.4840000002</v>
      </c>
      <c r="F171" s="14">
        <v>167003.69436153845</v>
      </c>
      <c r="G171" s="11"/>
      <c r="H171" s="11"/>
      <c r="I171" s="11"/>
    </row>
    <row r="172" spans="1:9" ht="14.25" customHeight="1" x14ac:dyDescent="0.3">
      <c r="A172" s="8">
        <v>43952</v>
      </c>
      <c r="B172" s="9" t="s">
        <v>16</v>
      </c>
      <c r="C172" s="9">
        <v>82228.5</v>
      </c>
      <c r="D172" s="9">
        <v>7032225</v>
      </c>
      <c r="E172" s="9">
        <v>5546127.1919999998</v>
      </c>
      <c r="F172" s="10">
        <v>196859.98644615384</v>
      </c>
      <c r="G172" s="11"/>
      <c r="H172" s="11"/>
      <c r="I172" s="11"/>
    </row>
    <row r="173" spans="1:9" ht="14.25" customHeight="1" x14ac:dyDescent="0.3">
      <c r="A173" s="12">
        <v>43963</v>
      </c>
      <c r="B173" s="13" t="s">
        <v>16</v>
      </c>
      <c r="C173" s="13">
        <v>64390.5</v>
      </c>
      <c r="D173" s="13">
        <v>5523145.5</v>
      </c>
      <c r="E173" s="13">
        <v>4230689.2069999995</v>
      </c>
      <c r="F173" s="14">
        <v>183154.05167692306</v>
      </c>
      <c r="G173" s="11"/>
      <c r="H173" s="11"/>
      <c r="I173" s="11"/>
    </row>
    <row r="174" spans="1:9" ht="14.25" customHeight="1" x14ac:dyDescent="0.3">
      <c r="A174" s="8">
        <v>43972</v>
      </c>
      <c r="B174" s="9" t="s">
        <v>16</v>
      </c>
      <c r="C174" s="9">
        <v>73126.5</v>
      </c>
      <c r="D174" s="9">
        <v>5864085</v>
      </c>
      <c r="E174" s="9">
        <v>4847142.9859999996</v>
      </c>
      <c r="F174" s="10">
        <v>142998.2095</v>
      </c>
      <c r="G174" s="11"/>
      <c r="H174" s="11"/>
      <c r="I174" s="11"/>
    </row>
    <row r="175" spans="1:9" ht="14.25" customHeight="1" x14ac:dyDescent="0.3">
      <c r="A175" s="12">
        <v>43971</v>
      </c>
      <c r="B175" s="13" t="s">
        <v>16</v>
      </c>
      <c r="C175" s="13">
        <v>99631.5</v>
      </c>
      <c r="D175" s="13">
        <v>7121946</v>
      </c>
      <c r="E175" s="13">
        <v>6279205.8499999996</v>
      </c>
      <c r="F175" s="14">
        <v>279127.27602307691</v>
      </c>
      <c r="G175" s="11"/>
      <c r="H175" s="11"/>
      <c r="I175" s="11"/>
    </row>
    <row r="176" spans="1:9" ht="14.25" customHeight="1" x14ac:dyDescent="0.3">
      <c r="A176" s="8">
        <v>43956</v>
      </c>
      <c r="B176" s="9" t="s">
        <v>16</v>
      </c>
      <c r="C176" s="9">
        <v>66396</v>
      </c>
      <c r="D176" s="9">
        <v>5770539</v>
      </c>
      <c r="E176" s="9">
        <v>4433831.2509999992</v>
      </c>
      <c r="F176" s="10">
        <v>232587.42287692308</v>
      </c>
      <c r="G176" s="11"/>
      <c r="H176" s="11"/>
      <c r="I176" s="11"/>
    </row>
    <row r="177" spans="1:9" ht="14.25" customHeight="1" x14ac:dyDescent="0.3">
      <c r="A177" s="12">
        <v>43949</v>
      </c>
      <c r="B177" s="13" t="s">
        <v>16</v>
      </c>
      <c r="C177" s="13">
        <v>73147.5</v>
      </c>
      <c r="D177" s="13">
        <v>6288246</v>
      </c>
      <c r="E177" s="13">
        <v>4798265.1129999999</v>
      </c>
      <c r="F177" s="14">
        <v>123081.63515384615</v>
      </c>
      <c r="G177" s="11"/>
      <c r="H177" s="11"/>
      <c r="I177" s="11"/>
    </row>
    <row r="178" spans="1:9" ht="14.25" customHeight="1" x14ac:dyDescent="0.3">
      <c r="A178" s="8">
        <v>43964</v>
      </c>
      <c r="B178" s="9" t="s">
        <v>16</v>
      </c>
      <c r="C178" s="9">
        <v>73062</v>
      </c>
      <c r="D178" s="9">
        <v>6333828</v>
      </c>
      <c r="E178" s="9">
        <v>4890619.2620000001</v>
      </c>
      <c r="F178" s="10">
        <v>181964.68769230769</v>
      </c>
      <c r="G178" s="11"/>
      <c r="H178" s="11"/>
      <c r="I178" s="11"/>
    </row>
    <row r="179" spans="1:9" ht="14.25" customHeight="1" x14ac:dyDescent="0.3">
      <c r="A179" s="12">
        <v>43982</v>
      </c>
      <c r="B179" s="13" t="s">
        <v>15</v>
      </c>
      <c r="C179" s="13">
        <v>379663.5</v>
      </c>
      <c r="D179" s="13">
        <v>39380178</v>
      </c>
      <c r="E179" s="13">
        <v>29726473.223999996</v>
      </c>
      <c r="F179" s="14">
        <v>305744.98843076918</v>
      </c>
      <c r="G179" s="11"/>
      <c r="H179" s="11"/>
      <c r="I179" s="11"/>
    </row>
    <row r="180" spans="1:9" ht="14.25" customHeight="1" x14ac:dyDescent="0.3">
      <c r="A180" s="8">
        <v>43954</v>
      </c>
      <c r="B180" s="9" t="s">
        <v>16</v>
      </c>
      <c r="C180" s="9">
        <v>70581</v>
      </c>
      <c r="D180" s="9">
        <v>6221320.5</v>
      </c>
      <c r="E180" s="9">
        <v>4762185.0609999998</v>
      </c>
      <c r="F180" s="10">
        <v>172821.83076923076</v>
      </c>
      <c r="G180" s="11"/>
      <c r="H180" s="11"/>
      <c r="I180" s="11"/>
    </row>
    <row r="181" spans="1:9" ht="14.25" customHeight="1" x14ac:dyDescent="0.3">
      <c r="A181" s="12">
        <v>43981</v>
      </c>
      <c r="B181" s="13" t="s">
        <v>15</v>
      </c>
      <c r="C181" s="13">
        <v>453123</v>
      </c>
      <c r="D181" s="13">
        <v>46370904</v>
      </c>
      <c r="E181" s="13">
        <v>35190775.285000004</v>
      </c>
      <c r="F181" s="14">
        <v>552625.80000000005</v>
      </c>
      <c r="G181" s="11"/>
      <c r="H181" s="11"/>
      <c r="I181" s="11"/>
    </row>
    <row r="182" spans="1:9" ht="14.25" customHeight="1" x14ac:dyDescent="0.3">
      <c r="A182" s="8">
        <v>43957</v>
      </c>
      <c r="B182" s="9" t="s">
        <v>16</v>
      </c>
      <c r="C182" s="9">
        <v>63012</v>
      </c>
      <c r="D182" s="9">
        <v>5454121.5</v>
      </c>
      <c r="E182" s="9">
        <v>4155234.554</v>
      </c>
      <c r="F182" s="10">
        <v>234787.55649230769</v>
      </c>
      <c r="G182" s="11"/>
      <c r="H182" s="11"/>
      <c r="I182" s="11"/>
    </row>
    <row r="183" spans="1:9" ht="14.25" customHeight="1" x14ac:dyDescent="0.3">
      <c r="A183" s="12">
        <v>43974</v>
      </c>
      <c r="B183" s="13" t="s">
        <v>16</v>
      </c>
      <c r="C183" s="13">
        <v>89556</v>
      </c>
      <c r="D183" s="13">
        <v>7173117</v>
      </c>
      <c r="E183" s="13">
        <v>6068194.523</v>
      </c>
      <c r="F183" s="14">
        <v>139983.69019999998</v>
      </c>
      <c r="G183" s="11"/>
      <c r="H183" s="11"/>
      <c r="I183" s="11"/>
    </row>
    <row r="184" spans="1:9" ht="14.25" customHeight="1" x14ac:dyDescent="0.3">
      <c r="A184" s="8">
        <v>43979</v>
      </c>
      <c r="B184" s="9" t="s">
        <v>15</v>
      </c>
      <c r="C184" s="9">
        <v>364638</v>
      </c>
      <c r="D184" s="9">
        <v>37947688.5</v>
      </c>
      <c r="E184" s="9">
        <v>27829971.363000002</v>
      </c>
      <c r="F184" s="10">
        <v>628647.33076923073</v>
      </c>
      <c r="G184" s="11"/>
      <c r="H184" s="11"/>
      <c r="I184" s="11"/>
    </row>
    <row r="185" spans="1:9" ht="14.25" customHeight="1" x14ac:dyDescent="0.3">
      <c r="A185" s="12">
        <v>43976</v>
      </c>
      <c r="B185" s="13" t="s">
        <v>16</v>
      </c>
      <c r="C185" s="13">
        <v>66316.5</v>
      </c>
      <c r="D185" s="13">
        <v>5704650</v>
      </c>
      <c r="E185" s="13">
        <v>4375924.2359999996</v>
      </c>
      <c r="F185" s="14">
        <v>135246.95929230767</v>
      </c>
      <c r="G185" s="11"/>
      <c r="H185" s="11"/>
      <c r="I185" s="11"/>
    </row>
    <row r="186" spans="1:9" ht="14.25" customHeight="1" x14ac:dyDescent="0.3">
      <c r="A186" s="8">
        <v>43951</v>
      </c>
      <c r="B186" s="9" t="s">
        <v>16</v>
      </c>
      <c r="C186" s="9">
        <v>78235.5</v>
      </c>
      <c r="D186" s="9">
        <v>6819594</v>
      </c>
      <c r="E186" s="9">
        <v>5260171.5349999992</v>
      </c>
      <c r="F186" s="10">
        <v>70931.816676923074</v>
      </c>
      <c r="G186" s="11"/>
      <c r="H186" s="11"/>
      <c r="I186" s="11"/>
    </row>
    <row r="187" spans="1:9" ht="14.25" customHeight="1" x14ac:dyDescent="0.3">
      <c r="A187" s="12">
        <v>43961</v>
      </c>
      <c r="B187" s="13" t="s">
        <v>16</v>
      </c>
      <c r="C187" s="13">
        <v>88311</v>
      </c>
      <c r="D187" s="13">
        <v>7726069.5</v>
      </c>
      <c r="E187" s="13">
        <v>5922893.7209999999</v>
      </c>
      <c r="F187" s="14">
        <v>161614.12454615385</v>
      </c>
      <c r="G187" s="11"/>
      <c r="H187" s="11"/>
      <c r="I187" s="11"/>
    </row>
    <row r="188" spans="1:9" ht="14.25" customHeight="1" x14ac:dyDescent="0.3">
      <c r="A188" s="8">
        <v>43959</v>
      </c>
      <c r="B188" s="9" t="s">
        <v>16</v>
      </c>
      <c r="C188" s="9">
        <v>61804.5</v>
      </c>
      <c r="D188" s="9">
        <v>5365708.5</v>
      </c>
      <c r="E188" s="9">
        <v>4091691.3249999997</v>
      </c>
      <c r="F188" s="10">
        <v>232169.67161538458</v>
      </c>
      <c r="G188" s="11"/>
      <c r="H188" s="11"/>
      <c r="I188" s="11"/>
    </row>
    <row r="189" spans="1:9" ht="14.25" customHeight="1" x14ac:dyDescent="0.3">
      <c r="A189" s="12">
        <v>43958</v>
      </c>
      <c r="B189" s="13" t="s">
        <v>16</v>
      </c>
      <c r="C189" s="13">
        <v>71067</v>
      </c>
      <c r="D189" s="13">
        <v>6175837.5</v>
      </c>
      <c r="E189" s="13">
        <v>4747959.6140000001</v>
      </c>
      <c r="F189" s="14">
        <v>157793.27424615383</v>
      </c>
      <c r="G189" s="11"/>
      <c r="H189" s="11"/>
      <c r="I189" s="11"/>
    </row>
    <row r="190" spans="1:9" ht="14.25" customHeight="1" x14ac:dyDescent="0.3">
      <c r="A190" s="8">
        <v>43975</v>
      </c>
      <c r="B190" s="9" t="s">
        <v>16</v>
      </c>
      <c r="C190" s="9">
        <v>74649</v>
      </c>
      <c r="D190" s="9">
        <v>6098236.5</v>
      </c>
      <c r="E190" s="9">
        <v>5042435.841</v>
      </c>
      <c r="F190" s="10">
        <v>156805.83461538461</v>
      </c>
      <c r="G190" s="11"/>
      <c r="H190" s="11"/>
      <c r="I190" s="11"/>
    </row>
    <row r="191" spans="1:9" ht="14.25" customHeight="1" x14ac:dyDescent="0.3">
      <c r="A191" s="12">
        <v>43967</v>
      </c>
      <c r="B191" s="13" t="s">
        <v>17</v>
      </c>
      <c r="C191" s="13">
        <v>44560.5</v>
      </c>
      <c r="D191" s="13">
        <v>4025148</v>
      </c>
      <c r="E191" s="13">
        <v>3259483.304</v>
      </c>
      <c r="F191" s="14">
        <v>145385.33866923075</v>
      </c>
      <c r="G191" s="11"/>
      <c r="H191" s="11"/>
      <c r="I191" s="11"/>
    </row>
    <row r="192" spans="1:9" ht="14.25" customHeight="1" x14ac:dyDescent="0.3">
      <c r="A192" s="8">
        <v>43970</v>
      </c>
      <c r="B192" s="9" t="s">
        <v>17</v>
      </c>
      <c r="C192" s="9">
        <v>38250</v>
      </c>
      <c r="D192" s="9">
        <v>3552937.5</v>
      </c>
      <c r="E192" s="9">
        <v>2795344.17</v>
      </c>
      <c r="F192" s="10">
        <v>245048.26007692309</v>
      </c>
      <c r="G192" s="11"/>
      <c r="H192" s="11"/>
      <c r="I192" s="11"/>
    </row>
    <row r="193" spans="1:9" ht="14.25" customHeight="1" x14ac:dyDescent="0.3">
      <c r="A193" s="12">
        <v>43968</v>
      </c>
      <c r="B193" s="13" t="s">
        <v>17</v>
      </c>
      <c r="C193" s="13">
        <v>34830</v>
      </c>
      <c r="D193" s="13">
        <v>3191155.5</v>
      </c>
      <c r="E193" s="13">
        <v>2528990.5839999998</v>
      </c>
      <c r="F193" s="14">
        <v>292821.22307692311</v>
      </c>
      <c r="G193" s="11"/>
      <c r="H193" s="11"/>
      <c r="I193" s="11"/>
    </row>
    <row r="194" spans="1:9" ht="14.25" customHeight="1" x14ac:dyDescent="0.3">
      <c r="A194" s="8">
        <v>43960</v>
      </c>
      <c r="B194" s="9" t="s">
        <v>17</v>
      </c>
      <c r="C194" s="9">
        <v>32239.5</v>
      </c>
      <c r="D194" s="9">
        <v>3084892.5</v>
      </c>
      <c r="E194" s="9">
        <v>2384575.3629999999</v>
      </c>
      <c r="F194" s="10">
        <v>184346.05176923078</v>
      </c>
      <c r="G194" s="11"/>
      <c r="H194" s="11"/>
      <c r="I194" s="11"/>
    </row>
    <row r="195" spans="1:9" ht="14.25" customHeight="1" x14ac:dyDescent="0.3">
      <c r="A195" s="12">
        <v>43955</v>
      </c>
      <c r="B195" s="13" t="s">
        <v>17</v>
      </c>
      <c r="C195" s="13">
        <v>30780</v>
      </c>
      <c r="D195" s="13">
        <v>2817853.5</v>
      </c>
      <c r="E195" s="13">
        <v>2169377.2250000001</v>
      </c>
      <c r="F195" s="14">
        <v>215836.18461538458</v>
      </c>
      <c r="G195" s="11"/>
      <c r="H195" s="11"/>
      <c r="I195" s="11"/>
    </row>
    <row r="196" spans="1:9" ht="14.25" customHeight="1" x14ac:dyDescent="0.3">
      <c r="A196" s="8">
        <v>43950</v>
      </c>
      <c r="B196" s="9" t="s">
        <v>17</v>
      </c>
      <c r="C196" s="9">
        <v>29142</v>
      </c>
      <c r="D196" s="9">
        <v>2627595</v>
      </c>
      <c r="E196" s="9">
        <v>2033299.2799999998</v>
      </c>
      <c r="F196" s="10">
        <v>202681.39594615382</v>
      </c>
      <c r="G196" s="11"/>
      <c r="H196" s="11"/>
      <c r="I196" s="11"/>
    </row>
    <row r="197" spans="1:9" ht="14.25" customHeight="1" x14ac:dyDescent="0.3">
      <c r="A197" s="12">
        <v>43953</v>
      </c>
      <c r="B197" s="13" t="s">
        <v>17</v>
      </c>
      <c r="C197" s="13">
        <v>26428.5</v>
      </c>
      <c r="D197" s="13">
        <v>2470465.5</v>
      </c>
      <c r="E197" s="13">
        <v>1911613.1440000001</v>
      </c>
      <c r="F197" s="14">
        <v>187667.93086153845</v>
      </c>
      <c r="G197" s="11"/>
      <c r="H197" s="11"/>
      <c r="I197" s="11"/>
    </row>
    <row r="198" spans="1:9" ht="14.25" customHeight="1" x14ac:dyDescent="0.3">
      <c r="A198" s="8">
        <v>43977</v>
      </c>
      <c r="B198" s="9" t="s">
        <v>17</v>
      </c>
      <c r="C198" s="9">
        <v>40744.5</v>
      </c>
      <c r="D198" s="9">
        <v>3700311</v>
      </c>
      <c r="E198" s="9">
        <v>2861069.8419999997</v>
      </c>
      <c r="F198" s="10">
        <v>170303.62015384613</v>
      </c>
      <c r="G198" s="11"/>
      <c r="H198" s="11"/>
      <c r="I198" s="11"/>
    </row>
    <row r="199" spans="1:9" ht="14.25" customHeight="1" x14ac:dyDescent="0.3">
      <c r="A199" s="12">
        <v>43952</v>
      </c>
      <c r="B199" s="13" t="s">
        <v>17</v>
      </c>
      <c r="C199" s="13">
        <v>46620</v>
      </c>
      <c r="D199" s="13">
        <v>4293241.5</v>
      </c>
      <c r="E199" s="13">
        <v>3389723.9589999998</v>
      </c>
      <c r="F199" s="14">
        <v>329717.03827692306</v>
      </c>
      <c r="G199" s="11"/>
      <c r="H199" s="11"/>
      <c r="I199" s="11"/>
    </row>
    <row r="200" spans="1:9" ht="14.25" customHeight="1" x14ac:dyDescent="0.3">
      <c r="A200" s="8">
        <v>43963</v>
      </c>
      <c r="B200" s="9" t="s">
        <v>17</v>
      </c>
      <c r="C200" s="9">
        <v>32419.5</v>
      </c>
      <c r="D200" s="9">
        <v>3080614.5</v>
      </c>
      <c r="E200" s="9">
        <v>2363955.7909999997</v>
      </c>
      <c r="F200" s="10">
        <v>200042.36143846155</v>
      </c>
      <c r="G200" s="11"/>
      <c r="H200" s="11"/>
      <c r="I200" s="11"/>
    </row>
    <row r="201" spans="1:9" ht="14.25" customHeight="1" x14ac:dyDescent="0.3">
      <c r="A201" s="12">
        <v>43972</v>
      </c>
      <c r="B201" s="13" t="s">
        <v>17</v>
      </c>
      <c r="C201" s="13">
        <v>40819.5</v>
      </c>
      <c r="D201" s="13">
        <v>3810394.5</v>
      </c>
      <c r="E201" s="13">
        <v>3046897.7940000002</v>
      </c>
      <c r="F201" s="14">
        <v>144594.40769230769</v>
      </c>
      <c r="G201" s="11"/>
      <c r="H201" s="11"/>
      <c r="I201" s="11"/>
    </row>
    <row r="202" spans="1:9" ht="14.25" customHeight="1" x14ac:dyDescent="0.3">
      <c r="A202" s="8">
        <v>43971</v>
      </c>
      <c r="B202" s="9" t="s">
        <v>17</v>
      </c>
      <c r="C202" s="9">
        <v>41391</v>
      </c>
      <c r="D202" s="9">
        <v>3918987</v>
      </c>
      <c r="E202" s="9">
        <v>3141103.9569999999</v>
      </c>
      <c r="F202" s="10">
        <v>205451.17950769232</v>
      </c>
      <c r="G202" s="11"/>
      <c r="H202" s="11"/>
      <c r="I202" s="11"/>
    </row>
    <row r="203" spans="1:9" ht="14.25" customHeight="1" x14ac:dyDescent="0.3">
      <c r="A203" s="12">
        <v>43956</v>
      </c>
      <c r="B203" s="13" t="s">
        <v>17</v>
      </c>
      <c r="C203" s="13">
        <v>29482.5</v>
      </c>
      <c r="D203" s="13">
        <v>2648688</v>
      </c>
      <c r="E203" s="13">
        <v>2021918.12</v>
      </c>
      <c r="F203" s="14">
        <v>219587.1531846154</v>
      </c>
      <c r="G203" s="11"/>
      <c r="H203" s="11"/>
      <c r="I203" s="11"/>
    </row>
    <row r="204" spans="1:9" ht="14.25" customHeight="1" x14ac:dyDescent="0.3">
      <c r="A204" s="8">
        <v>43949</v>
      </c>
      <c r="B204" s="9" t="s">
        <v>17</v>
      </c>
      <c r="C204" s="9">
        <v>32181</v>
      </c>
      <c r="D204" s="9">
        <v>2863600.5</v>
      </c>
      <c r="E204" s="9">
        <v>2246478.6170000001</v>
      </c>
      <c r="F204" s="10">
        <v>140503.93076923076</v>
      </c>
      <c r="G204" s="11"/>
      <c r="H204" s="11"/>
      <c r="I204" s="11"/>
    </row>
    <row r="205" spans="1:9" ht="14.25" customHeight="1" x14ac:dyDescent="0.3">
      <c r="A205" s="12">
        <v>43964</v>
      </c>
      <c r="B205" s="13" t="s">
        <v>17</v>
      </c>
      <c r="C205" s="13">
        <v>35535</v>
      </c>
      <c r="D205" s="13">
        <v>3288069</v>
      </c>
      <c r="E205" s="13">
        <v>2580984.0299999998</v>
      </c>
      <c r="F205" s="14">
        <v>208081.82515384615</v>
      </c>
      <c r="G205" s="11"/>
      <c r="H205" s="11"/>
      <c r="I205" s="11"/>
    </row>
    <row r="206" spans="1:9" ht="14.25" customHeight="1" x14ac:dyDescent="0.3">
      <c r="A206" s="8">
        <v>43982</v>
      </c>
      <c r="B206" s="9" t="s">
        <v>16</v>
      </c>
      <c r="C206" s="9">
        <v>76234.5</v>
      </c>
      <c r="D206" s="9">
        <v>6500848.5</v>
      </c>
      <c r="E206" s="9">
        <v>5172874.4439999992</v>
      </c>
      <c r="F206" s="10">
        <v>60556.251538461533</v>
      </c>
      <c r="G206" s="11"/>
      <c r="H206" s="11"/>
      <c r="I206" s="11"/>
    </row>
    <row r="207" spans="1:9" ht="14.25" customHeight="1" x14ac:dyDescent="0.3">
      <c r="A207" s="12">
        <v>43954</v>
      </c>
      <c r="B207" s="13" t="s">
        <v>17</v>
      </c>
      <c r="C207" s="13">
        <v>29935.5</v>
      </c>
      <c r="D207" s="13">
        <v>2720002.5</v>
      </c>
      <c r="E207" s="13">
        <v>2102974.0010000002</v>
      </c>
      <c r="F207" s="14">
        <v>175338.6411076923</v>
      </c>
      <c r="G207" s="11"/>
      <c r="H207" s="11"/>
      <c r="I207" s="11"/>
    </row>
    <row r="208" spans="1:9" ht="14.25" customHeight="1" x14ac:dyDescent="0.3">
      <c r="A208" s="8">
        <v>43981</v>
      </c>
      <c r="B208" s="9" t="s">
        <v>16</v>
      </c>
      <c r="C208" s="9">
        <v>106926</v>
      </c>
      <c r="D208" s="9">
        <v>9098386.5</v>
      </c>
      <c r="E208" s="9">
        <v>7354572.0109999999</v>
      </c>
      <c r="F208" s="10">
        <v>193869.59292307691</v>
      </c>
      <c r="G208" s="11"/>
      <c r="H208" s="11"/>
      <c r="I208" s="11"/>
    </row>
    <row r="209" spans="1:9" ht="14.25" customHeight="1" x14ac:dyDescent="0.3">
      <c r="A209" s="12">
        <v>43957</v>
      </c>
      <c r="B209" s="13" t="s">
        <v>17</v>
      </c>
      <c r="C209" s="13">
        <v>30342</v>
      </c>
      <c r="D209" s="13">
        <v>2738127</v>
      </c>
      <c r="E209" s="13">
        <v>2094375.01</v>
      </c>
      <c r="F209" s="14">
        <v>174068.47879999998</v>
      </c>
      <c r="G209" s="11"/>
      <c r="H209" s="11"/>
      <c r="I209" s="11"/>
    </row>
    <row r="210" spans="1:9" ht="14.25" customHeight="1" x14ac:dyDescent="0.3">
      <c r="A210" s="8">
        <v>43974</v>
      </c>
      <c r="B210" s="9" t="s">
        <v>17</v>
      </c>
      <c r="C210" s="9">
        <v>42999</v>
      </c>
      <c r="D210" s="9">
        <v>3883215</v>
      </c>
      <c r="E210" s="9">
        <v>3151914.3419999997</v>
      </c>
      <c r="F210" s="10">
        <v>162279.9956153846</v>
      </c>
      <c r="G210" s="11"/>
      <c r="H210" s="11"/>
      <c r="I210" s="11"/>
    </row>
    <row r="211" spans="1:9" ht="14.25" customHeight="1" x14ac:dyDescent="0.3">
      <c r="A211" s="12">
        <v>43979</v>
      </c>
      <c r="B211" s="13" t="s">
        <v>16</v>
      </c>
      <c r="C211" s="13">
        <v>69945</v>
      </c>
      <c r="D211" s="13">
        <v>6101931</v>
      </c>
      <c r="E211" s="13">
        <v>4743581.9779999992</v>
      </c>
      <c r="F211" s="14">
        <v>226018.55243846151</v>
      </c>
      <c r="G211" s="11"/>
      <c r="H211" s="11"/>
      <c r="I211" s="11"/>
    </row>
    <row r="212" spans="1:9" ht="14.25" customHeight="1" x14ac:dyDescent="0.3">
      <c r="A212" s="8">
        <v>43976</v>
      </c>
      <c r="B212" s="9" t="s">
        <v>17</v>
      </c>
      <c r="C212" s="9">
        <v>38740.5</v>
      </c>
      <c r="D212" s="9">
        <v>3561655.5</v>
      </c>
      <c r="E212" s="9">
        <v>2769041.2770000002</v>
      </c>
      <c r="F212" s="10">
        <v>180495.52483076922</v>
      </c>
      <c r="G212" s="11"/>
      <c r="H212" s="11"/>
      <c r="I212" s="11"/>
    </row>
    <row r="213" spans="1:9" ht="14.25" customHeight="1" x14ac:dyDescent="0.3">
      <c r="A213" s="12">
        <v>43951</v>
      </c>
      <c r="B213" s="13" t="s">
        <v>17</v>
      </c>
      <c r="C213" s="13">
        <v>31231.5</v>
      </c>
      <c r="D213" s="13">
        <v>2853310.5</v>
      </c>
      <c r="E213" s="13">
        <v>2211817.6569999997</v>
      </c>
      <c r="F213" s="14">
        <v>63441.684615384613</v>
      </c>
      <c r="G213" s="11"/>
      <c r="H213" s="11"/>
      <c r="I213" s="11"/>
    </row>
    <row r="214" spans="1:9" ht="14.25" customHeight="1" x14ac:dyDescent="0.3">
      <c r="A214" s="8">
        <v>43961</v>
      </c>
      <c r="B214" s="9" t="s">
        <v>17</v>
      </c>
      <c r="C214" s="9">
        <v>37489.5</v>
      </c>
      <c r="D214" s="9">
        <v>3549097.5</v>
      </c>
      <c r="E214" s="9">
        <v>2745646.9479999999</v>
      </c>
      <c r="F214" s="10">
        <v>258287.05384615384</v>
      </c>
      <c r="G214" s="11"/>
      <c r="H214" s="11"/>
      <c r="I214" s="11"/>
    </row>
    <row r="215" spans="1:9" ht="14.25" customHeight="1" x14ac:dyDescent="0.3">
      <c r="A215" s="12">
        <v>43959</v>
      </c>
      <c r="B215" s="13" t="s">
        <v>17</v>
      </c>
      <c r="C215" s="13">
        <v>34399.5</v>
      </c>
      <c r="D215" s="13">
        <v>3201358.5</v>
      </c>
      <c r="E215" s="13">
        <v>2481896.3339999998</v>
      </c>
      <c r="F215" s="14">
        <v>156377.12456923077</v>
      </c>
      <c r="G215" s="11"/>
      <c r="H215" s="11"/>
      <c r="I215" s="11"/>
    </row>
    <row r="216" spans="1:9" ht="14.25" customHeight="1" x14ac:dyDescent="0.3">
      <c r="A216" s="8">
        <v>43958</v>
      </c>
      <c r="B216" s="9" t="s">
        <v>17</v>
      </c>
      <c r="C216" s="9">
        <v>32851.5</v>
      </c>
      <c r="D216" s="9">
        <v>2934504</v>
      </c>
      <c r="E216" s="9">
        <v>2253872.1379999998</v>
      </c>
      <c r="F216" s="10">
        <v>160756.50769230767</v>
      </c>
      <c r="G216" s="11"/>
      <c r="H216" s="11"/>
      <c r="I216" s="11"/>
    </row>
    <row r="217" spans="1:9" ht="14.25" customHeight="1" x14ac:dyDescent="0.3">
      <c r="A217" s="12">
        <v>43975</v>
      </c>
      <c r="B217" s="13" t="s">
        <v>17</v>
      </c>
      <c r="C217" s="13">
        <v>38194.5</v>
      </c>
      <c r="D217" s="13">
        <v>3449302.5</v>
      </c>
      <c r="E217" s="13">
        <v>2798056.2479999997</v>
      </c>
      <c r="F217" s="14">
        <v>174707.83838461537</v>
      </c>
      <c r="G217" s="11"/>
      <c r="H217" s="11"/>
      <c r="I217" s="11"/>
    </row>
    <row r="218" spans="1:9" ht="14.25" customHeight="1" x14ac:dyDescent="0.3">
      <c r="A218" s="8">
        <v>43982</v>
      </c>
      <c r="B218" s="9" t="s">
        <v>17</v>
      </c>
      <c r="C218" s="9">
        <v>42423</v>
      </c>
      <c r="D218" s="9">
        <v>3994153.5</v>
      </c>
      <c r="E218" s="9">
        <v>3105853.9129999997</v>
      </c>
      <c r="F218" s="10">
        <v>53605.712153846151</v>
      </c>
      <c r="G218" s="11"/>
      <c r="H218" s="11"/>
      <c r="I218" s="11"/>
    </row>
    <row r="219" spans="1:9" ht="14.25" customHeight="1" x14ac:dyDescent="0.3">
      <c r="A219" s="12">
        <v>43981</v>
      </c>
      <c r="B219" s="13" t="s">
        <v>17</v>
      </c>
      <c r="C219" s="13">
        <v>48286.5</v>
      </c>
      <c r="D219" s="13">
        <v>4456441.5</v>
      </c>
      <c r="E219" s="13">
        <v>3473157.5449999999</v>
      </c>
      <c r="F219" s="14">
        <v>205639.55141538463</v>
      </c>
      <c r="G219" s="11"/>
      <c r="H219" s="11"/>
      <c r="I219" s="11"/>
    </row>
    <row r="220" spans="1:9" ht="14.25" customHeight="1" x14ac:dyDescent="0.3">
      <c r="A220" s="8">
        <v>43979</v>
      </c>
      <c r="B220" s="9" t="s">
        <v>17</v>
      </c>
      <c r="C220" s="9">
        <v>41442</v>
      </c>
      <c r="D220" s="9">
        <v>3893680.5</v>
      </c>
      <c r="E220" s="9">
        <v>3004872.3489999999</v>
      </c>
      <c r="F220" s="10">
        <v>190911.88401538462</v>
      </c>
      <c r="G220" s="11"/>
      <c r="H220" s="11"/>
      <c r="I220" s="11"/>
    </row>
    <row r="221" spans="1:9" ht="14.25" customHeight="1" x14ac:dyDescent="0.3">
      <c r="A221" s="12">
        <v>43967</v>
      </c>
      <c r="B221" s="13" t="s">
        <v>18</v>
      </c>
      <c r="C221" s="13">
        <v>18600</v>
      </c>
      <c r="D221" s="13">
        <v>1601425.5</v>
      </c>
      <c r="E221" s="13">
        <v>1268422.666</v>
      </c>
      <c r="F221" s="14">
        <v>189642.93076923076</v>
      </c>
      <c r="G221" s="11"/>
      <c r="H221" s="11"/>
      <c r="I221" s="11"/>
    </row>
    <row r="222" spans="1:9" ht="14.25" customHeight="1" x14ac:dyDescent="0.3">
      <c r="A222" s="8">
        <v>43970</v>
      </c>
      <c r="B222" s="9" t="s">
        <v>18</v>
      </c>
      <c r="C222" s="9">
        <v>16638</v>
      </c>
      <c r="D222" s="9">
        <v>1364847</v>
      </c>
      <c r="E222" s="9">
        <v>1137103.412</v>
      </c>
      <c r="F222" s="10">
        <v>258642.5153846154</v>
      </c>
      <c r="G222" s="11"/>
      <c r="H222" s="11"/>
      <c r="I222" s="11"/>
    </row>
    <row r="223" spans="1:9" ht="14.25" customHeight="1" x14ac:dyDescent="0.3">
      <c r="A223" s="12">
        <v>43968</v>
      </c>
      <c r="B223" s="13" t="s">
        <v>18</v>
      </c>
      <c r="C223" s="13">
        <v>15609</v>
      </c>
      <c r="D223" s="13">
        <v>1377577.5</v>
      </c>
      <c r="E223" s="13">
        <v>1086345.0159999998</v>
      </c>
      <c r="F223" s="14">
        <v>224718.40769230769</v>
      </c>
      <c r="G223" s="11"/>
      <c r="H223" s="11"/>
      <c r="I223" s="11"/>
    </row>
    <row r="224" spans="1:9" ht="14.25" customHeight="1" x14ac:dyDescent="0.3">
      <c r="A224" s="8">
        <v>43960</v>
      </c>
      <c r="B224" s="9" t="s">
        <v>18</v>
      </c>
      <c r="C224" s="9">
        <v>13948.5</v>
      </c>
      <c r="D224" s="9">
        <v>1222932</v>
      </c>
      <c r="E224" s="9">
        <v>974409.1449999999</v>
      </c>
      <c r="F224" s="10">
        <v>299208.26923076925</v>
      </c>
      <c r="G224" s="11"/>
      <c r="H224" s="11"/>
      <c r="I224" s="11"/>
    </row>
    <row r="225" spans="1:9" ht="14.25" customHeight="1" x14ac:dyDescent="0.3">
      <c r="A225" s="12">
        <v>43955</v>
      </c>
      <c r="B225" s="13" t="s">
        <v>18</v>
      </c>
      <c r="C225" s="13">
        <v>12301.5</v>
      </c>
      <c r="D225" s="13">
        <v>1085211</v>
      </c>
      <c r="E225" s="13">
        <v>874153.34499999997</v>
      </c>
      <c r="F225" s="14">
        <v>243709.48269230771</v>
      </c>
      <c r="G225" s="11"/>
      <c r="H225" s="11"/>
      <c r="I225" s="11"/>
    </row>
    <row r="226" spans="1:9" ht="14.25" customHeight="1" x14ac:dyDescent="0.3">
      <c r="A226" s="8">
        <v>43950</v>
      </c>
      <c r="B226" s="9" t="s">
        <v>18</v>
      </c>
      <c r="C226" s="9">
        <v>13014</v>
      </c>
      <c r="D226" s="9">
        <v>1115992.5</v>
      </c>
      <c r="E226" s="9">
        <v>928035.23599999992</v>
      </c>
      <c r="F226" s="10">
        <v>185811.06153846154</v>
      </c>
      <c r="G226" s="11"/>
      <c r="H226" s="11"/>
      <c r="I226" s="11"/>
    </row>
    <row r="227" spans="1:9" ht="14.25" customHeight="1" x14ac:dyDescent="0.3">
      <c r="A227" s="12">
        <v>43953</v>
      </c>
      <c r="B227" s="13" t="s">
        <v>18</v>
      </c>
      <c r="C227" s="13">
        <v>12313.5</v>
      </c>
      <c r="D227" s="13">
        <v>1053220.5</v>
      </c>
      <c r="E227" s="13">
        <v>843395.10900000005</v>
      </c>
      <c r="F227" s="14">
        <v>137019.67692307691</v>
      </c>
      <c r="G227" s="11"/>
      <c r="H227" s="11"/>
      <c r="I227" s="11"/>
    </row>
    <row r="228" spans="1:9" ht="14.25" customHeight="1" x14ac:dyDescent="0.3">
      <c r="A228" s="8">
        <v>43977</v>
      </c>
      <c r="B228" s="9" t="s">
        <v>18</v>
      </c>
      <c r="C228" s="9">
        <v>17391</v>
      </c>
      <c r="D228" s="9">
        <v>1489132.5</v>
      </c>
      <c r="E228" s="9">
        <v>1209901.0159999998</v>
      </c>
      <c r="F228" s="10">
        <v>272121.81538461539</v>
      </c>
      <c r="G228" s="11"/>
      <c r="H228" s="11"/>
      <c r="I228" s="11"/>
    </row>
    <row r="229" spans="1:9" ht="14.25" customHeight="1" x14ac:dyDescent="0.3">
      <c r="A229" s="12">
        <v>43952</v>
      </c>
      <c r="B229" s="13" t="s">
        <v>18</v>
      </c>
      <c r="C229" s="13">
        <v>17113.5</v>
      </c>
      <c r="D229" s="13">
        <v>1465842</v>
      </c>
      <c r="E229" s="13">
        <v>1193019.642</v>
      </c>
      <c r="F229" s="14">
        <v>272484.63076923077</v>
      </c>
      <c r="G229" s="11"/>
      <c r="H229" s="11"/>
      <c r="I229" s="11"/>
    </row>
    <row r="230" spans="1:9" ht="14.25" customHeight="1" x14ac:dyDescent="0.3">
      <c r="A230" s="8">
        <v>43963</v>
      </c>
      <c r="B230" s="9" t="s">
        <v>18</v>
      </c>
      <c r="C230" s="9">
        <v>12802.5</v>
      </c>
      <c r="D230" s="9">
        <v>1123830</v>
      </c>
      <c r="E230" s="9">
        <v>914932.571</v>
      </c>
      <c r="F230" s="10">
        <v>284287.79007692303</v>
      </c>
      <c r="G230" s="11"/>
      <c r="H230" s="11"/>
      <c r="I230" s="11"/>
    </row>
    <row r="231" spans="1:9" ht="14.25" customHeight="1" x14ac:dyDescent="0.3">
      <c r="A231" s="12">
        <v>43972</v>
      </c>
      <c r="B231" s="13" t="s">
        <v>18</v>
      </c>
      <c r="C231" s="13">
        <v>16554</v>
      </c>
      <c r="D231" s="13">
        <v>1380751.5</v>
      </c>
      <c r="E231" s="13">
        <v>1137748.7319999998</v>
      </c>
      <c r="F231" s="14">
        <v>227139.51416923077</v>
      </c>
      <c r="G231" s="11"/>
      <c r="H231" s="11"/>
      <c r="I231" s="11"/>
    </row>
    <row r="232" spans="1:9" ht="14.25" customHeight="1" x14ac:dyDescent="0.3">
      <c r="A232" s="8">
        <v>43971</v>
      </c>
      <c r="B232" s="9" t="s">
        <v>18</v>
      </c>
      <c r="C232" s="9">
        <v>17329.5</v>
      </c>
      <c r="D232" s="9">
        <v>1430254.5</v>
      </c>
      <c r="E232" s="9">
        <v>1175778.8370000001</v>
      </c>
      <c r="F232" s="10">
        <v>286968.87692307692</v>
      </c>
      <c r="G232" s="11"/>
      <c r="H232" s="11"/>
      <c r="I232" s="11"/>
    </row>
    <row r="233" spans="1:9" ht="14.25" customHeight="1" x14ac:dyDescent="0.3">
      <c r="A233" s="12">
        <v>43956</v>
      </c>
      <c r="B233" s="13" t="s">
        <v>18</v>
      </c>
      <c r="C233" s="13">
        <v>15987</v>
      </c>
      <c r="D233" s="13">
        <v>1384179</v>
      </c>
      <c r="E233" s="13">
        <v>1116620.7919999999</v>
      </c>
      <c r="F233" s="14">
        <v>220298.15353846154</v>
      </c>
      <c r="G233" s="11"/>
      <c r="H233" s="11"/>
      <c r="I233" s="11"/>
    </row>
    <row r="234" spans="1:9" ht="14.25" customHeight="1" x14ac:dyDescent="0.3">
      <c r="A234" s="8">
        <v>43949</v>
      </c>
      <c r="B234" s="9" t="s">
        <v>18</v>
      </c>
      <c r="C234" s="9">
        <v>13303.5</v>
      </c>
      <c r="D234" s="9">
        <v>1102887</v>
      </c>
      <c r="E234" s="9">
        <v>914116.79200000002</v>
      </c>
      <c r="F234" s="10">
        <v>173095.92049999998</v>
      </c>
      <c r="G234" s="11"/>
      <c r="H234" s="11"/>
      <c r="I234" s="11"/>
    </row>
    <row r="235" spans="1:9" ht="14.25" customHeight="1" x14ac:dyDescent="0.3">
      <c r="A235" s="12">
        <v>43964</v>
      </c>
      <c r="B235" s="13" t="s">
        <v>18</v>
      </c>
      <c r="C235" s="13">
        <v>14305.5</v>
      </c>
      <c r="D235" s="13">
        <v>1243507.5</v>
      </c>
      <c r="E235" s="13">
        <v>987216.74099999992</v>
      </c>
      <c r="F235" s="14">
        <v>233030.6</v>
      </c>
      <c r="G235" s="11"/>
      <c r="H235" s="11"/>
      <c r="I235" s="11"/>
    </row>
    <row r="236" spans="1:9" ht="14.25" customHeight="1" x14ac:dyDescent="0.3">
      <c r="A236" s="8">
        <v>43954</v>
      </c>
      <c r="B236" s="9" t="s">
        <v>18</v>
      </c>
      <c r="C236" s="9">
        <v>12924</v>
      </c>
      <c r="D236" s="9">
        <v>1120009.5</v>
      </c>
      <c r="E236" s="9">
        <v>902752.71699999995</v>
      </c>
      <c r="F236" s="10">
        <v>193184.6</v>
      </c>
      <c r="G236" s="11"/>
      <c r="H236" s="11"/>
      <c r="I236" s="11"/>
    </row>
    <row r="237" spans="1:9" ht="14.25" customHeight="1" x14ac:dyDescent="0.3">
      <c r="A237" s="12">
        <v>43957</v>
      </c>
      <c r="B237" s="13" t="s">
        <v>18</v>
      </c>
      <c r="C237" s="13">
        <v>14061</v>
      </c>
      <c r="D237" s="13">
        <v>1221057</v>
      </c>
      <c r="E237" s="13">
        <v>983096.41700000002</v>
      </c>
      <c r="F237" s="14">
        <v>373408.83343076921</v>
      </c>
      <c r="G237" s="11"/>
      <c r="H237" s="11"/>
      <c r="I237" s="11"/>
    </row>
    <row r="238" spans="1:9" ht="14.25" customHeight="1" x14ac:dyDescent="0.3">
      <c r="A238" s="8">
        <v>43974</v>
      </c>
      <c r="B238" s="9" t="s">
        <v>18</v>
      </c>
      <c r="C238" s="9">
        <v>21958.5</v>
      </c>
      <c r="D238" s="9">
        <v>1854001.5</v>
      </c>
      <c r="E238" s="9">
        <v>1515956.368</v>
      </c>
      <c r="F238" s="10">
        <v>206787.93638461537</v>
      </c>
      <c r="G238" s="11"/>
      <c r="H238" s="11"/>
      <c r="I238" s="11"/>
    </row>
    <row r="239" spans="1:9" ht="14.25" customHeight="1" x14ac:dyDescent="0.3">
      <c r="A239" s="12">
        <v>43976</v>
      </c>
      <c r="B239" s="13" t="s">
        <v>18</v>
      </c>
      <c r="C239" s="13">
        <v>17211</v>
      </c>
      <c r="D239" s="13">
        <v>1507867.5</v>
      </c>
      <c r="E239" s="13">
        <v>1217527.6069999998</v>
      </c>
      <c r="F239" s="14">
        <v>246242.8615384615</v>
      </c>
      <c r="G239" s="11"/>
      <c r="H239" s="11"/>
      <c r="I239" s="11"/>
    </row>
    <row r="240" spans="1:9" ht="14.25" customHeight="1" x14ac:dyDescent="0.3">
      <c r="A240" s="8">
        <v>43951</v>
      </c>
      <c r="B240" s="9" t="s">
        <v>18</v>
      </c>
      <c r="C240" s="9">
        <v>12753</v>
      </c>
      <c r="D240" s="9">
        <v>1103068.5</v>
      </c>
      <c r="E240" s="9">
        <v>904501.45600000001</v>
      </c>
      <c r="F240" s="10">
        <v>58978.558669230762</v>
      </c>
      <c r="G240" s="11"/>
      <c r="H240" s="11"/>
      <c r="I240" s="11"/>
    </row>
    <row r="241" spans="1:9" ht="14.25" customHeight="1" x14ac:dyDescent="0.3">
      <c r="A241" s="12">
        <v>43961</v>
      </c>
      <c r="B241" s="13" t="s">
        <v>18</v>
      </c>
      <c r="C241" s="13">
        <v>16435.5</v>
      </c>
      <c r="D241" s="13">
        <v>1471537.5</v>
      </c>
      <c r="E241" s="13">
        <v>1176721.1640000001</v>
      </c>
      <c r="F241" s="14">
        <v>252262.82307692306</v>
      </c>
      <c r="G241" s="11"/>
      <c r="H241" s="11"/>
      <c r="I241" s="11"/>
    </row>
    <row r="242" spans="1:9" ht="14.25" customHeight="1" x14ac:dyDescent="0.3">
      <c r="A242" s="8">
        <v>43959</v>
      </c>
      <c r="B242" s="9" t="s">
        <v>18</v>
      </c>
      <c r="C242" s="9">
        <v>14494.5</v>
      </c>
      <c r="D242" s="9">
        <v>1269786</v>
      </c>
      <c r="E242" s="9">
        <v>1018857.6680000001</v>
      </c>
      <c r="F242" s="10">
        <v>197493.53076923077</v>
      </c>
      <c r="G242" s="11"/>
      <c r="H242" s="11"/>
      <c r="I242" s="11"/>
    </row>
    <row r="243" spans="1:9" ht="14.25" customHeight="1" x14ac:dyDescent="0.3">
      <c r="A243" s="12">
        <v>43958</v>
      </c>
      <c r="B243" s="13" t="s">
        <v>18</v>
      </c>
      <c r="C243" s="13">
        <v>12705</v>
      </c>
      <c r="D243" s="13">
        <v>1123894.5</v>
      </c>
      <c r="E243" s="13">
        <v>898508.49699999997</v>
      </c>
      <c r="F243" s="14">
        <v>273904.81530769228</v>
      </c>
      <c r="G243" s="11"/>
      <c r="H243" s="11"/>
      <c r="I243" s="11"/>
    </row>
    <row r="244" spans="1:9" ht="14.25" customHeight="1" x14ac:dyDescent="0.3">
      <c r="A244" s="8">
        <v>43975</v>
      </c>
      <c r="B244" s="9" t="s">
        <v>18</v>
      </c>
      <c r="C244" s="9">
        <v>18075</v>
      </c>
      <c r="D244" s="9">
        <v>1548099</v>
      </c>
      <c r="E244" s="9">
        <v>1256993.4810000001</v>
      </c>
      <c r="F244" s="10">
        <v>213288.93846153846</v>
      </c>
      <c r="G244" s="11"/>
      <c r="H244" s="11"/>
      <c r="I244" s="11"/>
    </row>
    <row r="245" spans="1:9" ht="14.25" customHeight="1" x14ac:dyDescent="0.3">
      <c r="A245" s="12">
        <v>43967</v>
      </c>
      <c r="B245" s="13" t="s">
        <v>19</v>
      </c>
      <c r="C245" s="13">
        <v>13120.5</v>
      </c>
      <c r="D245" s="13">
        <v>1215033</v>
      </c>
      <c r="E245" s="13">
        <v>985281.03599999985</v>
      </c>
      <c r="F245" s="14">
        <v>143418.86295384614</v>
      </c>
      <c r="G245" s="11"/>
      <c r="H245" s="11"/>
      <c r="I245" s="11"/>
    </row>
    <row r="246" spans="1:9" ht="14.25" customHeight="1" x14ac:dyDescent="0.3">
      <c r="A246" s="8">
        <v>43970</v>
      </c>
      <c r="B246" s="9" t="s">
        <v>19</v>
      </c>
      <c r="C246" s="9">
        <v>16237.5</v>
      </c>
      <c r="D246" s="9">
        <v>1403047.5</v>
      </c>
      <c r="E246" s="9">
        <v>1195875.8800000001</v>
      </c>
      <c r="F246" s="10">
        <v>173178.52204615384</v>
      </c>
      <c r="G246" s="11"/>
      <c r="H246" s="11"/>
      <c r="I246" s="11"/>
    </row>
    <row r="247" spans="1:9" ht="14.25" customHeight="1" x14ac:dyDescent="0.3">
      <c r="A247" s="12">
        <v>43968</v>
      </c>
      <c r="B247" s="13" t="s">
        <v>19</v>
      </c>
      <c r="C247" s="13">
        <v>11967</v>
      </c>
      <c r="D247" s="13">
        <v>1060489.5</v>
      </c>
      <c r="E247" s="13">
        <v>851805.179</v>
      </c>
      <c r="F247" s="14">
        <v>171981.49101538458</v>
      </c>
      <c r="G247" s="11"/>
      <c r="H247" s="11"/>
      <c r="I247" s="11"/>
    </row>
    <row r="248" spans="1:9" ht="14.25" customHeight="1" x14ac:dyDescent="0.3">
      <c r="A248" s="8">
        <v>43960</v>
      </c>
      <c r="B248" s="9" t="s">
        <v>19</v>
      </c>
      <c r="C248" s="9">
        <v>12037.5</v>
      </c>
      <c r="D248" s="9">
        <v>1081216.5</v>
      </c>
      <c r="E248" s="9">
        <v>910141.15500000003</v>
      </c>
      <c r="F248" s="10">
        <v>143296.04318461538</v>
      </c>
      <c r="G248" s="11"/>
      <c r="H248" s="11"/>
      <c r="I248" s="11"/>
    </row>
    <row r="249" spans="1:9" ht="14.25" customHeight="1" x14ac:dyDescent="0.3">
      <c r="A249" s="12">
        <v>43955</v>
      </c>
      <c r="B249" s="13" t="s">
        <v>19</v>
      </c>
      <c r="C249" s="13">
        <v>7087.5</v>
      </c>
      <c r="D249" s="13">
        <v>610855.5</v>
      </c>
      <c r="E249" s="13">
        <v>541946.12800000003</v>
      </c>
      <c r="F249" s="14">
        <v>150795.58461538461</v>
      </c>
      <c r="G249" s="11"/>
      <c r="H249" s="11"/>
      <c r="I249" s="11"/>
    </row>
    <row r="250" spans="1:9" ht="14.25" customHeight="1" x14ac:dyDescent="0.3">
      <c r="A250" s="8">
        <v>43950</v>
      </c>
      <c r="B250" s="9" t="s">
        <v>20</v>
      </c>
      <c r="C250" s="9">
        <v>25816.5</v>
      </c>
      <c r="D250" s="9">
        <v>2360914.5</v>
      </c>
      <c r="E250" s="9">
        <v>1868643.6719999998</v>
      </c>
      <c r="F250" s="10">
        <v>137636.84266153845</v>
      </c>
      <c r="G250" s="11"/>
      <c r="H250" s="11"/>
      <c r="I250" s="11"/>
    </row>
    <row r="251" spans="1:9" ht="14.25" customHeight="1" x14ac:dyDescent="0.3">
      <c r="A251" s="12">
        <v>43953</v>
      </c>
      <c r="B251" s="13" t="s">
        <v>19</v>
      </c>
      <c r="C251" s="13">
        <v>4624.5</v>
      </c>
      <c r="D251" s="13">
        <v>433243.5</v>
      </c>
      <c r="E251" s="13">
        <v>377401.46199999994</v>
      </c>
      <c r="F251" s="14">
        <v>65936.343369230759</v>
      </c>
      <c r="G251" s="11"/>
      <c r="H251" s="11"/>
      <c r="I251" s="11"/>
    </row>
    <row r="252" spans="1:9" ht="14.25" customHeight="1" x14ac:dyDescent="0.3">
      <c r="A252" s="8">
        <v>43977</v>
      </c>
      <c r="B252" s="9" t="s">
        <v>19</v>
      </c>
      <c r="C252" s="9">
        <v>12259.5</v>
      </c>
      <c r="D252" s="9">
        <v>1152054</v>
      </c>
      <c r="E252" s="9">
        <v>906579.62099999993</v>
      </c>
      <c r="F252" s="10">
        <v>217611.18753846153</v>
      </c>
      <c r="G252" s="11"/>
      <c r="H252" s="11"/>
      <c r="I252" s="11"/>
    </row>
    <row r="253" spans="1:9" ht="14.25" customHeight="1" x14ac:dyDescent="0.3">
      <c r="A253" s="12">
        <v>43952</v>
      </c>
      <c r="B253" s="13" t="s">
        <v>19</v>
      </c>
      <c r="C253" s="13">
        <v>5446.5</v>
      </c>
      <c r="D253" s="13">
        <v>505572</v>
      </c>
      <c r="E253" s="13">
        <v>422390.908</v>
      </c>
      <c r="F253" s="14">
        <v>42729.218369230766</v>
      </c>
      <c r="G253" s="11"/>
      <c r="H253" s="11"/>
      <c r="I253" s="11"/>
    </row>
    <row r="254" spans="1:9" ht="14.25" customHeight="1" x14ac:dyDescent="0.3">
      <c r="A254" s="8">
        <v>43963</v>
      </c>
      <c r="B254" s="9" t="s">
        <v>19</v>
      </c>
      <c r="C254" s="9">
        <v>11296.5</v>
      </c>
      <c r="D254" s="9">
        <v>989632.5</v>
      </c>
      <c r="E254" s="9">
        <v>829947.41200000001</v>
      </c>
      <c r="F254" s="10">
        <v>196319.5046923077</v>
      </c>
      <c r="G254" s="11"/>
      <c r="H254" s="11"/>
      <c r="I254" s="11"/>
    </row>
    <row r="255" spans="1:9" ht="14.25" customHeight="1" x14ac:dyDescent="0.3">
      <c r="A255" s="12">
        <v>43972</v>
      </c>
      <c r="B255" s="13" t="s">
        <v>19</v>
      </c>
      <c r="C255" s="13">
        <v>12135</v>
      </c>
      <c r="D255" s="13">
        <v>1103623.5</v>
      </c>
      <c r="E255" s="13">
        <v>899589.3060000001</v>
      </c>
      <c r="F255" s="14">
        <v>184440.53076923077</v>
      </c>
      <c r="G255" s="11"/>
      <c r="H255" s="11"/>
      <c r="I255" s="11"/>
    </row>
    <row r="256" spans="1:9" ht="14.25" customHeight="1" x14ac:dyDescent="0.3">
      <c r="A256" s="8">
        <v>43971</v>
      </c>
      <c r="B256" s="9" t="s">
        <v>19</v>
      </c>
      <c r="C256" s="9">
        <v>12630</v>
      </c>
      <c r="D256" s="9">
        <v>1104858</v>
      </c>
      <c r="E256" s="9">
        <v>915994.11899999983</v>
      </c>
      <c r="F256" s="10">
        <v>161654.46923076923</v>
      </c>
      <c r="G256" s="11"/>
      <c r="H256" s="11"/>
      <c r="I256" s="11"/>
    </row>
    <row r="257" spans="1:9" ht="14.25" customHeight="1" x14ac:dyDescent="0.3">
      <c r="A257" s="12">
        <v>43956</v>
      </c>
      <c r="B257" s="13" t="s">
        <v>19</v>
      </c>
      <c r="C257" s="13">
        <v>8223</v>
      </c>
      <c r="D257" s="13">
        <v>694593</v>
      </c>
      <c r="E257" s="13">
        <v>622755.04999999993</v>
      </c>
      <c r="F257" s="14">
        <v>172368.62218461538</v>
      </c>
      <c r="G257" s="11"/>
      <c r="H257" s="11"/>
      <c r="I257" s="11"/>
    </row>
    <row r="258" spans="1:9" ht="14.25" customHeight="1" x14ac:dyDescent="0.3">
      <c r="A258" s="8">
        <v>43949</v>
      </c>
      <c r="B258" s="9" t="s">
        <v>20</v>
      </c>
      <c r="C258" s="9">
        <v>25149</v>
      </c>
      <c r="D258" s="9">
        <v>2277072</v>
      </c>
      <c r="E258" s="9">
        <v>1804070.1239999998</v>
      </c>
      <c r="F258" s="10">
        <v>125553.02143076922</v>
      </c>
      <c r="G258" s="11"/>
      <c r="H258" s="11"/>
      <c r="I258" s="11"/>
    </row>
    <row r="259" spans="1:9" ht="14.25" customHeight="1" x14ac:dyDescent="0.3">
      <c r="A259" s="12">
        <v>43964</v>
      </c>
      <c r="B259" s="13" t="s">
        <v>19</v>
      </c>
      <c r="C259" s="13">
        <v>10401</v>
      </c>
      <c r="D259" s="13">
        <v>949912.5</v>
      </c>
      <c r="E259" s="13">
        <v>785961.28899999999</v>
      </c>
      <c r="F259" s="14">
        <v>253438.94004615385</v>
      </c>
      <c r="G259" s="11"/>
      <c r="H259" s="11"/>
      <c r="I259" s="11"/>
    </row>
    <row r="260" spans="1:9" ht="14.25" customHeight="1" x14ac:dyDescent="0.3">
      <c r="A260" s="8">
        <v>43982</v>
      </c>
      <c r="B260" s="9" t="s">
        <v>18</v>
      </c>
      <c r="C260" s="9">
        <v>17689.5</v>
      </c>
      <c r="D260" s="9">
        <v>1592119.5</v>
      </c>
      <c r="E260" s="9">
        <v>1279369.1529999999</v>
      </c>
      <c r="F260" s="10">
        <v>119890.85384615383</v>
      </c>
      <c r="G260" s="11"/>
      <c r="H260" s="11"/>
      <c r="I260" s="11"/>
    </row>
    <row r="261" spans="1:9" ht="14.25" customHeight="1" x14ac:dyDescent="0.3">
      <c r="A261" s="12">
        <v>43954</v>
      </c>
      <c r="B261" s="13" t="s">
        <v>19</v>
      </c>
      <c r="C261" s="13">
        <v>8127</v>
      </c>
      <c r="D261" s="13">
        <v>665302.5</v>
      </c>
      <c r="E261" s="13">
        <v>644221.49399999995</v>
      </c>
      <c r="F261" s="14">
        <v>95245.727138461531</v>
      </c>
      <c r="G261" s="11"/>
      <c r="H261" s="11"/>
      <c r="I261" s="11"/>
    </row>
    <row r="262" spans="1:9" ht="14.25" customHeight="1" x14ac:dyDescent="0.3">
      <c r="A262" s="8">
        <v>43981</v>
      </c>
      <c r="B262" s="9" t="s">
        <v>18</v>
      </c>
      <c r="C262" s="9">
        <v>27250.5</v>
      </c>
      <c r="D262" s="9">
        <v>2457252</v>
      </c>
      <c r="E262" s="9">
        <v>1983435.05</v>
      </c>
      <c r="F262" s="10">
        <v>175066.50692307693</v>
      </c>
      <c r="G262" s="11"/>
      <c r="H262" s="11"/>
      <c r="I262" s="11"/>
    </row>
    <row r="263" spans="1:9" ht="14.25" customHeight="1" x14ac:dyDescent="0.3">
      <c r="A263" s="12">
        <v>43957</v>
      </c>
      <c r="B263" s="13" t="s">
        <v>19</v>
      </c>
      <c r="C263" s="13">
        <v>8464.5</v>
      </c>
      <c r="D263" s="13">
        <v>739291.5</v>
      </c>
      <c r="E263" s="13">
        <v>651727.3679999999</v>
      </c>
      <c r="F263" s="14">
        <v>154318.62433846152</v>
      </c>
      <c r="G263" s="11"/>
      <c r="H263" s="11"/>
      <c r="I263" s="11"/>
    </row>
    <row r="264" spans="1:9" ht="14.25" customHeight="1" x14ac:dyDescent="0.3">
      <c r="A264" s="8">
        <v>43974</v>
      </c>
      <c r="B264" s="9" t="s">
        <v>19</v>
      </c>
      <c r="C264" s="9">
        <v>14167.5</v>
      </c>
      <c r="D264" s="9">
        <v>1315075.5</v>
      </c>
      <c r="E264" s="9">
        <v>1074904.135</v>
      </c>
      <c r="F264" s="10">
        <v>269233.34436923079</v>
      </c>
      <c r="G264" s="11"/>
      <c r="H264" s="11"/>
      <c r="I264" s="11"/>
    </row>
    <row r="265" spans="1:9" ht="14.25" customHeight="1" x14ac:dyDescent="0.3">
      <c r="A265" s="12">
        <v>43979</v>
      </c>
      <c r="B265" s="13" t="s">
        <v>18</v>
      </c>
      <c r="C265" s="13">
        <v>16500</v>
      </c>
      <c r="D265" s="13">
        <v>1487928</v>
      </c>
      <c r="E265" s="13">
        <v>1187884.8939999999</v>
      </c>
      <c r="F265" s="14">
        <v>279400.0153846154</v>
      </c>
      <c r="G265" s="11"/>
      <c r="H265" s="11"/>
      <c r="I265" s="11"/>
    </row>
    <row r="266" spans="1:9" ht="14.25" customHeight="1" x14ac:dyDescent="0.3">
      <c r="A266" s="8">
        <v>43976</v>
      </c>
      <c r="B266" s="9" t="s">
        <v>19</v>
      </c>
      <c r="C266" s="9">
        <v>13260</v>
      </c>
      <c r="D266" s="9">
        <v>1230687</v>
      </c>
      <c r="E266" s="9">
        <v>985675.48699999996</v>
      </c>
      <c r="F266" s="10">
        <v>224353.45695384615</v>
      </c>
      <c r="G266" s="11"/>
      <c r="H266" s="11"/>
      <c r="I266" s="11"/>
    </row>
    <row r="267" spans="1:9" ht="14.25" customHeight="1" x14ac:dyDescent="0.3">
      <c r="A267" s="12">
        <v>43951</v>
      </c>
      <c r="B267" s="13" t="s">
        <v>19</v>
      </c>
      <c r="C267" s="13">
        <v>4285.5</v>
      </c>
      <c r="D267" s="13">
        <v>404691</v>
      </c>
      <c r="E267" s="13">
        <v>333054.54800000001</v>
      </c>
      <c r="F267" s="14">
        <v>11494.630769230769</v>
      </c>
      <c r="G267" s="11"/>
      <c r="H267" s="11"/>
      <c r="I267" s="11"/>
    </row>
    <row r="268" spans="1:9" ht="14.25" customHeight="1" x14ac:dyDescent="0.3">
      <c r="A268" s="8">
        <v>43961</v>
      </c>
      <c r="B268" s="9" t="s">
        <v>19</v>
      </c>
      <c r="C268" s="9">
        <v>13440</v>
      </c>
      <c r="D268" s="9">
        <v>1198285.5</v>
      </c>
      <c r="E268" s="9">
        <v>1018063.802</v>
      </c>
      <c r="F268" s="10">
        <v>178012.59307692308</v>
      </c>
      <c r="G268" s="11"/>
      <c r="H268" s="11"/>
      <c r="I268" s="11"/>
    </row>
    <row r="269" spans="1:9" ht="14.25" customHeight="1" x14ac:dyDescent="0.3">
      <c r="A269" s="12">
        <v>43959</v>
      </c>
      <c r="B269" s="13" t="s">
        <v>19</v>
      </c>
      <c r="C269" s="13">
        <v>9058.5</v>
      </c>
      <c r="D269" s="13">
        <v>798759</v>
      </c>
      <c r="E269" s="13">
        <v>669115.93699999992</v>
      </c>
      <c r="F269" s="14">
        <v>171987.47030000002</v>
      </c>
      <c r="G269" s="11"/>
      <c r="H269" s="11"/>
      <c r="I269" s="11"/>
    </row>
    <row r="270" spans="1:9" ht="14.25" customHeight="1" x14ac:dyDescent="0.3">
      <c r="A270" s="8">
        <v>43958</v>
      </c>
      <c r="B270" s="9" t="s">
        <v>19</v>
      </c>
      <c r="C270" s="9">
        <v>8719.5</v>
      </c>
      <c r="D270" s="9">
        <v>769276.5</v>
      </c>
      <c r="E270" s="9">
        <v>654599.97699999996</v>
      </c>
      <c r="F270" s="10">
        <v>184385.1884923077</v>
      </c>
      <c r="G270" s="11"/>
      <c r="H270" s="11"/>
      <c r="I270" s="11"/>
    </row>
    <row r="271" spans="1:9" ht="14.25" customHeight="1" x14ac:dyDescent="0.3">
      <c r="A271" s="12">
        <v>43975</v>
      </c>
      <c r="B271" s="13" t="s">
        <v>19</v>
      </c>
      <c r="C271" s="13">
        <v>12666</v>
      </c>
      <c r="D271" s="13">
        <v>1184865</v>
      </c>
      <c r="E271" s="13">
        <v>953822.62099999993</v>
      </c>
      <c r="F271" s="14">
        <v>340158.78723076923</v>
      </c>
      <c r="G271" s="11"/>
      <c r="H271" s="11"/>
      <c r="I271" s="11"/>
    </row>
    <row r="272" spans="1:9" ht="14.25" customHeight="1" x14ac:dyDescent="0.3">
      <c r="A272" s="8">
        <v>43967</v>
      </c>
      <c r="B272" s="9" t="s">
        <v>20</v>
      </c>
      <c r="C272" s="9">
        <v>34563</v>
      </c>
      <c r="D272" s="9">
        <v>2922883.5</v>
      </c>
      <c r="E272" s="9">
        <v>2340316.3049999997</v>
      </c>
      <c r="F272" s="10">
        <v>109812.45384615385</v>
      </c>
      <c r="G272" s="11"/>
      <c r="H272" s="11"/>
      <c r="I272" s="11"/>
    </row>
    <row r="273" spans="1:9" ht="14.25" customHeight="1" x14ac:dyDescent="0.3">
      <c r="A273" s="12">
        <v>43970</v>
      </c>
      <c r="B273" s="13" t="s">
        <v>20</v>
      </c>
      <c r="C273" s="13">
        <v>28882.5</v>
      </c>
      <c r="D273" s="13">
        <v>2446530</v>
      </c>
      <c r="E273" s="13">
        <v>1956748.2629999998</v>
      </c>
      <c r="F273" s="14">
        <v>108543.03143076923</v>
      </c>
      <c r="G273" s="11"/>
      <c r="H273" s="11"/>
      <c r="I273" s="11"/>
    </row>
    <row r="274" spans="1:9" ht="14.25" customHeight="1" x14ac:dyDescent="0.3">
      <c r="A274" s="8">
        <v>43968</v>
      </c>
      <c r="B274" s="9" t="s">
        <v>20</v>
      </c>
      <c r="C274" s="9">
        <v>28275</v>
      </c>
      <c r="D274" s="9">
        <v>2435632.5</v>
      </c>
      <c r="E274" s="9">
        <v>1954139.7149999999</v>
      </c>
      <c r="F274" s="10">
        <v>79541.984615384616</v>
      </c>
      <c r="G274" s="11"/>
      <c r="H274" s="11"/>
      <c r="I274" s="11"/>
    </row>
    <row r="275" spans="1:9" ht="14.25" customHeight="1" x14ac:dyDescent="0.3">
      <c r="A275" s="12">
        <v>43960</v>
      </c>
      <c r="B275" s="13" t="s">
        <v>20</v>
      </c>
      <c r="C275" s="13">
        <v>26271</v>
      </c>
      <c r="D275" s="13">
        <v>2384937</v>
      </c>
      <c r="E275" s="13">
        <v>1880070.5110000002</v>
      </c>
      <c r="F275" s="14">
        <v>141472.14615384614</v>
      </c>
      <c r="G275" s="11"/>
      <c r="H275" s="11"/>
      <c r="I275" s="11"/>
    </row>
    <row r="276" spans="1:9" ht="14.25" customHeight="1" x14ac:dyDescent="0.3">
      <c r="A276" s="8">
        <v>43955</v>
      </c>
      <c r="B276" s="9" t="s">
        <v>20</v>
      </c>
      <c r="C276" s="9">
        <v>23587.5</v>
      </c>
      <c r="D276" s="9">
        <v>2155668</v>
      </c>
      <c r="E276" s="9">
        <v>1685753.1839999999</v>
      </c>
      <c r="F276" s="10">
        <v>135489.15811538461</v>
      </c>
      <c r="G276" s="11"/>
      <c r="H276" s="11"/>
      <c r="I276" s="11"/>
    </row>
    <row r="277" spans="1:9" ht="14.25" customHeight="1" x14ac:dyDescent="0.3">
      <c r="A277" s="12">
        <v>43953</v>
      </c>
      <c r="B277" s="13" t="s">
        <v>20</v>
      </c>
      <c r="C277" s="13">
        <v>18427.5</v>
      </c>
      <c r="D277" s="13">
        <v>1682851.5</v>
      </c>
      <c r="E277" s="13">
        <v>1337535.2989999999</v>
      </c>
      <c r="F277" s="14">
        <v>121636.08074615385</v>
      </c>
      <c r="G277" s="11"/>
      <c r="H277" s="11"/>
      <c r="I277" s="11"/>
    </row>
    <row r="278" spans="1:9" ht="14.25" customHeight="1" x14ac:dyDescent="0.3">
      <c r="A278" s="8">
        <v>43977</v>
      </c>
      <c r="B278" s="9" t="s">
        <v>20</v>
      </c>
      <c r="C278" s="9">
        <v>27156</v>
      </c>
      <c r="D278" s="9">
        <v>2410803</v>
      </c>
      <c r="E278" s="9">
        <v>1897998.2520000001</v>
      </c>
      <c r="F278" s="10">
        <v>96303.4</v>
      </c>
      <c r="G278" s="11"/>
      <c r="H278" s="11"/>
      <c r="I278" s="11"/>
    </row>
    <row r="279" spans="1:9" ht="14.25" customHeight="1" x14ac:dyDescent="0.3">
      <c r="A279" s="12">
        <v>43952</v>
      </c>
      <c r="B279" s="13" t="s">
        <v>20</v>
      </c>
      <c r="C279" s="13">
        <v>35190</v>
      </c>
      <c r="D279" s="13">
        <v>3168510</v>
      </c>
      <c r="E279" s="13">
        <v>2533138.7200000002</v>
      </c>
      <c r="F279" s="14">
        <v>102615.49999999999</v>
      </c>
      <c r="G279" s="11"/>
      <c r="H279" s="11"/>
      <c r="I279" s="11"/>
    </row>
    <row r="280" spans="1:9" ht="14.25" customHeight="1" x14ac:dyDescent="0.3">
      <c r="A280" s="8">
        <v>43963</v>
      </c>
      <c r="B280" s="9" t="s">
        <v>20</v>
      </c>
      <c r="C280" s="9">
        <v>25483.5</v>
      </c>
      <c r="D280" s="9">
        <v>2243160</v>
      </c>
      <c r="E280" s="9">
        <v>1757185.7729999998</v>
      </c>
      <c r="F280" s="10">
        <v>114933.59230769231</v>
      </c>
      <c r="G280" s="11"/>
      <c r="H280" s="11"/>
      <c r="I280" s="11"/>
    </row>
    <row r="281" spans="1:9" ht="14.25" customHeight="1" x14ac:dyDescent="0.3">
      <c r="A281" s="12">
        <v>43972</v>
      </c>
      <c r="B281" s="13" t="s">
        <v>20</v>
      </c>
      <c r="C281" s="13">
        <v>25362</v>
      </c>
      <c r="D281" s="13">
        <v>2198935.5</v>
      </c>
      <c r="E281" s="13">
        <v>1755958.3049999999</v>
      </c>
      <c r="F281" s="14">
        <v>102833.37792307691</v>
      </c>
      <c r="G281" s="11"/>
      <c r="H281" s="11"/>
      <c r="I281" s="11"/>
    </row>
    <row r="282" spans="1:9" ht="14.25" customHeight="1" x14ac:dyDescent="0.3">
      <c r="A282" s="8">
        <v>43971</v>
      </c>
      <c r="B282" s="9" t="s">
        <v>20</v>
      </c>
      <c r="C282" s="9">
        <v>28849.5</v>
      </c>
      <c r="D282" s="9">
        <v>2520759</v>
      </c>
      <c r="E282" s="9">
        <v>2010739.0729999999</v>
      </c>
      <c r="F282" s="10">
        <v>106300.0107076923</v>
      </c>
      <c r="G282" s="11"/>
      <c r="H282" s="11"/>
      <c r="I282" s="11"/>
    </row>
    <row r="283" spans="1:9" ht="14.25" customHeight="1" x14ac:dyDescent="0.3">
      <c r="A283" s="12">
        <v>43956</v>
      </c>
      <c r="B283" s="13" t="s">
        <v>20</v>
      </c>
      <c r="C283" s="13">
        <v>26367</v>
      </c>
      <c r="D283" s="13">
        <v>2380333.5</v>
      </c>
      <c r="E283" s="13">
        <v>1873451.2719999999</v>
      </c>
      <c r="F283" s="14">
        <v>149632.49369999999</v>
      </c>
      <c r="G283" s="11"/>
      <c r="H283" s="11"/>
      <c r="I283" s="11"/>
    </row>
    <row r="284" spans="1:9" ht="14.25" customHeight="1" x14ac:dyDescent="0.3">
      <c r="A284" s="8">
        <v>43964</v>
      </c>
      <c r="B284" s="9" t="s">
        <v>20</v>
      </c>
      <c r="C284" s="9">
        <v>25539</v>
      </c>
      <c r="D284" s="9">
        <v>2263651.5</v>
      </c>
      <c r="E284" s="9">
        <v>1783039.3049999997</v>
      </c>
      <c r="F284" s="10">
        <v>139331.31929230769</v>
      </c>
      <c r="G284" s="11"/>
      <c r="H284" s="11"/>
      <c r="I284" s="11"/>
    </row>
    <row r="285" spans="1:9" ht="14.25" customHeight="1" x14ac:dyDescent="0.3">
      <c r="A285" s="12">
        <v>43982</v>
      </c>
      <c r="B285" s="13" t="s">
        <v>19</v>
      </c>
      <c r="C285" s="13">
        <v>14808</v>
      </c>
      <c r="D285" s="13">
        <v>1336789.5</v>
      </c>
      <c r="E285" s="13">
        <v>1084824.9949999999</v>
      </c>
      <c r="F285" s="14">
        <v>167974.06755384614</v>
      </c>
      <c r="G285" s="11"/>
      <c r="H285" s="11"/>
      <c r="I285" s="11"/>
    </row>
    <row r="286" spans="1:9" ht="14.25" customHeight="1" x14ac:dyDescent="0.3">
      <c r="A286" s="8">
        <v>43954</v>
      </c>
      <c r="B286" s="9" t="s">
        <v>20</v>
      </c>
      <c r="C286" s="9">
        <v>21343.5</v>
      </c>
      <c r="D286" s="9">
        <v>1906557</v>
      </c>
      <c r="E286" s="9">
        <v>1485927.8739999998</v>
      </c>
      <c r="F286" s="10">
        <v>100092.68052307691</v>
      </c>
      <c r="G286" s="11"/>
      <c r="H286" s="11"/>
      <c r="I286" s="11"/>
    </row>
    <row r="287" spans="1:9" ht="14.25" customHeight="1" x14ac:dyDescent="0.3">
      <c r="A287" s="12">
        <v>43981</v>
      </c>
      <c r="B287" s="13" t="s">
        <v>19</v>
      </c>
      <c r="C287" s="13">
        <v>17946</v>
      </c>
      <c r="D287" s="13">
        <v>1609090.5</v>
      </c>
      <c r="E287" s="13">
        <v>1298844.2</v>
      </c>
      <c r="F287" s="14">
        <v>137945.5276</v>
      </c>
      <c r="G287" s="11"/>
      <c r="H287" s="11"/>
      <c r="I287" s="11"/>
    </row>
    <row r="288" spans="1:9" ht="14.25" customHeight="1" x14ac:dyDescent="0.3">
      <c r="A288" s="8">
        <v>43957</v>
      </c>
      <c r="B288" s="9" t="s">
        <v>20</v>
      </c>
      <c r="C288" s="9">
        <v>24337.5</v>
      </c>
      <c r="D288" s="9">
        <v>2159350.5</v>
      </c>
      <c r="E288" s="9">
        <v>1715939.5399999998</v>
      </c>
      <c r="F288" s="10">
        <v>115138.50836153845</v>
      </c>
      <c r="G288" s="11"/>
      <c r="H288" s="11"/>
      <c r="I288" s="11"/>
    </row>
    <row r="289" spans="1:9" ht="14.25" customHeight="1" x14ac:dyDescent="0.3">
      <c r="A289" s="12">
        <v>43974</v>
      </c>
      <c r="B289" s="13" t="s">
        <v>20</v>
      </c>
      <c r="C289" s="13">
        <v>36997.5</v>
      </c>
      <c r="D289" s="13">
        <v>3089140.5</v>
      </c>
      <c r="E289" s="13">
        <v>2533823.1740000001</v>
      </c>
      <c r="F289" s="14">
        <v>109891.53846153845</v>
      </c>
      <c r="G289" s="11"/>
      <c r="H289" s="11"/>
      <c r="I289" s="11"/>
    </row>
    <row r="290" spans="1:9" ht="14.25" customHeight="1" x14ac:dyDescent="0.3">
      <c r="A290" s="8">
        <v>43979</v>
      </c>
      <c r="B290" s="9" t="s">
        <v>19</v>
      </c>
      <c r="C290" s="9">
        <v>13864.5</v>
      </c>
      <c r="D290" s="9">
        <v>1239747</v>
      </c>
      <c r="E290" s="9">
        <v>995597.5199999999</v>
      </c>
      <c r="F290" s="10">
        <v>216733.44615384613</v>
      </c>
      <c r="G290" s="11"/>
      <c r="H290" s="11"/>
      <c r="I290" s="11"/>
    </row>
    <row r="291" spans="1:9" ht="14.25" customHeight="1" x14ac:dyDescent="0.3">
      <c r="A291" s="12">
        <v>43976</v>
      </c>
      <c r="B291" s="13" t="s">
        <v>20</v>
      </c>
      <c r="C291" s="13">
        <v>28494</v>
      </c>
      <c r="D291" s="13">
        <v>2512803</v>
      </c>
      <c r="E291" s="13">
        <v>1972327.267</v>
      </c>
      <c r="F291" s="14">
        <v>174025.3846153846</v>
      </c>
      <c r="G291" s="11"/>
      <c r="H291" s="11"/>
      <c r="I291" s="11"/>
    </row>
    <row r="292" spans="1:9" ht="14.25" customHeight="1" x14ac:dyDescent="0.3">
      <c r="A292" s="8">
        <v>43951</v>
      </c>
      <c r="B292" s="9" t="s">
        <v>20</v>
      </c>
      <c r="C292" s="9">
        <v>27883.5</v>
      </c>
      <c r="D292" s="9">
        <v>2560080</v>
      </c>
      <c r="E292" s="9">
        <v>2016381.645</v>
      </c>
      <c r="F292" s="10">
        <v>41912.707692307689</v>
      </c>
      <c r="G292" s="11"/>
      <c r="H292" s="11"/>
      <c r="I292" s="11"/>
    </row>
    <row r="293" spans="1:9" ht="14.25" customHeight="1" x14ac:dyDescent="0.3">
      <c r="A293" s="12">
        <v>43961</v>
      </c>
      <c r="B293" s="13" t="s">
        <v>20</v>
      </c>
      <c r="C293" s="13">
        <v>31224</v>
      </c>
      <c r="D293" s="13">
        <v>2767270.5</v>
      </c>
      <c r="E293" s="13">
        <v>2174380.5969999996</v>
      </c>
      <c r="F293" s="14">
        <v>80170.980907692297</v>
      </c>
      <c r="G293" s="11"/>
      <c r="H293" s="11"/>
      <c r="I293" s="11"/>
    </row>
    <row r="294" spans="1:9" ht="14.25" customHeight="1" x14ac:dyDescent="0.3">
      <c r="A294" s="8">
        <v>43959</v>
      </c>
      <c r="B294" s="9" t="s">
        <v>20</v>
      </c>
      <c r="C294" s="9">
        <v>25020</v>
      </c>
      <c r="D294" s="9">
        <v>2235960</v>
      </c>
      <c r="E294" s="9">
        <v>1780335.608</v>
      </c>
      <c r="F294" s="10">
        <v>140320.89928461539</v>
      </c>
      <c r="G294" s="11"/>
      <c r="H294" s="11"/>
      <c r="I294" s="11"/>
    </row>
    <row r="295" spans="1:9" ht="14.25" customHeight="1" x14ac:dyDescent="0.3">
      <c r="A295" s="12">
        <v>43958</v>
      </c>
      <c r="B295" s="13" t="s">
        <v>20</v>
      </c>
      <c r="C295" s="13">
        <v>26184</v>
      </c>
      <c r="D295" s="13">
        <v>2308336.5</v>
      </c>
      <c r="E295" s="13">
        <v>1837113.1940000001</v>
      </c>
      <c r="F295" s="14">
        <v>115064.43612307693</v>
      </c>
      <c r="G295" s="11"/>
      <c r="H295" s="11"/>
      <c r="I295" s="11"/>
    </row>
    <row r="296" spans="1:9" ht="14.25" customHeight="1" x14ac:dyDescent="0.3">
      <c r="A296" s="8">
        <v>43975</v>
      </c>
      <c r="B296" s="9" t="s">
        <v>20</v>
      </c>
      <c r="C296" s="9">
        <v>29824.5</v>
      </c>
      <c r="D296" s="9">
        <v>2526909</v>
      </c>
      <c r="E296" s="9">
        <v>2092407.26</v>
      </c>
      <c r="F296" s="10">
        <v>62346.415384615379</v>
      </c>
      <c r="G296" s="11"/>
      <c r="H296" s="11"/>
      <c r="I296" s="11"/>
    </row>
    <row r="297" spans="1:9" ht="14.25" customHeight="1" x14ac:dyDescent="0.3">
      <c r="A297" s="12">
        <v>43950</v>
      </c>
      <c r="B297" s="13" t="s">
        <v>21</v>
      </c>
      <c r="C297" s="13">
        <v>208351.5</v>
      </c>
      <c r="D297" s="13">
        <v>21615333</v>
      </c>
      <c r="E297" s="13">
        <v>15729720.814999998</v>
      </c>
      <c r="F297" s="14">
        <v>273156.71999999997</v>
      </c>
      <c r="G297" s="11"/>
      <c r="H297" s="11"/>
      <c r="I297" s="11"/>
    </row>
    <row r="298" spans="1:9" ht="14.25" customHeight="1" x14ac:dyDescent="0.3">
      <c r="A298" s="8">
        <v>43949</v>
      </c>
      <c r="B298" s="9" t="s">
        <v>21</v>
      </c>
      <c r="C298" s="9">
        <v>204637.5</v>
      </c>
      <c r="D298" s="9">
        <v>21114898.5</v>
      </c>
      <c r="E298" s="9">
        <v>15426373.358999999</v>
      </c>
      <c r="F298" s="10">
        <v>255889.23846153845</v>
      </c>
      <c r="G298" s="11"/>
      <c r="H298" s="11"/>
      <c r="I298" s="11"/>
    </row>
    <row r="299" spans="1:9" ht="14.25" customHeight="1" x14ac:dyDescent="0.3">
      <c r="A299" s="12">
        <v>43982</v>
      </c>
      <c r="B299" s="13" t="s">
        <v>20</v>
      </c>
      <c r="C299" s="13">
        <v>31372.5</v>
      </c>
      <c r="D299" s="13">
        <v>2794324.5</v>
      </c>
      <c r="E299" s="13">
        <v>2251714.5490000001</v>
      </c>
      <c r="F299" s="14">
        <v>37852.04366923077</v>
      </c>
      <c r="G299" s="11"/>
      <c r="H299" s="11"/>
      <c r="I299" s="11"/>
    </row>
    <row r="300" spans="1:9" ht="14.25" customHeight="1" x14ac:dyDescent="0.3">
      <c r="A300" s="8">
        <v>43981</v>
      </c>
      <c r="B300" s="9" t="s">
        <v>20</v>
      </c>
      <c r="C300" s="9">
        <v>34681.5</v>
      </c>
      <c r="D300" s="9">
        <v>3005334</v>
      </c>
      <c r="E300" s="9">
        <v>2408136.8190000001</v>
      </c>
      <c r="F300" s="10">
        <v>113231.09230769232</v>
      </c>
      <c r="G300" s="11"/>
      <c r="H300" s="11"/>
      <c r="I300" s="11"/>
    </row>
    <row r="301" spans="1:9" ht="14.25" customHeight="1" x14ac:dyDescent="0.3">
      <c r="A301" s="12">
        <v>43979</v>
      </c>
      <c r="B301" s="13" t="s">
        <v>20</v>
      </c>
      <c r="C301" s="13">
        <v>28197</v>
      </c>
      <c r="D301" s="13">
        <v>2559211.5</v>
      </c>
      <c r="E301" s="13">
        <v>2038847.0090000001</v>
      </c>
      <c r="F301" s="14">
        <v>74270.530769230769</v>
      </c>
      <c r="G301" s="11"/>
      <c r="H301" s="11"/>
      <c r="I301" s="11"/>
    </row>
    <row r="302" spans="1:9" ht="14.25" customHeight="1" x14ac:dyDescent="0.3">
      <c r="A302" s="8">
        <v>43967</v>
      </c>
      <c r="B302" s="9" t="s">
        <v>21</v>
      </c>
      <c r="C302" s="9">
        <v>236551.5</v>
      </c>
      <c r="D302" s="9">
        <v>23689383</v>
      </c>
      <c r="E302" s="9">
        <v>17329462.175999999</v>
      </c>
      <c r="F302" s="10">
        <v>258177.63846153844</v>
      </c>
      <c r="G302" s="11"/>
      <c r="H302" s="11"/>
      <c r="I302" s="11"/>
    </row>
    <row r="303" spans="1:9" ht="14.25" customHeight="1" x14ac:dyDescent="0.3">
      <c r="A303" s="12">
        <v>43970</v>
      </c>
      <c r="B303" s="13" t="s">
        <v>21</v>
      </c>
      <c r="C303" s="13">
        <v>223597.5</v>
      </c>
      <c r="D303" s="13">
        <v>21945858</v>
      </c>
      <c r="E303" s="13">
        <v>15975681.728</v>
      </c>
      <c r="F303" s="14">
        <v>296759.42307692306</v>
      </c>
      <c r="G303" s="11"/>
      <c r="H303" s="11"/>
      <c r="I303" s="11"/>
    </row>
    <row r="304" spans="1:9" ht="14.25" customHeight="1" x14ac:dyDescent="0.3">
      <c r="A304" s="8">
        <v>43968</v>
      </c>
      <c r="B304" s="9" t="s">
        <v>21</v>
      </c>
      <c r="C304" s="9">
        <v>193363.5</v>
      </c>
      <c r="D304" s="9">
        <v>19546386</v>
      </c>
      <c r="E304" s="9">
        <v>14278298.844000001</v>
      </c>
      <c r="F304" s="10">
        <v>264289.06153846154</v>
      </c>
      <c r="G304" s="11"/>
      <c r="H304" s="11"/>
      <c r="I304" s="11"/>
    </row>
    <row r="305" spans="1:9" ht="14.25" customHeight="1" x14ac:dyDescent="0.3">
      <c r="A305" s="12">
        <v>43960</v>
      </c>
      <c r="B305" s="13" t="s">
        <v>21</v>
      </c>
      <c r="C305" s="13">
        <v>188319</v>
      </c>
      <c r="D305" s="13">
        <v>19218631.5</v>
      </c>
      <c r="E305" s="13">
        <v>13973128.512</v>
      </c>
      <c r="F305" s="14">
        <v>403874.8839461538</v>
      </c>
      <c r="G305" s="11"/>
      <c r="H305" s="11"/>
      <c r="I305" s="11"/>
    </row>
    <row r="306" spans="1:9" ht="14.25" customHeight="1" x14ac:dyDescent="0.3">
      <c r="A306" s="8">
        <v>43955</v>
      </c>
      <c r="B306" s="9" t="s">
        <v>21</v>
      </c>
      <c r="C306" s="9">
        <v>237544.5</v>
      </c>
      <c r="D306" s="9">
        <v>24292218</v>
      </c>
      <c r="E306" s="9">
        <v>17650186.028999999</v>
      </c>
      <c r="F306" s="10">
        <v>347608.63846153842</v>
      </c>
      <c r="G306" s="11"/>
      <c r="H306" s="11"/>
      <c r="I306" s="11"/>
    </row>
    <row r="307" spans="1:9" ht="14.25" customHeight="1" x14ac:dyDescent="0.3">
      <c r="A307" s="12">
        <v>43950</v>
      </c>
      <c r="B307" s="13" t="s">
        <v>22</v>
      </c>
      <c r="C307" s="13">
        <v>203209.5</v>
      </c>
      <c r="D307" s="13">
        <v>20871391.5</v>
      </c>
      <c r="E307" s="13">
        <v>15206983.089</v>
      </c>
      <c r="F307" s="14">
        <v>284467.66153846157</v>
      </c>
      <c r="G307" s="11"/>
      <c r="H307" s="11"/>
      <c r="I307" s="11"/>
    </row>
    <row r="308" spans="1:9" ht="14.25" customHeight="1" x14ac:dyDescent="0.3">
      <c r="A308" s="8">
        <v>43953</v>
      </c>
      <c r="B308" s="9" t="s">
        <v>21</v>
      </c>
      <c r="C308" s="9">
        <v>185979</v>
      </c>
      <c r="D308" s="9">
        <v>19625364</v>
      </c>
      <c r="E308" s="9">
        <v>14386025.838000001</v>
      </c>
      <c r="F308" s="10">
        <v>361439.69230769225</v>
      </c>
      <c r="G308" s="11"/>
      <c r="H308" s="11"/>
      <c r="I308" s="11"/>
    </row>
    <row r="309" spans="1:9" ht="14.25" customHeight="1" x14ac:dyDescent="0.3">
      <c r="A309" s="12">
        <v>43977</v>
      </c>
      <c r="B309" s="13" t="s">
        <v>21</v>
      </c>
      <c r="C309" s="13">
        <v>244905</v>
      </c>
      <c r="D309" s="13">
        <v>25163431.5</v>
      </c>
      <c r="E309" s="13">
        <v>18210825.697000001</v>
      </c>
      <c r="F309" s="14">
        <v>272401.2</v>
      </c>
      <c r="G309" s="11"/>
      <c r="H309" s="11"/>
      <c r="I309" s="11"/>
    </row>
    <row r="310" spans="1:9" ht="14.25" customHeight="1" x14ac:dyDescent="0.3">
      <c r="A310" s="8">
        <v>43952</v>
      </c>
      <c r="B310" s="9" t="s">
        <v>21</v>
      </c>
      <c r="C310" s="9">
        <v>239409</v>
      </c>
      <c r="D310" s="9">
        <v>25413351</v>
      </c>
      <c r="E310" s="9">
        <v>18463277.771000002</v>
      </c>
      <c r="F310" s="10">
        <v>369443.39999999997</v>
      </c>
      <c r="G310" s="11"/>
      <c r="H310" s="11"/>
      <c r="I310" s="11"/>
    </row>
    <row r="311" spans="1:9" ht="14.25" customHeight="1" x14ac:dyDescent="0.3">
      <c r="A311" s="12">
        <v>43963</v>
      </c>
      <c r="B311" s="13" t="s">
        <v>21</v>
      </c>
      <c r="C311" s="13">
        <v>192886.5</v>
      </c>
      <c r="D311" s="13">
        <v>19205179.5</v>
      </c>
      <c r="E311" s="13">
        <v>13834210.461999999</v>
      </c>
      <c r="F311" s="14">
        <v>383344.65076923074</v>
      </c>
      <c r="G311" s="11"/>
      <c r="H311" s="11"/>
      <c r="I311" s="11"/>
    </row>
    <row r="312" spans="1:9" ht="14.25" customHeight="1" x14ac:dyDescent="0.3">
      <c r="A312" s="8">
        <v>43972</v>
      </c>
      <c r="B312" s="9" t="s">
        <v>21</v>
      </c>
      <c r="C312" s="9">
        <v>224233.5</v>
      </c>
      <c r="D312" s="9">
        <v>22253295</v>
      </c>
      <c r="E312" s="9">
        <v>16496134.313999999</v>
      </c>
      <c r="F312" s="10">
        <v>334550.50769230764</v>
      </c>
      <c r="G312" s="11"/>
      <c r="H312" s="11"/>
      <c r="I312" s="11"/>
    </row>
    <row r="313" spans="1:9" ht="14.25" customHeight="1" x14ac:dyDescent="0.3">
      <c r="A313" s="12">
        <v>43971</v>
      </c>
      <c r="B313" s="13" t="s">
        <v>21</v>
      </c>
      <c r="C313" s="13">
        <v>219622.5</v>
      </c>
      <c r="D313" s="13">
        <v>21959286</v>
      </c>
      <c r="E313" s="13">
        <v>15958453.927999999</v>
      </c>
      <c r="F313" s="14">
        <v>417117.17692307686</v>
      </c>
      <c r="G313" s="11"/>
      <c r="H313" s="11"/>
      <c r="I313" s="11"/>
    </row>
    <row r="314" spans="1:9" ht="14.25" customHeight="1" x14ac:dyDescent="0.3">
      <c r="A314" s="8">
        <v>43956</v>
      </c>
      <c r="B314" s="9" t="s">
        <v>21</v>
      </c>
      <c r="C314" s="9">
        <v>213582</v>
      </c>
      <c r="D314" s="9">
        <v>21919435.5</v>
      </c>
      <c r="E314" s="9">
        <v>15790923.194999998</v>
      </c>
      <c r="F314" s="10">
        <v>365011.08061538462</v>
      </c>
      <c r="G314" s="11"/>
      <c r="H314" s="11"/>
      <c r="I314" s="11"/>
    </row>
    <row r="315" spans="1:9" ht="14.25" customHeight="1" x14ac:dyDescent="0.3">
      <c r="A315" s="12">
        <v>43949</v>
      </c>
      <c r="B315" s="13" t="s">
        <v>22</v>
      </c>
      <c r="C315" s="13">
        <v>195705</v>
      </c>
      <c r="D315" s="13">
        <v>20003263.5</v>
      </c>
      <c r="E315" s="13">
        <v>14633542.982000001</v>
      </c>
      <c r="F315" s="14">
        <v>268185.43076923076</v>
      </c>
      <c r="G315" s="11"/>
      <c r="H315" s="11"/>
      <c r="I315" s="11"/>
    </row>
    <row r="316" spans="1:9" ht="14.25" customHeight="1" x14ac:dyDescent="0.3">
      <c r="A316" s="8">
        <v>43964</v>
      </c>
      <c r="B316" s="9" t="s">
        <v>21</v>
      </c>
      <c r="C316" s="9">
        <v>193722</v>
      </c>
      <c r="D316" s="9">
        <v>19437273</v>
      </c>
      <c r="E316" s="9">
        <v>13979092.230999999</v>
      </c>
      <c r="F316" s="10">
        <v>418713.96153846156</v>
      </c>
      <c r="G316" s="11"/>
      <c r="H316" s="11"/>
      <c r="I316" s="11"/>
    </row>
    <row r="317" spans="1:9" ht="14.25" customHeight="1" x14ac:dyDescent="0.3">
      <c r="A317" s="12">
        <v>43954</v>
      </c>
      <c r="B317" s="13" t="s">
        <v>21</v>
      </c>
      <c r="C317" s="13">
        <v>257215.5</v>
      </c>
      <c r="D317" s="13">
        <v>26492278.5</v>
      </c>
      <c r="E317" s="13">
        <v>19179229.932</v>
      </c>
      <c r="F317" s="14">
        <v>254778.07384615383</v>
      </c>
      <c r="G317" s="11"/>
      <c r="H317" s="11"/>
      <c r="I317" s="11"/>
    </row>
    <row r="318" spans="1:9" ht="14.25" customHeight="1" x14ac:dyDescent="0.3">
      <c r="A318" s="8">
        <v>43957</v>
      </c>
      <c r="B318" s="9" t="s">
        <v>21</v>
      </c>
      <c r="C318" s="9">
        <v>224779.5</v>
      </c>
      <c r="D318" s="9">
        <v>23032992</v>
      </c>
      <c r="E318" s="9">
        <v>16792969.817999996</v>
      </c>
      <c r="F318" s="10">
        <v>443086.25303076918</v>
      </c>
      <c r="G318" s="11"/>
      <c r="H318" s="11"/>
      <c r="I318" s="11"/>
    </row>
    <row r="319" spans="1:9" ht="14.25" customHeight="1" x14ac:dyDescent="0.3">
      <c r="A319" s="12">
        <v>43974</v>
      </c>
      <c r="B319" s="13" t="s">
        <v>21</v>
      </c>
      <c r="C319" s="13">
        <v>292018.5</v>
      </c>
      <c r="D319" s="13">
        <v>28590910.5</v>
      </c>
      <c r="E319" s="13">
        <v>21740920.338999998</v>
      </c>
      <c r="F319" s="14">
        <v>206427.73076923075</v>
      </c>
      <c r="G319" s="11"/>
      <c r="H319" s="11"/>
      <c r="I319" s="11"/>
    </row>
    <row r="320" spans="1:9" ht="14.25" customHeight="1" x14ac:dyDescent="0.3">
      <c r="A320" s="8">
        <v>43976</v>
      </c>
      <c r="B320" s="9" t="s">
        <v>21</v>
      </c>
      <c r="C320" s="9">
        <v>198751.5</v>
      </c>
      <c r="D320" s="9">
        <v>20582743.5</v>
      </c>
      <c r="E320" s="9">
        <v>14894008.652000001</v>
      </c>
      <c r="F320" s="10">
        <v>316452.66153846157</v>
      </c>
      <c r="G320" s="11"/>
      <c r="H320" s="11"/>
      <c r="I320" s="11"/>
    </row>
    <row r="321" spans="1:9" ht="14.25" customHeight="1" x14ac:dyDescent="0.3">
      <c r="A321" s="12">
        <v>43951</v>
      </c>
      <c r="B321" s="13" t="s">
        <v>21</v>
      </c>
      <c r="C321" s="13">
        <v>214386</v>
      </c>
      <c r="D321" s="13">
        <v>22530000</v>
      </c>
      <c r="E321" s="13">
        <v>16370527.077</v>
      </c>
      <c r="F321" s="14">
        <v>115618.05384615384</v>
      </c>
      <c r="G321" s="11"/>
      <c r="H321" s="11"/>
      <c r="I321" s="11"/>
    </row>
    <row r="322" spans="1:9" ht="14.25" customHeight="1" x14ac:dyDescent="0.3">
      <c r="A322" s="8">
        <v>43961</v>
      </c>
      <c r="B322" s="9" t="s">
        <v>21</v>
      </c>
      <c r="C322" s="9">
        <v>243825</v>
      </c>
      <c r="D322" s="9">
        <v>24890404.5</v>
      </c>
      <c r="E322" s="9">
        <v>18159589.107999999</v>
      </c>
      <c r="F322" s="10">
        <v>258558.49999999997</v>
      </c>
      <c r="G322" s="11"/>
      <c r="H322" s="11"/>
      <c r="I322" s="11"/>
    </row>
    <row r="323" spans="1:9" ht="14.25" customHeight="1" x14ac:dyDescent="0.3">
      <c r="A323" s="12">
        <v>43959</v>
      </c>
      <c r="B323" s="13" t="s">
        <v>21</v>
      </c>
      <c r="C323" s="13">
        <v>232701</v>
      </c>
      <c r="D323" s="13">
        <v>23881948.5</v>
      </c>
      <c r="E323" s="13">
        <v>17462223.403999999</v>
      </c>
      <c r="F323" s="14">
        <v>512464.9846153846</v>
      </c>
      <c r="G323" s="11"/>
      <c r="H323" s="11"/>
      <c r="I323" s="11"/>
    </row>
    <row r="324" spans="1:9" ht="14.25" customHeight="1" x14ac:dyDescent="0.3">
      <c r="A324" s="8">
        <v>43958</v>
      </c>
      <c r="B324" s="9" t="s">
        <v>21</v>
      </c>
      <c r="C324" s="9">
        <v>219411</v>
      </c>
      <c r="D324" s="9">
        <v>22460130</v>
      </c>
      <c r="E324" s="9">
        <v>16627687.641000001</v>
      </c>
      <c r="F324" s="10">
        <v>518998.75384615385</v>
      </c>
      <c r="G324" s="11"/>
      <c r="H324" s="11"/>
      <c r="I324" s="11"/>
    </row>
    <row r="325" spans="1:9" ht="14.25" customHeight="1" x14ac:dyDescent="0.3">
      <c r="A325" s="12">
        <v>43975</v>
      </c>
      <c r="B325" s="13" t="s">
        <v>21</v>
      </c>
      <c r="C325" s="13">
        <v>200029.5</v>
      </c>
      <c r="D325" s="13">
        <v>19959801</v>
      </c>
      <c r="E325" s="13">
        <v>15125624.641999999</v>
      </c>
      <c r="F325" s="14">
        <v>318671.85465384612</v>
      </c>
      <c r="G325" s="11"/>
      <c r="H325" s="11"/>
      <c r="I325" s="11"/>
    </row>
    <row r="326" spans="1:9" ht="14.25" customHeight="1" x14ac:dyDescent="0.3">
      <c r="A326" s="8">
        <v>43967</v>
      </c>
      <c r="B326" s="9" t="s">
        <v>22</v>
      </c>
      <c r="C326" s="9">
        <v>225480</v>
      </c>
      <c r="D326" s="9">
        <v>22355338.5</v>
      </c>
      <c r="E326" s="9">
        <v>16443448.491999999</v>
      </c>
      <c r="F326" s="10">
        <v>291468.59999999998</v>
      </c>
      <c r="G326" s="11"/>
      <c r="H326" s="11"/>
      <c r="I326" s="11"/>
    </row>
    <row r="327" spans="1:9" ht="14.25" customHeight="1" x14ac:dyDescent="0.3">
      <c r="A327" s="12">
        <v>43970</v>
      </c>
      <c r="B327" s="13" t="s">
        <v>22</v>
      </c>
      <c r="C327" s="13">
        <v>211453.5</v>
      </c>
      <c r="D327" s="13">
        <v>20590072.5</v>
      </c>
      <c r="E327" s="13">
        <v>15078027.685000001</v>
      </c>
      <c r="F327" s="14">
        <v>293452.29237692308</v>
      </c>
      <c r="G327" s="11"/>
      <c r="H327" s="11"/>
      <c r="I327" s="11"/>
    </row>
    <row r="328" spans="1:9" ht="14.25" customHeight="1" x14ac:dyDescent="0.3">
      <c r="A328" s="8">
        <v>43968</v>
      </c>
      <c r="B328" s="9" t="s">
        <v>22</v>
      </c>
      <c r="C328" s="9">
        <v>184801.5</v>
      </c>
      <c r="D328" s="9">
        <v>18449091</v>
      </c>
      <c r="E328" s="9">
        <v>13533023.127999999</v>
      </c>
      <c r="F328" s="10">
        <v>246229.69714615386</v>
      </c>
      <c r="G328" s="11"/>
      <c r="H328" s="11"/>
      <c r="I328" s="11"/>
    </row>
    <row r="329" spans="1:9" ht="14.25" customHeight="1" x14ac:dyDescent="0.3">
      <c r="A329" s="12">
        <v>43960</v>
      </c>
      <c r="B329" s="13" t="s">
        <v>22</v>
      </c>
      <c r="C329" s="13">
        <v>177976.5</v>
      </c>
      <c r="D329" s="13">
        <v>18085798.5</v>
      </c>
      <c r="E329" s="13">
        <v>13150397.668</v>
      </c>
      <c r="F329" s="14">
        <v>444057.73347692302</v>
      </c>
      <c r="G329" s="11"/>
      <c r="H329" s="11"/>
      <c r="I329" s="11"/>
    </row>
    <row r="330" spans="1:9" ht="14.25" customHeight="1" x14ac:dyDescent="0.3">
      <c r="A330" s="8">
        <v>43955</v>
      </c>
      <c r="B330" s="9" t="s">
        <v>22</v>
      </c>
      <c r="C330" s="9">
        <v>223617</v>
      </c>
      <c r="D330" s="9">
        <v>22796827.5</v>
      </c>
      <c r="E330" s="9">
        <v>16597666.014999999</v>
      </c>
      <c r="F330" s="10">
        <v>404297.74615384609</v>
      </c>
      <c r="G330" s="11"/>
      <c r="H330" s="11"/>
      <c r="I330" s="11"/>
    </row>
    <row r="331" spans="1:9" ht="14.25" customHeight="1" x14ac:dyDescent="0.3">
      <c r="A331" s="12">
        <v>43953</v>
      </c>
      <c r="B331" s="13" t="s">
        <v>22</v>
      </c>
      <c r="C331" s="13">
        <v>176397</v>
      </c>
      <c r="D331" s="13">
        <v>18625921.5</v>
      </c>
      <c r="E331" s="13">
        <v>13628439.163999999</v>
      </c>
      <c r="F331" s="14">
        <v>370802.93846153846</v>
      </c>
      <c r="G331" s="11"/>
      <c r="H331" s="11"/>
      <c r="I331" s="11"/>
    </row>
    <row r="332" spans="1:9" ht="14.25" customHeight="1" x14ac:dyDescent="0.3">
      <c r="A332" s="8">
        <v>43977</v>
      </c>
      <c r="B332" s="9" t="s">
        <v>22</v>
      </c>
      <c r="C332" s="9">
        <v>232369.5</v>
      </c>
      <c r="D332" s="9">
        <v>23856345</v>
      </c>
      <c r="E332" s="9">
        <v>17297352.185000002</v>
      </c>
      <c r="F332" s="10">
        <v>279472.16153846151</v>
      </c>
      <c r="G332" s="11"/>
      <c r="H332" s="11"/>
      <c r="I332" s="11"/>
    </row>
    <row r="333" spans="1:9" ht="14.25" customHeight="1" x14ac:dyDescent="0.3">
      <c r="A333" s="12">
        <v>43952</v>
      </c>
      <c r="B333" s="13" t="s">
        <v>22</v>
      </c>
      <c r="C333" s="13">
        <v>226540.5</v>
      </c>
      <c r="D333" s="13">
        <v>23953536</v>
      </c>
      <c r="E333" s="13">
        <v>17342946.796999998</v>
      </c>
      <c r="F333" s="14">
        <v>380499.56092307693</v>
      </c>
      <c r="G333" s="11"/>
      <c r="H333" s="11"/>
      <c r="I333" s="11"/>
    </row>
    <row r="334" spans="1:9" ht="14.25" customHeight="1" x14ac:dyDescent="0.3">
      <c r="A334" s="8">
        <v>43963</v>
      </c>
      <c r="B334" s="9" t="s">
        <v>22</v>
      </c>
      <c r="C334" s="9">
        <v>189679.5</v>
      </c>
      <c r="D334" s="9">
        <v>18718036.5</v>
      </c>
      <c r="E334" s="9">
        <v>13500671.991999999</v>
      </c>
      <c r="F334" s="10">
        <v>344959.87384615385</v>
      </c>
      <c r="G334" s="11"/>
      <c r="H334" s="11"/>
      <c r="I334" s="11"/>
    </row>
    <row r="335" spans="1:9" ht="14.25" customHeight="1" x14ac:dyDescent="0.3">
      <c r="A335" s="12">
        <v>43972</v>
      </c>
      <c r="B335" s="13" t="s">
        <v>22</v>
      </c>
      <c r="C335" s="13">
        <v>213640.5</v>
      </c>
      <c r="D335" s="13">
        <v>21042673.5</v>
      </c>
      <c r="E335" s="13">
        <v>15681371.557000002</v>
      </c>
      <c r="F335" s="14">
        <v>296732.59615384613</v>
      </c>
      <c r="G335" s="11"/>
      <c r="H335" s="11"/>
      <c r="I335" s="11"/>
    </row>
    <row r="336" spans="1:9" ht="14.25" customHeight="1" x14ac:dyDescent="0.3">
      <c r="A336" s="8">
        <v>43971</v>
      </c>
      <c r="B336" s="9" t="s">
        <v>22</v>
      </c>
      <c r="C336" s="9">
        <v>214885.5</v>
      </c>
      <c r="D336" s="9">
        <v>21411349.5</v>
      </c>
      <c r="E336" s="9">
        <v>15600701.422999999</v>
      </c>
      <c r="F336" s="10">
        <v>410370.5153846154</v>
      </c>
      <c r="G336" s="11"/>
      <c r="H336" s="11"/>
      <c r="I336" s="11"/>
    </row>
    <row r="337" spans="1:9" ht="14.25" customHeight="1" x14ac:dyDescent="0.3">
      <c r="A337" s="12">
        <v>43956</v>
      </c>
      <c r="B337" s="13" t="s">
        <v>22</v>
      </c>
      <c r="C337" s="13">
        <v>203832</v>
      </c>
      <c r="D337" s="13">
        <v>20880142.5</v>
      </c>
      <c r="E337" s="13">
        <v>15015521.489999998</v>
      </c>
      <c r="F337" s="14">
        <v>398269.43076923076</v>
      </c>
      <c r="G337" s="11"/>
      <c r="H337" s="11"/>
      <c r="I337" s="11"/>
    </row>
    <row r="338" spans="1:9" ht="14.25" customHeight="1" x14ac:dyDescent="0.3">
      <c r="A338" s="8">
        <v>43964</v>
      </c>
      <c r="B338" s="9" t="s">
        <v>22</v>
      </c>
      <c r="C338" s="9">
        <v>188662.5</v>
      </c>
      <c r="D338" s="9">
        <v>18784000.5</v>
      </c>
      <c r="E338" s="9">
        <v>13568684.673999999</v>
      </c>
      <c r="F338" s="10">
        <v>349844.36153846153</v>
      </c>
      <c r="G338" s="11"/>
      <c r="H338" s="11"/>
      <c r="I338" s="11"/>
    </row>
    <row r="339" spans="1:9" ht="14.25" customHeight="1" x14ac:dyDescent="0.3">
      <c r="A339" s="12">
        <v>43982</v>
      </c>
      <c r="B339" s="13" t="s">
        <v>21</v>
      </c>
      <c r="C339" s="13">
        <v>215277</v>
      </c>
      <c r="D339" s="13">
        <v>21585316.5</v>
      </c>
      <c r="E339" s="13">
        <v>16285354.714</v>
      </c>
      <c r="F339" s="14">
        <v>183249.26153846155</v>
      </c>
      <c r="G339" s="11"/>
      <c r="H339" s="11"/>
      <c r="I339" s="11"/>
    </row>
    <row r="340" spans="1:9" ht="14.25" customHeight="1" x14ac:dyDescent="0.3">
      <c r="A340" s="8">
        <v>43954</v>
      </c>
      <c r="B340" s="9" t="s">
        <v>22</v>
      </c>
      <c r="C340" s="9">
        <v>248148</v>
      </c>
      <c r="D340" s="9">
        <v>25519072.5</v>
      </c>
      <c r="E340" s="9">
        <v>18491870.614999998</v>
      </c>
      <c r="F340" s="10">
        <v>270910.05384615384</v>
      </c>
      <c r="G340" s="11"/>
      <c r="H340" s="11"/>
      <c r="I340" s="11"/>
    </row>
    <row r="341" spans="1:9" ht="14.25" customHeight="1" x14ac:dyDescent="0.3">
      <c r="A341" s="12">
        <v>43981</v>
      </c>
      <c r="B341" s="13" t="s">
        <v>21</v>
      </c>
      <c r="C341" s="13">
        <v>246414</v>
      </c>
      <c r="D341" s="13">
        <v>24527245.5</v>
      </c>
      <c r="E341" s="13">
        <v>18595804.535</v>
      </c>
      <c r="F341" s="14">
        <v>282204.5230769231</v>
      </c>
      <c r="G341" s="11"/>
      <c r="H341" s="11"/>
      <c r="I341" s="11"/>
    </row>
    <row r="342" spans="1:9" ht="14.25" customHeight="1" x14ac:dyDescent="0.3">
      <c r="A342" s="8">
        <v>43957</v>
      </c>
      <c r="B342" s="9" t="s">
        <v>22</v>
      </c>
      <c r="C342" s="9">
        <v>216498</v>
      </c>
      <c r="D342" s="9">
        <v>22126444.5</v>
      </c>
      <c r="E342" s="9">
        <v>16128268.832</v>
      </c>
      <c r="F342" s="10">
        <v>389877.53846153844</v>
      </c>
      <c r="G342" s="11"/>
      <c r="H342" s="11"/>
      <c r="I342" s="11"/>
    </row>
    <row r="343" spans="1:9" ht="14.25" customHeight="1" x14ac:dyDescent="0.3">
      <c r="A343" s="12">
        <v>43974</v>
      </c>
      <c r="B343" s="13" t="s">
        <v>22</v>
      </c>
      <c r="C343" s="13">
        <v>275793</v>
      </c>
      <c r="D343" s="13">
        <v>26806626</v>
      </c>
      <c r="E343" s="13">
        <v>20508194.544999998</v>
      </c>
      <c r="F343" s="14">
        <v>239346.81538461536</v>
      </c>
      <c r="G343" s="11"/>
      <c r="H343" s="11"/>
      <c r="I343" s="11"/>
    </row>
    <row r="344" spans="1:9" ht="14.25" customHeight="1" x14ac:dyDescent="0.3">
      <c r="A344" s="8">
        <v>43979</v>
      </c>
      <c r="B344" s="9" t="s">
        <v>21</v>
      </c>
      <c r="C344" s="9">
        <v>199753.5</v>
      </c>
      <c r="D344" s="9">
        <v>20535733.5</v>
      </c>
      <c r="E344" s="9">
        <v>15173462.744000001</v>
      </c>
      <c r="F344" s="10">
        <v>257491.36923076925</v>
      </c>
      <c r="G344" s="11"/>
      <c r="H344" s="11"/>
      <c r="I344" s="11"/>
    </row>
    <row r="345" spans="1:9" ht="14.25" customHeight="1" x14ac:dyDescent="0.3">
      <c r="A345" s="12">
        <v>43976</v>
      </c>
      <c r="B345" s="13" t="s">
        <v>22</v>
      </c>
      <c r="C345" s="13">
        <v>192948</v>
      </c>
      <c r="D345" s="13">
        <v>19806927</v>
      </c>
      <c r="E345" s="13">
        <v>14358653.389999999</v>
      </c>
      <c r="F345" s="14">
        <v>319377.7946153846</v>
      </c>
      <c r="G345" s="11"/>
      <c r="H345" s="11"/>
      <c r="I345" s="11"/>
    </row>
    <row r="346" spans="1:9" ht="14.25" customHeight="1" x14ac:dyDescent="0.3">
      <c r="A346" s="8">
        <v>43951</v>
      </c>
      <c r="B346" s="9" t="s">
        <v>22</v>
      </c>
      <c r="C346" s="9">
        <v>206038.5</v>
      </c>
      <c r="D346" s="9">
        <v>21740460</v>
      </c>
      <c r="E346" s="9">
        <v>15789926.042999998</v>
      </c>
      <c r="F346" s="10">
        <v>115102.03846153845</v>
      </c>
      <c r="G346" s="11"/>
      <c r="H346" s="11"/>
      <c r="I346" s="11"/>
    </row>
    <row r="347" spans="1:9" ht="14.25" customHeight="1" x14ac:dyDescent="0.3">
      <c r="A347" s="12">
        <v>43961</v>
      </c>
      <c r="B347" s="13" t="s">
        <v>22</v>
      </c>
      <c r="C347" s="13">
        <v>231559.5</v>
      </c>
      <c r="D347" s="13">
        <v>23443725</v>
      </c>
      <c r="E347" s="13">
        <v>17121204.866</v>
      </c>
      <c r="F347" s="14">
        <v>269535.72538461542</v>
      </c>
      <c r="G347" s="11"/>
      <c r="H347" s="11"/>
      <c r="I347" s="11"/>
    </row>
    <row r="348" spans="1:9" ht="14.25" customHeight="1" x14ac:dyDescent="0.3">
      <c r="A348" s="8">
        <v>43959</v>
      </c>
      <c r="B348" s="9" t="s">
        <v>22</v>
      </c>
      <c r="C348" s="9">
        <v>225076.5</v>
      </c>
      <c r="D348" s="9">
        <v>22846078.5</v>
      </c>
      <c r="E348" s="9">
        <v>16722171.227</v>
      </c>
      <c r="F348" s="10">
        <v>479024.68461538455</v>
      </c>
      <c r="G348" s="11"/>
      <c r="H348" s="11"/>
      <c r="I348" s="11"/>
    </row>
    <row r="349" spans="1:9" ht="14.25" customHeight="1" x14ac:dyDescent="0.3">
      <c r="A349" s="12">
        <v>43958</v>
      </c>
      <c r="B349" s="13" t="s">
        <v>22</v>
      </c>
      <c r="C349" s="13">
        <v>209415</v>
      </c>
      <c r="D349" s="13">
        <v>21463023</v>
      </c>
      <c r="E349" s="13">
        <v>15847839.739</v>
      </c>
      <c r="F349" s="14">
        <v>521163.87692307692</v>
      </c>
      <c r="G349" s="11"/>
      <c r="H349" s="11"/>
      <c r="I349" s="11"/>
    </row>
    <row r="350" spans="1:9" ht="14.25" customHeight="1" x14ac:dyDescent="0.3">
      <c r="A350" s="8">
        <v>43975</v>
      </c>
      <c r="B350" s="9" t="s">
        <v>22</v>
      </c>
      <c r="C350" s="9">
        <v>193719</v>
      </c>
      <c r="D350" s="9">
        <v>19071117</v>
      </c>
      <c r="E350" s="9">
        <v>14541424.877999999</v>
      </c>
      <c r="F350" s="10">
        <v>304806.9854230769</v>
      </c>
      <c r="G350" s="11"/>
      <c r="H350" s="11"/>
      <c r="I350" s="11"/>
    </row>
    <row r="351" spans="1:9" ht="14.25" customHeight="1" x14ac:dyDescent="0.3">
      <c r="A351" s="12">
        <v>43950</v>
      </c>
      <c r="B351" s="13" t="s">
        <v>23</v>
      </c>
      <c r="C351" s="13">
        <v>12250.5</v>
      </c>
      <c r="D351" s="13">
        <v>981519</v>
      </c>
      <c r="E351" s="13">
        <v>867080.68200000003</v>
      </c>
      <c r="F351" s="14">
        <v>102160.21538461538</v>
      </c>
      <c r="G351" s="11"/>
      <c r="H351" s="11"/>
      <c r="I351" s="11"/>
    </row>
    <row r="352" spans="1:9" ht="14.25" customHeight="1" x14ac:dyDescent="0.3">
      <c r="A352" s="8">
        <v>43949</v>
      </c>
      <c r="B352" s="9" t="s">
        <v>23</v>
      </c>
      <c r="C352" s="9">
        <v>12541.5</v>
      </c>
      <c r="D352" s="9">
        <v>992541</v>
      </c>
      <c r="E352" s="9">
        <v>874678.696</v>
      </c>
      <c r="F352" s="10">
        <v>83886.676923076913</v>
      </c>
      <c r="G352" s="11"/>
      <c r="H352" s="11"/>
      <c r="I352" s="11"/>
    </row>
    <row r="353" spans="1:9" ht="14.25" customHeight="1" x14ac:dyDescent="0.3">
      <c r="A353" s="12">
        <v>43982</v>
      </c>
      <c r="B353" s="13" t="s">
        <v>22</v>
      </c>
      <c r="C353" s="13">
        <v>206758.5</v>
      </c>
      <c r="D353" s="13">
        <v>20717248.5</v>
      </c>
      <c r="E353" s="13">
        <v>15667372.685999999</v>
      </c>
      <c r="F353" s="14">
        <v>180007.08753846152</v>
      </c>
      <c r="G353" s="11"/>
      <c r="H353" s="11"/>
      <c r="I353" s="11"/>
    </row>
    <row r="354" spans="1:9" ht="14.25" customHeight="1" x14ac:dyDescent="0.3">
      <c r="A354" s="8">
        <v>43981</v>
      </c>
      <c r="B354" s="9" t="s">
        <v>22</v>
      </c>
      <c r="C354" s="9">
        <v>244734</v>
      </c>
      <c r="D354" s="9">
        <v>24151980</v>
      </c>
      <c r="E354" s="9">
        <v>18429449.488000002</v>
      </c>
      <c r="F354" s="10">
        <v>303444.36538461538</v>
      </c>
      <c r="G354" s="11"/>
      <c r="H354" s="11"/>
      <c r="I354" s="11"/>
    </row>
    <row r="355" spans="1:9" ht="14.25" customHeight="1" x14ac:dyDescent="0.3">
      <c r="A355" s="12">
        <v>43979</v>
      </c>
      <c r="B355" s="13" t="s">
        <v>22</v>
      </c>
      <c r="C355" s="13">
        <v>191641.5</v>
      </c>
      <c r="D355" s="13">
        <v>19549036.5</v>
      </c>
      <c r="E355" s="13">
        <v>14481164.23</v>
      </c>
      <c r="F355" s="14">
        <v>266079.27846153843</v>
      </c>
      <c r="G355" s="11"/>
      <c r="H355" s="11"/>
      <c r="I355" s="11"/>
    </row>
    <row r="356" spans="1:9" ht="14.25" customHeight="1" x14ac:dyDescent="0.3">
      <c r="A356" s="8">
        <v>43967</v>
      </c>
      <c r="B356" s="9" t="s">
        <v>23</v>
      </c>
      <c r="C356" s="9">
        <v>16368</v>
      </c>
      <c r="D356" s="9">
        <v>1316350.5</v>
      </c>
      <c r="E356" s="9">
        <v>1092945.2830000001</v>
      </c>
      <c r="F356" s="10">
        <v>175846.6446153846</v>
      </c>
      <c r="G356" s="11"/>
      <c r="H356" s="11"/>
      <c r="I356" s="11"/>
    </row>
    <row r="357" spans="1:9" ht="14.25" customHeight="1" x14ac:dyDescent="0.3">
      <c r="A357" s="12">
        <v>43970</v>
      </c>
      <c r="B357" s="13" t="s">
        <v>23</v>
      </c>
      <c r="C357" s="13">
        <v>14427</v>
      </c>
      <c r="D357" s="13">
        <v>1126810.5</v>
      </c>
      <c r="E357" s="13">
        <v>963035.41399999999</v>
      </c>
      <c r="F357" s="14">
        <v>202056.34519230769</v>
      </c>
      <c r="G357" s="11"/>
      <c r="H357" s="11"/>
      <c r="I357" s="11"/>
    </row>
    <row r="358" spans="1:9" ht="14.25" customHeight="1" x14ac:dyDescent="0.3">
      <c r="A358" s="8">
        <v>43968</v>
      </c>
      <c r="B358" s="9" t="s">
        <v>23</v>
      </c>
      <c r="C358" s="9">
        <v>13440</v>
      </c>
      <c r="D358" s="9">
        <v>1157529</v>
      </c>
      <c r="E358" s="9">
        <v>935379.42299999984</v>
      </c>
      <c r="F358" s="10">
        <v>111375.6648</v>
      </c>
      <c r="G358" s="11"/>
      <c r="H358" s="11"/>
      <c r="I358" s="11"/>
    </row>
    <row r="359" spans="1:9" ht="14.25" customHeight="1" x14ac:dyDescent="0.3">
      <c r="A359" s="12">
        <v>43960</v>
      </c>
      <c r="B359" s="13" t="s">
        <v>23</v>
      </c>
      <c r="C359" s="13">
        <v>11745</v>
      </c>
      <c r="D359" s="13">
        <v>955801.5</v>
      </c>
      <c r="E359" s="13">
        <v>795942.652</v>
      </c>
      <c r="F359" s="14">
        <v>165952.05877692305</v>
      </c>
      <c r="G359" s="11"/>
      <c r="H359" s="11"/>
      <c r="I359" s="11"/>
    </row>
    <row r="360" spans="1:9" ht="14.25" customHeight="1" x14ac:dyDescent="0.3">
      <c r="A360" s="8">
        <v>43955</v>
      </c>
      <c r="B360" s="9" t="s">
        <v>23</v>
      </c>
      <c r="C360" s="9">
        <v>11062.5</v>
      </c>
      <c r="D360" s="9">
        <v>906343.5</v>
      </c>
      <c r="E360" s="9">
        <v>762082.74899999995</v>
      </c>
      <c r="F360" s="10">
        <v>125305.56399230768</v>
      </c>
      <c r="G360" s="11"/>
      <c r="H360" s="11"/>
      <c r="I360" s="11"/>
    </row>
    <row r="361" spans="1:9" ht="14.25" customHeight="1" x14ac:dyDescent="0.3">
      <c r="A361" s="12">
        <v>43953</v>
      </c>
      <c r="B361" s="13" t="s">
        <v>23</v>
      </c>
      <c r="C361" s="13">
        <v>10018.5</v>
      </c>
      <c r="D361" s="13">
        <v>816859.5</v>
      </c>
      <c r="E361" s="13">
        <v>697541.2969999999</v>
      </c>
      <c r="F361" s="14">
        <v>106508.82307692307</v>
      </c>
      <c r="G361" s="11"/>
      <c r="H361" s="11"/>
      <c r="I361" s="11"/>
    </row>
    <row r="362" spans="1:9" ht="14.25" customHeight="1" x14ac:dyDescent="0.3">
      <c r="A362" s="8">
        <v>43977</v>
      </c>
      <c r="B362" s="9" t="s">
        <v>24</v>
      </c>
      <c r="C362" s="9">
        <v>10437</v>
      </c>
      <c r="D362" s="9">
        <v>833815.5</v>
      </c>
      <c r="E362" s="9">
        <v>737888.36599999992</v>
      </c>
      <c r="F362" s="10">
        <v>39424.853846153841</v>
      </c>
      <c r="G362" s="11"/>
      <c r="H362" s="11"/>
      <c r="I362" s="11"/>
    </row>
    <row r="363" spans="1:9" ht="14.25" customHeight="1" x14ac:dyDescent="0.3">
      <c r="A363" s="12">
        <v>43952</v>
      </c>
      <c r="B363" s="13" t="s">
        <v>23</v>
      </c>
      <c r="C363" s="13">
        <v>13644</v>
      </c>
      <c r="D363" s="13">
        <v>1134444</v>
      </c>
      <c r="E363" s="13">
        <v>971710.87099999993</v>
      </c>
      <c r="F363" s="14">
        <v>291527.8831384615</v>
      </c>
      <c r="G363" s="11"/>
      <c r="H363" s="11"/>
      <c r="I363" s="11"/>
    </row>
    <row r="364" spans="1:9" ht="14.25" customHeight="1" x14ac:dyDescent="0.3">
      <c r="A364" s="8">
        <v>43963</v>
      </c>
      <c r="B364" s="9" t="s">
        <v>23</v>
      </c>
      <c r="C364" s="9">
        <v>13443</v>
      </c>
      <c r="D364" s="9">
        <v>1092277.5</v>
      </c>
      <c r="E364" s="9">
        <v>921493.48300000001</v>
      </c>
      <c r="F364" s="10">
        <v>218151.6</v>
      </c>
      <c r="G364" s="11"/>
      <c r="H364" s="11"/>
      <c r="I364" s="11"/>
    </row>
    <row r="365" spans="1:9" ht="14.25" customHeight="1" x14ac:dyDescent="0.3">
      <c r="A365" s="12">
        <v>43972</v>
      </c>
      <c r="B365" s="13" t="s">
        <v>23</v>
      </c>
      <c r="C365" s="13">
        <v>14182.5</v>
      </c>
      <c r="D365" s="13">
        <v>1172574</v>
      </c>
      <c r="E365" s="13">
        <v>968784.86499999987</v>
      </c>
      <c r="F365" s="14">
        <v>94547</v>
      </c>
      <c r="G365" s="11"/>
      <c r="H365" s="11"/>
      <c r="I365" s="11"/>
    </row>
    <row r="366" spans="1:9" ht="14.25" customHeight="1" x14ac:dyDescent="0.3">
      <c r="A366" s="8">
        <v>43971</v>
      </c>
      <c r="B366" s="9" t="s">
        <v>23</v>
      </c>
      <c r="C366" s="9">
        <v>14928</v>
      </c>
      <c r="D366" s="9">
        <v>1217749.5</v>
      </c>
      <c r="E366" s="9">
        <v>1025585.5199999999</v>
      </c>
      <c r="F366" s="10">
        <v>84618.754369230766</v>
      </c>
      <c r="G366" s="11"/>
      <c r="H366" s="11"/>
      <c r="I366" s="11"/>
    </row>
    <row r="367" spans="1:9" ht="14.25" customHeight="1" x14ac:dyDescent="0.3">
      <c r="A367" s="12">
        <v>43956</v>
      </c>
      <c r="B367" s="13" t="s">
        <v>23</v>
      </c>
      <c r="C367" s="13">
        <v>13941</v>
      </c>
      <c r="D367" s="13">
        <v>1145575.5</v>
      </c>
      <c r="E367" s="13">
        <v>974448.12600000005</v>
      </c>
      <c r="F367" s="14">
        <v>152152.96544615386</v>
      </c>
      <c r="G367" s="11"/>
      <c r="H367" s="11"/>
      <c r="I367" s="11"/>
    </row>
    <row r="368" spans="1:9" ht="14.25" customHeight="1" x14ac:dyDescent="0.3">
      <c r="A368" s="8">
        <v>43964</v>
      </c>
      <c r="B368" s="9" t="s">
        <v>23</v>
      </c>
      <c r="C368" s="9">
        <v>14643</v>
      </c>
      <c r="D368" s="9">
        <v>1172691</v>
      </c>
      <c r="E368" s="9">
        <v>971555.08299999998</v>
      </c>
      <c r="F368" s="10">
        <v>124018.33614615384</v>
      </c>
      <c r="G368" s="11"/>
      <c r="H368" s="11"/>
      <c r="I368" s="11"/>
    </row>
    <row r="369" spans="1:9" ht="14.25" customHeight="1" x14ac:dyDescent="0.3">
      <c r="A369" s="12">
        <v>43954</v>
      </c>
      <c r="B369" s="13" t="s">
        <v>23</v>
      </c>
      <c r="C369" s="13">
        <v>10032</v>
      </c>
      <c r="D369" s="13">
        <v>816150</v>
      </c>
      <c r="E369" s="13">
        <v>698626.03299999994</v>
      </c>
      <c r="F369" s="14">
        <v>97812.892307692295</v>
      </c>
      <c r="G369" s="11"/>
      <c r="H369" s="11"/>
      <c r="I369" s="11"/>
    </row>
    <row r="370" spans="1:9" ht="14.25" customHeight="1" x14ac:dyDescent="0.3">
      <c r="A370" s="8">
        <v>43957</v>
      </c>
      <c r="B370" s="9" t="s">
        <v>23</v>
      </c>
      <c r="C370" s="9">
        <v>12468</v>
      </c>
      <c r="D370" s="9">
        <v>1016566.5</v>
      </c>
      <c r="E370" s="9">
        <v>858367.60399999993</v>
      </c>
      <c r="F370" s="10">
        <v>88833.638169230762</v>
      </c>
      <c r="G370" s="11"/>
      <c r="H370" s="11"/>
      <c r="I370" s="11"/>
    </row>
    <row r="371" spans="1:9" ht="14.25" customHeight="1" x14ac:dyDescent="0.3">
      <c r="A371" s="12">
        <v>43974</v>
      </c>
      <c r="B371" s="13" t="s">
        <v>23</v>
      </c>
      <c r="C371" s="13">
        <v>17943</v>
      </c>
      <c r="D371" s="13">
        <v>1457391</v>
      </c>
      <c r="E371" s="13">
        <v>1194154.7659999998</v>
      </c>
      <c r="F371" s="14">
        <v>124621.03076923077</v>
      </c>
      <c r="G371" s="11"/>
      <c r="H371" s="11"/>
      <c r="I371" s="11"/>
    </row>
    <row r="372" spans="1:9" ht="14.25" customHeight="1" x14ac:dyDescent="0.3">
      <c r="A372" s="8">
        <v>43976</v>
      </c>
      <c r="B372" s="9" t="s">
        <v>23</v>
      </c>
      <c r="C372" s="9">
        <v>15807</v>
      </c>
      <c r="D372" s="9">
        <v>1326705</v>
      </c>
      <c r="E372" s="9">
        <v>1070563.6439999999</v>
      </c>
      <c r="F372" s="10">
        <v>123343.24153846155</v>
      </c>
      <c r="G372" s="11"/>
      <c r="H372" s="11"/>
      <c r="I372" s="11"/>
    </row>
    <row r="373" spans="1:9" ht="14.25" customHeight="1" x14ac:dyDescent="0.3">
      <c r="A373" s="12">
        <v>43951</v>
      </c>
      <c r="B373" s="13" t="s">
        <v>23</v>
      </c>
      <c r="C373" s="13">
        <v>11976</v>
      </c>
      <c r="D373" s="13">
        <v>1004511</v>
      </c>
      <c r="E373" s="13">
        <v>861334.61399999994</v>
      </c>
      <c r="F373" s="14">
        <v>20847.353846153845</v>
      </c>
      <c r="G373" s="11"/>
      <c r="H373" s="11"/>
      <c r="I373" s="11"/>
    </row>
    <row r="374" spans="1:9" ht="14.25" customHeight="1" x14ac:dyDescent="0.3">
      <c r="A374" s="8">
        <v>43961</v>
      </c>
      <c r="B374" s="9" t="s">
        <v>23</v>
      </c>
      <c r="C374" s="9">
        <v>14566.5</v>
      </c>
      <c r="D374" s="9">
        <v>1216557</v>
      </c>
      <c r="E374" s="9">
        <v>1013050.3829999999</v>
      </c>
      <c r="F374" s="10">
        <v>102510.40189230769</v>
      </c>
      <c r="G374" s="11"/>
      <c r="H374" s="11"/>
      <c r="I374" s="11"/>
    </row>
    <row r="375" spans="1:9" ht="14.25" customHeight="1" x14ac:dyDescent="0.3">
      <c r="A375" s="12">
        <v>43959</v>
      </c>
      <c r="B375" s="13" t="s">
        <v>23</v>
      </c>
      <c r="C375" s="13">
        <v>12976.5</v>
      </c>
      <c r="D375" s="13">
        <v>1046848.5</v>
      </c>
      <c r="E375" s="13">
        <v>892743.74599999993</v>
      </c>
      <c r="F375" s="14">
        <v>396844.24095384614</v>
      </c>
      <c r="G375" s="11"/>
      <c r="H375" s="11"/>
      <c r="I375" s="11"/>
    </row>
    <row r="376" spans="1:9" ht="14.25" customHeight="1" x14ac:dyDescent="0.3">
      <c r="A376" s="8">
        <v>43958</v>
      </c>
      <c r="B376" s="9" t="s">
        <v>23</v>
      </c>
      <c r="C376" s="9">
        <v>11719.5</v>
      </c>
      <c r="D376" s="9">
        <v>965880</v>
      </c>
      <c r="E376" s="9">
        <v>809986.38600000006</v>
      </c>
      <c r="F376" s="10">
        <v>106745.03623846154</v>
      </c>
      <c r="G376" s="11"/>
      <c r="H376" s="11"/>
      <c r="I376" s="11"/>
    </row>
    <row r="377" spans="1:9" ht="14.25" customHeight="1" x14ac:dyDescent="0.3">
      <c r="A377" s="12">
        <v>43975</v>
      </c>
      <c r="B377" s="13" t="s">
        <v>23</v>
      </c>
      <c r="C377" s="13">
        <v>17197.5</v>
      </c>
      <c r="D377" s="13">
        <v>1386262.5</v>
      </c>
      <c r="E377" s="13">
        <v>1130117.3810000001</v>
      </c>
      <c r="F377" s="14">
        <v>121581.84923076924</v>
      </c>
      <c r="G377" s="11"/>
      <c r="H377" s="11"/>
      <c r="I377" s="11"/>
    </row>
    <row r="378" spans="1:9" ht="14.25" customHeight="1" x14ac:dyDescent="0.3">
      <c r="A378" s="8">
        <v>43977</v>
      </c>
      <c r="B378" s="9" t="s">
        <v>23</v>
      </c>
      <c r="C378" s="9">
        <v>14419.5</v>
      </c>
      <c r="D378" s="9">
        <v>1210456.5</v>
      </c>
      <c r="E378" s="9">
        <v>970917.12399999995</v>
      </c>
      <c r="F378" s="10">
        <v>88147.13846153846</v>
      </c>
      <c r="G378" s="11"/>
      <c r="H378" s="11"/>
      <c r="I378" s="11"/>
    </row>
    <row r="379" spans="1:9" ht="14.25" customHeight="1" x14ac:dyDescent="0.3">
      <c r="A379" s="12">
        <v>43983</v>
      </c>
      <c r="B379" s="13" t="s">
        <v>9</v>
      </c>
      <c r="C379" s="13">
        <v>7816.5</v>
      </c>
      <c r="D379" s="13">
        <v>636345</v>
      </c>
      <c r="E379" s="13">
        <v>550528.66300000006</v>
      </c>
      <c r="F379" s="14">
        <v>190344.3008</v>
      </c>
      <c r="G379" s="11"/>
      <c r="H379" s="11"/>
      <c r="I379" s="11"/>
    </row>
    <row r="380" spans="1:9" ht="14.25" customHeight="1" x14ac:dyDescent="0.3">
      <c r="A380" s="8">
        <v>43982</v>
      </c>
      <c r="B380" s="9" t="s">
        <v>25</v>
      </c>
      <c r="C380" s="9">
        <v>6409.5</v>
      </c>
      <c r="D380" s="9">
        <v>493893</v>
      </c>
      <c r="E380" s="9">
        <v>459762.61999999994</v>
      </c>
      <c r="F380" s="10">
        <v>28040.97692307692</v>
      </c>
      <c r="G380" s="11"/>
      <c r="H380" s="11"/>
      <c r="I380" s="11"/>
    </row>
    <row r="381" spans="1:9" ht="14.25" customHeight="1" x14ac:dyDescent="0.3">
      <c r="A381" s="12">
        <v>43981</v>
      </c>
      <c r="B381" s="13" t="s">
        <v>24</v>
      </c>
      <c r="C381" s="13">
        <v>11220</v>
      </c>
      <c r="D381" s="13">
        <v>928675.5</v>
      </c>
      <c r="E381" s="13">
        <v>802403.80799999996</v>
      </c>
      <c r="F381" s="14">
        <v>136423.60523076923</v>
      </c>
      <c r="G381" s="11"/>
      <c r="H381" s="11"/>
      <c r="I381" s="11"/>
    </row>
    <row r="382" spans="1:9" ht="14.25" customHeight="1" x14ac:dyDescent="0.3">
      <c r="A382" s="8">
        <v>43980</v>
      </c>
      <c r="B382" s="9" t="s">
        <v>9</v>
      </c>
      <c r="C382" s="9">
        <v>8350.5</v>
      </c>
      <c r="D382" s="9">
        <v>651237</v>
      </c>
      <c r="E382" s="9">
        <v>601485.12600000005</v>
      </c>
      <c r="F382" s="10">
        <v>83014.635053846156</v>
      </c>
      <c r="G382" s="11"/>
      <c r="H382" s="11"/>
      <c r="I382" s="11"/>
    </row>
    <row r="383" spans="1:9" ht="14.25" customHeight="1" x14ac:dyDescent="0.3">
      <c r="A383" s="12">
        <v>43979</v>
      </c>
      <c r="B383" s="13" t="s">
        <v>24</v>
      </c>
      <c r="C383" s="13">
        <v>8428.5</v>
      </c>
      <c r="D383" s="13">
        <v>694669.5</v>
      </c>
      <c r="E383" s="13">
        <v>594994.696</v>
      </c>
      <c r="F383" s="14">
        <v>42699.38461538461</v>
      </c>
      <c r="G383" s="11"/>
      <c r="H383" s="11"/>
      <c r="I383" s="11"/>
    </row>
    <row r="384" spans="1:9" ht="14.25" customHeight="1" x14ac:dyDescent="0.3">
      <c r="A384" s="8">
        <v>43978</v>
      </c>
      <c r="B384" s="9" t="s">
        <v>10</v>
      </c>
      <c r="C384" s="9">
        <v>32817</v>
      </c>
      <c r="D384" s="9">
        <v>3015751.5</v>
      </c>
      <c r="E384" s="9">
        <v>2415980.7719999999</v>
      </c>
      <c r="F384" s="10">
        <v>346048.63569230767</v>
      </c>
      <c r="G384" s="11"/>
      <c r="H384" s="11"/>
      <c r="I384" s="11"/>
    </row>
    <row r="385" spans="1:9" ht="14.25" customHeight="1" x14ac:dyDescent="0.3">
      <c r="A385" s="12">
        <v>43973</v>
      </c>
      <c r="B385" s="13" t="s">
        <v>10</v>
      </c>
      <c r="C385" s="13">
        <v>36031.5</v>
      </c>
      <c r="D385" s="13">
        <v>3091069.5</v>
      </c>
      <c r="E385" s="13">
        <v>2549333.4129999997</v>
      </c>
      <c r="F385" s="14">
        <v>289900.09384615382</v>
      </c>
      <c r="G385" s="11"/>
      <c r="H385" s="11"/>
      <c r="I385" s="11"/>
    </row>
    <row r="386" spans="1:9" ht="14.25" customHeight="1" x14ac:dyDescent="0.3">
      <c r="A386" s="8">
        <v>43982</v>
      </c>
      <c r="B386" s="9" t="s">
        <v>26</v>
      </c>
      <c r="C386" s="9">
        <v>5127</v>
      </c>
      <c r="D386" s="9">
        <v>468835.5</v>
      </c>
      <c r="E386" s="9">
        <v>412625.88699999999</v>
      </c>
      <c r="F386" s="10">
        <v>8642.376923076923</v>
      </c>
      <c r="G386" s="11"/>
      <c r="H386" s="11"/>
      <c r="I386" s="11"/>
    </row>
    <row r="387" spans="1:9" ht="14.25" customHeight="1" x14ac:dyDescent="0.3">
      <c r="A387" s="12">
        <v>43962</v>
      </c>
      <c r="B387" s="13" t="s">
        <v>10</v>
      </c>
      <c r="C387" s="13">
        <v>27187.5</v>
      </c>
      <c r="D387" s="13">
        <v>2479396.5</v>
      </c>
      <c r="E387" s="13">
        <v>1950422.9030000002</v>
      </c>
      <c r="F387" s="14">
        <v>381635.95355384616</v>
      </c>
      <c r="G387" s="11"/>
      <c r="H387" s="11"/>
      <c r="I387" s="11"/>
    </row>
    <row r="388" spans="1:9" ht="14.25" customHeight="1" x14ac:dyDescent="0.3">
      <c r="A388" s="8">
        <v>43981</v>
      </c>
      <c r="B388" s="9" t="s">
        <v>23</v>
      </c>
      <c r="C388" s="9">
        <v>20688</v>
      </c>
      <c r="D388" s="9">
        <v>1773154.5</v>
      </c>
      <c r="E388" s="9">
        <v>1458979.4909999999</v>
      </c>
      <c r="F388" s="10">
        <v>98432.213407692296</v>
      </c>
      <c r="G388" s="11"/>
      <c r="H388" s="11"/>
      <c r="I388" s="11"/>
    </row>
    <row r="389" spans="1:9" ht="14.25" customHeight="1" x14ac:dyDescent="0.3">
      <c r="A389" s="12">
        <v>43979</v>
      </c>
      <c r="B389" s="13" t="s">
        <v>23</v>
      </c>
      <c r="C389" s="13">
        <v>15678</v>
      </c>
      <c r="D389" s="13">
        <v>1387443</v>
      </c>
      <c r="E389" s="13">
        <v>1121336.507</v>
      </c>
      <c r="F389" s="14">
        <v>101620.2923076923</v>
      </c>
      <c r="G389" s="11"/>
      <c r="H389" s="11"/>
      <c r="I389" s="11"/>
    </row>
    <row r="390" spans="1:9" ht="14.25" customHeight="1" x14ac:dyDescent="0.3">
      <c r="A390" s="8">
        <v>43969</v>
      </c>
      <c r="B390" s="9" t="s">
        <v>10</v>
      </c>
      <c r="C390" s="9">
        <v>31329</v>
      </c>
      <c r="D390" s="9">
        <v>2826379.5</v>
      </c>
      <c r="E390" s="9">
        <v>2229453.5079999999</v>
      </c>
      <c r="F390" s="10">
        <v>331756.18072307692</v>
      </c>
      <c r="G390" s="11"/>
      <c r="H390" s="11"/>
      <c r="I390" s="11"/>
    </row>
    <row r="391" spans="1:9" ht="14.25" customHeight="1" x14ac:dyDescent="0.3">
      <c r="A391" s="12">
        <v>43965</v>
      </c>
      <c r="B391" s="13" t="s">
        <v>10</v>
      </c>
      <c r="C391" s="13">
        <v>29658</v>
      </c>
      <c r="D391" s="13">
        <v>2703132</v>
      </c>
      <c r="E391" s="13">
        <v>2160539.9959999998</v>
      </c>
      <c r="F391" s="14">
        <v>312856.16153846151</v>
      </c>
      <c r="G391" s="11"/>
      <c r="H391" s="11"/>
      <c r="I391" s="11"/>
    </row>
    <row r="392" spans="1:9" ht="14.25" customHeight="1" x14ac:dyDescent="0.3">
      <c r="A392" s="8">
        <v>43966</v>
      </c>
      <c r="B392" s="9" t="s">
        <v>10</v>
      </c>
      <c r="C392" s="9">
        <v>34150.5</v>
      </c>
      <c r="D392" s="9">
        <v>3038293.5</v>
      </c>
      <c r="E392" s="9">
        <v>2442084.5610000002</v>
      </c>
      <c r="F392" s="10">
        <v>277257.14947692305</v>
      </c>
      <c r="G392" s="11"/>
      <c r="H392" s="11"/>
      <c r="I392" s="11"/>
    </row>
    <row r="393" spans="1:9" ht="14.25" customHeight="1" x14ac:dyDescent="0.3">
      <c r="A393" s="12">
        <v>43983</v>
      </c>
      <c r="B393" s="13" t="s">
        <v>10</v>
      </c>
      <c r="C393" s="13">
        <v>31947</v>
      </c>
      <c r="D393" s="13">
        <v>2945035.5</v>
      </c>
      <c r="E393" s="13">
        <v>2320195.4450000003</v>
      </c>
      <c r="F393" s="14">
        <v>383761.6669230769</v>
      </c>
      <c r="G393" s="11"/>
      <c r="H393" s="11"/>
      <c r="I393" s="11"/>
    </row>
    <row r="394" spans="1:9" ht="14.25" customHeight="1" x14ac:dyDescent="0.3">
      <c r="A394" s="8">
        <v>43982</v>
      </c>
      <c r="B394" s="9" t="s">
        <v>24</v>
      </c>
      <c r="C394" s="9">
        <v>10416</v>
      </c>
      <c r="D394" s="9">
        <v>866023.5</v>
      </c>
      <c r="E394" s="9">
        <v>744833.00199999998</v>
      </c>
      <c r="F394" s="10">
        <v>19998.63846153846</v>
      </c>
      <c r="G394" s="11"/>
      <c r="H394" s="11"/>
      <c r="I394" s="11"/>
    </row>
    <row r="395" spans="1:9" ht="14.25" customHeight="1" x14ac:dyDescent="0.3">
      <c r="A395" s="12">
        <v>43980</v>
      </c>
      <c r="B395" s="13" t="s">
        <v>10</v>
      </c>
      <c r="C395" s="13">
        <v>35431.5</v>
      </c>
      <c r="D395" s="13">
        <v>3193167</v>
      </c>
      <c r="E395" s="13">
        <v>2545757.0549999997</v>
      </c>
      <c r="F395" s="14">
        <v>202281.06923076924</v>
      </c>
      <c r="G395" s="11"/>
      <c r="H395" s="11"/>
      <c r="I395" s="11"/>
    </row>
    <row r="396" spans="1:9" ht="14.25" customHeight="1" x14ac:dyDescent="0.3">
      <c r="A396" s="8">
        <v>43978</v>
      </c>
      <c r="B396" s="9" t="s">
        <v>11</v>
      </c>
      <c r="C396" s="9">
        <v>78544.5</v>
      </c>
      <c r="D396" s="9">
        <v>6701083.5</v>
      </c>
      <c r="E396" s="9">
        <v>5109499.6169999996</v>
      </c>
      <c r="F396" s="10">
        <v>76226.26923076922</v>
      </c>
      <c r="G396" s="11"/>
      <c r="H396" s="11"/>
      <c r="I396" s="11"/>
    </row>
    <row r="397" spans="1:9" ht="14.25" customHeight="1" x14ac:dyDescent="0.3">
      <c r="A397" s="12">
        <v>43973</v>
      </c>
      <c r="B397" s="13" t="s">
        <v>11</v>
      </c>
      <c r="C397" s="13">
        <v>97963.5</v>
      </c>
      <c r="D397" s="13">
        <v>7728465</v>
      </c>
      <c r="E397" s="13">
        <v>6415904.9240000006</v>
      </c>
      <c r="F397" s="14">
        <v>150138.82307692309</v>
      </c>
      <c r="G397" s="11"/>
      <c r="H397" s="11"/>
      <c r="I397" s="11"/>
    </row>
    <row r="398" spans="1:9" ht="14.25" customHeight="1" x14ac:dyDescent="0.3">
      <c r="A398" s="8">
        <v>43983</v>
      </c>
      <c r="B398" s="9" t="s">
        <v>11</v>
      </c>
      <c r="C398" s="9">
        <v>77269.5</v>
      </c>
      <c r="D398" s="9">
        <v>6829921.5</v>
      </c>
      <c r="E398" s="9">
        <v>5152925.182</v>
      </c>
      <c r="F398" s="10">
        <v>219200.11557692307</v>
      </c>
      <c r="G398" s="11"/>
      <c r="H398" s="11"/>
      <c r="I398" s="11"/>
    </row>
    <row r="399" spans="1:9" ht="14.25" customHeight="1" x14ac:dyDescent="0.3">
      <c r="A399" s="12">
        <v>43982</v>
      </c>
      <c r="B399" s="13" t="s">
        <v>23</v>
      </c>
      <c r="C399" s="13">
        <v>16143</v>
      </c>
      <c r="D399" s="13">
        <v>1423410</v>
      </c>
      <c r="E399" s="13">
        <v>1183524.9380000001</v>
      </c>
      <c r="F399" s="14">
        <v>41938.950392307692</v>
      </c>
      <c r="G399" s="11"/>
      <c r="H399" s="11"/>
      <c r="I399" s="11"/>
    </row>
    <row r="400" spans="1:9" ht="14.25" customHeight="1" x14ac:dyDescent="0.3">
      <c r="A400" s="8">
        <v>43962</v>
      </c>
      <c r="B400" s="9" t="s">
        <v>11</v>
      </c>
      <c r="C400" s="9">
        <v>72220.5</v>
      </c>
      <c r="D400" s="9">
        <v>6398719.5</v>
      </c>
      <c r="E400" s="9">
        <v>4782829.6060000006</v>
      </c>
      <c r="F400" s="10">
        <v>186502.14615384614</v>
      </c>
      <c r="G400" s="11"/>
      <c r="H400" s="11"/>
      <c r="I400" s="11"/>
    </row>
    <row r="401" spans="1:9" ht="14.25" customHeight="1" x14ac:dyDescent="0.3">
      <c r="A401" s="12">
        <v>43969</v>
      </c>
      <c r="B401" s="13" t="s">
        <v>11</v>
      </c>
      <c r="C401" s="13">
        <v>78058.5</v>
      </c>
      <c r="D401" s="13">
        <v>6609714</v>
      </c>
      <c r="E401" s="13">
        <v>5024858.7929999996</v>
      </c>
      <c r="F401" s="14">
        <v>140406.07692307691</v>
      </c>
      <c r="G401" s="11"/>
      <c r="H401" s="11"/>
      <c r="I401" s="11"/>
    </row>
    <row r="402" spans="1:9" ht="14.25" customHeight="1" x14ac:dyDescent="0.3">
      <c r="A402" s="8">
        <v>43965</v>
      </c>
      <c r="B402" s="9" t="s">
        <v>11</v>
      </c>
      <c r="C402" s="9">
        <v>70498.5</v>
      </c>
      <c r="D402" s="9">
        <v>6053649</v>
      </c>
      <c r="E402" s="9">
        <v>4580254.1549999993</v>
      </c>
      <c r="F402" s="10">
        <v>131801.93944615382</v>
      </c>
      <c r="G402" s="11"/>
      <c r="H402" s="11"/>
      <c r="I402" s="11"/>
    </row>
    <row r="403" spans="1:9" ht="14.25" customHeight="1" x14ac:dyDescent="0.3">
      <c r="A403" s="12">
        <v>43966</v>
      </c>
      <c r="B403" s="13" t="s">
        <v>11</v>
      </c>
      <c r="C403" s="13">
        <v>78961.5</v>
      </c>
      <c r="D403" s="13">
        <v>6876454.5</v>
      </c>
      <c r="E403" s="13">
        <v>5258162.2879999997</v>
      </c>
      <c r="F403" s="14">
        <v>162133.18461538461</v>
      </c>
      <c r="G403" s="11"/>
      <c r="H403" s="11"/>
      <c r="I403" s="11"/>
    </row>
    <row r="404" spans="1:9" ht="14.25" customHeight="1" x14ac:dyDescent="0.3">
      <c r="A404" s="8">
        <v>43978</v>
      </c>
      <c r="B404" s="9" t="s">
        <v>12</v>
      </c>
      <c r="C404" s="9">
        <v>12490.5</v>
      </c>
      <c r="D404" s="9">
        <v>1054798.5</v>
      </c>
      <c r="E404" s="9">
        <v>878389.06499999994</v>
      </c>
      <c r="F404" s="10">
        <v>67454.765369230765</v>
      </c>
      <c r="G404" s="11"/>
      <c r="H404" s="11"/>
      <c r="I404" s="11"/>
    </row>
    <row r="405" spans="1:9" ht="14.25" customHeight="1" x14ac:dyDescent="0.3">
      <c r="A405" s="12">
        <v>43973</v>
      </c>
      <c r="B405" s="13" t="s">
        <v>12</v>
      </c>
      <c r="C405" s="13">
        <v>18036</v>
      </c>
      <c r="D405" s="13">
        <v>1455049.5</v>
      </c>
      <c r="E405" s="13">
        <v>1301439.284</v>
      </c>
      <c r="F405" s="14">
        <v>69189.123076923075</v>
      </c>
      <c r="G405" s="11"/>
      <c r="H405" s="11"/>
      <c r="I405" s="11"/>
    </row>
    <row r="406" spans="1:9" ht="14.25" customHeight="1" x14ac:dyDescent="0.3">
      <c r="A406" s="8">
        <v>43983</v>
      </c>
      <c r="B406" s="9" t="s">
        <v>12</v>
      </c>
      <c r="C406" s="9">
        <v>11416.5</v>
      </c>
      <c r="D406" s="9">
        <v>1007742</v>
      </c>
      <c r="E406" s="9">
        <v>815296.88</v>
      </c>
      <c r="F406" s="10">
        <v>145147.84546153847</v>
      </c>
      <c r="G406" s="11"/>
      <c r="H406" s="11"/>
      <c r="I406" s="11"/>
    </row>
    <row r="407" spans="1:9" ht="14.25" customHeight="1" x14ac:dyDescent="0.3">
      <c r="A407" s="12">
        <v>43962</v>
      </c>
      <c r="B407" s="13" t="s">
        <v>12</v>
      </c>
      <c r="C407" s="13">
        <v>9007.5</v>
      </c>
      <c r="D407" s="13">
        <v>734335.5</v>
      </c>
      <c r="E407" s="13">
        <v>622482.40399999998</v>
      </c>
      <c r="F407" s="14">
        <v>113093.66153846154</v>
      </c>
      <c r="G407" s="11"/>
      <c r="H407" s="11"/>
      <c r="I407" s="11"/>
    </row>
    <row r="408" spans="1:9" ht="14.25" customHeight="1" x14ac:dyDescent="0.3">
      <c r="A408" s="8">
        <v>43980</v>
      </c>
      <c r="B408" s="9" t="s">
        <v>11</v>
      </c>
      <c r="C408" s="9">
        <v>87552</v>
      </c>
      <c r="D408" s="9">
        <v>7387116</v>
      </c>
      <c r="E408" s="9">
        <v>5815890.3319999995</v>
      </c>
      <c r="F408" s="10">
        <v>161811.89230769229</v>
      </c>
      <c r="G408" s="11"/>
      <c r="H408" s="11"/>
      <c r="I408" s="11"/>
    </row>
    <row r="409" spans="1:9" ht="14.25" customHeight="1" x14ac:dyDescent="0.3">
      <c r="A409" s="12">
        <v>43969</v>
      </c>
      <c r="B409" s="13" t="s">
        <v>12</v>
      </c>
      <c r="C409" s="13">
        <v>11680.5</v>
      </c>
      <c r="D409" s="13">
        <v>936427.5</v>
      </c>
      <c r="E409" s="13">
        <v>813406.68400000001</v>
      </c>
      <c r="F409" s="14">
        <v>117272.7846153846</v>
      </c>
      <c r="G409" s="11"/>
      <c r="H409" s="11"/>
      <c r="I409" s="11"/>
    </row>
    <row r="410" spans="1:9" ht="14.25" customHeight="1" x14ac:dyDescent="0.3">
      <c r="A410" s="8">
        <v>43965</v>
      </c>
      <c r="B410" s="9" t="s">
        <v>12</v>
      </c>
      <c r="C410" s="9">
        <v>12037.5</v>
      </c>
      <c r="D410" s="9">
        <v>981564</v>
      </c>
      <c r="E410" s="9">
        <v>877726.201</v>
      </c>
      <c r="F410" s="10">
        <v>69249.011815384612</v>
      </c>
      <c r="G410" s="11"/>
      <c r="H410" s="11"/>
      <c r="I410" s="11"/>
    </row>
    <row r="411" spans="1:9" ht="14.25" customHeight="1" x14ac:dyDescent="0.3">
      <c r="A411" s="12">
        <v>43966</v>
      </c>
      <c r="B411" s="13" t="s">
        <v>12</v>
      </c>
      <c r="C411" s="13">
        <v>14421</v>
      </c>
      <c r="D411" s="13">
        <v>1150579.5</v>
      </c>
      <c r="E411" s="13">
        <v>1038033.7869999999</v>
      </c>
      <c r="F411" s="14">
        <v>68487.358569230768</v>
      </c>
      <c r="G411" s="11"/>
      <c r="H411" s="11"/>
      <c r="I411" s="11"/>
    </row>
    <row r="412" spans="1:9" ht="14.25" customHeight="1" x14ac:dyDescent="0.3">
      <c r="A412" s="8">
        <v>43980</v>
      </c>
      <c r="B412" s="9" t="s">
        <v>12</v>
      </c>
      <c r="C412" s="9">
        <v>14823</v>
      </c>
      <c r="D412" s="9">
        <v>1273464</v>
      </c>
      <c r="E412" s="9">
        <v>1068326.9369999999</v>
      </c>
      <c r="F412" s="10">
        <v>76299.023384615386</v>
      </c>
      <c r="G412" s="11"/>
      <c r="H412" s="11"/>
      <c r="I412" s="11"/>
    </row>
    <row r="413" spans="1:9" ht="14.25" customHeight="1" x14ac:dyDescent="0.3">
      <c r="A413" s="12">
        <v>43978</v>
      </c>
      <c r="B413" s="13" t="s">
        <v>13</v>
      </c>
      <c r="C413" s="13">
        <v>31257</v>
      </c>
      <c r="D413" s="13">
        <v>2924133</v>
      </c>
      <c r="E413" s="13">
        <v>2311405.017</v>
      </c>
      <c r="F413" s="14">
        <v>148582.33846153846</v>
      </c>
      <c r="G413" s="11"/>
      <c r="H413" s="11"/>
      <c r="I413" s="11"/>
    </row>
    <row r="414" spans="1:9" ht="14.25" customHeight="1" x14ac:dyDescent="0.3">
      <c r="A414" s="8">
        <v>43973</v>
      </c>
      <c r="B414" s="9" t="s">
        <v>13</v>
      </c>
      <c r="C414" s="9">
        <v>38074.5</v>
      </c>
      <c r="D414" s="9">
        <v>3414180</v>
      </c>
      <c r="E414" s="9">
        <v>2805831.5209999997</v>
      </c>
      <c r="F414" s="10">
        <v>124540.74078461538</v>
      </c>
      <c r="G414" s="11"/>
      <c r="H414" s="11"/>
      <c r="I414" s="11"/>
    </row>
    <row r="415" spans="1:9" ht="14.25" customHeight="1" x14ac:dyDescent="0.3">
      <c r="A415" s="12">
        <v>43983</v>
      </c>
      <c r="B415" s="13" t="s">
        <v>13</v>
      </c>
      <c r="C415" s="13">
        <v>32170.5</v>
      </c>
      <c r="D415" s="13">
        <v>3013512</v>
      </c>
      <c r="E415" s="13">
        <v>2355616.679</v>
      </c>
      <c r="F415" s="14">
        <v>219429.2774153846</v>
      </c>
      <c r="G415" s="11"/>
      <c r="H415" s="11"/>
      <c r="I415" s="11"/>
    </row>
    <row r="416" spans="1:9" ht="14.25" customHeight="1" x14ac:dyDescent="0.3">
      <c r="A416" s="8">
        <v>43962</v>
      </c>
      <c r="B416" s="9" t="s">
        <v>13</v>
      </c>
      <c r="C416" s="9">
        <v>42397.5</v>
      </c>
      <c r="D416" s="9">
        <v>3911979</v>
      </c>
      <c r="E416" s="9">
        <v>3086459.8370000003</v>
      </c>
      <c r="F416" s="10">
        <v>164514.63076923075</v>
      </c>
      <c r="G416" s="11"/>
      <c r="H416" s="11"/>
      <c r="I416" s="11"/>
    </row>
    <row r="417" spans="1:9" ht="14.25" customHeight="1" x14ac:dyDescent="0.3">
      <c r="A417" s="12">
        <v>43969</v>
      </c>
      <c r="B417" s="13" t="s">
        <v>13</v>
      </c>
      <c r="C417" s="13">
        <v>28668</v>
      </c>
      <c r="D417" s="13">
        <v>2588148</v>
      </c>
      <c r="E417" s="13">
        <v>2042294.1669999999</v>
      </c>
      <c r="F417" s="14">
        <v>160977.42935384615</v>
      </c>
      <c r="G417" s="11"/>
      <c r="H417" s="11"/>
      <c r="I417" s="11"/>
    </row>
    <row r="418" spans="1:9" ht="14.25" customHeight="1" x14ac:dyDescent="0.3">
      <c r="A418" s="8">
        <v>43965</v>
      </c>
      <c r="B418" s="9" t="s">
        <v>13</v>
      </c>
      <c r="C418" s="9">
        <v>27411</v>
      </c>
      <c r="D418" s="9">
        <v>2441520</v>
      </c>
      <c r="E418" s="9">
        <v>1933378.3459999997</v>
      </c>
      <c r="F418" s="10">
        <v>141658.27661538462</v>
      </c>
      <c r="G418" s="11"/>
      <c r="H418" s="11"/>
      <c r="I418" s="11"/>
    </row>
    <row r="419" spans="1:9" ht="14.25" customHeight="1" x14ac:dyDescent="0.3">
      <c r="A419" s="12">
        <v>43966</v>
      </c>
      <c r="B419" s="13" t="s">
        <v>13</v>
      </c>
      <c r="C419" s="13">
        <v>32854.5</v>
      </c>
      <c r="D419" s="13">
        <v>2949078</v>
      </c>
      <c r="E419" s="13">
        <v>2391958.463</v>
      </c>
      <c r="F419" s="14">
        <v>129383.86666153846</v>
      </c>
      <c r="G419" s="11"/>
      <c r="H419" s="11"/>
      <c r="I419" s="11"/>
    </row>
    <row r="420" spans="1:9" ht="14.25" customHeight="1" x14ac:dyDescent="0.3">
      <c r="A420" s="8">
        <v>43980</v>
      </c>
      <c r="B420" s="9" t="s">
        <v>13</v>
      </c>
      <c r="C420" s="9">
        <v>35346</v>
      </c>
      <c r="D420" s="9">
        <v>3258054</v>
      </c>
      <c r="E420" s="9">
        <v>2595610.66</v>
      </c>
      <c r="F420" s="10">
        <v>195198.78461538462</v>
      </c>
      <c r="G420" s="11"/>
      <c r="H420" s="11"/>
      <c r="I420" s="11"/>
    </row>
    <row r="421" spans="1:9" ht="14.25" customHeight="1" x14ac:dyDescent="0.3">
      <c r="A421" s="12">
        <v>43978</v>
      </c>
      <c r="B421" s="13" t="s">
        <v>14</v>
      </c>
      <c r="C421" s="13">
        <v>286558.5</v>
      </c>
      <c r="D421" s="13">
        <v>29256993</v>
      </c>
      <c r="E421" s="13">
        <v>21169527.457000002</v>
      </c>
      <c r="F421" s="14">
        <v>646741.28130000003</v>
      </c>
      <c r="G421" s="11"/>
      <c r="H421" s="11"/>
      <c r="I421" s="11"/>
    </row>
    <row r="422" spans="1:9" ht="14.25" customHeight="1" x14ac:dyDescent="0.3">
      <c r="A422" s="8">
        <v>43973</v>
      </c>
      <c r="B422" s="9" t="s">
        <v>14</v>
      </c>
      <c r="C422" s="9">
        <v>304092</v>
      </c>
      <c r="D422" s="9">
        <v>29465769</v>
      </c>
      <c r="E422" s="9">
        <v>22276452.264999997</v>
      </c>
      <c r="F422" s="10">
        <v>570447.6369538462</v>
      </c>
      <c r="G422" s="11"/>
      <c r="H422" s="11"/>
      <c r="I422" s="11"/>
    </row>
    <row r="423" spans="1:9" ht="14.25" customHeight="1" x14ac:dyDescent="0.3">
      <c r="A423" s="12">
        <v>43983</v>
      </c>
      <c r="B423" s="13" t="s">
        <v>14</v>
      </c>
      <c r="C423" s="13">
        <v>272926.5</v>
      </c>
      <c r="D423" s="13">
        <v>27770092.5</v>
      </c>
      <c r="E423" s="13">
        <v>20952913.508000001</v>
      </c>
      <c r="F423" s="14">
        <v>872904.40428461542</v>
      </c>
      <c r="G423" s="11"/>
      <c r="H423" s="11"/>
      <c r="I423" s="11"/>
    </row>
    <row r="424" spans="1:9" ht="14.25" customHeight="1" x14ac:dyDescent="0.3">
      <c r="A424" s="8">
        <v>43962</v>
      </c>
      <c r="B424" s="9" t="s">
        <v>14</v>
      </c>
      <c r="C424" s="9">
        <v>237099</v>
      </c>
      <c r="D424" s="9">
        <v>24628233.223949999</v>
      </c>
      <c r="E424" s="9">
        <v>17679930.469999999</v>
      </c>
      <c r="F424" s="10">
        <v>622499.33031538466</v>
      </c>
      <c r="G424" s="11"/>
      <c r="H424" s="11"/>
      <c r="I424" s="11"/>
    </row>
    <row r="425" spans="1:9" ht="14.25" customHeight="1" x14ac:dyDescent="0.3">
      <c r="A425" s="12">
        <v>43969</v>
      </c>
      <c r="B425" s="13" t="s">
        <v>14</v>
      </c>
      <c r="C425" s="13">
        <v>273900</v>
      </c>
      <c r="D425" s="13">
        <v>27535284.147600003</v>
      </c>
      <c r="E425" s="13">
        <v>19680985.969000001</v>
      </c>
      <c r="F425" s="14">
        <v>764540.58792307694</v>
      </c>
      <c r="G425" s="11"/>
      <c r="H425" s="11"/>
      <c r="I425" s="11"/>
    </row>
    <row r="426" spans="1:9" ht="14.25" customHeight="1" x14ac:dyDescent="0.3">
      <c r="A426" s="8">
        <v>43965</v>
      </c>
      <c r="B426" s="9" t="s">
        <v>14</v>
      </c>
      <c r="C426" s="9">
        <v>274059</v>
      </c>
      <c r="D426" s="9">
        <v>28181292</v>
      </c>
      <c r="E426" s="9">
        <v>20493717.226</v>
      </c>
      <c r="F426" s="10">
        <v>806120.19333076919</v>
      </c>
      <c r="G426" s="11"/>
      <c r="H426" s="11"/>
      <c r="I426" s="11"/>
    </row>
    <row r="427" spans="1:9" ht="14.25" customHeight="1" x14ac:dyDescent="0.3">
      <c r="A427" s="12">
        <v>43966</v>
      </c>
      <c r="B427" s="13" t="s">
        <v>14</v>
      </c>
      <c r="C427" s="13">
        <v>318816</v>
      </c>
      <c r="D427" s="13">
        <v>32354331</v>
      </c>
      <c r="E427" s="13">
        <v>23895072.432</v>
      </c>
      <c r="F427" s="14">
        <v>616932.92353846144</v>
      </c>
      <c r="G427" s="11"/>
      <c r="H427" s="11"/>
      <c r="I427" s="11"/>
    </row>
    <row r="428" spans="1:9" ht="14.25" customHeight="1" x14ac:dyDescent="0.3">
      <c r="A428" s="8">
        <v>43978</v>
      </c>
      <c r="B428" s="9" t="s">
        <v>15</v>
      </c>
      <c r="C428" s="9">
        <v>370012.5</v>
      </c>
      <c r="D428" s="9">
        <v>39034861.5</v>
      </c>
      <c r="E428" s="9">
        <v>28040467.216000002</v>
      </c>
      <c r="F428" s="10">
        <v>681486.56664615381</v>
      </c>
      <c r="G428" s="11"/>
      <c r="H428" s="11"/>
      <c r="I428" s="11"/>
    </row>
    <row r="429" spans="1:9" ht="14.25" customHeight="1" x14ac:dyDescent="0.3">
      <c r="A429" s="12">
        <v>43973</v>
      </c>
      <c r="B429" s="13" t="s">
        <v>15</v>
      </c>
      <c r="C429" s="13">
        <v>393018</v>
      </c>
      <c r="D429" s="13">
        <v>39498373.5</v>
      </c>
      <c r="E429" s="13">
        <v>29683782.432999995</v>
      </c>
      <c r="F429" s="14">
        <v>636230.32011538453</v>
      </c>
      <c r="G429" s="11"/>
      <c r="H429" s="11"/>
      <c r="I429" s="11"/>
    </row>
    <row r="430" spans="1:9" ht="14.25" customHeight="1" x14ac:dyDescent="0.3">
      <c r="A430" s="8">
        <v>43983</v>
      </c>
      <c r="B430" s="9" t="s">
        <v>15</v>
      </c>
      <c r="C430" s="9">
        <v>349699.5</v>
      </c>
      <c r="D430" s="9">
        <v>37257840.18135</v>
      </c>
      <c r="E430" s="9">
        <v>27640203.134</v>
      </c>
      <c r="F430" s="10">
        <v>744856.58547692304</v>
      </c>
      <c r="G430" s="11"/>
      <c r="H430" s="11"/>
      <c r="I430" s="11"/>
    </row>
    <row r="431" spans="1:9" ht="14.25" customHeight="1" x14ac:dyDescent="0.3">
      <c r="A431" s="12">
        <v>43962</v>
      </c>
      <c r="B431" s="13" t="s">
        <v>15</v>
      </c>
      <c r="C431" s="13">
        <v>318565.5</v>
      </c>
      <c r="D431" s="13">
        <v>33781581</v>
      </c>
      <c r="E431" s="13">
        <v>24232690.171</v>
      </c>
      <c r="F431" s="14">
        <v>605833.76570769225</v>
      </c>
      <c r="G431" s="11"/>
      <c r="H431" s="11"/>
      <c r="I431" s="11"/>
    </row>
    <row r="432" spans="1:9" ht="14.25" customHeight="1" x14ac:dyDescent="0.3">
      <c r="A432" s="8">
        <v>43980</v>
      </c>
      <c r="B432" s="9" t="s">
        <v>14</v>
      </c>
      <c r="C432" s="9">
        <v>422965.5</v>
      </c>
      <c r="D432" s="9">
        <v>41767140.105000004</v>
      </c>
      <c r="E432" s="9">
        <v>32361318.846999999</v>
      </c>
      <c r="F432" s="10">
        <v>525087.91538461542</v>
      </c>
      <c r="G432" s="11"/>
      <c r="H432" s="11"/>
      <c r="I432" s="11"/>
    </row>
    <row r="433" spans="1:9" ht="14.25" customHeight="1" x14ac:dyDescent="0.3">
      <c r="A433" s="12">
        <v>43969</v>
      </c>
      <c r="B433" s="13" t="s">
        <v>15</v>
      </c>
      <c r="C433" s="13">
        <v>355081.5</v>
      </c>
      <c r="D433" s="13">
        <v>36876888</v>
      </c>
      <c r="E433" s="13">
        <v>26228948.559</v>
      </c>
      <c r="F433" s="14">
        <v>898617.75030769221</v>
      </c>
      <c r="G433" s="11"/>
      <c r="H433" s="11"/>
      <c r="I433" s="11"/>
    </row>
    <row r="434" spans="1:9" ht="14.25" customHeight="1" x14ac:dyDescent="0.3">
      <c r="A434" s="8">
        <v>43965</v>
      </c>
      <c r="B434" s="9" t="s">
        <v>15</v>
      </c>
      <c r="C434" s="9">
        <v>358387.5</v>
      </c>
      <c r="D434" s="9">
        <v>37963150.5</v>
      </c>
      <c r="E434" s="9">
        <v>27483828.208999999</v>
      </c>
      <c r="F434" s="10">
        <v>506964.83088461537</v>
      </c>
      <c r="G434" s="11"/>
      <c r="H434" s="11"/>
      <c r="I434" s="11"/>
    </row>
    <row r="435" spans="1:9" ht="14.25" customHeight="1" x14ac:dyDescent="0.3">
      <c r="A435" s="12">
        <v>43966</v>
      </c>
      <c r="B435" s="13" t="s">
        <v>15</v>
      </c>
      <c r="C435" s="13">
        <v>403261.5</v>
      </c>
      <c r="D435" s="13">
        <v>42271377</v>
      </c>
      <c r="E435" s="13">
        <v>31105053.390999999</v>
      </c>
      <c r="F435" s="14">
        <v>571050.76427692303</v>
      </c>
      <c r="G435" s="11"/>
      <c r="H435" s="11"/>
      <c r="I435" s="11"/>
    </row>
    <row r="436" spans="1:9" ht="14.25" customHeight="1" x14ac:dyDescent="0.3">
      <c r="A436" s="8">
        <v>43978</v>
      </c>
      <c r="B436" s="9" t="s">
        <v>16</v>
      </c>
      <c r="C436" s="9">
        <v>69010.5</v>
      </c>
      <c r="D436" s="9">
        <v>5985894</v>
      </c>
      <c r="E436" s="9">
        <v>4624968.49</v>
      </c>
      <c r="F436" s="10">
        <v>168769.33384615384</v>
      </c>
      <c r="G436" s="11"/>
      <c r="H436" s="11"/>
      <c r="I436" s="11"/>
    </row>
    <row r="437" spans="1:9" ht="14.25" customHeight="1" x14ac:dyDescent="0.3">
      <c r="A437" s="12">
        <v>43973</v>
      </c>
      <c r="B437" s="13" t="s">
        <v>16</v>
      </c>
      <c r="C437" s="13">
        <v>75820.5</v>
      </c>
      <c r="D437" s="13">
        <v>5943489</v>
      </c>
      <c r="E437" s="13">
        <v>5046963.6720000003</v>
      </c>
      <c r="F437" s="14">
        <v>196334.07284615384</v>
      </c>
      <c r="G437" s="11"/>
      <c r="H437" s="11"/>
      <c r="I437" s="11"/>
    </row>
    <row r="438" spans="1:9" ht="14.25" customHeight="1" x14ac:dyDescent="0.3">
      <c r="A438" s="8">
        <v>43983</v>
      </c>
      <c r="B438" s="9" t="s">
        <v>16</v>
      </c>
      <c r="C438" s="9">
        <v>64740</v>
      </c>
      <c r="D438" s="9">
        <v>5800290</v>
      </c>
      <c r="E438" s="9">
        <v>4332158.4330000002</v>
      </c>
      <c r="F438" s="10">
        <v>205428.24997692305</v>
      </c>
      <c r="G438" s="11"/>
      <c r="H438" s="11"/>
      <c r="I438" s="11"/>
    </row>
    <row r="439" spans="1:9" ht="14.25" customHeight="1" x14ac:dyDescent="0.3">
      <c r="A439" s="12">
        <v>43962</v>
      </c>
      <c r="B439" s="13" t="s">
        <v>16</v>
      </c>
      <c r="C439" s="13">
        <v>59574</v>
      </c>
      <c r="D439" s="13">
        <v>5178169.5</v>
      </c>
      <c r="E439" s="13">
        <v>3929032.2650000001</v>
      </c>
      <c r="F439" s="14">
        <v>208822.33076923079</v>
      </c>
      <c r="G439" s="11"/>
      <c r="H439" s="11"/>
      <c r="I439" s="11"/>
    </row>
    <row r="440" spans="1:9" ht="14.25" customHeight="1" x14ac:dyDescent="0.3">
      <c r="A440" s="8">
        <v>43980</v>
      </c>
      <c r="B440" s="9" t="s">
        <v>15</v>
      </c>
      <c r="C440" s="9">
        <v>524481</v>
      </c>
      <c r="D440" s="9">
        <v>54172029</v>
      </c>
      <c r="E440" s="9">
        <v>41382275.210999995</v>
      </c>
      <c r="F440" s="10">
        <v>512623.0388076923</v>
      </c>
      <c r="G440" s="11"/>
      <c r="H440" s="11"/>
      <c r="I440" s="11"/>
    </row>
    <row r="441" spans="1:9" ht="14.25" customHeight="1" x14ac:dyDescent="0.3">
      <c r="A441" s="12">
        <v>43969</v>
      </c>
      <c r="B441" s="13" t="s">
        <v>16</v>
      </c>
      <c r="C441" s="13">
        <v>70278</v>
      </c>
      <c r="D441" s="13">
        <v>5798476.5</v>
      </c>
      <c r="E441" s="13">
        <v>4485664.5060000001</v>
      </c>
      <c r="F441" s="14">
        <v>182019.63597692308</v>
      </c>
      <c r="G441" s="11"/>
      <c r="H441" s="11"/>
      <c r="I441" s="11"/>
    </row>
    <row r="442" spans="1:9" ht="14.25" customHeight="1" x14ac:dyDescent="0.3">
      <c r="A442" s="8">
        <v>43965</v>
      </c>
      <c r="B442" s="9" t="s">
        <v>16</v>
      </c>
      <c r="C442" s="9">
        <v>63645</v>
      </c>
      <c r="D442" s="9">
        <v>5366602.5</v>
      </c>
      <c r="E442" s="9">
        <v>4245727.3389999997</v>
      </c>
      <c r="F442" s="10">
        <v>137701.4149</v>
      </c>
      <c r="G442" s="11"/>
      <c r="H442" s="11"/>
      <c r="I442" s="11"/>
    </row>
    <row r="443" spans="1:9" ht="14.25" customHeight="1" x14ac:dyDescent="0.3">
      <c r="A443" s="12">
        <v>43966</v>
      </c>
      <c r="B443" s="13" t="s">
        <v>16</v>
      </c>
      <c r="C443" s="13">
        <v>75642</v>
      </c>
      <c r="D443" s="13">
        <v>6293952</v>
      </c>
      <c r="E443" s="13">
        <v>5100877.9309999999</v>
      </c>
      <c r="F443" s="14">
        <v>159537.61835384613</v>
      </c>
      <c r="G443" s="11"/>
      <c r="H443" s="11"/>
      <c r="I443" s="11"/>
    </row>
    <row r="444" spans="1:9" ht="14.25" customHeight="1" x14ac:dyDescent="0.3">
      <c r="A444" s="8">
        <v>43978</v>
      </c>
      <c r="B444" s="9" t="s">
        <v>17</v>
      </c>
      <c r="C444" s="9">
        <v>40420.5</v>
      </c>
      <c r="D444" s="9">
        <v>3780852</v>
      </c>
      <c r="E444" s="9">
        <v>2893288.4459999995</v>
      </c>
      <c r="F444" s="10">
        <v>291528.45785384614</v>
      </c>
      <c r="G444" s="11"/>
      <c r="H444" s="11"/>
      <c r="I444" s="11"/>
    </row>
    <row r="445" spans="1:9" ht="14.25" customHeight="1" x14ac:dyDescent="0.3">
      <c r="A445" s="12">
        <v>43973</v>
      </c>
      <c r="B445" s="13" t="s">
        <v>17</v>
      </c>
      <c r="C445" s="13">
        <v>53838</v>
      </c>
      <c r="D445" s="13">
        <v>4840833</v>
      </c>
      <c r="E445" s="13">
        <v>4017247.747</v>
      </c>
      <c r="F445" s="14">
        <v>147709.19777692307</v>
      </c>
      <c r="G445" s="11"/>
      <c r="H445" s="11"/>
      <c r="I445" s="11"/>
    </row>
    <row r="446" spans="1:9" ht="14.25" customHeight="1" x14ac:dyDescent="0.3">
      <c r="A446" s="8">
        <v>43983</v>
      </c>
      <c r="B446" s="9" t="s">
        <v>17</v>
      </c>
      <c r="C446" s="9">
        <v>40528.5</v>
      </c>
      <c r="D446" s="9">
        <v>3865251</v>
      </c>
      <c r="E446" s="9">
        <v>2972895.4169999999</v>
      </c>
      <c r="F446" s="10">
        <v>336001.08039230772</v>
      </c>
      <c r="G446" s="11"/>
      <c r="H446" s="11"/>
      <c r="I446" s="11"/>
    </row>
    <row r="447" spans="1:9" ht="14.25" customHeight="1" x14ac:dyDescent="0.3">
      <c r="A447" s="12">
        <v>43962</v>
      </c>
      <c r="B447" s="13" t="s">
        <v>17</v>
      </c>
      <c r="C447" s="13">
        <v>32733</v>
      </c>
      <c r="D447" s="13">
        <v>3079630.5</v>
      </c>
      <c r="E447" s="13">
        <v>2364369.4010000001</v>
      </c>
      <c r="F447" s="14">
        <v>281373.57021538459</v>
      </c>
      <c r="G447" s="11"/>
      <c r="H447" s="11"/>
      <c r="I447" s="11"/>
    </row>
    <row r="448" spans="1:9" ht="14.25" customHeight="1" x14ac:dyDescent="0.3">
      <c r="A448" s="8">
        <v>43980</v>
      </c>
      <c r="B448" s="9" t="s">
        <v>16</v>
      </c>
      <c r="C448" s="9">
        <v>84433.5</v>
      </c>
      <c r="D448" s="9">
        <v>7228395</v>
      </c>
      <c r="E448" s="9">
        <v>5795765.9359999998</v>
      </c>
      <c r="F448" s="10">
        <v>264121.66047692305</v>
      </c>
      <c r="G448" s="11"/>
      <c r="H448" s="11"/>
      <c r="I448" s="11"/>
    </row>
    <row r="449" spans="1:9" ht="14.25" customHeight="1" x14ac:dyDescent="0.3">
      <c r="A449" s="12">
        <v>43969</v>
      </c>
      <c r="B449" s="13" t="s">
        <v>17</v>
      </c>
      <c r="C449" s="13">
        <v>36655.5</v>
      </c>
      <c r="D449" s="13">
        <v>3360135</v>
      </c>
      <c r="E449" s="13">
        <v>2596293.8219999997</v>
      </c>
      <c r="F449" s="14">
        <v>202175.53846153847</v>
      </c>
      <c r="G449" s="11"/>
      <c r="H449" s="11"/>
      <c r="I449" s="11"/>
    </row>
    <row r="450" spans="1:9" ht="14.25" customHeight="1" x14ac:dyDescent="0.3">
      <c r="A450" s="8">
        <v>43965</v>
      </c>
      <c r="B450" s="9" t="s">
        <v>17</v>
      </c>
      <c r="C450" s="9">
        <v>33886.5</v>
      </c>
      <c r="D450" s="9">
        <v>3166479</v>
      </c>
      <c r="E450" s="9">
        <v>2522496.074</v>
      </c>
      <c r="F450" s="10">
        <v>156584.58769230769</v>
      </c>
      <c r="G450" s="11"/>
      <c r="H450" s="11"/>
      <c r="I450" s="11"/>
    </row>
    <row r="451" spans="1:9" ht="14.25" customHeight="1" x14ac:dyDescent="0.3">
      <c r="A451" s="12">
        <v>43966</v>
      </c>
      <c r="B451" s="13" t="s">
        <v>17</v>
      </c>
      <c r="C451" s="13">
        <v>41697</v>
      </c>
      <c r="D451" s="13">
        <v>3772258.5</v>
      </c>
      <c r="E451" s="13">
        <v>3092823.6680000001</v>
      </c>
      <c r="F451" s="14">
        <v>167669.98904615385</v>
      </c>
      <c r="G451" s="11"/>
      <c r="H451" s="11"/>
      <c r="I451" s="11"/>
    </row>
    <row r="452" spans="1:9" ht="14.25" customHeight="1" x14ac:dyDescent="0.3">
      <c r="A452" s="8">
        <v>43980</v>
      </c>
      <c r="B452" s="9" t="s">
        <v>17</v>
      </c>
      <c r="C452" s="9">
        <v>44569.5</v>
      </c>
      <c r="D452" s="9">
        <v>4108596</v>
      </c>
      <c r="E452" s="9">
        <v>3229427.0830000001</v>
      </c>
      <c r="F452" s="10">
        <v>121448.35925384614</v>
      </c>
      <c r="G452" s="11"/>
      <c r="H452" s="11"/>
      <c r="I452" s="11"/>
    </row>
    <row r="453" spans="1:9" ht="14.25" customHeight="1" x14ac:dyDescent="0.3">
      <c r="A453" s="12">
        <v>43978</v>
      </c>
      <c r="B453" s="13" t="s">
        <v>18</v>
      </c>
      <c r="C453" s="13">
        <v>18069</v>
      </c>
      <c r="D453" s="13">
        <v>1603084.5</v>
      </c>
      <c r="E453" s="13">
        <v>1312709.0090000001</v>
      </c>
      <c r="F453" s="14">
        <v>241760.20769230771</v>
      </c>
      <c r="G453" s="11"/>
      <c r="H453" s="11"/>
      <c r="I453" s="11"/>
    </row>
    <row r="454" spans="1:9" ht="14.25" customHeight="1" x14ac:dyDescent="0.3">
      <c r="A454" s="8">
        <v>43973</v>
      </c>
      <c r="B454" s="9" t="s">
        <v>18</v>
      </c>
      <c r="C454" s="9">
        <v>21483</v>
      </c>
      <c r="D454" s="9">
        <v>1774329</v>
      </c>
      <c r="E454" s="9">
        <v>1460215.51</v>
      </c>
      <c r="F454" s="10">
        <v>181509.9923076923</v>
      </c>
      <c r="G454" s="11"/>
      <c r="H454" s="11"/>
      <c r="I454" s="11"/>
    </row>
    <row r="455" spans="1:9" ht="14.25" customHeight="1" x14ac:dyDescent="0.3">
      <c r="A455" s="12">
        <v>43983</v>
      </c>
      <c r="B455" s="13" t="s">
        <v>18</v>
      </c>
      <c r="C455" s="13">
        <v>16687.5</v>
      </c>
      <c r="D455" s="13">
        <v>1526608.5</v>
      </c>
      <c r="E455" s="13">
        <v>1202670.0489999999</v>
      </c>
      <c r="F455" s="14">
        <v>340349.53369230771</v>
      </c>
      <c r="G455" s="11"/>
      <c r="H455" s="11"/>
      <c r="I455" s="11"/>
    </row>
    <row r="456" spans="1:9" ht="14.25" customHeight="1" x14ac:dyDescent="0.3">
      <c r="A456" s="8">
        <v>43962</v>
      </c>
      <c r="B456" s="9" t="s">
        <v>18</v>
      </c>
      <c r="C456" s="9">
        <v>12238.5</v>
      </c>
      <c r="D456" s="9">
        <v>1096002</v>
      </c>
      <c r="E456" s="9">
        <v>872395.08600000001</v>
      </c>
      <c r="F456" s="10">
        <v>218895.40769230769</v>
      </c>
      <c r="G456" s="11"/>
      <c r="H456" s="11"/>
      <c r="I456" s="11"/>
    </row>
    <row r="457" spans="1:9" ht="14.25" customHeight="1" x14ac:dyDescent="0.3">
      <c r="A457" s="12">
        <v>43969</v>
      </c>
      <c r="B457" s="13" t="s">
        <v>18</v>
      </c>
      <c r="C457" s="13">
        <v>14290.5</v>
      </c>
      <c r="D457" s="13">
        <v>1246162.5</v>
      </c>
      <c r="E457" s="13">
        <v>983143.48999999987</v>
      </c>
      <c r="F457" s="14">
        <v>263823.34615384613</v>
      </c>
      <c r="G457" s="11"/>
      <c r="H457" s="11"/>
      <c r="I457" s="11"/>
    </row>
    <row r="458" spans="1:9" ht="14.25" customHeight="1" x14ac:dyDescent="0.3">
      <c r="A458" s="8">
        <v>43965</v>
      </c>
      <c r="B458" s="9" t="s">
        <v>18</v>
      </c>
      <c r="C458" s="9">
        <v>14385</v>
      </c>
      <c r="D458" s="9">
        <v>1223491.5</v>
      </c>
      <c r="E458" s="9">
        <v>977925.73100000003</v>
      </c>
      <c r="F458" s="10">
        <v>285708.40769230766</v>
      </c>
      <c r="G458" s="11"/>
      <c r="H458" s="11"/>
      <c r="I458" s="11"/>
    </row>
    <row r="459" spans="1:9" ht="14.25" customHeight="1" x14ac:dyDescent="0.3">
      <c r="A459" s="12">
        <v>43966</v>
      </c>
      <c r="B459" s="13" t="s">
        <v>18</v>
      </c>
      <c r="C459" s="13">
        <v>16498.5</v>
      </c>
      <c r="D459" s="13">
        <v>1370482.5</v>
      </c>
      <c r="E459" s="13">
        <v>1095453.1229999999</v>
      </c>
      <c r="F459" s="14">
        <v>250663.81538461539</v>
      </c>
      <c r="G459" s="11"/>
      <c r="H459" s="11"/>
      <c r="I459" s="11"/>
    </row>
    <row r="460" spans="1:9" ht="14.25" customHeight="1" x14ac:dyDescent="0.3">
      <c r="A460" s="8">
        <v>43978</v>
      </c>
      <c r="B460" s="9" t="s">
        <v>19</v>
      </c>
      <c r="C460" s="9">
        <v>13203</v>
      </c>
      <c r="D460" s="9">
        <v>1211457</v>
      </c>
      <c r="E460" s="9">
        <v>964554.21099999989</v>
      </c>
      <c r="F460" s="10">
        <v>156117.80846153846</v>
      </c>
      <c r="G460" s="11"/>
      <c r="H460" s="11"/>
      <c r="I460" s="11"/>
    </row>
    <row r="461" spans="1:9" ht="14.25" customHeight="1" x14ac:dyDescent="0.3">
      <c r="A461" s="12">
        <v>43973</v>
      </c>
      <c r="B461" s="13" t="s">
        <v>19</v>
      </c>
      <c r="C461" s="13">
        <v>15802.5</v>
      </c>
      <c r="D461" s="13">
        <v>1411909.5</v>
      </c>
      <c r="E461" s="13">
        <v>1158841.584</v>
      </c>
      <c r="F461" s="14">
        <v>186035.59738461539</v>
      </c>
      <c r="G461" s="11"/>
      <c r="H461" s="11"/>
      <c r="I461" s="11"/>
    </row>
    <row r="462" spans="1:9" ht="14.25" customHeight="1" x14ac:dyDescent="0.3">
      <c r="A462" s="8">
        <v>43983</v>
      </c>
      <c r="B462" s="9" t="s">
        <v>19</v>
      </c>
      <c r="C462" s="9">
        <v>16476</v>
      </c>
      <c r="D462" s="9">
        <v>1565632.5</v>
      </c>
      <c r="E462" s="9">
        <v>1234060.9909999999</v>
      </c>
      <c r="F462" s="10">
        <v>194827.87672307692</v>
      </c>
      <c r="G462" s="11"/>
      <c r="H462" s="11"/>
      <c r="I462" s="11"/>
    </row>
    <row r="463" spans="1:9" ht="14.25" customHeight="1" x14ac:dyDescent="0.3">
      <c r="A463" s="12">
        <v>43962</v>
      </c>
      <c r="B463" s="13" t="s">
        <v>19</v>
      </c>
      <c r="C463" s="13">
        <v>12654</v>
      </c>
      <c r="D463" s="13">
        <v>1081158</v>
      </c>
      <c r="E463" s="13">
        <v>927698.82299999986</v>
      </c>
      <c r="F463" s="14">
        <v>197299.08136923076</v>
      </c>
      <c r="G463" s="11"/>
      <c r="H463" s="11"/>
      <c r="I463" s="11"/>
    </row>
    <row r="464" spans="1:9" ht="14.25" customHeight="1" x14ac:dyDescent="0.3">
      <c r="A464" s="8">
        <v>43980</v>
      </c>
      <c r="B464" s="9" t="s">
        <v>18</v>
      </c>
      <c r="C464" s="9">
        <v>19647</v>
      </c>
      <c r="D464" s="9">
        <v>1764669</v>
      </c>
      <c r="E464" s="9">
        <v>1409485.402</v>
      </c>
      <c r="F464" s="10">
        <v>182377.32307692306</v>
      </c>
      <c r="G464" s="11"/>
      <c r="H464" s="11"/>
      <c r="I464" s="11"/>
    </row>
    <row r="465" spans="1:9" ht="14.25" customHeight="1" x14ac:dyDescent="0.3">
      <c r="A465" s="12">
        <v>43969</v>
      </c>
      <c r="B465" s="13" t="s">
        <v>19</v>
      </c>
      <c r="C465" s="13">
        <v>12450</v>
      </c>
      <c r="D465" s="13">
        <v>1115146.5</v>
      </c>
      <c r="E465" s="13">
        <v>897555.51099999994</v>
      </c>
      <c r="F465" s="14">
        <v>150809.61403846153</v>
      </c>
      <c r="G465" s="11"/>
      <c r="H465" s="11"/>
      <c r="I465" s="11"/>
    </row>
    <row r="466" spans="1:9" ht="14.25" customHeight="1" x14ac:dyDescent="0.3">
      <c r="A466" s="8">
        <v>43965</v>
      </c>
      <c r="B466" s="9" t="s">
        <v>19</v>
      </c>
      <c r="C466" s="9">
        <v>11161.5</v>
      </c>
      <c r="D466" s="9">
        <v>963502.5</v>
      </c>
      <c r="E466" s="9">
        <v>812962.67800000007</v>
      </c>
      <c r="F466" s="10">
        <v>193118.32307692309</v>
      </c>
      <c r="G466" s="11"/>
      <c r="H466" s="11"/>
      <c r="I466" s="11"/>
    </row>
    <row r="467" spans="1:9" ht="14.25" customHeight="1" x14ac:dyDescent="0.3">
      <c r="A467" s="12">
        <v>43966</v>
      </c>
      <c r="B467" s="13" t="s">
        <v>19</v>
      </c>
      <c r="C467" s="13">
        <v>12229.5</v>
      </c>
      <c r="D467" s="13">
        <v>1122730.5</v>
      </c>
      <c r="E467" s="13">
        <v>921566.44700000004</v>
      </c>
      <c r="F467" s="14">
        <v>147588</v>
      </c>
      <c r="G467" s="11"/>
      <c r="H467" s="11"/>
      <c r="I467" s="11"/>
    </row>
    <row r="468" spans="1:9" ht="14.25" customHeight="1" x14ac:dyDescent="0.3">
      <c r="A468" s="8">
        <v>43978</v>
      </c>
      <c r="B468" s="9" t="s">
        <v>20</v>
      </c>
      <c r="C468" s="9">
        <v>28050</v>
      </c>
      <c r="D468" s="9">
        <v>2458555.5</v>
      </c>
      <c r="E468" s="9">
        <v>1979227.4479999999</v>
      </c>
      <c r="F468" s="10">
        <v>122940.53466153846</v>
      </c>
      <c r="G468" s="11"/>
      <c r="H468" s="11"/>
      <c r="I468" s="11"/>
    </row>
    <row r="469" spans="1:9" ht="14.25" customHeight="1" x14ac:dyDescent="0.3">
      <c r="A469" s="12">
        <v>43973</v>
      </c>
      <c r="B469" s="13" t="s">
        <v>20</v>
      </c>
      <c r="C469" s="13">
        <v>30781.5</v>
      </c>
      <c r="D469" s="13">
        <v>2540715</v>
      </c>
      <c r="E469" s="13">
        <v>2108065.5690000001</v>
      </c>
      <c r="F469" s="14">
        <v>90381.169230769228</v>
      </c>
      <c r="G469" s="11"/>
      <c r="H469" s="11"/>
      <c r="I469" s="11"/>
    </row>
    <row r="470" spans="1:9" ht="14.25" customHeight="1" x14ac:dyDescent="0.3">
      <c r="A470" s="8">
        <v>43983</v>
      </c>
      <c r="B470" s="9" t="s">
        <v>20</v>
      </c>
      <c r="C470" s="9">
        <v>27960</v>
      </c>
      <c r="D470" s="9">
        <v>2538967.5</v>
      </c>
      <c r="E470" s="9">
        <v>1983277.5959999997</v>
      </c>
      <c r="F470" s="10">
        <v>134168.53587692307</v>
      </c>
      <c r="G470" s="11"/>
      <c r="H470" s="11"/>
      <c r="I470" s="11"/>
    </row>
    <row r="471" spans="1:9" ht="14.25" customHeight="1" x14ac:dyDescent="0.3">
      <c r="A471" s="12">
        <v>43962</v>
      </c>
      <c r="B471" s="13" t="s">
        <v>20</v>
      </c>
      <c r="C471" s="13">
        <v>23629.5</v>
      </c>
      <c r="D471" s="13">
        <v>2164365</v>
      </c>
      <c r="E471" s="13">
        <v>1678039.8589999999</v>
      </c>
      <c r="F471" s="14">
        <v>151098.71538461538</v>
      </c>
      <c r="G471" s="11"/>
      <c r="H471" s="11"/>
      <c r="I471" s="11"/>
    </row>
    <row r="472" spans="1:9" ht="14.25" customHeight="1" x14ac:dyDescent="0.3">
      <c r="A472" s="8">
        <v>43980</v>
      </c>
      <c r="B472" s="9" t="s">
        <v>19</v>
      </c>
      <c r="C472" s="9">
        <v>17052</v>
      </c>
      <c r="D472" s="9">
        <v>1549020</v>
      </c>
      <c r="E472" s="9">
        <v>1246591.997</v>
      </c>
      <c r="F472" s="10">
        <v>104864.4846153846</v>
      </c>
      <c r="G472" s="11"/>
      <c r="H472" s="11"/>
      <c r="I472" s="11"/>
    </row>
    <row r="473" spans="1:9" ht="14.25" customHeight="1" x14ac:dyDescent="0.3">
      <c r="A473" s="12">
        <v>43969</v>
      </c>
      <c r="B473" s="13" t="s">
        <v>20</v>
      </c>
      <c r="C473" s="13">
        <v>27181.5</v>
      </c>
      <c r="D473" s="13">
        <v>2324490</v>
      </c>
      <c r="E473" s="13">
        <v>1796459.4790000001</v>
      </c>
      <c r="F473" s="14">
        <v>129793.76153846155</v>
      </c>
      <c r="G473" s="11"/>
      <c r="H473" s="11"/>
      <c r="I473" s="11"/>
    </row>
    <row r="474" spans="1:9" ht="14.25" customHeight="1" x14ac:dyDescent="0.3">
      <c r="A474" s="8">
        <v>43965</v>
      </c>
      <c r="B474" s="9" t="s">
        <v>20</v>
      </c>
      <c r="C474" s="9">
        <v>25656</v>
      </c>
      <c r="D474" s="9">
        <v>2225341.5</v>
      </c>
      <c r="E474" s="9">
        <v>1766450.28</v>
      </c>
      <c r="F474" s="10">
        <v>91828.489107692309</v>
      </c>
      <c r="G474" s="11"/>
      <c r="H474" s="11"/>
      <c r="I474" s="11"/>
    </row>
    <row r="475" spans="1:9" ht="14.25" customHeight="1" x14ac:dyDescent="0.3">
      <c r="A475" s="12">
        <v>43966</v>
      </c>
      <c r="B475" s="13" t="s">
        <v>20</v>
      </c>
      <c r="C475" s="13">
        <v>29283</v>
      </c>
      <c r="D475" s="13">
        <v>2477487</v>
      </c>
      <c r="E475" s="13">
        <v>2005719.3469999998</v>
      </c>
      <c r="F475" s="14">
        <v>77264.32873846154</v>
      </c>
      <c r="G475" s="11"/>
      <c r="H475" s="11"/>
      <c r="I475" s="11"/>
    </row>
    <row r="476" spans="1:9" ht="14.25" customHeight="1" x14ac:dyDescent="0.3">
      <c r="A476" s="8">
        <v>43980</v>
      </c>
      <c r="B476" s="9" t="s">
        <v>20</v>
      </c>
      <c r="C476" s="9">
        <v>32782.5</v>
      </c>
      <c r="D476" s="9">
        <v>2854741.5</v>
      </c>
      <c r="E476" s="9">
        <v>2293738.9569999999</v>
      </c>
      <c r="F476" s="10">
        <v>58400.799200000001</v>
      </c>
      <c r="G476" s="11"/>
      <c r="H476" s="11"/>
      <c r="I476" s="11"/>
    </row>
    <row r="477" spans="1:9" ht="14.25" customHeight="1" x14ac:dyDescent="0.3">
      <c r="A477" s="12">
        <v>43978</v>
      </c>
      <c r="B477" s="13" t="s">
        <v>21</v>
      </c>
      <c r="C477" s="13">
        <v>215592</v>
      </c>
      <c r="D477" s="13">
        <v>22342300.5</v>
      </c>
      <c r="E477" s="13">
        <v>16240834.603999998</v>
      </c>
      <c r="F477" s="14">
        <v>285591.72307692305</v>
      </c>
      <c r="G477" s="11"/>
      <c r="H477" s="11"/>
      <c r="I477" s="11"/>
    </row>
    <row r="478" spans="1:9" ht="14.25" customHeight="1" x14ac:dyDescent="0.3">
      <c r="A478" s="8">
        <v>43973</v>
      </c>
      <c r="B478" s="9" t="s">
        <v>21</v>
      </c>
      <c r="C478" s="9">
        <v>228334.5</v>
      </c>
      <c r="D478" s="9">
        <v>22380772.5</v>
      </c>
      <c r="E478" s="9">
        <v>17031004.072999999</v>
      </c>
      <c r="F478" s="10">
        <v>275436.23846153845</v>
      </c>
      <c r="G478" s="11"/>
      <c r="H478" s="11"/>
      <c r="I478" s="11"/>
    </row>
    <row r="479" spans="1:9" ht="14.25" customHeight="1" x14ac:dyDescent="0.3">
      <c r="A479" s="12">
        <v>43983</v>
      </c>
      <c r="B479" s="13" t="s">
        <v>21</v>
      </c>
      <c r="C479" s="13">
        <v>188776.5</v>
      </c>
      <c r="D479" s="13">
        <v>19465372.5</v>
      </c>
      <c r="E479" s="13">
        <v>14354207.141999999</v>
      </c>
      <c r="F479" s="14">
        <v>467483.70729230763</v>
      </c>
      <c r="G479" s="11"/>
      <c r="H479" s="11"/>
      <c r="I479" s="11"/>
    </row>
    <row r="480" spans="1:9" ht="14.25" customHeight="1" x14ac:dyDescent="0.3">
      <c r="A480" s="8">
        <v>43962</v>
      </c>
      <c r="B480" s="9" t="s">
        <v>21</v>
      </c>
      <c r="C480" s="9">
        <v>175293</v>
      </c>
      <c r="D480" s="9">
        <v>17919144</v>
      </c>
      <c r="E480" s="9">
        <v>12903628.608999999</v>
      </c>
      <c r="F480" s="10">
        <v>355401.60769230768</v>
      </c>
      <c r="G480" s="11"/>
      <c r="H480" s="11"/>
      <c r="I480" s="11"/>
    </row>
    <row r="481" spans="1:9" ht="14.25" customHeight="1" x14ac:dyDescent="0.3">
      <c r="A481" s="12">
        <v>43969</v>
      </c>
      <c r="B481" s="13" t="s">
        <v>21</v>
      </c>
      <c r="C481" s="13">
        <v>201999</v>
      </c>
      <c r="D481" s="13">
        <v>20422435.5</v>
      </c>
      <c r="E481" s="13">
        <v>14541626.939999998</v>
      </c>
      <c r="F481" s="14">
        <v>279597.86153846153</v>
      </c>
      <c r="G481" s="11"/>
      <c r="H481" s="11"/>
      <c r="I481" s="11"/>
    </row>
    <row r="482" spans="1:9" ht="14.25" customHeight="1" x14ac:dyDescent="0.3">
      <c r="A482" s="8">
        <v>43965</v>
      </c>
      <c r="B482" s="9" t="s">
        <v>21</v>
      </c>
      <c r="C482" s="9">
        <v>197946</v>
      </c>
      <c r="D482" s="9">
        <v>19942435.5</v>
      </c>
      <c r="E482" s="9">
        <v>14561721.772999998</v>
      </c>
      <c r="F482" s="10">
        <v>363750.55692307692</v>
      </c>
      <c r="G482" s="11"/>
      <c r="H482" s="11"/>
      <c r="I482" s="11"/>
    </row>
    <row r="483" spans="1:9" ht="14.25" customHeight="1" x14ac:dyDescent="0.3">
      <c r="A483" s="12">
        <v>43966</v>
      </c>
      <c r="B483" s="13" t="s">
        <v>21</v>
      </c>
      <c r="C483" s="13">
        <v>230896.5</v>
      </c>
      <c r="D483" s="13">
        <v>23085222</v>
      </c>
      <c r="E483" s="13">
        <v>17099721.813000001</v>
      </c>
      <c r="F483" s="14">
        <v>329754.63076923077</v>
      </c>
      <c r="G483" s="11"/>
      <c r="H483" s="11"/>
      <c r="I483" s="11"/>
    </row>
    <row r="484" spans="1:9" ht="14.25" customHeight="1" x14ac:dyDescent="0.3">
      <c r="A484" s="8">
        <v>43978</v>
      </c>
      <c r="B484" s="9" t="s">
        <v>22</v>
      </c>
      <c r="C484" s="9">
        <v>203532</v>
      </c>
      <c r="D484" s="9">
        <v>20953324.5</v>
      </c>
      <c r="E484" s="9">
        <v>15301120.521000002</v>
      </c>
      <c r="F484" s="10">
        <v>356339.00384615385</v>
      </c>
      <c r="G484" s="11"/>
      <c r="H484" s="11"/>
      <c r="I484" s="11"/>
    </row>
    <row r="485" spans="1:9" ht="14.25" customHeight="1" x14ac:dyDescent="0.3">
      <c r="A485" s="12">
        <v>43973</v>
      </c>
      <c r="B485" s="13" t="s">
        <v>22</v>
      </c>
      <c r="C485" s="13">
        <v>214428</v>
      </c>
      <c r="D485" s="13">
        <v>20812585.5</v>
      </c>
      <c r="E485" s="13">
        <v>15857489.721000001</v>
      </c>
      <c r="F485" s="14">
        <v>256649.16153846151</v>
      </c>
      <c r="G485" s="11"/>
      <c r="H485" s="11"/>
      <c r="I485" s="11"/>
    </row>
    <row r="486" spans="1:9" ht="14.25" customHeight="1" x14ac:dyDescent="0.3">
      <c r="A486" s="8">
        <v>43983</v>
      </c>
      <c r="B486" s="9" t="s">
        <v>22</v>
      </c>
      <c r="C486" s="9">
        <v>183228</v>
      </c>
      <c r="D486" s="9">
        <v>18914194.5</v>
      </c>
      <c r="E486" s="9">
        <v>13959979.012</v>
      </c>
      <c r="F486" s="10">
        <v>464232.54846153839</v>
      </c>
      <c r="G486" s="11"/>
      <c r="H486" s="11"/>
      <c r="I486" s="11"/>
    </row>
    <row r="487" spans="1:9" ht="14.25" customHeight="1" x14ac:dyDescent="0.3">
      <c r="A487" s="12">
        <v>43962</v>
      </c>
      <c r="B487" s="13" t="s">
        <v>22</v>
      </c>
      <c r="C487" s="13">
        <v>166948.5</v>
      </c>
      <c r="D487" s="13">
        <v>16971231</v>
      </c>
      <c r="E487" s="13">
        <v>12200989.641000001</v>
      </c>
      <c r="F487" s="14">
        <v>416475.07692307688</v>
      </c>
      <c r="G487" s="11"/>
      <c r="H487" s="11"/>
      <c r="I487" s="11"/>
    </row>
    <row r="488" spans="1:9" ht="14.25" customHeight="1" x14ac:dyDescent="0.3">
      <c r="A488" s="8">
        <v>43980</v>
      </c>
      <c r="B488" s="9" t="s">
        <v>21</v>
      </c>
      <c r="C488" s="9">
        <v>232102.5</v>
      </c>
      <c r="D488" s="9">
        <v>23120443.5</v>
      </c>
      <c r="E488" s="9">
        <v>17632080.519000001</v>
      </c>
      <c r="F488" s="10">
        <v>331721.66923076921</v>
      </c>
      <c r="G488" s="11"/>
      <c r="H488" s="11"/>
      <c r="I488" s="11"/>
    </row>
    <row r="489" spans="1:9" ht="14.25" customHeight="1" x14ac:dyDescent="0.3">
      <c r="A489" s="12">
        <v>43969</v>
      </c>
      <c r="B489" s="13" t="s">
        <v>22</v>
      </c>
      <c r="C489" s="13">
        <v>196560</v>
      </c>
      <c r="D489" s="13">
        <v>19855122</v>
      </c>
      <c r="E489" s="13">
        <v>14172342.450999999</v>
      </c>
      <c r="F489" s="14">
        <v>269626.30769230769</v>
      </c>
      <c r="G489" s="11"/>
      <c r="H489" s="11"/>
      <c r="I489" s="11"/>
    </row>
    <row r="490" spans="1:9" ht="14.25" customHeight="1" x14ac:dyDescent="0.3">
      <c r="A490" s="8">
        <v>43965</v>
      </c>
      <c r="B490" s="9" t="s">
        <v>22</v>
      </c>
      <c r="C490" s="9">
        <v>186496.5</v>
      </c>
      <c r="D490" s="9">
        <v>18640998</v>
      </c>
      <c r="E490" s="9">
        <v>13641908.620999999</v>
      </c>
      <c r="F490" s="10">
        <v>364896.93846153846</v>
      </c>
      <c r="G490" s="11"/>
      <c r="H490" s="11"/>
      <c r="I490" s="11"/>
    </row>
    <row r="491" spans="1:9" ht="14.25" customHeight="1" x14ac:dyDescent="0.3">
      <c r="A491" s="12">
        <v>43966</v>
      </c>
      <c r="B491" s="13" t="s">
        <v>22</v>
      </c>
      <c r="C491" s="13">
        <v>219772.5</v>
      </c>
      <c r="D491" s="13">
        <v>21895294.5</v>
      </c>
      <c r="E491" s="13">
        <v>16241999.308</v>
      </c>
      <c r="F491" s="14">
        <v>317179.04615384614</v>
      </c>
      <c r="G491" s="11"/>
      <c r="H491" s="11"/>
      <c r="I491" s="11"/>
    </row>
    <row r="492" spans="1:9" ht="14.25" customHeight="1" x14ac:dyDescent="0.3">
      <c r="A492" s="8">
        <v>43980</v>
      </c>
      <c r="B492" s="9" t="s">
        <v>22</v>
      </c>
      <c r="C492" s="9">
        <v>226476</v>
      </c>
      <c r="D492" s="9">
        <v>22416151.5</v>
      </c>
      <c r="E492" s="9">
        <v>17175270.221000001</v>
      </c>
      <c r="F492" s="10">
        <v>306548.18846153846</v>
      </c>
      <c r="G492" s="11"/>
      <c r="H492" s="11"/>
      <c r="I492" s="11"/>
    </row>
    <row r="493" spans="1:9" ht="14.25" customHeight="1" x14ac:dyDescent="0.3">
      <c r="A493" s="12">
        <v>43978</v>
      </c>
      <c r="B493" s="13" t="s">
        <v>24</v>
      </c>
      <c r="C493" s="13">
        <v>8362.5</v>
      </c>
      <c r="D493" s="13">
        <v>687684</v>
      </c>
      <c r="E493" s="13">
        <v>597300.38899999997</v>
      </c>
      <c r="F493" s="14">
        <v>48380.499253846152</v>
      </c>
      <c r="G493" s="11"/>
      <c r="H493" s="11"/>
      <c r="I493" s="11"/>
    </row>
    <row r="494" spans="1:9" ht="14.25" customHeight="1" x14ac:dyDescent="0.3">
      <c r="A494" s="8">
        <v>43973</v>
      </c>
      <c r="B494" s="9" t="s">
        <v>23</v>
      </c>
      <c r="C494" s="9">
        <v>17008.5</v>
      </c>
      <c r="D494" s="9">
        <v>1398771</v>
      </c>
      <c r="E494" s="9">
        <v>1144986.3970000001</v>
      </c>
      <c r="F494" s="10">
        <v>158820.4117</v>
      </c>
      <c r="G494" s="11"/>
      <c r="H494" s="11"/>
      <c r="I494" s="11"/>
    </row>
    <row r="495" spans="1:9" ht="14.25" customHeight="1" x14ac:dyDescent="0.3">
      <c r="A495" s="12">
        <v>43983</v>
      </c>
      <c r="B495" s="13" t="s">
        <v>25</v>
      </c>
      <c r="C495" s="13">
        <v>5166</v>
      </c>
      <c r="D495" s="13">
        <v>389013</v>
      </c>
      <c r="E495" s="13">
        <v>357353.07299999997</v>
      </c>
      <c r="F495" s="14">
        <v>141592.70844615385</v>
      </c>
      <c r="G495" s="11"/>
      <c r="H495" s="11"/>
      <c r="I495" s="11"/>
    </row>
    <row r="496" spans="1:9" ht="14.25" customHeight="1" x14ac:dyDescent="0.3">
      <c r="A496" s="8">
        <v>43962</v>
      </c>
      <c r="B496" s="9" t="s">
        <v>23</v>
      </c>
      <c r="C496" s="9">
        <v>10941</v>
      </c>
      <c r="D496" s="9">
        <v>880356</v>
      </c>
      <c r="E496" s="9">
        <v>723289.05500000005</v>
      </c>
      <c r="F496" s="10">
        <v>166333.57363076921</v>
      </c>
      <c r="G496" s="11"/>
      <c r="H496" s="11"/>
      <c r="I496" s="11"/>
    </row>
    <row r="497" spans="1:9" ht="14.25" customHeight="1" x14ac:dyDescent="0.3">
      <c r="A497" s="12">
        <v>43969</v>
      </c>
      <c r="B497" s="13" t="s">
        <v>23</v>
      </c>
      <c r="C497" s="13">
        <v>14497.5</v>
      </c>
      <c r="D497" s="13">
        <v>1230711</v>
      </c>
      <c r="E497" s="13">
        <v>1005560.455</v>
      </c>
      <c r="F497" s="14">
        <v>171097.83406153845</v>
      </c>
      <c r="G497" s="11"/>
      <c r="H497" s="11"/>
      <c r="I497" s="11"/>
    </row>
    <row r="498" spans="1:9" ht="14.25" customHeight="1" x14ac:dyDescent="0.3">
      <c r="A498" s="8">
        <v>43965</v>
      </c>
      <c r="B498" s="9" t="s">
        <v>23</v>
      </c>
      <c r="C498" s="9">
        <v>13810.5</v>
      </c>
      <c r="D498" s="9">
        <v>1131676.5</v>
      </c>
      <c r="E498" s="9">
        <v>966968.63599999994</v>
      </c>
      <c r="F498" s="10">
        <v>195740.02307692307</v>
      </c>
      <c r="G498" s="11"/>
      <c r="H498" s="11"/>
      <c r="I498" s="11"/>
    </row>
    <row r="499" spans="1:9" ht="14.25" customHeight="1" x14ac:dyDescent="0.3">
      <c r="A499" s="12">
        <v>43966</v>
      </c>
      <c r="B499" s="13" t="s">
        <v>23</v>
      </c>
      <c r="C499" s="13">
        <v>13752</v>
      </c>
      <c r="D499" s="13">
        <v>1091040</v>
      </c>
      <c r="E499" s="13">
        <v>898790.64599999995</v>
      </c>
      <c r="F499" s="14">
        <v>149313.46028461537</v>
      </c>
      <c r="G499" s="11"/>
      <c r="H499" s="11"/>
      <c r="I499" s="11"/>
    </row>
    <row r="500" spans="1:9" ht="14.25" customHeight="1" x14ac:dyDescent="0.3">
      <c r="A500" s="8">
        <v>43978</v>
      </c>
      <c r="B500" s="9" t="s">
        <v>23</v>
      </c>
      <c r="C500" s="9">
        <v>15276</v>
      </c>
      <c r="D500" s="9">
        <v>1350199.5</v>
      </c>
      <c r="E500" s="9">
        <v>1100106.21</v>
      </c>
      <c r="F500" s="10">
        <v>107692.85196923077</v>
      </c>
      <c r="G500" s="11"/>
      <c r="H500" s="11"/>
      <c r="I500" s="11"/>
    </row>
    <row r="501" spans="1:9" ht="14.25" customHeight="1" x14ac:dyDescent="0.3">
      <c r="A501" s="12">
        <v>43983</v>
      </c>
      <c r="B501" s="13" t="s">
        <v>26</v>
      </c>
      <c r="C501" s="13">
        <v>4408.5</v>
      </c>
      <c r="D501" s="13">
        <v>410892</v>
      </c>
      <c r="E501" s="13">
        <v>346029.05</v>
      </c>
      <c r="F501" s="14">
        <v>36168.753846153842</v>
      </c>
      <c r="G501" s="11"/>
      <c r="H501" s="11"/>
      <c r="I501" s="11"/>
    </row>
    <row r="502" spans="1:9" ht="14.25" customHeight="1" x14ac:dyDescent="0.3">
      <c r="A502" s="8">
        <v>43980</v>
      </c>
      <c r="B502" s="9" t="s">
        <v>24</v>
      </c>
      <c r="C502" s="9">
        <v>9927</v>
      </c>
      <c r="D502" s="9">
        <v>850840.5</v>
      </c>
      <c r="E502" s="9">
        <v>733232.38899999997</v>
      </c>
      <c r="F502" s="10">
        <v>51066.353846153841</v>
      </c>
      <c r="G502" s="11"/>
      <c r="H502" s="11"/>
      <c r="I502" s="11"/>
    </row>
    <row r="503" spans="1:9" ht="14.25" customHeight="1" x14ac:dyDescent="0.3">
      <c r="A503" s="12">
        <v>43983</v>
      </c>
      <c r="B503" s="13" t="s">
        <v>24</v>
      </c>
      <c r="C503" s="13">
        <v>9474</v>
      </c>
      <c r="D503" s="13">
        <v>802447.5</v>
      </c>
      <c r="E503" s="13">
        <v>682814.14599999995</v>
      </c>
      <c r="F503" s="14">
        <v>81560.983369230773</v>
      </c>
      <c r="G503" s="11"/>
      <c r="H503" s="11"/>
      <c r="I503" s="11"/>
    </row>
    <row r="504" spans="1:9" ht="14.25" customHeight="1" x14ac:dyDescent="0.3">
      <c r="A504" s="8">
        <v>43980</v>
      </c>
      <c r="B504" s="9" t="s">
        <v>23</v>
      </c>
      <c r="C504" s="9">
        <v>16878</v>
      </c>
      <c r="D504" s="9">
        <v>1438255.5</v>
      </c>
      <c r="E504" s="9">
        <v>1180692.7039999999</v>
      </c>
      <c r="F504" s="10">
        <v>102040.10621538461</v>
      </c>
      <c r="G504" s="11"/>
      <c r="H504" s="11"/>
      <c r="I504" s="11"/>
    </row>
    <row r="505" spans="1:9" ht="14.25" customHeight="1" x14ac:dyDescent="0.3">
      <c r="A505" s="15">
        <v>43983</v>
      </c>
      <c r="B505" s="16" t="s">
        <v>23</v>
      </c>
      <c r="C505" s="16">
        <v>14238</v>
      </c>
      <c r="D505" s="16">
        <v>1293219</v>
      </c>
      <c r="E505" s="16">
        <v>1006008.1159999999</v>
      </c>
      <c r="F505" s="17">
        <v>129348.2923076923</v>
      </c>
      <c r="G505" s="11"/>
      <c r="H505" s="11"/>
      <c r="I505" s="11"/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2" sqref="H2"/>
    </sheetView>
  </sheetViews>
  <sheetFormatPr defaultColWidth="14.44140625" defaultRowHeight="15" customHeight="1" x14ac:dyDescent="0.3"/>
  <cols>
    <col min="1" max="1" width="10.44140625" style="11" customWidth="1"/>
    <col min="2" max="2" width="22.88671875" style="11" customWidth="1"/>
    <col min="3" max="3" width="28.109375" style="11" customWidth="1"/>
    <col min="4" max="4" width="29" style="11" customWidth="1"/>
    <col min="5" max="5" width="23.109375" style="11" customWidth="1"/>
    <col min="6" max="6" width="26.44140625" style="11" customWidth="1"/>
    <col min="7" max="7" width="8.6640625" style="11" customWidth="1"/>
    <col min="8" max="8" width="16.5546875" style="11" customWidth="1"/>
    <col min="9" max="26" width="8.6640625" style="11" customWidth="1"/>
    <col min="27" max="16384" width="14.44140625" style="11"/>
  </cols>
  <sheetData>
    <row r="1" spans="1:8" ht="14.25" customHeight="1" x14ac:dyDescent="0.3">
      <c r="A1" s="7" t="s">
        <v>0</v>
      </c>
      <c r="B1" s="7" t="s">
        <v>1</v>
      </c>
      <c r="C1" s="11" t="s">
        <v>29</v>
      </c>
      <c r="D1" s="7" t="s">
        <v>6</v>
      </c>
      <c r="E1" s="7" t="s">
        <v>7</v>
      </c>
      <c r="F1" s="7" t="s">
        <v>8</v>
      </c>
    </row>
    <row r="2" spans="1:8" ht="14.25" customHeight="1" x14ac:dyDescent="0.3">
      <c r="A2" s="18">
        <v>43949</v>
      </c>
      <c r="B2" s="11" t="s">
        <v>16</v>
      </c>
      <c r="C2" s="11" t="str">
        <f>CONCATENATE(A2,B2)</f>
        <v>43949Волгоград</v>
      </c>
      <c r="D2" s="11">
        <v>36</v>
      </c>
      <c r="E2" s="11">
        <v>4923</v>
      </c>
      <c r="F2" s="11">
        <v>4560</v>
      </c>
      <c r="H2" s="11" t="str">
        <f>_xlfn.CONCAT('лист1+лист2'!A177,'лист1+лист2'!B177)</f>
        <v>43949Волгоград</v>
      </c>
    </row>
    <row r="3" spans="1:8" ht="14.25" customHeight="1" x14ac:dyDescent="0.3">
      <c r="A3" s="18">
        <v>43949</v>
      </c>
      <c r="B3" s="11" t="s">
        <v>11</v>
      </c>
      <c r="C3" s="11" t="str">
        <f t="shared" ref="C3:C66" si="0">_xlfn.CONCAT(A3,B3)</f>
        <v>43949Екатеринбург</v>
      </c>
      <c r="D3" s="11">
        <v>31</v>
      </c>
      <c r="E3" s="11">
        <v>5465</v>
      </c>
      <c r="F3" s="11">
        <v>5096</v>
      </c>
    </row>
    <row r="4" spans="1:8" ht="14.25" customHeight="1" x14ac:dyDescent="0.3">
      <c r="A4" s="18">
        <v>43949</v>
      </c>
      <c r="B4" s="11" t="s">
        <v>17</v>
      </c>
      <c r="C4" s="11" t="str">
        <f t="shared" si="0"/>
        <v>43949Казань</v>
      </c>
      <c r="D4" s="11">
        <v>19</v>
      </c>
      <c r="E4" s="11">
        <v>1846</v>
      </c>
      <c r="F4" s="11">
        <v>1681</v>
      </c>
    </row>
    <row r="5" spans="1:8" ht="14.25" customHeight="1" x14ac:dyDescent="0.3">
      <c r="A5" s="18">
        <v>43949</v>
      </c>
      <c r="B5" s="11" t="s">
        <v>10</v>
      </c>
      <c r="C5" s="11" t="str">
        <f t="shared" si="0"/>
        <v>43949Кемерово</v>
      </c>
      <c r="D5" s="11">
        <v>18</v>
      </c>
      <c r="E5" s="11">
        <v>1539</v>
      </c>
      <c r="F5" s="11">
        <v>1404</v>
      </c>
    </row>
    <row r="6" spans="1:8" ht="14.25" customHeight="1" x14ac:dyDescent="0.3">
      <c r="A6" s="18">
        <v>43949</v>
      </c>
      <c r="B6" s="11" t="s">
        <v>20</v>
      </c>
      <c r="C6" s="11" t="str">
        <f t="shared" si="0"/>
        <v>43949Краснодар</v>
      </c>
      <c r="D6" s="11">
        <v>18</v>
      </c>
      <c r="E6" s="11">
        <v>1505</v>
      </c>
      <c r="F6" s="11">
        <v>1368</v>
      </c>
    </row>
    <row r="7" spans="1:8" ht="14.25" customHeight="1" x14ac:dyDescent="0.3">
      <c r="A7" s="18">
        <v>43949</v>
      </c>
      <c r="B7" s="11" t="s">
        <v>22</v>
      </c>
      <c r="C7" s="11" t="str">
        <f t="shared" si="0"/>
        <v>43949Москва Восток</v>
      </c>
      <c r="D7" s="11">
        <v>54</v>
      </c>
      <c r="E7" s="11">
        <v>12306</v>
      </c>
      <c r="F7" s="11">
        <v>11532</v>
      </c>
    </row>
    <row r="8" spans="1:8" ht="14.25" customHeight="1" x14ac:dyDescent="0.3">
      <c r="A8" s="18">
        <v>43949</v>
      </c>
      <c r="B8" s="11" t="s">
        <v>21</v>
      </c>
      <c r="C8" s="11" t="str">
        <f t="shared" si="0"/>
        <v>43949Москва Запад</v>
      </c>
      <c r="D8" s="11">
        <v>59</v>
      </c>
      <c r="E8" s="11">
        <v>12943</v>
      </c>
      <c r="F8" s="11">
        <v>12072</v>
      </c>
    </row>
    <row r="9" spans="1:8" ht="14.25" customHeight="1" x14ac:dyDescent="0.3">
      <c r="A9" s="18">
        <v>43949</v>
      </c>
      <c r="B9" s="11" t="s">
        <v>13</v>
      </c>
      <c r="C9" s="11" t="str">
        <f t="shared" si="0"/>
        <v>43949Нижний Новгород</v>
      </c>
      <c r="D9" s="11">
        <v>17</v>
      </c>
      <c r="E9" s="11">
        <v>1439</v>
      </c>
      <c r="F9" s="11">
        <v>1265</v>
      </c>
    </row>
    <row r="10" spans="1:8" ht="14.25" customHeight="1" x14ac:dyDescent="0.3">
      <c r="A10" s="18">
        <v>43949</v>
      </c>
      <c r="B10" s="11" t="s">
        <v>23</v>
      </c>
      <c r="C10" s="11" t="str">
        <f t="shared" si="0"/>
        <v>43949Новосибирск</v>
      </c>
      <c r="D10" s="11">
        <v>15</v>
      </c>
      <c r="E10" s="11">
        <v>636</v>
      </c>
      <c r="F10" s="11">
        <v>547</v>
      </c>
    </row>
    <row r="11" spans="1:8" ht="14.25" customHeight="1" x14ac:dyDescent="0.3">
      <c r="A11" s="18">
        <v>43949</v>
      </c>
      <c r="B11" s="11" t="s">
        <v>18</v>
      </c>
      <c r="C11" s="11" t="str">
        <f t="shared" si="0"/>
        <v>43949Пермь</v>
      </c>
      <c r="D11" s="11">
        <v>15</v>
      </c>
      <c r="E11" s="11">
        <v>780</v>
      </c>
      <c r="F11" s="11">
        <v>690</v>
      </c>
    </row>
    <row r="12" spans="1:8" ht="14.25" customHeight="1" x14ac:dyDescent="0.3">
      <c r="A12" s="18">
        <v>43949</v>
      </c>
      <c r="B12" s="11" t="s">
        <v>15</v>
      </c>
      <c r="C12" s="11" t="str">
        <f t="shared" si="0"/>
        <v>43949Санкт-Петербург Север</v>
      </c>
      <c r="D12" s="11">
        <v>125</v>
      </c>
      <c r="E12" s="11">
        <v>20914</v>
      </c>
      <c r="F12" s="11">
        <v>19479</v>
      </c>
    </row>
    <row r="13" spans="1:8" ht="14.25" customHeight="1" x14ac:dyDescent="0.3">
      <c r="A13" s="18">
        <v>43949</v>
      </c>
      <c r="B13" s="11" t="s">
        <v>14</v>
      </c>
      <c r="C13" s="11" t="str">
        <f t="shared" si="0"/>
        <v>43949Санкт-Петербург Юг</v>
      </c>
      <c r="D13" s="11">
        <v>128</v>
      </c>
      <c r="E13" s="11">
        <v>16450</v>
      </c>
      <c r="F13" s="11">
        <v>15320</v>
      </c>
    </row>
    <row r="14" spans="1:8" ht="14.25" customHeight="1" x14ac:dyDescent="0.3">
      <c r="A14" s="18">
        <v>43949</v>
      </c>
      <c r="B14" s="11" t="s">
        <v>12</v>
      </c>
      <c r="C14" s="11" t="str">
        <f t="shared" si="0"/>
        <v>43949Тольятти</v>
      </c>
      <c r="D14" s="11">
        <v>10</v>
      </c>
      <c r="E14" s="11">
        <v>580</v>
      </c>
      <c r="F14" s="11">
        <v>506</v>
      </c>
    </row>
    <row r="15" spans="1:8" ht="14.25" customHeight="1" x14ac:dyDescent="0.3">
      <c r="A15" s="18">
        <v>43950</v>
      </c>
      <c r="B15" s="11" t="s">
        <v>16</v>
      </c>
      <c r="C15" s="11" t="str">
        <f t="shared" si="0"/>
        <v>43950Волгоград</v>
      </c>
      <c r="D15" s="11">
        <v>36</v>
      </c>
      <c r="E15" s="11">
        <v>4937</v>
      </c>
      <c r="F15" s="11">
        <v>4561</v>
      </c>
    </row>
    <row r="16" spans="1:8" ht="14.25" customHeight="1" x14ac:dyDescent="0.3">
      <c r="A16" s="18">
        <v>43950</v>
      </c>
      <c r="B16" s="11" t="s">
        <v>11</v>
      </c>
      <c r="C16" s="11" t="str">
        <f t="shared" si="0"/>
        <v>43950Екатеринбург</v>
      </c>
      <c r="D16" s="11">
        <v>31</v>
      </c>
      <c r="E16" s="11">
        <v>5378</v>
      </c>
      <c r="F16" s="11">
        <v>4985</v>
      </c>
    </row>
    <row r="17" spans="1:6" ht="14.25" customHeight="1" x14ac:dyDescent="0.3">
      <c r="A17" s="18">
        <v>43950</v>
      </c>
      <c r="B17" s="11" t="s">
        <v>17</v>
      </c>
      <c r="C17" s="11" t="str">
        <f t="shared" si="0"/>
        <v>43950Казань</v>
      </c>
      <c r="D17" s="11">
        <v>19</v>
      </c>
      <c r="E17" s="11">
        <v>1676</v>
      </c>
      <c r="F17" s="11">
        <v>1516</v>
      </c>
    </row>
    <row r="18" spans="1:6" ht="14.25" customHeight="1" x14ac:dyDescent="0.3">
      <c r="A18" s="18">
        <v>43950</v>
      </c>
      <c r="B18" s="11" t="s">
        <v>10</v>
      </c>
      <c r="C18" s="11" t="str">
        <f t="shared" si="0"/>
        <v>43950Кемерово</v>
      </c>
      <c r="D18" s="11">
        <v>18</v>
      </c>
      <c r="E18" s="11">
        <v>1684</v>
      </c>
      <c r="F18" s="11">
        <v>1528</v>
      </c>
    </row>
    <row r="19" spans="1:6" ht="14.25" customHeight="1" x14ac:dyDescent="0.3">
      <c r="A19" s="18">
        <v>43950</v>
      </c>
      <c r="B19" s="11" t="s">
        <v>20</v>
      </c>
      <c r="C19" s="11" t="str">
        <f t="shared" si="0"/>
        <v>43950Краснодар</v>
      </c>
      <c r="D19" s="11">
        <v>18</v>
      </c>
      <c r="E19" s="11">
        <v>1599</v>
      </c>
      <c r="F19" s="11">
        <v>1450</v>
      </c>
    </row>
    <row r="20" spans="1:6" ht="14.25" customHeight="1" x14ac:dyDescent="0.3">
      <c r="A20" s="18">
        <v>43950</v>
      </c>
      <c r="B20" s="11" t="s">
        <v>22</v>
      </c>
      <c r="C20" s="11" t="str">
        <f t="shared" si="0"/>
        <v>43950Москва Восток</v>
      </c>
      <c r="D20" s="11">
        <v>54</v>
      </c>
      <c r="E20" s="11">
        <v>12747</v>
      </c>
      <c r="F20" s="11">
        <v>11884</v>
      </c>
    </row>
    <row r="21" spans="1:6" ht="14.25" customHeight="1" x14ac:dyDescent="0.3">
      <c r="A21" s="18">
        <v>43950</v>
      </c>
      <c r="B21" s="11" t="s">
        <v>21</v>
      </c>
      <c r="C21" s="11" t="str">
        <f t="shared" si="0"/>
        <v>43950Москва Запад</v>
      </c>
      <c r="D21" s="11">
        <v>59</v>
      </c>
      <c r="E21" s="11">
        <v>13186</v>
      </c>
      <c r="F21" s="11">
        <v>12251</v>
      </c>
    </row>
    <row r="22" spans="1:6" ht="14.25" customHeight="1" x14ac:dyDescent="0.3">
      <c r="A22" s="18">
        <v>43950</v>
      </c>
      <c r="B22" s="11" t="s">
        <v>13</v>
      </c>
      <c r="C22" s="11" t="str">
        <f t="shared" si="0"/>
        <v>43950Нижний Новгород</v>
      </c>
      <c r="D22" s="11">
        <v>18</v>
      </c>
      <c r="E22" s="11">
        <v>1534</v>
      </c>
      <c r="F22" s="11">
        <v>1369</v>
      </c>
    </row>
    <row r="23" spans="1:6" ht="14.25" customHeight="1" x14ac:dyDescent="0.3">
      <c r="A23" s="18">
        <v>43950</v>
      </c>
      <c r="B23" s="11" t="s">
        <v>23</v>
      </c>
      <c r="C23" s="11" t="str">
        <f t="shared" si="0"/>
        <v>43950Новосибирск</v>
      </c>
      <c r="D23" s="11">
        <v>15</v>
      </c>
      <c r="E23" s="11">
        <v>659</v>
      </c>
      <c r="F23" s="11">
        <v>575</v>
      </c>
    </row>
    <row r="24" spans="1:6" ht="14.25" customHeight="1" x14ac:dyDescent="0.3">
      <c r="A24" s="18">
        <v>43950</v>
      </c>
      <c r="B24" s="11" t="s">
        <v>18</v>
      </c>
      <c r="C24" s="11" t="str">
        <f t="shared" si="0"/>
        <v>43950Пермь</v>
      </c>
      <c r="D24" s="11">
        <v>15</v>
      </c>
      <c r="E24" s="11">
        <v>786</v>
      </c>
      <c r="F24" s="11">
        <v>695</v>
      </c>
    </row>
    <row r="25" spans="1:6" ht="14.25" customHeight="1" x14ac:dyDescent="0.3">
      <c r="A25" s="18">
        <v>43950</v>
      </c>
      <c r="B25" s="11" t="s">
        <v>15</v>
      </c>
      <c r="C25" s="11" t="str">
        <f t="shared" si="0"/>
        <v>43950Санкт-Петербург Север</v>
      </c>
      <c r="D25" s="11">
        <v>125</v>
      </c>
      <c r="E25" s="11">
        <v>21863</v>
      </c>
      <c r="F25" s="11">
        <v>20160</v>
      </c>
    </row>
    <row r="26" spans="1:6" ht="14.25" customHeight="1" x14ac:dyDescent="0.3">
      <c r="A26" s="18">
        <v>43950</v>
      </c>
      <c r="B26" s="11" t="s">
        <v>14</v>
      </c>
      <c r="C26" s="11" t="str">
        <f t="shared" si="0"/>
        <v>43950Санкт-Петербург Юг</v>
      </c>
      <c r="D26" s="11">
        <v>128</v>
      </c>
      <c r="E26" s="11">
        <v>17368</v>
      </c>
      <c r="F26" s="11">
        <v>16077</v>
      </c>
    </row>
    <row r="27" spans="1:6" ht="14.25" customHeight="1" x14ac:dyDescent="0.3">
      <c r="A27" s="18">
        <v>43950</v>
      </c>
      <c r="B27" s="11" t="s">
        <v>12</v>
      </c>
      <c r="C27" s="11" t="str">
        <f t="shared" si="0"/>
        <v>43950Тольятти</v>
      </c>
      <c r="D27" s="11">
        <v>10</v>
      </c>
      <c r="E27" s="11">
        <v>502</v>
      </c>
      <c r="F27" s="11">
        <v>433</v>
      </c>
    </row>
    <row r="28" spans="1:6" ht="14.25" customHeight="1" x14ac:dyDescent="0.3">
      <c r="A28" s="18">
        <v>43951</v>
      </c>
      <c r="B28" s="11" t="s">
        <v>16</v>
      </c>
      <c r="C28" s="11" t="str">
        <f t="shared" si="0"/>
        <v>43951Волгоград</v>
      </c>
      <c r="D28" s="11">
        <v>36</v>
      </c>
      <c r="E28" s="11">
        <v>5143</v>
      </c>
      <c r="F28" s="11">
        <v>4715</v>
      </c>
    </row>
    <row r="29" spans="1:6" ht="14.25" customHeight="1" x14ac:dyDescent="0.3">
      <c r="A29" s="18">
        <v>43951</v>
      </c>
      <c r="B29" s="11" t="s">
        <v>11</v>
      </c>
      <c r="C29" s="11" t="str">
        <f t="shared" si="0"/>
        <v>43951Екатеринбург</v>
      </c>
      <c r="D29" s="11">
        <v>31</v>
      </c>
      <c r="E29" s="11">
        <v>5120</v>
      </c>
      <c r="F29" s="11">
        <v>4737</v>
      </c>
    </row>
    <row r="30" spans="1:6" ht="14.25" customHeight="1" x14ac:dyDescent="0.3">
      <c r="A30" s="18">
        <v>43951</v>
      </c>
      <c r="B30" s="11" t="s">
        <v>17</v>
      </c>
      <c r="C30" s="11" t="str">
        <f t="shared" si="0"/>
        <v>43951Казань</v>
      </c>
      <c r="D30" s="11">
        <v>20</v>
      </c>
      <c r="E30" s="11">
        <v>1756</v>
      </c>
      <c r="F30" s="11">
        <v>1586</v>
      </c>
    </row>
    <row r="31" spans="1:6" ht="14.25" customHeight="1" x14ac:dyDescent="0.3">
      <c r="A31" s="18">
        <v>43951</v>
      </c>
      <c r="B31" s="11" t="s">
        <v>10</v>
      </c>
      <c r="C31" s="11" t="str">
        <f t="shared" si="0"/>
        <v>43951Кемерово</v>
      </c>
      <c r="D31" s="11">
        <v>19</v>
      </c>
      <c r="E31" s="11">
        <v>1712</v>
      </c>
      <c r="F31" s="11">
        <v>1552</v>
      </c>
    </row>
    <row r="32" spans="1:6" ht="14.25" customHeight="1" x14ac:dyDescent="0.3">
      <c r="A32" s="18">
        <v>43951</v>
      </c>
      <c r="B32" s="11" t="s">
        <v>20</v>
      </c>
      <c r="C32" s="11" t="str">
        <f t="shared" si="0"/>
        <v>43951Краснодар</v>
      </c>
      <c r="D32" s="11">
        <v>19</v>
      </c>
      <c r="E32" s="11">
        <v>1662</v>
      </c>
      <c r="F32" s="11">
        <v>1506</v>
      </c>
    </row>
    <row r="33" spans="1:6" ht="14.25" customHeight="1" x14ac:dyDescent="0.3">
      <c r="A33" s="18">
        <v>43951</v>
      </c>
      <c r="B33" s="11" t="s">
        <v>22</v>
      </c>
      <c r="C33" s="11" t="str">
        <f t="shared" si="0"/>
        <v>43951Москва Восток</v>
      </c>
      <c r="D33" s="11">
        <v>54</v>
      </c>
      <c r="E33" s="11">
        <v>12817</v>
      </c>
      <c r="F33" s="11">
        <v>11865</v>
      </c>
    </row>
    <row r="34" spans="1:6" ht="14.25" customHeight="1" x14ac:dyDescent="0.3">
      <c r="A34" s="18">
        <v>43951</v>
      </c>
      <c r="B34" s="11" t="s">
        <v>21</v>
      </c>
      <c r="C34" s="11" t="str">
        <f t="shared" si="0"/>
        <v>43951Москва Запад</v>
      </c>
      <c r="D34" s="11">
        <v>59</v>
      </c>
      <c r="E34" s="11">
        <v>13251</v>
      </c>
      <c r="F34" s="11">
        <v>12255</v>
      </c>
    </row>
    <row r="35" spans="1:6" ht="14.25" customHeight="1" x14ac:dyDescent="0.3">
      <c r="A35" s="18">
        <v>43951</v>
      </c>
      <c r="B35" s="11" t="s">
        <v>13</v>
      </c>
      <c r="C35" s="11" t="str">
        <f t="shared" si="0"/>
        <v>43951Нижний Новгород</v>
      </c>
      <c r="D35" s="11">
        <v>19</v>
      </c>
      <c r="E35" s="11">
        <v>1499</v>
      </c>
      <c r="F35" s="11">
        <v>1322</v>
      </c>
    </row>
    <row r="36" spans="1:6" ht="14.25" customHeight="1" x14ac:dyDescent="0.3">
      <c r="A36" s="18">
        <v>43951</v>
      </c>
      <c r="B36" s="11" t="s">
        <v>23</v>
      </c>
      <c r="C36" s="11" t="str">
        <f t="shared" si="0"/>
        <v>43951Новосибирск</v>
      </c>
      <c r="D36" s="11">
        <v>15</v>
      </c>
      <c r="E36" s="11">
        <v>644</v>
      </c>
      <c r="F36" s="11">
        <v>550</v>
      </c>
    </row>
    <row r="37" spans="1:6" ht="14.25" customHeight="1" x14ac:dyDescent="0.3">
      <c r="A37" s="18">
        <v>43951</v>
      </c>
      <c r="B37" s="11" t="s">
        <v>18</v>
      </c>
      <c r="C37" s="11" t="str">
        <f t="shared" si="0"/>
        <v>43951Пермь</v>
      </c>
      <c r="D37" s="11">
        <v>15</v>
      </c>
      <c r="E37" s="11">
        <v>791</v>
      </c>
      <c r="F37" s="11">
        <v>691</v>
      </c>
    </row>
    <row r="38" spans="1:6" ht="14.25" customHeight="1" x14ac:dyDescent="0.3">
      <c r="A38" s="18">
        <v>43951</v>
      </c>
      <c r="B38" s="11" t="s">
        <v>19</v>
      </c>
      <c r="C38" s="11" t="str">
        <f t="shared" si="0"/>
        <v>43951Ростов-на-Дону</v>
      </c>
      <c r="D38" s="11">
        <v>15</v>
      </c>
      <c r="E38" s="11">
        <v>262</v>
      </c>
      <c r="F38" s="11">
        <v>195</v>
      </c>
    </row>
    <row r="39" spans="1:6" ht="14.25" customHeight="1" x14ac:dyDescent="0.3">
      <c r="A39" s="18">
        <v>43951</v>
      </c>
      <c r="B39" s="11" t="s">
        <v>15</v>
      </c>
      <c r="C39" s="11" t="str">
        <f t="shared" si="0"/>
        <v>43951Санкт-Петербург Север</v>
      </c>
      <c r="D39" s="11">
        <v>125</v>
      </c>
      <c r="E39" s="11">
        <v>22368</v>
      </c>
      <c r="F39" s="11">
        <v>20625</v>
      </c>
    </row>
    <row r="40" spans="1:6" ht="14.25" customHeight="1" x14ac:dyDescent="0.3">
      <c r="A40" s="18">
        <v>43951</v>
      </c>
      <c r="B40" s="11" t="s">
        <v>14</v>
      </c>
      <c r="C40" s="11" t="str">
        <f t="shared" si="0"/>
        <v>43951Санкт-Петербург Юг</v>
      </c>
      <c r="D40" s="11">
        <v>129</v>
      </c>
      <c r="E40" s="11">
        <v>18042</v>
      </c>
      <c r="F40" s="11">
        <v>16631</v>
      </c>
    </row>
    <row r="41" spans="1:6" ht="14.25" customHeight="1" x14ac:dyDescent="0.3">
      <c r="A41" s="18">
        <v>43951</v>
      </c>
      <c r="B41" s="11" t="s">
        <v>12</v>
      </c>
      <c r="C41" s="11" t="str">
        <f t="shared" si="0"/>
        <v>43951Тольятти</v>
      </c>
      <c r="D41" s="11">
        <v>10</v>
      </c>
      <c r="E41" s="11">
        <v>448</v>
      </c>
      <c r="F41" s="11">
        <v>376</v>
      </c>
    </row>
    <row r="42" spans="1:6" ht="14.25" customHeight="1" x14ac:dyDescent="0.3">
      <c r="A42" s="18">
        <v>43952</v>
      </c>
      <c r="B42" s="11" t="s">
        <v>16</v>
      </c>
      <c r="C42" s="11" t="str">
        <f t="shared" si="0"/>
        <v>43952Волгоград</v>
      </c>
      <c r="D42" s="11">
        <v>36</v>
      </c>
      <c r="E42" s="11">
        <v>5457</v>
      </c>
      <c r="F42" s="11">
        <v>4916</v>
      </c>
    </row>
    <row r="43" spans="1:6" ht="14.25" customHeight="1" x14ac:dyDescent="0.3">
      <c r="A43" s="18">
        <v>43952</v>
      </c>
      <c r="B43" s="11" t="s">
        <v>11</v>
      </c>
      <c r="C43" s="11" t="str">
        <f t="shared" si="0"/>
        <v>43952Екатеринбург</v>
      </c>
      <c r="D43" s="11">
        <v>31</v>
      </c>
      <c r="E43" s="11">
        <v>6118</v>
      </c>
      <c r="F43" s="11">
        <v>5564</v>
      </c>
    </row>
    <row r="44" spans="1:6" ht="14.25" customHeight="1" x14ac:dyDescent="0.3">
      <c r="A44" s="18">
        <v>43952</v>
      </c>
      <c r="B44" s="11" t="s">
        <v>17</v>
      </c>
      <c r="C44" s="11" t="str">
        <f t="shared" si="0"/>
        <v>43952Казань</v>
      </c>
      <c r="D44" s="11">
        <v>20</v>
      </c>
      <c r="E44" s="11">
        <v>2468</v>
      </c>
      <c r="F44" s="11">
        <v>2221</v>
      </c>
    </row>
    <row r="45" spans="1:6" ht="14.25" customHeight="1" x14ac:dyDescent="0.3">
      <c r="A45" s="18">
        <v>43952</v>
      </c>
      <c r="B45" s="11" t="s">
        <v>10</v>
      </c>
      <c r="C45" s="11" t="str">
        <f t="shared" si="0"/>
        <v>43952Кемерово</v>
      </c>
      <c r="D45" s="11">
        <v>18</v>
      </c>
      <c r="E45" s="11">
        <v>1826</v>
      </c>
      <c r="F45" s="11">
        <v>1633</v>
      </c>
    </row>
    <row r="46" spans="1:6" ht="14.25" customHeight="1" x14ac:dyDescent="0.3">
      <c r="A46" s="18">
        <v>43952</v>
      </c>
      <c r="B46" s="11" t="s">
        <v>20</v>
      </c>
      <c r="C46" s="11" t="str">
        <f t="shared" si="0"/>
        <v>43952Краснодар</v>
      </c>
      <c r="D46" s="11">
        <v>19</v>
      </c>
      <c r="E46" s="11">
        <v>1987</v>
      </c>
      <c r="F46" s="11">
        <v>1791</v>
      </c>
    </row>
    <row r="47" spans="1:6" ht="14.25" customHeight="1" x14ac:dyDescent="0.3">
      <c r="A47" s="18">
        <v>43952</v>
      </c>
      <c r="B47" s="11" t="s">
        <v>22</v>
      </c>
      <c r="C47" s="11" t="str">
        <f t="shared" si="0"/>
        <v>43952Москва Восток</v>
      </c>
      <c r="D47" s="11">
        <v>54</v>
      </c>
      <c r="E47" s="11">
        <v>14205</v>
      </c>
      <c r="F47" s="11">
        <v>13026</v>
      </c>
    </row>
    <row r="48" spans="1:6" ht="14.25" customHeight="1" x14ac:dyDescent="0.3">
      <c r="A48" s="18">
        <v>43952</v>
      </c>
      <c r="B48" s="11" t="s">
        <v>21</v>
      </c>
      <c r="C48" s="11" t="str">
        <f t="shared" si="0"/>
        <v>43952Москва Запад</v>
      </c>
      <c r="D48" s="11">
        <v>59</v>
      </c>
      <c r="E48" s="11">
        <v>15222</v>
      </c>
      <c r="F48" s="11">
        <v>13873</v>
      </c>
    </row>
    <row r="49" spans="1:6" ht="14.25" customHeight="1" x14ac:dyDescent="0.3">
      <c r="A49" s="18">
        <v>43952</v>
      </c>
      <c r="B49" s="11" t="s">
        <v>13</v>
      </c>
      <c r="C49" s="11" t="str">
        <f t="shared" si="0"/>
        <v>43952Нижний Новгород</v>
      </c>
      <c r="D49" s="11">
        <v>19</v>
      </c>
      <c r="E49" s="11">
        <v>1497</v>
      </c>
      <c r="F49" s="11">
        <v>1291</v>
      </c>
    </row>
    <row r="50" spans="1:6" ht="14.25" customHeight="1" x14ac:dyDescent="0.3">
      <c r="A50" s="18">
        <v>43952</v>
      </c>
      <c r="B50" s="11" t="s">
        <v>23</v>
      </c>
      <c r="C50" s="11" t="str">
        <f t="shared" si="0"/>
        <v>43952Новосибирск</v>
      </c>
      <c r="D50" s="11">
        <v>15</v>
      </c>
      <c r="E50" s="11">
        <v>721</v>
      </c>
      <c r="F50" s="11">
        <v>625</v>
      </c>
    </row>
    <row r="51" spans="1:6" ht="14.25" customHeight="1" x14ac:dyDescent="0.3">
      <c r="A51" s="18">
        <v>43952</v>
      </c>
      <c r="B51" s="11" t="s">
        <v>18</v>
      </c>
      <c r="C51" s="11" t="str">
        <f t="shared" si="0"/>
        <v>43952Пермь</v>
      </c>
      <c r="D51" s="11">
        <v>15</v>
      </c>
      <c r="E51" s="11">
        <v>996</v>
      </c>
      <c r="F51" s="11">
        <v>888</v>
      </c>
    </row>
    <row r="52" spans="1:6" ht="14.25" customHeight="1" x14ac:dyDescent="0.3">
      <c r="A52" s="18">
        <v>43952</v>
      </c>
      <c r="B52" s="11" t="s">
        <v>19</v>
      </c>
      <c r="C52" s="11" t="str">
        <f t="shared" si="0"/>
        <v>43952Ростов-на-Дону</v>
      </c>
      <c r="D52" s="11">
        <v>15</v>
      </c>
      <c r="E52" s="11">
        <v>294</v>
      </c>
      <c r="F52" s="11">
        <v>225</v>
      </c>
    </row>
    <row r="53" spans="1:6" ht="14.25" customHeight="1" x14ac:dyDescent="0.3">
      <c r="A53" s="18">
        <v>43952</v>
      </c>
      <c r="B53" s="11" t="s">
        <v>15</v>
      </c>
      <c r="C53" s="11" t="str">
        <f t="shared" si="0"/>
        <v>43952Санкт-Петербург Север</v>
      </c>
      <c r="D53" s="11">
        <v>125</v>
      </c>
      <c r="E53" s="11">
        <v>20602</v>
      </c>
      <c r="F53" s="11">
        <v>18845</v>
      </c>
    </row>
    <row r="54" spans="1:6" ht="14.25" customHeight="1" x14ac:dyDescent="0.3">
      <c r="A54" s="18">
        <v>43952</v>
      </c>
      <c r="B54" s="11" t="s">
        <v>14</v>
      </c>
      <c r="C54" s="11" t="str">
        <f t="shared" si="0"/>
        <v>43952Санкт-Петербург Юг</v>
      </c>
      <c r="D54" s="11">
        <v>129</v>
      </c>
      <c r="E54" s="11">
        <v>17002</v>
      </c>
      <c r="F54" s="11">
        <v>15570</v>
      </c>
    </row>
    <row r="55" spans="1:6" ht="14.25" customHeight="1" x14ac:dyDescent="0.3">
      <c r="A55" s="18">
        <v>43952</v>
      </c>
      <c r="B55" s="11" t="s">
        <v>12</v>
      </c>
      <c r="C55" s="11" t="str">
        <f t="shared" si="0"/>
        <v>43952Тольятти</v>
      </c>
      <c r="D55" s="11">
        <v>10</v>
      </c>
      <c r="E55" s="11">
        <v>554</v>
      </c>
      <c r="F55" s="11">
        <v>472</v>
      </c>
    </row>
    <row r="56" spans="1:6" ht="14.25" customHeight="1" x14ac:dyDescent="0.3">
      <c r="A56" s="18">
        <v>43953</v>
      </c>
      <c r="B56" s="11" t="s">
        <v>16</v>
      </c>
      <c r="C56" s="11" t="str">
        <f t="shared" si="0"/>
        <v>43953Волгоград</v>
      </c>
      <c r="D56" s="11">
        <v>36</v>
      </c>
      <c r="E56" s="11">
        <v>3442</v>
      </c>
      <c r="F56" s="11">
        <v>3147</v>
      </c>
    </row>
    <row r="57" spans="1:6" ht="14.25" customHeight="1" x14ac:dyDescent="0.3">
      <c r="A57" s="18">
        <v>43953</v>
      </c>
      <c r="B57" s="11" t="s">
        <v>11</v>
      </c>
      <c r="C57" s="11" t="str">
        <f t="shared" si="0"/>
        <v>43953Екатеринбург</v>
      </c>
      <c r="D57" s="11">
        <v>31</v>
      </c>
      <c r="E57" s="11">
        <v>4157</v>
      </c>
      <c r="F57" s="11">
        <v>3823</v>
      </c>
    </row>
    <row r="58" spans="1:6" ht="14.25" customHeight="1" x14ac:dyDescent="0.3">
      <c r="A58" s="18">
        <v>43953</v>
      </c>
      <c r="B58" s="11" t="s">
        <v>17</v>
      </c>
      <c r="C58" s="11" t="str">
        <f t="shared" si="0"/>
        <v>43953Казань</v>
      </c>
      <c r="D58" s="11">
        <v>20</v>
      </c>
      <c r="E58" s="11">
        <v>1613</v>
      </c>
      <c r="F58" s="11">
        <v>1457</v>
      </c>
    </row>
    <row r="59" spans="1:6" ht="14.25" customHeight="1" x14ac:dyDescent="0.3">
      <c r="A59" s="18">
        <v>43953</v>
      </c>
      <c r="B59" s="11" t="s">
        <v>10</v>
      </c>
      <c r="C59" s="11" t="str">
        <f t="shared" si="0"/>
        <v>43953Кемерово</v>
      </c>
      <c r="D59" s="11">
        <v>18</v>
      </c>
      <c r="E59" s="11">
        <v>1708</v>
      </c>
      <c r="F59" s="11">
        <v>1534</v>
      </c>
    </row>
    <row r="60" spans="1:6" ht="14.25" customHeight="1" x14ac:dyDescent="0.3">
      <c r="A60" s="18">
        <v>43953</v>
      </c>
      <c r="B60" s="11" t="s">
        <v>20</v>
      </c>
      <c r="C60" s="11" t="str">
        <f t="shared" si="0"/>
        <v>43953Краснодар</v>
      </c>
      <c r="D60" s="11">
        <v>19</v>
      </c>
      <c r="E60" s="11">
        <v>1206</v>
      </c>
      <c r="F60" s="11">
        <v>1080</v>
      </c>
    </row>
    <row r="61" spans="1:6" ht="14.25" customHeight="1" x14ac:dyDescent="0.3">
      <c r="A61" s="18">
        <v>43953</v>
      </c>
      <c r="B61" s="11" t="s">
        <v>22</v>
      </c>
      <c r="C61" s="11" t="str">
        <f t="shared" si="0"/>
        <v>43953Москва Восток</v>
      </c>
      <c r="D61" s="11">
        <v>54</v>
      </c>
      <c r="E61" s="11">
        <v>11622</v>
      </c>
      <c r="F61" s="11">
        <v>10754</v>
      </c>
    </row>
    <row r="62" spans="1:6" ht="14.25" customHeight="1" x14ac:dyDescent="0.3">
      <c r="A62" s="18">
        <v>43953</v>
      </c>
      <c r="B62" s="11" t="s">
        <v>21</v>
      </c>
      <c r="C62" s="11" t="str">
        <f t="shared" si="0"/>
        <v>43953Москва Запад</v>
      </c>
      <c r="D62" s="11">
        <v>59</v>
      </c>
      <c r="E62" s="11">
        <v>12429</v>
      </c>
      <c r="F62" s="11">
        <v>11477</v>
      </c>
    </row>
    <row r="63" spans="1:6" ht="14.25" customHeight="1" x14ac:dyDescent="0.3">
      <c r="A63" s="18">
        <v>43953</v>
      </c>
      <c r="B63" s="11" t="s">
        <v>13</v>
      </c>
      <c r="C63" s="11" t="str">
        <f t="shared" si="0"/>
        <v>43953Нижний Новгород</v>
      </c>
      <c r="D63" s="11">
        <v>19</v>
      </c>
      <c r="E63" s="11">
        <v>1217</v>
      </c>
      <c r="F63" s="11">
        <v>1048</v>
      </c>
    </row>
    <row r="64" spans="1:6" ht="14.25" customHeight="1" x14ac:dyDescent="0.3">
      <c r="A64" s="18">
        <v>43953</v>
      </c>
      <c r="B64" s="11" t="s">
        <v>23</v>
      </c>
      <c r="C64" s="11" t="str">
        <f t="shared" si="0"/>
        <v>43953Новосибирск</v>
      </c>
      <c r="D64" s="11">
        <v>15</v>
      </c>
      <c r="E64" s="11">
        <v>567</v>
      </c>
      <c r="F64" s="11">
        <v>493</v>
      </c>
    </row>
    <row r="65" spans="1:6" ht="14.25" customHeight="1" x14ac:dyDescent="0.3">
      <c r="A65" s="18">
        <v>43953</v>
      </c>
      <c r="B65" s="11" t="s">
        <v>18</v>
      </c>
      <c r="C65" s="11" t="str">
        <f t="shared" si="0"/>
        <v>43953Пермь</v>
      </c>
      <c r="D65" s="11">
        <v>15</v>
      </c>
      <c r="E65" s="11">
        <v>751</v>
      </c>
      <c r="F65" s="11">
        <v>651</v>
      </c>
    </row>
    <row r="66" spans="1:6" ht="14.25" customHeight="1" x14ac:dyDescent="0.3">
      <c r="A66" s="18">
        <v>43953</v>
      </c>
      <c r="B66" s="11" t="s">
        <v>19</v>
      </c>
      <c r="C66" s="11" t="str">
        <f t="shared" si="0"/>
        <v>43953Ростов-на-Дону</v>
      </c>
      <c r="D66" s="11">
        <v>15</v>
      </c>
      <c r="E66" s="11">
        <v>274</v>
      </c>
      <c r="F66" s="11">
        <v>203</v>
      </c>
    </row>
    <row r="67" spans="1:6" ht="14.25" customHeight="1" x14ac:dyDescent="0.3">
      <c r="A67" s="18">
        <v>43953</v>
      </c>
      <c r="B67" s="11" t="s">
        <v>15</v>
      </c>
      <c r="C67" s="11" t="str">
        <f t="shared" ref="C67:C130" si="1">_xlfn.CONCAT(A67,B67)</f>
        <v>43953Санкт-Петербург Север</v>
      </c>
      <c r="D67" s="11">
        <v>125</v>
      </c>
      <c r="E67" s="11">
        <v>16932</v>
      </c>
      <c r="F67" s="11">
        <v>15601</v>
      </c>
    </row>
    <row r="68" spans="1:6" ht="14.25" customHeight="1" x14ac:dyDescent="0.3">
      <c r="A68" s="18">
        <v>43953</v>
      </c>
      <c r="B68" s="11" t="s">
        <v>14</v>
      </c>
      <c r="C68" s="11" t="str">
        <f t="shared" si="1"/>
        <v>43953Санкт-Петербург Юг</v>
      </c>
      <c r="D68" s="11">
        <v>129</v>
      </c>
      <c r="E68" s="11">
        <v>14009</v>
      </c>
      <c r="F68" s="11">
        <v>12920</v>
      </c>
    </row>
    <row r="69" spans="1:6" ht="14.25" customHeight="1" x14ac:dyDescent="0.3">
      <c r="A69" s="18">
        <v>43953</v>
      </c>
      <c r="B69" s="11" t="s">
        <v>12</v>
      </c>
      <c r="C69" s="11" t="str">
        <f t="shared" si="1"/>
        <v>43953Тольятти</v>
      </c>
      <c r="D69" s="11">
        <v>10</v>
      </c>
      <c r="E69" s="11">
        <v>416</v>
      </c>
      <c r="F69" s="11">
        <v>341</v>
      </c>
    </row>
    <row r="70" spans="1:6" ht="14.25" customHeight="1" x14ac:dyDescent="0.3">
      <c r="A70" s="18">
        <v>43954</v>
      </c>
      <c r="B70" s="11" t="s">
        <v>16</v>
      </c>
      <c r="C70" s="11" t="str">
        <f t="shared" si="1"/>
        <v>43954Волгоград</v>
      </c>
      <c r="D70" s="11">
        <v>36</v>
      </c>
      <c r="E70" s="11">
        <v>4751</v>
      </c>
      <c r="F70" s="11">
        <v>4370</v>
      </c>
    </row>
    <row r="71" spans="1:6" ht="14.25" customHeight="1" x14ac:dyDescent="0.3">
      <c r="A71" s="18">
        <v>43954</v>
      </c>
      <c r="B71" s="11" t="s">
        <v>11</v>
      </c>
      <c r="C71" s="11" t="str">
        <f t="shared" si="1"/>
        <v>43954Екатеринбург</v>
      </c>
      <c r="D71" s="11">
        <v>31</v>
      </c>
      <c r="E71" s="11">
        <v>5155</v>
      </c>
      <c r="F71" s="11">
        <v>4762</v>
      </c>
    </row>
    <row r="72" spans="1:6" ht="14.25" customHeight="1" x14ac:dyDescent="0.3">
      <c r="A72" s="18">
        <v>43954</v>
      </c>
      <c r="B72" s="11" t="s">
        <v>17</v>
      </c>
      <c r="C72" s="11" t="str">
        <f t="shared" si="1"/>
        <v>43954Казань</v>
      </c>
      <c r="D72" s="11">
        <v>20</v>
      </c>
      <c r="E72" s="11">
        <v>1716</v>
      </c>
      <c r="F72" s="11">
        <v>1561</v>
      </c>
    </row>
    <row r="73" spans="1:6" ht="14.25" customHeight="1" x14ac:dyDescent="0.3">
      <c r="A73" s="18">
        <v>43954</v>
      </c>
      <c r="B73" s="11" t="s">
        <v>10</v>
      </c>
      <c r="C73" s="11" t="str">
        <f t="shared" si="1"/>
        <v>43954Кемерово</v>
      </c>
      <c r="D73" s="11">
        <v>20</v>
      </c>
      <c r="E73" s="11">
        <v>1520</v>
      </c>
      <c r="F73" s="11">
        <v>1373</v>
      </c>
    </row>
    <row r="74" spans="1:6" ht="14.25" customHeight="1" x14ac:dyDescent="0.3">
      <c r="A74" s="18">
        <v>43954</v>
      </c>
      <c r="B74" s="11" t="s">
        <v>20</v>
      </c>
      <c r="C74" s="11" t="str">
        <f t="shared" si="1"/>
        <v>43954Краснодар</v>
      </c>
      <c r="D74" s="11">
        <v>19</v>
      </c>
      <c r="E74" s="11">
        <v>1314</v>
      </c>
      <c r="F74" s="11">
        <v>1192</v>
      </c>
    </row>
    <row r="75" spans="1:6" ht="14.25" customHeight="1" x14ac:dyDescent="0.3">
      <c r="A75" s="18">
        <v>43954</v>
      </c>
      <c r="B75" s="11" t="s">
        <v>22</v>
      </c>
      <c r="C75" s="11" t="str">
        <f t="shared" si="1"/>
        <v>43954Москва Восток</v>
      </c>
      <c r="D75" s="11">
        <v>54</v>
      </c>
      <c r="E75" s="11">
        <v>14823</v>
      </c>
      <c r="F75" s="11">
        <v>13751</v>
      </c>
    </row>
    <row r="76" spans="1:6" ht="14.25" customHeight="1" x14ac:dyDescent="0.3">
      <c r="A76" s="18">
        <v>43954</v>
      </c>
      <c r="B76" s="11" t="s">
        <v>21</v>
      </c>
      <c r="C76" s="11" t="str">
        <f t="shared" si="1"/>
        <v>43954Москва Запад</v>
      </c>
      <c r="D76" s="11">
        <v>59</v>
      </c>
      <c r="E76" s="11">
        <v>15277</v>
      </c>
      <c r="F76" s="11">
        <v>14163</v>
      </c>
    </row>
    <row r="77" spans="1:6" ht="14.25" customHeight="1" x14ac:dyDescent="0.3">
      <c r="A77" s="18">
        <v>43954</v>
      </c>
      <c r="B77" s="11" t="s">
        <v>13</v>
      </c>
      <c r="C77" s="11" t="str">
        <f t="shared" si="1"/>
        <v>43954Нижний Новгород</v>
      </c>
      <c r="D77" s="11">
        <v>19</v>
      </c>
      <c r="E77" s="11">
        <v>1402</v>
      </c>
      <c r="F77" s="11">
        <v>1234</v>
      </c>
    </row>
    <row r="78" spans="1:6" ht="14.25" customHeight="1" x14ac:dyDescent="0.3">
      <c r="A78" s="18">
        <v>43954</v>
      </c>
      <c r="B78" s="11" t="s">
        <v>23</v>
      </c>
      <c r="C78" s="11" t="str">
        <f t="shared" si="1"/>
        <v>43954Новосибирск</v>
      </c>
      <c r="D78" s="11">
        <v>15</v>
      </c>
      <c r="E78" s="11">
        <v>585</v>
      </c>
      <c r="F78" s="11">
        <v>502</v>
      </c>
    </row>
    <row r="79" spans="1:6" ht="14.25" customHeight="1" x14ac:dyDescent="0.3">
      <c r="A79" s="18">
        <v>43954</v>
      </c>
      <c r="B79" s="11" t="s">
        <v>18</v>
      </c>
      <c r="C79" s="11" t="str">
        <f t="shared" si="1"/>
        <v>43954Пермь</v>
      </c>
      <c r="D79" s="11">
        <v>15</v>
      </c>
      <c r="E79" s="11">
        <v>784</v>
      </c>
      <c r="F79" s="11">
        <v>696</v>
      </c>
    </row>
    <row r="80" spans="1:6" ht="14.25" customHeight="1" x14ac:dyDescent="0.3">
      <c r="A80" s="18">
        <v>43954</v>
      </c>
      <c r="B80" s="11" t="s">
        <v>19</v>
      </c>
      <c r="C80" s="11" t="str">
        <f t="shared" si="1"/>
        <v>43954Ростов-на-Дону</v>
      </c>
      <c r="D80" s="11">
        <v>15</v>
      </c>
      <c r="E80" s="11">
        <v>455</v>
      </c>
      <c r="F80" s="11">
        <v>384</v>
      </c>
    </row>
    <row r="81" spans="1:6" ht="14.25" customHeight="1" x14ac:dyDescent="0.3">
      <c r="A81" s="18">
        <v>43954</v>
      </c>
      <c r="B81" s="11" t="s">
        <v>15</v>
      </c>
      <c r="C81" s="11" t="str">
        <f t="shared" si="1"/>
        <v>43954Санкт-Петербург Север</v>
      </c>
      <c r="D81" s="11">
        <v>125</v>
      </c>
      <c r="E81" s="11">
        <v>18861</v>
      </c>
      <c r="F81" s="11">
        <v>17420</v>
      </c>
    </row>
    <row r="82" spans="1:6" ht="14.25" customHeight="1" x14ac:dyDescent="0.3">
      <c r="A82" s="18">
        <v>43954</v>
      </c>
      <c r="B82" s="11" t="s">
        <v>14</v>
      </c>
      <c r="C82" s="11" t="str">
        <f t="shared" si="1"/>
        <v>43954Санкт-Петербург Юг</v>
      </c>
      <c r="D82" s="11">
        <v>129</v>
      </c>
      <c r="E82" s="11">
        <v>15778</v>
      </c>
      <c r="F82" s="11">
        <v>14624</v>
      </c>
    </row>
    <row r="83" spans="1:6" ht="14.25" customHeight="1" x14ac:dyDescent="0.3">
      <c r="A83" s="18">
        <v>43954</v>
      </c>
      <c r="B83" s="11" t="s">
        <v>12</v>
      </c>
      <c r="C83" s="11" t="str">
        <f t="shared" si="1"/>
        <v>43954Тольятти</v>
      </c>
      <c r="D83" s="11">
        <v>10</v>
      </c>
      <c r="E83" s="11">
        <v>402</v>
      </c>
      <c r="F83" s="11">
        <v>333</v>
      </c>
    </row>
    <row r="84" spans="1:6" ht="14.25" customHeight="1" x14ac:dyDescent="0.3">
      <c r="A84" s="18">
        <v>43955</v>
      </c>
      <c r="B84" s="11" t="s">
        <v>16</v>
      </c>
      <c r="C84" s="11" t="str">
        <f t="shared" si="1"/>
        <v>43955Волгоград</v>
      </c>
      <c r="D84" s="11">
        <v>36</v>
      </c>
      <c r="E84" s="11">
        <v>4508</v>
      </c>
      <c r="F84" s="11">
        <v>4149</v>
      </c>
    </row>
    <row r="85" spans="1:6" ht="14.25" customHeight="1" x14ac:dyDescent="0.3">
      <c r="A85" s="18">
        <v>43955</v>
      </c>
      <c r="B85" s="11" t="s">
        <v>11</v>
      </c>
      <c r="C85" s="11" t="str">
        <f t="shared" si="1"/>
        <v>43955Екатеринбург</v>
      </c>
      <c r="D85" s="11">
        <v>31</v>
      </c>
      <c r="E85" s="11">
        <v>4968</v>
      </c>
      <c r="F85" s="11">
        <v>4596</v>
      </c>
    </row>
    <row r="86" spans="1:6" ht="14.25" customHeight="1" x14ac:dyDescent="0.3">
      <c r="A86" s="18">
        <v>43955</v>
      </c>
      <c r="B86" s="11" t="s">
        <v>17</v>
      </c>
      <c r="C86" s="11" t="str">
        <f t="shared" si="1"/>
        <v>43955Казань</v>
      </c>
      <c r="D86" s="11">
        <v>20</v>
      </c>
      <c r="E86" s="11">
        <v>1804</v>
      </c>
      <c r="F86" s="11">
        <v>1638</v>
      </c>
    </row>
    <row r="87" spans="1:6" ht="14.25" customHeight="1" x14ac:dyDescent="0.3">
      <c r="A87" s="18">
        <v>43955</v>
      </c>
      <c r="B87" s="11" t="s">
        <v>10</v>
      </c>
      <c r="C87" s="11" t="str">
        <f t="shared" si="1"/>
        <v>43955Кемерово</v>
      </c>
      <c r="D87" s="11">
        <v>20</v>
      </c>
      <c r="E87" s="11">
        <v>1519</v>
      </c>
      <c r="F87" s="11">
        <v>1372</v>
      </c>
    </row>
    <row r="88" spans="1:6" ht="14.25" customHeight="1" x14ac:dyDescent="0.3">
      <c r="A88" s="18">
        <v>43955</v>
      </c>
      <c r="B88" s="11" t="s">
        <v>20</v>
      </c>
      <c r="C88" s="11" t="str">
        <f t="shared" si="1"/>
        <v>43955Краснодар</v>
      </c>
      <c r="D88" s="11">
        <v>19</v>
      </c>
      <c r="E88" s="11">
        <v>1479</v>
      </c>
      <c r="F88" s="11">
        <v>1346</v>
      </c>
    </row>
    <row r="89" spans="1:6" ht="14.25" customHeight="1" x14ac:dyDescent="0.3">
      <c r="A89" s="18">
        <v>43955</v>
      </c>
      <c r="B89" s="11" t="s">
        <v>22</v>
      </c>
      <c r="C89" s="11" t="str">
        <f t="shared" si="1"/>
        <v>43955Москва Восток</v>
      </c>
      <c r="D89" s="11">
        <v>54</v>
      </c>
      <c r="E89" s="11">
        <v>13606</v>
      </c>
      <c r="F89" s="11">
        <v>12697</v>
      </c>
    </row>
    <row r="90" spans="1:6" ht="14.25" customHeight="1" x14ac:dyDescent="0.3">
      <c r="A90" s="18">
        <v>43955</v>
      </c>
      <c r="B90" s="11" t="s">
        <v>21</v>
      </c>
      <c r="C90" s="11" t="str">
        <f t="shared" si="1"/>
        <v>43955Москва Запад</v>
      </c>
      <c r="D90" s="11">
        <v>59</v>
      </c>
      <c r="E90" s="11">
        <v>14423</v>
      </c>
      <c r="F90" s="11">
        <v>13432</v>
      </c>
    </row>
    <row r="91" spans="1:6" ht="14.25" customHeight="1" x14ac:dyDescent="0.3">
      <c r="A91" s="18">
        <v>43955</v>
      </c>
      <c r="B91" s="11" t="s">
        <v>13</v>
      </c>
      <c r="C91" s="11" t="str">
        <f t="shared" si="1"/>
        <v>43955Нижний Новгород</v>
      </c>
      <c r="D91" s="11">
        <v>19</v>
      </c>
      <c r="E91" s="11">
        <v>1582</v>
      </c>
      <c r="F91" s="11">
        <v>1403</v>
      </c>
    </row>
    <row r="92" spans="1:6" ht="14.25" customHeight="1" x14ac:dyDescent="0.3">
      <c r="A92" s="18">
        <v>43955</v>
      </c>
      <c r="B92" s="11" t="s">
        <v>23</v>
      </c>
      <c r="C92" s="11" t="str">
        <f t="shared" si="1"/>
        <v>43955Новосибирск</v>
      </c>
      <c r="D92" s="11">
        <v>15</v>
      </c>
      <c r="E92" s="11">
        <v>622</v>
      </c>
      <c r="F92" s="11">
        <v>538</v>
      </c>
    </row>
    <row r="93" spans="1:6" ht="14.25" customHeight="1" x14ac:dyDescent="0.3">
      <c r="A93" s="18">
        <v>43955</v>
      </c>
      <c r="B93" s="11" t="s">
        <v>18</v>
      </c>
      <c r="C93" s="11" t="str">
        <f t="shared" si="1"/>
        <v>43955Пермь</v>
      </c>
      <c r="D93" s="11">
        <v>15</v>
      </c>
      <c r="E93" s="11">
        <v>750</v>
      </c>
      <c r="F93" s="11">
        <v>647</v>
      </c>
    </row>
    <row r="94" spans="1:6" ht="14.25" customHeight="1" x14ac:dyDescent="0.3">
      <c r="A94" s="18">
        <v>43955</v>
      </c>
      <c r="B94" s="11" t="s">
        <v>19</v>
      </c>
      <c r="C94" s="11" t="str">
        <f t="shared" si="1"/>
        <v>43955Ростов-на-Дону</v>
      </c>
      <c r="D94" s="11">
        <v>15</v>
      </c>
      <c r="E94" s="11">
        <v>390</v>
      </c>
      <c r="F94" s="11">
        <v>315</v>
      </c>
    </row>
    <row r="95" spans="1:6" ht="14.25" customHeight="1" x14ac:dyDescent="0.3">
      <c r="A95" s="18">
        <v>43955</v>
      </c>
      <c r="B95" s="11" t="s">
        <v>15</v>
      </c>
      <c r="C95" s="11" t="str">
        <f t="shared" si="1"/>
        <v>43955Санкт-Петербург Север</v>
      </c>
      <c r="D95" s="11">
        <v>125</v>
      </c>
      <c r="E95" s="11">
        <v>20495</v>
      </c>
      <c r="F95" s="11">
        <v>18964</v>
      </c>
    </row>
    <row r="96" spans="1:6" ht="14.25" customHeight="1" x14ac:dyDescent="0.3">
      <c r="A96" s="18">
        <v>43955</v>
      </c>
      <c r="B96" s="11" t="s">
        <v>14</v>
      </c>
      <c r="C96" s="11" t="str">
        <f t="shared" si="1"/>
        <v>43955Санкт-Петербург Юг</v>
      </c>
      <c r="D96" s="11">
        <v>129</v>
      </c>
      <c r="E96" s="11">
        <v>16525</v>
      </c>
      <c r="F96" s="11">
        <v>15310</v>
      </c>
    </row>
    <row r="97" spans="1:6" ht="14.25" customHeight="1" x14ac:dyDescent="0.3">
      <c r="A97" s="18">
        <v>43955</v>
      </c>
      <c r="B97" s="11" t="s">
        <v>12</v>
      </c>
      <c r="C97" s="11" t="str">
        <f t="shared" si="1"/>
        <v>43955Тольятти</v>
      </c>
      <c r="D97" s="11">
        <v>10</v>
      </c>
      <c r="E97" s="11">
        <v>462</v>
      </c>
      <c r="F97" s="11">
        <v>396</v>
      </c>
    </row>
    <row r="98" spans="1:6" ht="14.25" customHeight="1" x14ac:dyDescent="0.3">
      <c r="A98" s="18">
        <v>43956</v>
      </c>
      <c r="B98" s="11" t="s">
        <v>16</v>
      </c>
      <c r="C98" s="11" t="str">
        <f t="shared" si="1"/>
        <v>43956Волгоград</v>
      </c>
      <c r="D98" s="11">
        <v>36</v>
      </c>
      <c r="E98" s="11">
        <v>4575</v>
      </c>
      <c r="F98" s="11">
        <v>4206</v>
      </c>
    </row>
    <row r="99" spans="1:6" ht="14.25" customHeight="1" x14ac:dyDescent="0.3">
      <c r="A99" s="18">
        <v>43956</v>
      </c>
      <c r="B99" s="11" t="s">
        <v>11</v>
      </c>
      <c r="C99" s="11" t="str">
        <f t="shared" si="1"/>
        <v>43956Екатеринбург</v>
      </c>
      <c r="D99" s="11">
        <v>31</v>
      </c>
      <c r="E99" s="11">
        <v>5188</v>
      </c>
      <c r="F99" s="11">
        <v>4800</v>
      </c>
    </row>
    <row r="100" spans="1:6" ht="14.25" customHeight="1" x14ac:dyDescent="0.3">
      <c r="A100" s="18">
        <v>43956</v>
      </c>
      <c r="B100" s="11" t="s">
        <v>17</v>
      </c>
      <c r="C100" s="11" t="str">
        <f t="shared" si="1"/>
        <v>43956Казань</v>
      </c>
      <c r="D100" s="11">
        <v>20</v>
      </c>
      <c r="E100" s="11">
        <v>1757</v>
      </c>
      <c r="F100" s="11">
        <v>1596</v>
      </c>
    </row>
    <row r="101" spans="1:6" ht="14.25" customHeight="1" x14ac:dyDescent="0.3">
      <c r="A101" s="18">
        <v>43956</v>
      </c>
      <c r="B101" s="11" t="s">
        <v>10</v>
      </c>
      <c r="C101" s="11" t="str">
        <f t="shared" si="1"/>
        <v>43956Кемерово</v>
      </c>
      <c r="D101" s="11">
        <v>20</v>
      </c>
      <c r="E101" s="11">
        <v>1773</v>
      </c>
      <c r="F101" s="11">
        <v>1604</v>
      </c>
    </row>
    <row r="102" spans="1:6" ht="14.25" customHeight="1" x14ac:dyDescent="0.3">
      <c r="A102" s="18">
        <v>43956</v>
      </c>
      <c r="B102" s="11" t="s">
        <v>20</v>
      </c>
      <c r="C102" s="11" t="str">
        <f t="shared" si="1"/>
        <v>43956Краснодар</v>
      </c>
      <c r="D102" s="11">
        <v>19</v>
      </c>
      <c r="E102" s="11">
        <v>1622</v>
      </c>
      <c r="F102" s="11">
        <v>1482</v>
      </c>
    </row>
    <row r="103" spans="1:6" ht="14.25" customHeight="1" x14ac:dyDescent="0.3">
      <c r="A103" s="18">
        <v>43956</v>
      </c>
      <c r="B103" s="11" t="s">
        <v>22</v>
      </c>
      <c r="C103" s="11" t="str">
        <f t="shared" si="1"/>
        <v>43956Москва Восток</v>
      </c>
      <c r="D103" s="11">
        <v>54</v>
      </c>
      <c r="E103" s="11">
        <v>12775</v>
      </c>
      <c r="F103" s="11">
        <v>11887</v>
      </c>
    </row>
    <row r="104" spans="1:6" ht="14.25" customHeight="1" x14ac:dyDescent="0.3">
      <c r="A104" s="18">
        <v>43956</v>
      </c>
      <c r="B104" s="11" t="s">
        <v>21</v>
      </c>
      <c r="C104" s="11" t="str">
        <f t="shared" si="1"/>
        <v>43956Москва Запад</v>
      </c>
      <c r="D104" s="11">
        <v>59</v>
      </c>
      <c r="E104" s="11">
        <v>13469</v>
      </c>
      <c r="F104" s="11">
        <v>12486</v>
      </c>
    </row>
    <row r="105" spans="1:6" ht="14.25" customHeight="1" x14ac:dyDescent="0.3">
      <c r="A105" s="18">
        <v>43956</v>
      </c>
      <c r="B105" s="11" t="s">
        <v>13</v>
      </c>
      <c r="C105" s="11" t="str">
        <f t="shared" si="1"/>
        <v>43956Нижний Новгород</v>
      </c>
      <c r="D105" s="11">
        <v>19</v>
      </c>
      <c r="E105" s="11">
        <v>1417</v>
      </c>
      <c r="F105" s="11">
        <v>1245</v>
      </c>
    </row>
    <row r="106" spans="1:6" ht="14.25" customHeight="1" x14ac:dyDescent="0.3">
      <c r="A106" s="18">
        <v>43956</v>
      </c>
      <c r="B106" s="11" t="s">
        <v>23</v>
      </c>
      <c r="C106" s="11" t="str">
        <f t="shared" si="1"/>
        <v>43956Новосибирск</v>
      </c>
      <c r="D106" s="11">
        <v>15</v>
      </c>
      <c r="E106" s="11">
        <v>750</v>
      </c>
      <c r="F106" s="11">
        <v>658</v>
      </c>
    </row>
    <row r="107" spans="1:6" ht="14.25" customHeight="1" x14ac:dyDescent="0.3">
      <c r="A107" s="18">
        <v>43956</v>
      </c>
      <c r="B107" s="11" t="s">
        <v>18</v>
      </c>
      <c r="C107" s="11" t="str">
        <f t="shared" si="1"/>
        <v>43956Пермь</v>
      </c>
      <c r="D107" s="11">
        <v>15</v>
      </c>
      <c r="E107" s="11">
        <v>922</v>
      </c>
      <c r="F107" s="11">
        <v>823</v>
      </c>
    </row>
    <row r="108" spans="1:6" ht="14.25" customHeight="1" x14ac:dyDescent="0.3">
      <c r="A108" s="18">
        <v>43956</v>
      </c>
      <c r="B108" s="11" t="s">
        <v>19</v>
      </c>
      <c r="C108" s="11" t="str">
        <f t="shared" si="1"/>
        <v>43956Ростов-на-Дону</v>
      </c>
      <c r="D108" s="11">
        <v>15</v>
      </c>
      <c r="E108" s="11">
        <v>455</v>
      </c>
      <c r="F108" s="11">
        <v>381</v>
      </c>
    </row>
    <row r="109" spans="1:6" ht="14.25" customHeight="1" x14ac:dyDescent="0.3">
      <c r="A109" s="18">
        <v>43956</v>
      </c>
      <c r="B109" s="11" t="s">
        <v>15</v>
      </c>
      <c r="C109" s="11" t="str">
        <f t="shared" si="1"/>
        <v>43956Санкт-Петербург Север</v>
      </c>
      <c r="D109" s="11">
        <v>125</v>
      </c>
      <c r="E109" s="11">
        <v>18944</v>
      </c>
      <c r="F109" s="11">
        <v>17541</v>
      </c>
    </row>
    <row r="110" spans="1:6" ht="14.25" customHeight="1" x14ac:dyDescent="0.3">
      <c r="A110" s="18">
        <v>43956</v>
      </c>
      <c r="B110" s="11" t="s">
        <v>14</v>
      </c>
      <c r="C110" s="11" t="str">
        <f t="shared" si="1"/>
        <v>43956Санкт-Петербург Юг</v>
      </c>
      <c r="D110" s="11">
        <v>129</v>
      </c>
      <c r="E110" s="11">
        <v>15665</v>
      </c>
      <c r="F110" s="11">
        <v>14501</v>
      </c>
    </row>
    <row r="111" spans="1:6" ht="14.25" customHeight="1" x14ac:dyDescent="0.3">
      <c r="A111" s="18">
        <v>43956</v>
      </c>
      <c r="B111" s="11" t="s">
        <v>12</v>
      </c>
      <c r="C111" s="11" t="str">
        <f t="shared" si="1"/>
        <v>43956Тольятти</v>
      </c>
      <c r="D111" s="11">
        <v>10</v>
      </c>
      <c r="E111" s="11">
        <v>511</v>
      </c>
      <c r="F111" s="11">
        <v>437</v>
      </c>
    </row>
    <row r="112" spans="1:6" ht="14.25" customHeight="1" x14ac:dyDescent="0.3">
      <c r="A112" s="18">
        <v>43957</v>
      </c>
      <c r="B112" s="11" t="s">
        <v>16</v>
      </c>
      <c r="C112" s="11" t="str">
        <f t="shared" si="1"/>
        <v>43957Волгоград</v>
      </c>
      <c r="D112" s="11">
        <v>36</v>
      </c>
      <c r="E112" s="11">
        <v>4384</v>
      </c>
      <c r="F112" s="11">
        <v>4025</v>
      </c>
    </row>
    <row r="113" spans="1:6" ht="14.25" customHeight="1" x14ac:dyDescent="0.3">
      <c r="A113" s="18">
        <v>43957</v>
      </c>
      <c r="B113" s="11" t="s">
        <v>11</v>
      </c>
      <c r="C113" s="11" t="str">
        <f t="shared" si="1"/>
        <v>43957Екатеринбург</v>
      </c>
      <c r="D113" s="11">
        <v>31</v>
      </c>
      <c r="E113" s="11">
        <v>4709</v>
      </c>
      <c r="F113" s="11">
        <v>4348</v>
      </c>
    </row>
    <row r="114" spans="1:6" ht="14.25" customHeight="1" x14ac:dyDescent="0.3">
      <c r="A114" s="18">
        <v>43957</v>
      </c>
      <c r="B114" s="11" t="s">
        <v>17</v>
      </c>
      <c r="C114" s="11" t="str">
        <f t="shared" si="1"/>
        <v>43957Казань</v>
      </c>
      <c r="D114" s="11">
        <v>20</v>
      </c>
      <c r="E114" s="11">
        <v>1747</v>
      </c>
      <c r="F114" s="11">
        <v>1570</v>
      </c>
    </row>
    <row r="115" spans="1:6" ht="14.25" customHeight="1" x14ac:dyDescent="0.3">
      <c r="A115" s="18">
        <v>43957</v>
      </c>
      <c r="B115" s="11" t="s">
        <v>10</v>
      </c>
      <c r="C115" s="11" t="str">
        <f t="shared" si="1"/>
        <v>43957Кемерово</v>
      </c>
      <c r="D115" s="11">
        <v>20</v>
      </c>
      <c r="E115" s="11">
        <v>1784</v>
      </c>
      <c r="F115" s="11">
        <v>1632</v>
      </c>
    </row>
    <row r="116" spans="1:6" ht="14.25" customHeight="1" x14ac:dyDescent="0.3">
      <c r="A116" s="18">
        <v>43957</v>
      </c>
      <c r="B116" s="11" t="s">
        <v>20</v>
      </c>
      <c r="C116" s="11" t="str">
        <f t="shared" si="1"/>
        <v>43957Краснодар</v>
      </c>
      <c r="D116" s="11">
        <v>19</v>
      </c>
      <c r="E116" s="11">
        <v>1509</v>
      </c>
      <c r="F116" s="11">
        <v>1374</v>
      </c>
    </row>
    <row r="117" spans="1:6" ht="14.25" customHeight="1" x14ac:dyDescent="0.3">
      <c r="A117" s="18">
        <v>43957</v>
      </c>
      <c r="B117" s="11" t="s">
        <v>22</v>
      </c>
      <c r="C117" s="11" t="str">
        <f t="shared" si="1"/>
        <v>43957Москва Восток</v>
      </c>
      <c r="D117" s="11">
        <v>54</v>
      </c>
      <c r="E117" s="11">
        <v>13406</v>
      </c>
      <c r="F117" s="11">
        <v>12518</v>
      </c>
    </row>
    <row r="118" spans="1:6" ht="14.25" customHeight="1" x14ac:dyDescent="0.3">
      <c r="A118" s="18">
        <v>43957</v>
      </c>
      <c r="B118" s="11" t="s">
        <v>21</v>
      </c>
      <c r="C118" s="11" t="str">
        <f t="shared" si="1"/>
        <v>43957Москва Запад</v>
      </c>
      <c r="D118" s="11">
        <v>59</v>
      </c>
      <c r="E118" s="11">
        <v>14103</v>
      </c>
      <c r="F118" s="11">
        <v>13118</v>
      </c>
    </row>
    <row r="119" spans="1:6" ht="14.25" customHeight="1" x14ac:dyDescent="0.3">
      <c r="A119" s="18">
        <v>43957</v>
      </c>
      <c r="B119" s="11" t="s">
        <v>13</v>
      </c>
      <c r="C119" s="11" t="str">
        <f t="shared" si="1"/>
        <v>43957Нижний Новгород</v>
      </c>
      <c r="D119" s="11">
        <v>19</v>
      </c>
      <c r="E119" s="11">
        <v>1499</v>
      </c>
      <c r="F119" s="11">
        <v>1323</v>
      </c>
    </row>
    <row r="120" spans="1:6" ht="14.25" customHeight="1" x14ac:dyDescent="0.3">
      <c r="A120" s="18">
        <v>43957</v>
      </c>
      <c r="B120" s="11" t="s">
        <v>23</v>
      </c>
      <c r="C120" s="11" t="str">
        <f t="shared" si="1"/>
        <v>43957Новосибирск</v>
      </c>
      <c r="D120" s="11">
        <v>15</v>
      </c>
      <c r="E120" s="11">
        <v>701</v>
      </c>
      <c r="F120" s="11">
        <v>611</v>
      </c>
    </row>
    <row r="121" spans="1:6" ht="14.25" customHeight="1" x14ac:dyDescent="0.3">
      <c r="A121" s="18">
        <v>43957</v>
      </c>
      <c r="B121" s="11" t="s">
        <v>18</v>
      </c>
      <c r="C121" s="11" t="str">
        <f t="shared" si="1"/>
        <v>43957Пермь</v>
      </c>
      <c r="D121" s="11">
        <v>15</v>
      </c>
      <c r="E121" s="11">
        <v>839</v>
      </c>
      <c r="F121" s="11">
        <v>733</v>
      </c>
    </row>
    <row r="122" spans="1:6" ht="14.25" customHeight="1" x14ac:dyDescent="0.3">
      <c r="A122" s="18">
        <v>43957</v>
      </c>
      <c r="B122" s="11" t="s">
        <v>19</v>
      </c>
      <c r="C122" s="11" t="str">
        <f t="shared" si="1"/>
        <v>43957Ростов-на-Дону</v>
      </c>
      <c r="D122" s="11">
        <v>15</v>
      </c>
      <c r="E122" s="11">
        <v>467</v>
      </c>
      <c r="F122" s="11">
        <v>389</v>
      </c>
    </row>
    <row r="123" spans="1:6" ht="14.25" customHeight="1" x14ac:dyDescent="0.3">
      <c r="A123" s="18">
        <v>43957</v>
      </c>
      <c r="B123" s="11" t="s">
        <v>15</v>
      </c>
      <c r="C123" s="11" t="str">
        <f t="shared" si="1"/>
        <v>43957Санкт-Петербург Север</v>
      </c>
      <c r="D123" s="11">
        <v>125</v>
      </c>
      <c r="E123" s="11">
        <v>20218</v>
      </c>
      <c r="F123" s="11">
        <v>18647</v>
      </c>
    </row>
    <row r="124" spans="1:6" ht="14.25" customHeight="1" x14ac:dyDescent="0.3">
      <c r="A124" s="18">
        <v>43957</v>
      </c>
      <c r="B124" s="11" t="s">
        <v>14</v>
      </c>
      <c r="C124" s="11" t="str">
        <f t="shared" si="1"/>
        <v>43957Санкт-Петербург Юг</v>
      </c>
      <c r="D124" s="11">
        <v>129</v>
      </c>
      <c r="E124" s="11">
        <v>16376</v>
      </c>
      <c r="F124" s="11">
        <v>15197</v>
      </c>
    </row>
    <row r="125" spans="1:6" ht="14.25" customHeight="1" x14ac:dyDescent="0.3">
      <c r="A125" s="18">
        <v>43957</v>
      </c>
      <c r="B125" s="11" t="s">
        <v>12</v>
      </c>
      <c r="C125" s="11" t="str">
        <f t="shared" si="1"/>
        <v>43957Тольятти</v>
      </c>
      <c r="D125" s="11">
        <v>10</v>
      </c>
      <c r="E125" s="11">
        <v>465</v>
      </c>
      <c r="F125" s="11">
        <v>390</v>
      </c>
    </row>
    <row r="126" spans="1:6" ht="14.25" customHeight="1" x14ac:dyDescent="0.3">
      <c r="A126" s="18">
        <v>43958</v>
      </c>
      <c r="B126" s="11" t="s">
        <v>16</v>
      </c>
      <c r="C126" s="11" t="str">
        <f t="shared" si="1"/>
        <v>43958Волгоград</v>
      </c>
      <c r="D126" s="11">
        <v>36</v>
      </c>
      <c r="E126" s="11">
        <v>4826</v>
      </c>
      <c r="F126" s="11">
        <v>4426</v>
      </c>
    </row>
    <row r="127" spans="1:6" ht="14.25" customHeight="1" x14ac:dyDescent="0.3">
      <c r="A127" s="18">
        <v>43958</v>
      </c>
      <c r="B127" s="11" t="s">
        <v>11</v>
      </c>
      <c r="C127" s="11" t="str">
        <f t="shared" si="1"/>
        <v>43958Екатеринбург</v>
      </c>
      <c r="D127" s="11">
        <v>31</v>
      </c>
      <c r="E127" s="11">
        <v>4903</v>
      </c>
      <c r="F127" s="11">
        <v>4527</v>
      </c>
    </row>
    <row r="128" spans="1:6" ht="14.25" customHeight="1" x14ac:dyDescent="0.3">
      <c r="A128" s="18">
        <v>43958</v>
      </c>
      <c r="B128" s="11" t="s">
        <v>17</v>
      </c>
      <c r="C128" s="11" t="str">
        <f t="shared" si="1"/>
        <v>43958Казань</v>
      </c>
      <c r="D128" s="11">
        <v>21</v>
      </c>
      <c r="E128" s="11">
        <v>1879</v>
      </c>
      <c r="F128" s="11">
        <v>1695</v>
      </c>
    </row>
    <row r="129" spans="1:6" ht="14.25" customHeight="1" x14ac:dyDescent="0.3">
      <c r="A129" s="18">
        <v>43958</v>
      </c>
      <c r="B129" s="11" t="s">
        <v>10</v>
      </c>
      <c r="C129" s="11" t="str">
        <f t="shared" si="1"/>
        <v>43958Кемерово</v>
      </c>
      <c r="D129" s="11">
        <v>21</v>
      </c>
      <c r="E129" s="11">
        <v>1542</v>
      </c>
      <c r="F129" s="11">
        <v>1405</v>
      </c>
    </row>
    <row r="130" spans="1:6" ht="14.25" customHeight="1" x14ac:dyDescent="0.3">
      <c r="A130" s="18">
        <v>43958</v>
      </c>
      <c r="B130" s="11" t="s">
        <v>20</v>
      </c>
      <c r="C130" s="11" t="str">
        <f t="shared" si="1"/>
        <v>43958Краснодар</v>
      </c>
      <c r="D130" s="11">
        <v>19</v>
      </c>
      <c r="E130" s="11">
        <v>1580</v>
      </c>
      <c r="F130" s="11">
        <v>1435</v>
      </c>
    </row>
    <row r="131" spans="1:6" ht="14.25" customHeight="1" x14ac:dyDescent="0.3">
      <c r="A131" s="18">
        <v>43958</v>
      </c>
      <c r="B131" s="11" t="s">
        <v>22</v>
      </c>
      <c r="C131" s="11" t="str">
        <f t="shared" ref="C131:C194" si="2">_xlfn.CONCAT(A131,B131)</f>
        <v>43958Москва Восток</v>
      </c>
      <c r="D131" s="11">
        <v>54</v>
      </c>
      <c r="E131" s="11">
        <v>12743</v>
      </c>
      <c r="F131" s="11">
        <v>11858</v>
      </c>
    </row>
    <row r="132" spans="1:6" ht="14.25" customHeight="1" x14ac:dyDescent="0.3">
      <c r="A132" s="18">
        <v>43958</v>
      </c>
      <c r="B132" s="11" t="s">
        <v>21</v>
      </c>
      <c r="C132" s="11" t="str">
        <f t="shared" si="2"/>
        <v>43958Москва Запад</v>
      </c>
      <c r="D132" s="11">
        <v>59</v>
      </c>
      <c r="E132" s="11">
        <v>13495</v>
      </c>
      <c r="F132" s="11">
        <v>12517</v>
      </c>
    </row>
    <row r="133" spans="1:6" ht="14.25" customHeight="1" x14ac:dyDescent="0.3">
      <c r="A133" s="18">
        <v>43958</v>
      </c>
      <c r="B133" s="11" t="s">
        <v>13</v>
      </c>
      <c r="C133" s="11" t="str">
        <f t="shared" si="2"/>
        <v>43958Нижний Новгород</v>
      </c>
      <c r="D133" s="11">
        <v>19</v>
      </c>
      <c r="E133" s="11">
        <v>1530</v>
      </c>
      <c r="F133" s="11">
        <v>1338</v>
      </c>
    </row>
    <row r="134" spans="1:6" ht="14.25" customHeight="1" x14ac:dyDescent="0.3">
      <c r="A134" s="18">
        <v>43958</v>
      </c>
      <c r="B134" s="11" t="s">
        <v>23</v>
      </c>
      <c r="C134" s="11" t="str">
        <f t="shared" si="2"/>
        <v>43958Новосибирск</v>
      </c>
      <c r="D134" s="11">
        <v>15</v>
      </c>
      <c r="E134" s="11">
        <v>676</v>
      </c>
      <c r="F134" s="11">
        <v>591</v>
      </c>
    </row>
    <row r="135" spans="1:6" ht="14.25" customHeight="1" x14ac:dyDescent="0.3">
      <c r="A135" s="18">
        <v>43958</v>
      </c>
      <c r="B135" s="11" t="s">
        <v>18</v>
      </c>
      <c r="C135" s="11" t="str">
        <f t="shared" si="2"/>
        <v>43958Пермь</v>
      </c>
      <c r="D135" s="11">
        <v>15</v>
      </c>
      <c r="E135" s="11">
        <v>805</v>
      </c>
      <c r="F135" s="11">
        <v>703</v>
      </c>
    </row>
    <row r="136" spans="1:6" ht="14.25" customHeight="1" x14ac:dyDescent="0.3">
      <c r="A136" s="18">
        <v>43958</v>
      </c>
      <c r="B136" s="11" t="s">
        <v>19</v>
      </c>
      <c r="C136" s="11" t="str">
        <f t="shared" si="2"/>
        <v>43958Ростов-на-Дону</v>
      </c>
      <c r="D136" s="11">
        <v>15</v>
      </c>
      <c r="E136" s="11">
        <v>480</v>
      </c>
      <c r="F136" s="11">
        <v>398</v>
      </c>
    </row>
    <row r="137" spans="1:6" ht="14.25" customHeight="1" x14ac:dyDescent="0.3">
      <c r="A137" s="18">
        <v>43958</v>
      </c>
      <c r="B137" s="11" t="s">
        <v>15</v>
      </c>
      <c r="C137" s="11" t="str">
        <f t="shared" si="2"/>
        <v>43958Санкт-Петербург Север</v>
      </c>
      <c r="D137" s="11">
        <v>125</v>
      </c>
      <c r="E137" s="11">
        <v>18014</v>
      </c>
      <c r="F137" s="11">
        <v>16675</v>
      </c>
    </row>
    <row r="138" spans="1:6" ht="14.25" customHeight="1" x14ac:dyDescent="0.3">
      <c r="A138" s="18">
        <v>43958</v>
      </c>
      <c r="B138" s="11" t="s">
        <v>14</v>
      </c>
      <c r="C138" s="11" t="str">
        <f t="shared" si="2"/>
        <v>43958Санкт-Петербург Юг</v>
      </c>
      <c r="D138" s="11">
        <v>129</v>
      </c>
      <c r="E138" s="11">
        <v>14582</v>
      </c>
      <c r="F138" s="11">
        <v>13512</v>
      </c>
    </row>
    <row r="139" spans="1:6" ht="14.25" customHeight="1" x14ac:dyDescent="0.3">
      <c r="A139" s="18">
        <v>43958</v>
      </c>
      <c r="B139" s="11" t="s">
        <v>12</v>
      </c>
      <c r="C139" s="11" t="str">
        <f t="shared" si="2"/>
        <v>43958Тольятти</v>
      </c>
      <c r="D139" s="11">
        <v>10</v>
      </c>
      <c r="E139" s="11">
        <v>563</v>
      </c>
      <c r="F139" s="11">
        <v>486</v>
      </c>
    </row>
    <row r="140" spans="1:6" ht="14.25" customHeight="1" x14ac:dyDescent="0.3">
      <c r="A140" s="18">
        <v>43959</v>
      </c>
      <c r="B140" s="11" t="s">
        <v>16</v>
      </c>
      <c r="C140" s="11" t="str">
        <f t="shared" si="2"/>
        <v>43959Волгоград</v>
      </c>
      <c r="D140" s="11">
        <v>36</v>
      </c>
      <c r="E140" s="11">
        <v>4199</v>
      </c>
      <c r="F140" s="11">
        <v>3867</v>
      </c>
    </row>
    <row r="141" spans="1:6" ht="14.25" customHeight="1" x14ac:dyDescent="0.3">
      <c r="A141" s="18">
        <v>43959</v>
      </c>
      <c r="B141" s="11" t="s">
        <v>11</v>
      </c>
      <c r="C141" s="11" t="str">
        <f t="shared" si="2"/>
        <v>43959Екатеринбург</v>
      </c>
      <c r="D141" s="11">
        <v>31</v>
      </c>
      <c r="E141" s="11">
        <v>4635</v>
      </c>
      <c r="F141" s="11">
        <v>4266</v>
      </c>
    </row>
    <row r="142" spans="1:6" ht="14.25" customHeight="1" x14ac:dyDescent="0.3">
      <c r="A142" s="18">
        <v>43959</v>
      </c>
      <c r="B142" s="11" t="s">
        <v>17</v>
      </c>
      <c r="C142" s="11" t="str">
        <f t="shared" si="2"/>
        <v>43959Казань</v>
      </c>
      <c r="D142" s="11">
        <v>21</v>
      </c>
      <c r="E142" s="11">
        <v>1957</v>
      </c>
      <c r="F142" s="11">
        <v>1755</v>
      </c>
    </row>
    <row r="143" spans="1:6" ht="14.25" customHeight="1" x14ac:dyDescent="0.3">
      <c r="A143" s="18">
        <v>43959</v>
      </c>
      <c r="B143" s="11" t="s">
        <v>10</v>
      </c>
      <c r="C143" s="11" t="str">
        <f t="shared" si="2"/>
        <v>43959Кемерово</v>
      </c>
      <c r="D143" s="11">
        <v>21</v>
      </c>
      <c r="E143" s="11">
        <v>1646</v>
      </c>
      <c r="F143" s="11">
        <v>1492</v>
      </c>
    </row>
    <row r="144" spans="1:6" ht="14.25" customHeight="1" x14ac:dyDescent="0.3">
      <c r="A144" s="18">
        <v>43959</v>
      </c>
      <c r="B144" s="11" t="s">
        <v>20</v>
      </c>
      <c r="C144" s="11" t="str">
        <f t="shared" si="2"/>
        <v>43959Краснодар</v>
      </c>
      <c r="D144" s="11">
        <v>19</v>
      </c>
      <c r="E144" s="11">
        <v>1520</v>
      </c>
      <c r="F144" s="11">
        <v>1380</v>
      </c>
    </row>
    <row r="145" spans="1:6" ht="14.25" customHeight="1" x14ac:dyDescent="0.3">
      <c r="A145" s="18">
        <v>43959</v>
      </c>
      <c r="B145" s="11" t="s">
        <v>22</v>
      </c>
      <c r="C145" s="11" t="str">
        <f t="shared" si="2"/>
        <v>43959Москва Восток</v>
      </c>
      <c r="D145" s="11">
        <v>54</v>
      </c>
      <c r="E145" s="11">
        <v>13563</v>
      </c>
      <c r="F145" s="11">
        <v>12604</v>
      </c>
    </row>
    <row r="146" spans="1:6" ht="14.25" customHeight="1" x14ac:dyDescent="0.3">
      <c r="A146" s="18">
        <v>43959</v>
      </c>
      <c r="B146" s="11" t="s">
        <v>21</v>
      </c>
      <c r="C146" s="11" t="str">
        <f t="shared" si="2"/>
        <v>43959Москва Запад</v>
      </c>
      <c r="D146" s="11">
        <v>59</v>
      </c>
      <c r="E146" s="11">
        <v>14098</v>
      </c>
      <c r="F146" s="11">
        <v>13106</v>
      </c>
    </row>
    <row r="147" spans="1:6" ht="14.25" customHeight="1" x14ac:dyDescent="0.3">
      <c r="A147" s="18">
        <v>43959</v>
      </c>
      <c r="B147" s="11" t="s">
        <v>13</v>
      </c>
      <c r="C147" s="11" t="str">
        <f t="shared" si="2"/>
        <v>43959Нижний Новгород</v>
      </c>
      <c r="D147" s="11">
        <v>19</v>
      </c>
      <c r="E147" s="11">
        <v>1522</v>
      </c>
      <c r="F147" s="11">
        <v>1340</v>
      </c>
    </row>
    <row r="148" spans="1:6" ht="14.25" customHeight="1" x14ac:dyDescent="0.3">
      <c r="A148" s="18">
        <v>43959</v>
      </c>
      <c r="B148" s="11" t="s">
        <v>23</v>
      </c>
      <c r="C148" s="11" t="str">
        <f t="shared" si="2"/>
        <v>43959Новосибирск</v>
      </c>
      <c r="D148" s="11">
        <v>15</v>
      </c>
      <c r="E148" s="11">
        <v>703</v>
      </c>
      <c r="F148" s="11">
        <v>609</v>
      </c>
    </row>
    <row r="149" spans="1:6" ht="14.25" customHeight="1" x14ac:dyDescent="0.3">
      <c r="A149" s="18">
        <v>43959</v>
      </c>
      <c r="B149" s="11" t="s">
        <v>18</v>
      </c>
      <c r="C149" s="11" t="str">
        <f t="shared" si="2"/>
        <v>43959Пермь</v>
      </c>
      <c r="D149" s="11">
        <v>15</v>
      </c>
      <c r="E149" s="11">
        <v>879</v>
      </c>
      <c r="F149" s="11">
        <v>768</v>
      </c>
    </row>
    <row r="150" spans="1:6" ht="14.25" customHeight="1" x14ac:dyDescent="0.3">
      <c r="A150" s="18">
        <v>43959</v>
      </c>
      <c r="B150" s="11" t="s">
        <v>19</v>
      </c>
      <c r="C150" s="11" t="str">
        <f t="shared" si="2"/>
        <v>43959Ростов-на-Дону</v>
      </c>
      <c r="D150" s="11">
        <v>15</v>
      </c>
      <c r="E150" s="11">
        <v>492</v>
      </c>
      <c r="F150" s="11">
        <v>412</v>
      </c>
    </row>
    <row r="151" spans="1:6" ht="14.25" customHeight="1" x14ac:dyDescent="0.3">
      <c r="A151" s="18">
        <v>43959</v>
      </c>
      <c r="B151" s="11" t="s">
        <v>15</v>
      </c>
      <c r="C151" s="11" t="str">
        <f t="shared" si="2"/>
        <v>43959Санкт-Петербург Север</v>
      </c>
      <c r="D151" s="11">
        <v>125</v>
      </c>
      <c r="E151" s="11">
        <v>24620</v>
      </c>
      <c r="F151" s="11">
        <v>22641</v>
      </c>
    </row>
    <row r="152" spans="1:6" ht="14.25" customHeight="1" x14ac:dyDescent="0.3">
      <c r="A152" s="18">
        <v>43959</v>
      </c>
      <c r="B152" s="11" t="s">
        <v>14</v>
      </c>
      <c r="C152" s="11" t="str">
        <f t="shared" si="2"/>
        <v>43959Санкт-Петербург Юг</v>
      </c>
      <c r="D152" s="11">
        <v>129</v>
      </c>
      <c r="E152" s="11">
        <v>20452</v>
      </c>
      <c r="F152" s="11">
        <v>18857</v>
      </c>
    </row>
    <row r="153" spans="1:6" ht="14.25" customHeight="1" x14ac:dyDescent="0.3">
      <c r="A153" s="18">
        <v>43959</v>
      </c>
      <c r="B153" s="11" t="s">
        <v>12</v>
      </c>
      <c r="C153" s="11" t="str">
        <f t="shared" si="2"/>
        <v>43959Тольятти</v>
      </c>
      <c r="D153" s="11">
        <v>10</v>
      </c>
      <c r="E153" s="11">
        <v>638</v>
      </c>
      <c r="F153" s="11">
        <v>547</v>
      </c>
    </row>
    <row r="154" spans="1:6" ht="14.25" customHeight="1" x14ac:dyDescent="0.3">
      <c r="A154" s="18">
        <v>43960</v>
      </c>
      <c r="B154" s="11" t="s">
        <v>16</v>
      </c>
      <c r="C154" s="11" t="str">
        <f t="shared" si="2"/>
        <v>43960Волгоград</v>
      </c>
      <c r="D154" s="11">
        <v>36</v>
      </c>
      <c r="E154" s="11">
        <v>5413</v>
      </c>
      <c r="F154" s="11">
        <v>4959</v>
      </c>
    </row>
    <row r="155" spans="1:6" ht="14.25" customHeight="1" x14ac:dyDescent="0.3">
      <c r="A155" s="18">
        <v>43960</v>
      </c>
      <c r="B155" s="11" t="s">
        <v>11</v>
      </c>
      <c r="C155" s="11" t="str">
        <f t="shared" si="2"/>
        <v>43960Екатеринбург</v>
      </c>
      <c r="D155" s="11">
        <v>31</v>
      </c>
      <c r="E155" s="11">
        <v>4556</v>
      </c>
      <c r="F155" s="11">
        <v>4220</v>
      </c>
    </row>
    <row r="156" spans="1:6" ht="14.25" customHeight="1" x14ac:dyDescent="0.3">
      <c r="A156" s="18">
        <v>43960</v>
      </c>
      <c r="B156" s="11" t="s">
        <v>17</v>
      </c>
      <c r="C156" s="11" t="str">
        <f t="shared" si="2"/>
        <v>43960Казань</v>
      </c>
      <c r="D156" s="11">
        <v>21</v>
      </c>
      <c r="E156" s="11">
        <v>1891</v>
      </c>
      <c r="F156" s="11">
        <v>1709</v>
      </c>
    </row>
    <row r="157" spans="1:6" ht="14.25" customHeight="1" x14ac:dyDescent="0.3">
      <c r="A157" s="18">
        <v>43960</v>
      </c>
      <c r="B157" s="11" t="s">
        <v>10</v>
      </c>
      <c r="C157" s="11" t="str">
        <f t="shared" si="2"/>
        <v>43960Кемерово</v>
      </c>
      <c r="D157" s="11">
        <v>21</v>
      </c>
      <c r="E157" s="11">
        <v>1735</v>
      </c>
      <c r="F157" s="11">
        <v>1568</v>
      </c>
    </row>
    <row r="158" spans="1:6" ht="14.25" customHeight="1" x14ac:dyDescent="0.3">
      <c r="A158" s="18">
        <v>43960</v>
      </c>
      <c r="B158" s="11" t="s">
        <v>20</v>
      </c>
      <c r="C158" s="11" t="str">
        <f t="shared" si="2"/>
        <v>43960Краснодар</v>
      </c>
      <c r="D158" s="11">
        <v>19</v>
      </c>
      <c r="E158" s="11">
        <v>1542</v>
      </c>
      <c r="F158" s="11">
        <v>1412</v>
      </c>
    </row>
    <row r="159" spans="1:6" ht="14.25" customHeight="1" x14ac:dyDescent="0.3">
      <c r="A159" s="18">
        <v>43960</v>
      </c>
      <c r="B159" s="11" t="s">
        <v>22</v>
      </c>
      <c r="C159" s="11" t="str">
        <f t="shared" si="2"/>
        <v>43960Москва Восток</v>
      </c>
      <c r="D159" s="11">
        <v>54</v>
      </c>
      <c r="E159" s="11">
        <v>11288</v>
      </c>
      <c r="F159" s="11">
        <v>10492</v>
      </c>
    </row>
    <row r="160" spans="1:6" ht="14.25" customHeight="1" x14ac:dyDescent="0.3">
      <c r="A160" s="18">
        <v>43960</v>
      </c>
      <c r="B160" s="11" t="s">
        <v>21</v>
      </c>
      <c r="C160" s="11" t="str">
        <f t="shared" si="2"/>
        <v>43960Москва Запад</v>
      </c>
      <c r="D160" s="11">
        <v>59</v>
      </c>
      <c r="E160" s="11">
        <v>12016</v>
      </c>
      <c r="F160" s="11">
        <v>11137</v>
      </c>
    </row>
    <row r="161" spans="1:6" ht="14.25" customHeight="1" x14ac:dyDescent="0.3">
      <c r="A161" s="18">
        <v>43960</v>
      </c>
      <c r="B161" s="11" t="s">
        <v>13</v>
      </c>
      <c r="C161" s="11" t="str">
        <f t="shared" si="2"/>
        <v>43960Нижний Новгород</v>
      </c>
      <c r="D161" s="11">
        <v>19</v>
      </c>
      <c r="E161" s="11">
        <v>1851</v>
      </c>
      <c r="F161" s="11">
        <v>1635</v>
      </c>
    </row>
    <row r="162" spans="1:6" ht="14.25" customHeight="1" x14ac:dyDescent="0.3">
      <c r="A162" s="18">
        <v>43960</v>
      </c>
      <c r="B162" s="11" t="s">
        <v>23</v>
      </c>
      <c r="C162" s="11" t="str">
        <f t="shared" si="2"/>
        <v>43960Новосибирск</v>
      </c>
      <c r="D162" s="11">
        <v>15</v>
      </c>
      <c r="E162" s="11">
        <v>654</v>
      </c>
      <c r="F162" s="11">
        <v>570</v>
      </c>
    </row>
    <row r="163" spans="1:6" ht="14.25" customHeight="1" x14ac:dyDescent="0.3">
      <c r="A163" s="18">
        <v>43960</v>
      </c>
      <c r="B163" s="11" t="s">
        <v>18</v>
      </c>
      <c r="C163" s="11" t="str">
        <f t="shared" si="2"/>
        <v>43960Пермь</v>
      </c>
      <c r="D163" s="11">
        <v>15</v>
      </c>
      <c r="E163" s="11">
        <v>849</v>
      </c>
      <c r="F163" s="11">
        <v>740</v>
      </c>
    </row>
    <row r="164" spans="1:6" ht="14.25" customHeight="1" x14ac:dyDescent="0.3">
      <c r="A164" s="18">
        <v>43960</v>
      </c>
      <c r="B164" s="11" t="s">
        <v>19</v>
      </c>
      <c r="C164" s="11" t="str">
        <f t="shared" si="2"/>
        <v>43960Ростов-на-Дону</v>
      </c>
      <c r="D164" s="11">
        <v>15</v>
      </c>
      <c r="E164" s="11">
        <v>623</v>
      </c>
      <c r="F164" s="11">
        <v>535</v>
      </c>
    </row>
    <row r="165" spans="1:6" ht="14.25" customHeight="1" x14ac:dyDescent="0.3">
      <c r="A165" s="18">
        <v>43960</v>
      </c>
      <c r="B165" s="11" t="s">
        <v>15</v>
      </c>
      <c r="C165" s="11" t="str">
        <f t="shared" si="2"/>
        <v>43960Санкт-Петербург Север</v>
      </c>
      <c r="D165" s="11">
        <v>125</v>
      </c>
      <c r="E165" s="11">
        <v>20132</v>
      </c>
      <c r="F165" s="11">
        <v>18617</v>
      </c>
    </row>
    <row r="166" spans="1:6" ht="14.25" customHeight="1" x14ac:dyDescent="0.3">
      <c r="A166" s="18">
        <v>43960</v>
      </c>
      <c r="B166" s="11" t="s">
        <v>14</v>
      </c>
      <c r="C166" s="11" t="str">
        <f t="shared" si="2"/>
        <v>43960Санкт-Петербург Юг</v>
      </c>
      <c r="D166" s="11">
        <v>129</v>
      </c>
      <c r="E166" s="11">
        <v>16420</v>
      </c>
      <c r="F166" s="11">
        <v>15169</v>
      </c>
    </row>
    <row r="167" spans="1:6" ht="14.25" customHeight="1" x14ac:dyDescent="0.3">
      <c r="A167" s="18">
        <v>43960</v>
      </c>
      <c r="B167" s="11" t="s">
        <v>12</v>
      </c>
      <c r="C167" s="11" t="str">
        <f t="shared" si="2"/>
        <v>43960Тольятти</v>
      </c>
      <c r="D167" s="11">
        <v>10</v>
      </c>
      <c r="E167" s="11">
        <v>644</v>
      </c>
      <c r="F167" s="11">
        <v>559</v>
      </c>
    </row>
    <row r="168" spans="1:6" ht="14.25" customHeight="1" x14ac:dyDescent="0.3">
      <c r="A168" s="18">
        <v>43961</v>
      </c>
      <c r="B168" s="11" t="s">
        <v>16</v>
      </c>
      <c r="C168" s="11" t="str">
        <f t="shared" si="2"/>
        <v>43961Волгоград</v>
      </c>
      <c r="D168" s="11">
        <v>36</v>
      </c>
      <c r="E168" s="11">
        <v>5746</v>
      </c>
      <c r="F168" s="11">
        <v>5277</v>
      </c>
    </row>
    <row r="169" spans="1:6" ht="14.25" customHeight="1" x14ac:dyDescent="0.3">
      <c r="A169" s="18">
        <v>43961</v>
      </c>
      <c r="B169" s="11" t="s">
        <v>11</v>
      </c>
      <c r="C169" s="11" t="str">
        <f t="shared" si="2"/>
        <v>43961Екатеринбург</v>
      </c>
      <c r="D169" s="11">
        <v>31</v>
      </c>
      <c r="E169" s="11">
        <v>5495</v>
      </c>
      <c r="F169" s="11">
        <v>5093</v>
      </c>
    </row>
    <row r="170" spans="1:6" ht="14.25" customHeight="1" x14ac:dyDescent="0.3">
      <c r="A170" s="18">
        <v>43961</v>
      </c>
      <c r="B170" s="11" t="s">
        <v>17</v>
      </c>
      <c r="C170" s="11" t="str">
        <f t="shared" si="2"/>
        <v>43961Казань</v>
      </c>
      <c r="D170" s="11">
        <v>21</v>
      </c>
      <c r="E170" s="11">
        <v>2120</v>
      </c>
      <c r="F170" s="11">
        <v>1921</v>
      </c>
    </row>
    <row r="171" spans="1:6" ht="14.25" customHeight="1" x14ac:dyDescent="0.3">
      <c r="A171" s="18">
        <v>43961</v>
      </c>
      <c r="B171" s="11" t="s">
        <v>10</v>
      </c>
      <c r="C171" s="11" t="str">
        <f t="shared" si="2"/>
        <v>43961Кемерово</v>
      </c>
      <c r="D171" s="11">
        <v>21</v>
      </c>
      <c r="E171" s="11">
        <v>2016</v>
      </c>
      <c r="F171" s="11">
        <v>1846</v>
      </c>
    </row>
    <row r="172" spans="1:6" ht="14.25" customHeight="1" x14ac:dyDescent="0.3">
      <c r="A172" s="18">
        <v>43961</v>
      </c>
      <c r="B172" s="11" t="s">
        <v>20</v>
      </c>
      <c r="C172" s="11" t="str">
        <f t="shared" si="2"/>
        <v>43961Краснодар</v>
      </c>
      <c r="D172" s="11">
        <v>19</v>
      </c>
      <c r="E172" s="11">
        <v>1836</v>
      </c>
      <c r="F172" s="11">
        <v>1680</v>
      </c>
    </row>
    <row r="173" spans="1:6" ht="14.25" customHeight="1" x14ac:dyDescent="0.3">
      <c r="A173" s="18">
        <v>43961</v>
      </c>
      <c r="B173" s="11" t="s">
        <v>22</v>
      </c>
      <c r="C173" s="11" t="str">
        <f t="shared" si="2"/>
        <v>43961Москва Восток</v>
      </c>
      <c r="D173" s="11">
        <v>54</v>
      </c>
      <c r="E173" s="11">
        <v>13832</v>
      </c>
      <c r="F173" s="11">
        <v>12864</v>
      </c>
    </row>
    <row r="174" spans="1:6" ht="14.25" customHeight="1" x14ac:dyDescent="0.3">
      <c r="A174" s="18">
        <v>43961</v>
      </c>
      <c r="B174" s="11" t="s">
        <v>21</v>
      </c>
      <c r="C174" s="11" t="str">
        <f t="shared" si="2"/>
        <v>43961Москва Запад</v>
      </c>
      <c r="D174" s="11">
        <v>59</v>
      </c>
      <c r="E174" s="11">
        <v>14569</v>
      </c>
      <c r="F174" s="11">
        <v>13566</v>
      </c>
    </row>
    <row r="175" spans="1:6" ht="14.25" customHeight="1" x14ac:dyDescent="0.3">
      <c r="A175" s="18">
        <v>43961</v>
      </c>
      <c r="B175" s="11" t="s">
        <v>13</v>
      </c>
      <c r="C175" s="11" t="str">
        <f t="shared" si="2"/>
        <v>43961Нижний Новгород</v>
      </c>
      <c r="D175" s="11">
        <v>19</v>
      </c>
      <c r="E175" s="11">
        <v>1848</v>
      </c>
      <c r="F175" s="11">
        <v>1649</v>
      </c>
    </row>
    <row r="176" spans="1:6" ht="14.25" customHeight="1" x14ac:dyDescent="0.3">
      <c r="A176" s="18">
        <v>43961</v>
      </c>
      <c r="B176" s="11" t="s">
        <v>23</v>
      </c>
      <c r="C176" s="11" t="str">
        <f t="shared" si="2"/>
        <v>43961Новосибирск</v>
      </c>
      <c r="D176" s="11">
        <v>15</v>
      </c>
      <c r="E176" s="11">
        <v>792</v>
      </c>
      <c r="F176" s="11">
        <v>695</v>
      </c>
    </row>
    <row r="177" spans="1:6" ht="14.25" customHeight="1" x14ac:dyDescent="0.3">
      <c r="A177" s="18">
        <v>43961</v>
      </c>
      <c r="B177" s="11" t="s">
        <v>18</v>
      </c>
      <c r="C177" s="11" t="str">
        <f t="shared" si="2"/>
        <v>43961Пермь</v>
      </c>
      <c r="D177" s="11">
        <v>15</v>
      </c>
      <c r="E177" s="11">
        <v>950</v>
      </c>
      <c r="F177" s="11">
        <v>848</v>
      </c>
    </row>
    <row r="178" spans="1:6" ht="14.25" customHeight="1" x14ac:dyDescent="0.3">
      <c r="A178" s="18">
        <v>43961</v>
      </c>
      <c r="B178" s="11" t="s">
        <v>19</v>
      </c>
      <c r="C178" s="11" t="str">
        <f t="shared" si="2"/>
        <v>43961Ростов-на-Дону</v>
      </c>
      <c r="D178" s="11">
        <v>15</v>
      </c>
      <c r="E178" s="11">
        <v>706</v>
      </c>
      <c r="F178" s="11">
        <v>608</v>
      </c>
    </row>
    <row r="179" spans="1:6" ht="14.25" customHeight="1" x14ac:dyDescent="0.3">
      <c r="A179" s="18">
        <v>43961</v>
      </c>
      <c r="B179" s="11" t="s">
        <v>15</v>
      </c>
      <c r="C179" s="11" t="str">
        <f t="shared" si="2"/>
        <v>43961Санкт-Петербург Север</v>
      </c>
      <c r="D179" s="11">
        <v>125</v>
      </c>
      <c r="E179" s="11">
        <v>20368</v>
      </c>
      <c r="F179" s="11">
        <v>18884</v>
      </c>
    </row>
    <row r="180" spans="1:6" ht="14.25" customHeight="1" x14ac:dyDescent="0.3">
      <c r="A180" s="18">
        <v>43961</v>
      </c>
      <c r="B180" s="11" t="s">
        <v>14</v>
      </c>
      <c r="C180" s="11" t="str">
        <f t="shared" si="2"/>
        <v>43961Санкт-Петербург Юг</v>
      </c>
      <c r="D180" s="11">
        <v>129</v>
      </c>
      <c r="E180" s="11">
        <v>16437</v>
      </c>
      <c r="F180" s="11">
        <v>15285</v>
      </c>
    </row>
    <row r="181" spans="1:6" ht="14.25" customHeight="1" x14ac:dyDescent="0.3">
      <c r="A181" s="18">
        <v>43961</v>
      </c>
      <c r="B181" s="11" t="s">
        <v>12</v>
      </c>
      <c r="C181" s="11" t="str">
        <f t="shared" si="2"/>
        <v>43961Тольятти</v>
      </c>
      <c r="D181" s="11">
        <v>10</v>
      </c>
      <c r="E181" s="11">
        <v>642</v>
      </c>
      <c r="F181" s="11">
        <v>556</v>
      </c>
    </row>
    <row r="182" spans="1:6" ht="14.25" customHeight="1" x14ac:dyDescent="0.3">
      <c r="A182" s="18">
        <v>43962</v>
      </c>
      <c r="B182" s="11" t="s">
        <v>16</v>
      </c>
      <c r="C182" s="11" t="str">
        <f t="shared" si="2"/>
        <v>43962Волгоград</v>
      </c>
      <c r="D182" s="11">
        <v>36</v>
      </c>
      <c r="E182" s="11">
        <v>4150</v>
      </c>
      <c r="F182" s="11">
        <v>3838</v>
      </c>
    </row>
    <row r="183" spans="1:6" ht="14.25" customHeight="1" x14ac:dyDescent="0.3">
      <c r="A183" s="18">
        <v>43962</v>
      </c>
      <c r="B183" s="11" t="s">
        <v>11</v>
      </c>
      <c r="C183" s="11" t="str">
        <f t="shared" si="2"/>
        <v>43962Екатеринбург</v>
      </c>
      <c r="D183" s="11">
        <v>31</v>
      </c>
      <c r="E183" s="11">
        <v>4826</v>
      </c>
      <c r="F183" s="11">
        <v>4483</v>
      </c>
    </row>
    <row r="184" spans="1:6" ht="14.25" customHeight="1" x14ac:dyDescent="0.3">
      <c r="A184" s="18">
        <v>43962</v>
      </c>
      <c r="B184" s="11" t="s">
        <v>17</v>
      </c>
      <c r="C184" s="11" t="str">
        <f t="shared" si="2"/>
        <v>43962Казань</v>
      </c>
      <c r="D184" s="11">
        <v>21</v>
      </c>
      <c r="E184" s="11">
        <v>1916</v>
      </c>
      <c r="F184" s="11">
        <v>1733</v>
      </c>
    </row>
    <row r="185" spans="1:6" ht="14.25" customHeight="1" x14ac:dyDescent="0.3">
      <c r="A185" s="18">
        <v>43962</v>
      </c>
      <c r="B185" s="11" t="s">
        <v>10</v>
      </c>
      <c r="C185" s="11" t="str">
        <f t="shared" si="2"/>
        <v>43962Кемерово</v>
      </c>
      <c r="D185" s="11">
        <v>21</v>
      </c>
      <c r="E185" s="11">
        <v>1597</v>
      </c>
      <c r="F185" s="11">
        <v>1457</v>
      </c>
    </row>
    <row r="186" spans="1:6" ht="14.25" customHeight="1" x14ac:dyDescent="0.3">
      <c r="A186" s="18">
        <v>43962</v>
      </c>
      <c r="B186" s="11" t="s">
        <v>20</v>
      </c>
      <c r="C186" s="11" t="str">
        <f t="shared" si="2"/>
        <v>43962Краснодар</v>
      </c>
      <c r="D186" s="11">
        <v>19</v>
      </c>
      <c r="E186" s="11">
        <v>1527</v>
      </c>
      <c r="F186" s="11">
        <v>1389</v>
      </c>
    </row>
    <row r="187" spans="1:6" ht="14.25" customHeight="1" x14ac:dyDescent="0.3">
      <c r="A187" s="18">
        <v>43962</v>
      </c>
      <c r="B187" s="11" t="s">
        <v>22</v>
      </c>
      <c r="C187" s="11" t="str">
        <f t="shared" si="2"/>
        <v>43962Москва Восток</v>
      </c>
      <c r="D187" s="11">
        <v>54</v>
      </c>
      <c r="E187" s="11">
        <v>10570</v>
      </c>
      <c r="F187" s="11">
        <v>9926</v>
      </c>
    </row>
    <row r="188" spans="1:6" ht="14.25" customHeight="1" x14ac:dyDescent="0.3">
      <c r="A188" s="18">
        <v>43962</v>
      </c>
      <c r="B188" s="11" t="s">
        <v>21</v>
      </c>
      <c r="C188" s="11" t="str">
        <f t="shared" si="2"/>
        <v>43962Москва Запад</v>
      </c>
      <c r="D188" s="11">
        <v>60</v>
      </c>
      <c r="E188" s="11">
        <v>11100</v>
      </c>
      <c r="F188" s="11">
        <v>10407</v>
      </c>
    </row>
    <row r="189" spans="1:6" ht="14.25" customHeight="1" x14ac:dyDescent="0.3">
      <c r="A189" s="18">
        <v>43962</v>
      </c>
      <c r="B189" s="11" t="s">
        <v>13</v>
      </c>
      <c r="C189" s="11" t="str">
        <f t="shared" si="2"/>
        <v>43962Нижний Новгород</v>
      </c>
      <c r="D189" s="11">
        <v>19</v>
      </c>
      <c r="E189" s="11">
        <v>2530</v>
      </c>
      <c r="F189" s="11">
        <v>2270</v>
      </c>
    </row>
    <row r="190" spans="1:6" ht="14.25" customHeight="1" x14ac:dyDescent="0.3">
      <c r="A190" s="18">
        <v>43962</v>
      </c>
      <c r="B190" s="11" t="s">
        <v>23</v>
      </c>
      <c r="C190" s="11" t="str">
        <f t="shared" si="2"/>
        <v>43962Новосибирск</v>
      </c>
      <c r="D190" s="11">
        <v>15</v>
      </c>
      <c r="E190" s="11">
        <v>654</v>
      </c>
      <c r="F190" s="11">
        <v>564</v>
      </c>
    </row>
    <row r="191" spans="1:6" ht="14.25" customHeight="1" x14ac:dyDescent="0.3">
      <c r="A191" s="18">
        <v>43962</v>
      </c>
      <c r="B191" s="11" t="s">
        <v>18</v>
      </c>
      <c r="C191" s="11" t="str">
        <f t="shared" si="2"/>
        <v>43962Пермь</v>
      </c>
      <c r="D191" s="11">
        <v>15</v>
      </c>
      <c r="E191" s="11">
        <v>812</v>
      </c>
      <c r="F191" s="11">
        <v>714</v>
      </c>
    </row>
    <row r="192" spans="1:6" ht="14.25" customHeight="1" x14ac:dyDescent="0.3">
      <c r="A192" s="18">
        <v>43962</v>
      </c>
      <c r="B192" s="11" t="s">
        <v>19</v>
      </c>
      <c r="C192" s="11" t="str">
        <f t="shared" si="2"/>
        <v>43962Ростов-на-Дону</v>
      </c>
      <c r="D192" s="11">
        <v>15</v>
      </c>
      <c r="E192" s="11">
        <v>684</v>
      </c>
      <c r="F192" s="11">
        <v>585</v>
      </c>
    </row>
    <row r="193" spans="1:6" ht="14.25" customHeight="1" x14ac:dyDescent="0.3">
      <c r="A193" s="18">
        <v>43962</v>
      </c>
      <c r="B193" s="11" t="s">
        <v>15</v>
      </c>
      <c r="C193" s="11" t="str">
        <f t="shared" si="2"/>
        <v>43962Санкт-Петербург Север</v>
      </c>
      <c r="D193" s="11">
        <v>125</v>
      </c>
      <c r="E193" s="11">
        <v>18066</v>
      </c>
      <c r="F193" s="11">
        <v>16883</v>
      </c>
    </row>
    <row r="194" spans="1:6" ht="14.25" customHeight="1" x14ac:dyDescent="0.3">
      <c r="A194" s="18">
        <v>43962</v>
      </c>
      <c r="B194" s="11" t="s">
        <v>14</v>
      </c>
      <c r="C194" s="11" t="str">
        <f t="shared" si="2"/>
        <v>43962Санкт-Петербург Юг</v>
      </c>
      <c r="D194" s="11">
        <v>129</v>
      </c>
      <c r="E194" s="11">
        <v>14043</v>
      </c>
      <c r="F194" s="11">
        <v>13167</v>
      </c>
    </row>
    <row r="195" spans="1:6" ht="14.25" customHeight="1" x14ac:dyDescent="0.3">
      <c r="A195" s="18">
        <v>43962</v>
      </c>
      <c r="B195" s="11" t="s">
        <v>12</v>
      </c>
      <c r="C195" s="11" t="str">
        <f t="shared" ref="C195:C258" si="3">_xlfn.CONCAT(A195,B195)</f>
        <v>43962Тольятти</v>
      </c>
      <c r="D195" s="11">
        <v>10</v>
      </c>
      <c r="E195" s="11">
        <v>494</v>
      </c>
      <c r="F195" s="11">
        <v>421</v>
      </c>
    </row>
    <row r="196" spans="1:6" ht="14.25" customHeight="1" x14ac:dyDescent="0.3">
      <c r="A196" s="18">
        <v>43963</v>
      </c>
      <c r="B196" s="11" t="s">
        <v>16</v>
      </c>
      <c r="C196" s="11" t="str">
        <f t="shared" si="3"/>
        <v>43963Волгоград</v>
      </c>
      <c r="D196" s="11">
        <v>36</v>
      </c>
      <c r="E196" s="11">
        <v>4418</v>
      </c>
      <c r="F196" s="11">
        <v>4088</v>
      </c>
    </row>
    <row r="197" spans="1:6" ht="14.25" customHeight="1" x14ac:dyDescent="0.3">
      <c r="A197" s="18">
        <v>43963</v>
      </c>
      <c r="B197" s="11" t="s">
        <v>11</v>
      </c>
      <c r="C197" s="11" t="str">
        <f t="shared" si="3"/>
        <v>43963Екатеринбург</v>
      </c>
      <c r="D197" s="11">
        <v>31</v>
      </c>
      <c r="E197" s="11">
        <v>4800</v>
      </c>
      <c r="F197" s="11">
        <v>4470</v>
      </c>
    </row>
    <row r="198" spans="1:6" ht="14.25" customHeight="1" x14ac:dyDescent="0.3">
      <c r="A198" s="18">
        <v>43963</v>
      </c>
      <c r="B198" s="11" t="s">
        <v>17</v>
      </c>
      <c r="C198" s="11" t="str">
        <f t="shared" si="3"/>
        <v>43963Казань</v>
      </c>
      <c r="D198" s="11">
        <v>21</v>
      </c>
      <c r="E198" s="11">
        <v>1926</v>
      </c>
      <c r="F198" s="11">
        <v>1745</v>
      </c>
    </row>
    <row r="199" spans="1:6" ht="14.25" customHeight="1" x14ac:dyDescent="0.3">
      <c r="A199" s="18">
        <v>43963</v>
      </c>
      <c r="B199" s="11" t="s">
        <v>10</v>
      </c>
      <c r="C199" s="11" t="str">
        <f t="shared" si="3"/>
        <v>43963Кемерово</v>
      </c>
      <c r="D199" s="11">
        <v>21</v>
      </c>
      <c r="E199" s="11">
        <v>1656</v>
      </c>
      <c r="F199" s="11">
        <v>1516</v>
      </c>
    </row>
    <row r="200" spans="1:6" ht="14.25" customHeight="1" x14ac:dyDescent="0.3">
      <c r="A200" s="18">
        <v>43963</v>
      </c>
      <c r="B200" s="11" t="s">
        <v>20</v>
      </c>
      <c r="C200" s="11" t="str">
        <f t="shared" si="3"/>
        <v>43963Краснодар</v>
      </c>
      <c r="D200" s="11">
        <v>19</v>
      </c>
      <c r="E200" s="11">
        <v>1598</v>
      </c>
      <c r="F200" s="11">
        <v>1454</v>
      </c>
    </row>
    <row r="201" spans="1:6" ht="14.25" customHeight="1" x14ac:dyDescent="0.3">
      <c r="A201" s="18">
        <v>43963</v>
      </c>
      <c r="B201" s="11" t="s">
        <v>22</v>
      </c>
      <c r="C201" s="11" t="str">
        <f t="shared" si="3"/>
        <v>43963Москва Восток</v>
      </c>
      <c r="D201" s="11">
        <v>54</v>
      </c>
      <c r="E201" s="11">
        <v>11614</v>
      </c>
      <c r="F201" s="11">
        <v>10862</v>
      </c>
    </row>
    <row r="202" spans="1:6" ht="14.25" customHeight="1" x14ac:dyDescent="0.3">
      <c r="A202" s="18">
        <v>43963</v>
      </c>
      <c r="B202" s="11" t="s">
        <v>21</v>
      </c>
      <c r="C202" s="11" t="str">
        <f t="shared" si="3"/>
        <v>43963Москва Запад</v>
      </c>
      <c r="D202" s="11">
        <v>60</v>
      </c>
      <c r="E202" s="11">
        <v>12000</v>
      </c>
      <c r="F202" s="11">
        <v>11194</v>
      </c>
    </row>
    <row r="203" spans="1:6" ht="14.25" customHeight="1" x14ac:dyDescent="0.3">
      <c r="A203" s="18">
        <v>43963</v>
      </c>
      <c r="B203" s="11" t="s">
        <v>13</v>
      </c>
      <c r="C203" s="11" t="str">
        <f t="shared" si="3"/>
        <v>43963Нижний Новгород</v>
      </c>
      <c r="D203" s="11">
        <v>19</v>
      </c>
      <c r="E203" s="11">
        <v>1649</v>
      </c>
      <c r="F203" s="11">
        <v>1460</v>
      </c>
    </row>
    <row r="204" spans="1:6" ht="14.25" customHeight="1" x14ac:dyDescent="0.3">
      <c r="A204" s="18">
        <v>43963</v>
      </c>
      <c r="B204" s="11" t="s">
        <v>23</v>
      </c>
      <c r="C204" s="11" t="str">
        <f t="shared" si="3"/>
        <v>43963Новосибирск</v>
      </c>
      <c r="D204" s="11">
        <v>15</v>
      </c>
      <c r="E204" s="11">
        <v>750</v>
      </c>
      <c r="F204" s="11">
        <v>659</v>
      </c>
    </row>
    <row r="205" spans="1:6" ht="14.25" customHeight="1" x14ac:dyDescent="0.3">
      <c r="A205" s="18">
        <v>43963</v>
      </c>
      <c r="B205" s="11" t="s">
        <v>18</v>
      </c>
      <c r="C205" s="11" t="str">
        <f t="shared" si="3"/>
        <v>43963Пермь</v>
      </c>
      <c r="D205" s="11">
        <v>15</v>
      </c>
      <c r="E205" s="11">
        <v>845</v>
      </c>
      <c r="F205" s="11">
        <v>743</v>
      </c>
    </row>
    <row r="206" spans="1:6" ht="14.25" customHeight="1" x14ac:dyDescent="0.3">
      <c r="A206" s="18">
        <v>43963</v>
      </c>
      <c r="B206" s="11" t="s">
        <v>19</v>
      </c>
      <c r="C206" s="11" t="str">
        <f t="shared" si="3"/>
        <v>43963Ростов-на-Дону</v>
      </c>
      <c r="D206" s="11">
        <v>15</v>
      </c>
      <c r="E206" s="11">
        <v>624</v>
      </c>
      <c r="F206" s="11">
        <v>538</v>
      </c>
    </row>
    <row r="207" spans="1:6" ht="14.25" customHeight="1" x14ac:dyDescent="0.3">
      <c r="A207" s="18">
        <v>43963</v>
      </c>
      <c r="B207" s="11" t="s">
        <v>15</v>
      </c>
      <c r="C207" s="11" t="str">
        <f t="shared" si="3"/>
        <v>43963Санкт-Петербург Север</v>
      </c>
      <c r="D207" s="11">
        <v>125</v>
      </c>
      <c r="E207" s="11">
        <v>21106</v>
      </c>
      <c r="F207" s="11">
        <v>19651</v>
      </c>
    </row>
    <row r="208" spans="1:6" ht="14.25" customHeight="1" x14ac:dyDescent="0.3">
      <c r="A208" s="18">
        <v>43963</v>
      </c>
      <c r="B208" s="11" t="s">
        <v>14</v>
      </c>
      <c r="C208" s="11" t="str">
        <f t="shared" si="3"/>
        <v>43963Санкт-Петербург Юг</v>
      </c>
      <c r="D208" s="11">
        <v>129</v>
      </c>
      <c r="E208" s="11">
        <v>16387</v>
      </c>
      <c r="F208" s="11">
        <v>15322</v>
      </c>
    </row>
    <row r="209" spans="1:6" ht="14.25" customHeight="1" x14ac:dyDescent="0.3">
      <c r="A209" s="18">
        <v>43963</v>
      </c>
      <c r="B209" s="11" t="s">
        <v>12</v>
      </c>
      <c r="C209" s="11" t="str">
        <f t="shared" si="3"/>
        <v>43963Тольятти</v>
      </c>
      <c r="D209" s="11">
        <v>10</v>
      </c>
      <c r="E209" s="11">
        <v>526</v>
      </c>
      <c r="F209" s="11">
        <v>448</v>
      </c>
    </row>
    <row r="210" spans="1:6" ht="14.25" customHeight="1" x14ac:dyDescent="0.3">
      <c r="A210" s="18">
        <v>43964</v>
      </c>
      <c r="B210" s="11" t="s">
        <v>16</v>
      </c>
      <c r="C210" s="11" t="str">
        <f t="shared" si="3"/>
        <v>43964Волгоград</v>
      </c>
      <c r="D210" s="11">
        <v>36</v>
      </c>
      <c r="E210" s="11">
        <v>4967</v>
      </c>
      <c r="F210" s="11">
        <v>4583</v>
      </c>
    </row>
    <row r="211" spans="1:6" ht="14.25" customHeight="1" x14ac:dyDescent="0.3">
      <c r="A211" s="18">
        <v>43964</v>
      </c>
      <c r="B211" s="11" t="s">
        <v>11</v>
      </c>
      <c r="C211" s="11" t="str">
        <f t="shared" si="3"/>
        <v>43964Екатеринбург</v>
      </c>
      <c r="D211" s="11">
        <v>31</v>
      </c>
      <c r="E211" s="11">
        <v>5251</v>
      </c>
      <c r="F211" s="11">
        <v>4853</v>
      </c>
    </row>
    <row r="212" spans="1:6" ht="14.25" customHeight="1" x14ac:dyDescent="0.3">
      <c r="A212" s="18">
        <v>43964</v>
      </c>
      <c r="B212" s="11" t="s">
        <v>17</v>
      </c>
      <c r="C212" s="11" t="str">
        <f t="shared" si="3"/>
        <v>43964Казань</v>
      </c>
      <c r="D212" s="11">
        <v>21</v>
      </c>
      <c r="E212" s="11">
        <v>2061</v>
      </c>
      <c r="F212" s="11">
        <v>1876</v>
      </c>
    </row>
    <row r="213" spans="1:6" ht="14.25" customHeight="1" x14ac:dyDescent="0.3">
      <c r="A213" s="18">
        <v>43964</v>
      </c>
      <c r="B213" s="11" t="s">
        <v>10</v>
      </c>
      <c r="C213" s="11" t="str">
        <f t="shared" si="3"/>
        <v>43964Кемерово</v>
      </c>
      <c r="D213" s="11">
        <v>21</v>
      </c>
      <c r="E213" s="11">
        <v>1698</v>
      </c>
      <c r="F213" s="11">
        <v>1554</v>
      </c>
    </row>
    <row r="214" spans="1:6" ht="14.25" customHeight="1" x14ac:dyDescent="0.3">
      <c r="A214" s="18">
        <v>43964</v>
      </c>
      <c r="B214" s="11" t="s">
        <v>20</v>
      </c>
      <c r="C214" s="11" t="str">
        <f t="shared" si="3"/>
        <v>43964Краснодар</v>
      </c>
      <c r="D214" s="11">
        <v>19</v>
      </c>
      <c r="E214" s="11">
        <v>1605</v>
      </c>
      <c r="F214" s="11">
        <v>1447</v>
      </c>
    </row>
    <row r="215" spans="1:6" ht="14.25" customHeight="1" x14ac:dyDescent="0.3">
      <c r="A215" s="18">
        <v>43964</v>
      </c>
      <c r="B215" s="11" t="s">
        <v>22</v>
      </c>
      <c r="C215" s="11" t="str">
        <f t="shared" si="3"/>
        <v>43964Москва Восток</v>
      </c>
      <c r="D215" s="11">
        <v>54</v>
      </c>
      <c r="E215" s="11">
        <v>11522</v>
      </c>
      <c r="F215" s="11">
        <v>10803</v>
      </c>
    </row>
    <row r="216" spans="1:6" ht="14.25" customHeight="1" x14ac:dyDescent="0.3">
      <c r="A216" s="18">
        <v>43964</v>
      </c>
      <c r="B216" s="11" t="s">
        <v>21</v>
      </c>
      <c r="C216" s="11" t="str">
        <f t="shared" si="3"/>
        <v>43964Москва Запад</v>
      </c>
      <c r="D216" s="11">
        <v>60</v>
      </c>
      <c r="E216" s="11">
        <v>12007</v>
      </c>
      <c r="F216" s="11">
        <v>11245</v>
      </c>
    </row>
    <row r="217" spans="1:6" ht="14.25" customHeight="1" x14ac:dyDescent="0.3">
      <c r="A217" s="18">
        <v>43964</v>
      </c>
      <c r="B217" s="11" t="s">
        <v>13</v>
      </c>
      <c r="C217" s="11" t="str">
        <f t="shared" si="3"/>
        <v>43964Нижний Новгород</v>
      </c>
      <c r="D217" s="11">
        <v>19</v>
      </c>
      <c r="E217" s="11">
        <v>1625</v>
      </c>
      <c r="F217" s="11">
        <v>1444</v>
      </c>
    </row>
    <row r="218" spans="1:6" ht="14.25" customHeight="1" x14ac:dyDescent="0.3">
      <c r="A218" s="18">
        <v>43964</v>
      </c>
      <c r="B218" s="11" t="s">
        <v>23</v>
      </c>
      <c r="C218" s="11" t="str">
        <f t="shared" si="3"/>
        <v>43964Новосибирск</v>
      </c>
      <c r="D218" s="11">
        <v>15</v>
      </c>
      <c r="E218" s="11">
        <v>854</v>
      </c>
      <c r="F218" s="11">
        <v>756</v>
      </c>
    </row>
    <row r="219" spans="1:6" ht="14.25" customHeight="1" x14ac:dyDescent="0.3">
      <c r="A219" s="18">
        <v>43964</v>
      </c>
      <c r="B219" s="11" t="s">
        <v>18</v>
      </c>
      <c r="C219" s="11" t="str">
        <f t="shared" si="3"/>
        <v>43964Пермь</v>
      </c>
      <c r="D219" s="11">
        <v>15</v>
      </c>
      <c r="E219" s="11">
        <v>898</v>
      </c>
      <c r="F219" s="11">
        <v>795</v>
      </c>
    </row>
    <row r="220" spans="1:6" ht="14.25" customHeight="1" x14ac:dyDescent="0.3">
      <c r="A220" s="18">
        <v>43964</v>
      </c>
      <c r="B220" s="11" t="s">
        <v>19</v>
      </c>
      <c r="C220" s="11" t="str">
        <f t="shared" si="3"/>
        <v>43964Ростов-на-Дону</v>
      </c>
      <c r="D220" s="11">
        <v>15</v>
      </c>
      <c r="E220" s="11">
        <v>599</v>
      </c>
      <c r="F220" s="11">
        <v>515</v>
      </c>
    </row>
    <row r="221" spans="1:6" ht="14.25" customHeight="1" x14ac:dyDescent="0.3">
      <c r="A221" s="18">
        <v>43964</v>
      </c>
      <c r="B221" s="11" t="s">
        <v>15</v>
      </c>
      <c r="C221" s="11" t="str">
        <f t="shared" si="3"/>
        <v>43964Санкт-Петербург Север</v>
      </c>
      <c r="D221" s="11">
        <v>125</v>
      </c>
      <c r="E221" s="11">
        <v>19965</v>
      </c>
      <c r="F221" s="11">
        <v>18573</v>
      </c>
    </row>
    <row r="222" spans="1:6" ht="14.25" customHeight="1" x14ac:dyDescent="0.3">
      <c r="A222" s="18">
        <v>43964</v>
      </c>
      <c r="B222" s="11" t="s">
        <v>14</v>
      </c>
      <c r="C222" s="11" t="str">
        <f t="shared" si="3"/>
        <v>43964Санкт-Петербург Юг</v>
      </c>
      <c r="D222" s="11">
        <v>129</v>
      </c>
      <c r="E222" s="11">
        <v>15304</v>
      </c>
      <c r="F222" s="11">
        <v>14315</v>
      </c>
    </row>
    <row r="223" spans="1:6" ht="14.25" customHeight="1" x14ac:dyDescent="0.3">
      <c r="A223" s="18">
        <v>43964</v>
      </c>
      <c r="B223" s="11" t="s">
        <v>12</v>
      </c>
      <c r="C223" s="11" t="str">
        <f t="shared" si="3"/>
        <v>43964Тольятти</v>
      </c>
      <c r="D223" s="11">
        <v>10</v>
      </c>
      <c r="E223" s="11">
        <v>612</v>
      </c>
      <c r="F223" s="11">
        <v>530</v>
      </c>
    </row>
    <row r="224" spans="1:6" ht="14.25" customHeight="1" x14ac:dyDescent="0.3">
      <c r="A224" s="18">
        <v>43965</v>
      </c>
      <c r="B224" s="11" t="s">
        <v>16</v>
      </c>
      <c r="C224" s="11" t="str">
        <f t="shared" si="3"/>
        <v>43965Волгоград</v>
      </c>
      <c r="D224" s="11">
        <v>36</v>
      </c>
      <c r="E224" s="11">
        <v>4285</v>
      </c>
      <c r="F224" s="11">
        <v>3950</v>
      </c>
    </row>
    <row r="225" spans="1:6" ht="14.25" customHeight="1" x14ac:dyDescent="0.3">
      <c r="A225" s="18">
        <v>43965</v>
      </c>
      <c r="B225" s="11" t="s">
        <v>11</v>
      </c>
      <c r="C225" s="11" t="str">
        <f t="shared" si="3"/>
        <v>43965Екатеринбург</v>
      </c>
      <c r="D225" s="11">
        <v>31</v>
      </c>
      <c r="E225" s="11">
        <v>4695</v>
      </c>
      <c r="F225" s="11">
        <v>4372</v>
      </c>
    </row>
    <row r="226" spans="1:6" ht="14.25" customHeight="1" x14ac:dyDescent="0.3">
      <c r="A226" s="18">
        <v>43965</v>
      </c>
      <c r="B226" s="11" t="s">
        <v>17</v>
      </c>
      <c r="C226" s="11" t="str">
        <f t="shared" si="3"/>
        <v>43965Казань</v>
      </c>
      <c r="D226" s="11">
        <v>21</v>
      </c>
      <c r="E226" s="11">
        <v>1993</v>
      </c>
      <c r="F226" s="11">
        <v>1796</v>
      </c>
    </row>
    <row r="227" spans="1:6" ht="14.25" customHeight="1" x14ac:dyDescent="0.3">
      <c r="A227" s="18">
        <v>43965</v>
      </c>
      <c r="B227" s="11" t="s">
        <v>10</v>
      </c>
      <c r="C227" s="11" t="str">
        <f t="shared" si="3"/>
        <v>43965Кемерово</v>
      </c>
      <c r="D227" s="11">
        <v>21</v>
      </c>
      <c r="E227" s="11">
        <v>1706</v>
      </c>
      <c r="F227" s="11">
        <v>1548</v>
      </c>
    </row>
    <row r="228" spans="1:6" ht="14.25" customHeight="1" x14ac:dyDescent="0.3">
      <c r="A228" s="18">
        <v>43965</v>
      </c>
      <c r="B228" s="11" t="s">
        <v>20</v>
      </c>
      <c r="C228" s="11" t="str">
        <f t="shared" si="3"/>
        <v>43965Краснодар</v>
      </c>
      <c r="D228" s="11">
        <v>19</v>
      </c>
      <c r="E228" s="11">
        <v>1635</v>
      </c>
      <c r="F228" s="11">
        <v>1487</v>
      </c>
    </row>
    <row r="229" spans="1:6" ht="14.25" customHeight="1" x14ac:dyDescent="0.3">
      <c r="A229" s="18">
        <v>43965</v>
      </c>
      <c r="B229" s="11" t="s">
        <v>22</v>
      </c>
      <c r="C229" s="11" t="str">
        <f t="shared" si="3"/>
        <v>43965Москва Восток</v>
      </c>
      <c r="D229" s="11">
        <v>54</v>
      </c>
      <c r="E229" s="11">
        <v>11194</v>
      </c>
      <c r="F229" s="11">
        <v>10554</v>
      </c>
    </row>
    <row r="230" spans="1:6" ht="14.25" customHeight="1" x14ac:dyDescent="0.3">
      <c r="A230" s="18">
        <v>43965</v>
      </c>
      <c r="B230" s="11" t="s">
        <v>21</v>
      </c>
      <c r="C230" s="11" t="str">
        <f t="shared" si="3"/>
        <v>43965Москва Запад</v>
      </c>
      <c r="D230" s="11">
        <v>60</v>
      </c>
      <c r="E230" s="11">
        <v>11935</v>
      </c>
      <c r="F230" s="11">
        <v>11178</v>
      </c>
    </row>
    <row r="231" spans="1:6" ht="14.25" customHeight="1" x14ac:dyDescent="0.3">
      <c r="A231" s="18">
        <v>43965</v>
      </c>
      <c r="B231" s="11" t="s">
        <v>13</v>
      </c>
      <c r="C231" s="11" t="str">
        <f t="shared" si="3"/>
        <v>43965Нижний Новгород</v>
      </c>
      <c r="D231" s="11">
        <v>19</v>
      </c>
      <c r="E231" s="11">
        <v>1675</v>
      </c>
      <c r="F231" s="11">
        <v>1475</v>
      </c>
    </row>
    <row r="232" spans="1:6" ht="14.25" customHeight="1" x14ac:dyDescent="0.3">
      <c r="A232" s="18">
        <v>43965</v>
      </c>
      <c r="B232" s="11" t="s">
        <v>23</v>
      </c>
      <c r="C232" s="11" t="str">
        <f t="shared" si="3"/>
        <v>43965Новосибирск</v>
      </c>
      <c r="D232" s="11">
        <v>16</v>
      </c>
      <c r="E232" s="11">
        <v>834</v>
      </c>
      <c r="F232" s="11">
        <v>735</v>
      </c>
    </row>
    <row r="233" spans="1:6" ht="14.25" customHeight="1" x14ac:dyDescent="0.3">
      <c r="A233" s="18">
        <v>43965</v>
      </c>
      <c r="B233" s="11" t="s">
        <v>18</v>
      </c>
      <c r="C233" s="11" t="str">
        <f t="shared" si="3"/>
        <v>43965Пермь</v>
      </c>
      <c r="D233" s="11">
        <v>15</v>
      </c>
      <c r="E233" s="11">
        <v>890</v>
      </c>
      <c r="F233" s="11">
        <v>777</v>
      </c>
    </row>
    <row r="234" spans="1:6" ht="14.25" customHeight="1" x14ac:dyDescent="0.3">
      <c r="A234" s="18">
        <v>43965</v>
      </c>
      <c r="B234" s="11" t="s">
        <v>19</v>
      </c>
      <c r="C234" s="11" t="str">
        <f t="shared" si="3"/>
        <v>43965Ростов-на-Дону</v>
      </c>
      <c r="D234" s="11">
        <v>15</v>
      </c>
      <c r="E234" s="11">
        <v>638</v>
      </c>
      <c r="F234" s="11">
        <v>548</v>
      </c>
    </row>
    <row r="235" spans="1:6" ht="14.25" customHeight="1" x14ac:dyDescent="0.3">
      <c r="A235" s="18">
        <v>43965</v>
      </c>
      <c r="B235" s="11" t="s">
        <v>15</v>
      </c>
      <c r="C235" s="11" t="str">
        <f t="shared" si="3"/>
        <v>43965Санкт-Петербург Север</v>
      </c>
      <c r="D235" s="11">
        <v>125</v>
      </c>
      <c r="E235" s="11">
        <v>20247</v>
      </c>
      <c r="F235" s="11">
        <v>18812</v>
      </c>
    </row>
    <row r="236" spans="1:6" ht="14.25" customHeight="1" x14ac:dyDescent="0.3">
      <c r="A236" s="18">
        <v>43965</v>
      </c>
      <c r="B236" s="11" t="s">
        <v>14</v>
      </c>
      <c r="C236" s="11" t="str">
        <f t="shared" si="3"/>
        <v>43965Санкт-Петербург Юг</v>
      </c>
      <c r="D236" s="11">
        <v>129</v>
      </c>
      <c r="E236" s="11">
        <v>15804</v>
      </c>
      <c r="F236" s="11">
        <v>14738</v>
      </c>
    </row>
    <row r="237" spans="1:6" ht="14.25" customHeight="1" x14ac:dyDescent="0.3">
      <c r="A237" s="18">
        <v>43965</v>
      </c>
      <c r="B237" s="11" t="s">
        <v>12</v>
      </c>
      <c r="C237" s="11" t="str">
        <f t="shared" si="3"/>
        <v>43965Тольятти</v>
      </c>
      <c r="D237" s="11">
        <v>10</v>
      </c>
      <c r="E237" s="11">
        <v>627</v>
      </c>
      <c r="F237" s="11">
        <v>545</v>
      </c>
    </row>
    <row r="238" spans="1:6" ht="14.25" customHeight="1" x14ac:dyDescent="0.3">
      <c r="A238" s="18">
        <v>43966</v>
      </c>
      <c r="B238" s="11" t="s">
        <v>16</v>
      </c>
      <c r="C238" s="11" t="str">
        <f t="shared" si="3"/>
        <v>43966Волгоград</v>
      </c>
      <c r="D238" s="11">
        <v>36</v>
      </c>
      <c r="E238" s="11">
        <v>4862</v>
      </c>
      <c r="F238" s="11">
        <v>4476</v>
      </c>
    </row>
    <row r="239" spans="1:6" ht="14.25" customHeight="1" x14ac:dyDescent="0.3">
      <c r="A239" s="18">
        <v>43966</v>
      </c>
      <c r="B239" s="11" t="s">
        <v>11</v>
      </c>
      <c r="C239" s="11" t="str">
        <f t="shared" si="3"/>
        <v>43966Екатеринбург</v>
      </c>
      <c r="D239" s="11">
        <v>31</v>
      </c>
      <c r="E239" s="11">
        <v>5184</v>
      </c>
      <c r="F239" s="11">
        <v>4778</v>
      </c>
    </row>
    <row r="240" spans="1:6" ht="14.25" customHeight="1" x14ac:dyDescent="0.3">
      <c r="A240" s="18">
        <v>43966</v>
      </c>
      <c r="B240" s="11" t="s">
        <v>17</v>
      </c>
      <c r="C240" s="11" t="str">
        <f t="shared" si="3"/>
        <v>43966Казань</v>
      </c>
      <c r="D240" s="11">
        <v>21</v>
      </c>
      <c r="E240" s="11">
        <v>2255</v>
      </c>
      <c r="F240" s="11">
        <v>2045</v>
      </c>
    </row>
    <row r="241" spans="1:6" ht="14.25" customHeight="1" x14ac:dyDescent="0.3">
      <c r="A241" s="18">
        <v>43966</v>
      </c>
      <c r="B241" s="11" t="s">
        <v>10</v>
      </c>
      <c r="C241" s="11" t="str">
        <f t="shared" si="3"/>
        <v>43966Кемерово</v>
      </c>
      <c r="D241" s="11">
        <v>21</v>
      </c>
      <c r="E241" s="11">
        <v>1926</v>
      </c>
      <c r="F241" s="11">
        <v>1742</v>
      </c>
    </row>
    <row r="242" spans="1:6" ht="14.25" customHeight="1" x14ac:dyDescent="0.3">
      <c r="A242" s="18">
        <v>43966</v>
      </c>
      <c r="B242" s="11" t="s">
        <v>20</v>
      </c>
      <c r="C242" s="11" t="str">
        <f t="shared" si="3"/>
        <v>43966Краснодар</v>
      </c>
      <c r="D242" s="11">
        <v>19</v>
      </c>
      <c r="E242" s="11">
        <v>1780</v>
      </c>
      <c r="F242" s="11">
        <v>1615</v>
      </c>
    </row>
    <row r="243" spans="1:6" ht="14.25" customHeight="1" x14ac:dyDescent="0.3">
      <c r="A243" s="18">
        <v>43966</v>
      </c>
      <c r="B243" s="11" t="s">
        <v>22</v>
      </c>
      <c r="C243" s="11" t="str">
        <f t="shared" si="3"/>
        <v>43966Москва Восток</v>
      </c>
      <c r="D243" s="11">
        <v>54</v>
      </c>
      <c r="E243" s="11">
        <v>12791</v>
      </c>
      <c r="F243" s="11">
        <v>11950</v>
      </c>
    </row>
    <row r="244" spans="1:6" ht="14.25" customHeight="1" x14ac:dyDescent="0.3">
      <c r="A244" s="18">
        <v>43966</v>
      </c>
      <c r="B244" s="11" t="s">
        <v>21</v>
      </c>
      <c r="C244" s="11" t="str">
        <f t="shared" si="3"/>
        <v>43966Москва Запад</v>
      </c>
      <c r="D244" s="11">
        <v>60</v>
      </c>
      <c r="E244" s="11">
        <v>13544</v>
      </c>
      <c r="F244" s="11">
        <v>12643</v>
      </c>
    </row>
    <row r="245" spans="1:6" ht="14.25" customHeight="1" x14ac:dyDescent="0.3">
      <c r="A245" s="18">
        <v>43966</v>
      </c>
      <c r="B245" s="11" t="s">
        <v>13</v>
      </c>
      <c r="C245" s="11" t="str">
        <f t="shared" si="3"/>
        <v>43966Нижний Новгород</v>
      </c>
      <c r="D245" s="11">
        <v>19</v>
      </c>
      <c r="E245" s="11">
        <v>1940</v>
      </c>
      <c r="F245" s="11">
        <v>1715</v>
      </c>
    </row>
    <row r="246" spans="1:6" ht="14.25" customHeight="1" x14ac:dyDescent="0.3">
      <c r="A246" s="18">
        <v>43966</v>
      </c>
      <c r="B246" s="11" t="s">
        <v>23</v>
      </c>
      <c r="C246" s="11" t="str">
        <f t="shared" si="3"/>
        <v>43966Новосибирск</v>
      </c>
      <c r="D246" s="11">
        <v>16</v>
      </c>
      <c r="E246" s="11">
        <v>817</v>
      </c>
      <c r="F246" s="11">
        <v>718</v>
      </c>
    </row>
    <row r="247" spans="1:6" ht="14.25" customHeight="1" x14ac:dyDescent="0.3">
      <c r="A247" s="18">
        <v>43966</v>
      </c>
      <c r="B247" s="11" t="s">
        <v>18</v>
      </c>
      <c r="C247" s="11" t="str">
        <f t="shared" si="3"/>
        <v>43966Пермь</v>
      </c>
      <c r="D247" s="11">
        <v>15</v>
      </c>
      <c r="E247" s="11">
        <v>980</v>
      </c>
      <c r="F247" s="11">
        <v>867</v>
      </c>
    </row>
    <row r="248" spans="1:6" ht="14.25" customHeight="1" x14ac:dyDescent="0.3">
      <c r="A248" s="18">
        <v>43966</v>
      </c>
      <c r="B248" s="11" t="s">
        <v>19</v>
      </c>
      <c r="C248" s="11" t="str">
        <f t="shared" si="3"/>
        <v>43966Ростов-на-Дону</v>
      </c>
      <c r="D248" s="11">
        <v>15</v>
      </c>
      <c r="E248" s="11">
        <v>688</v>
      </c>
      <c r="F248" s="11">
        <v>598</v>
      </c>
    </row>
    <row r="249" spans="1:6" ht="14.25" customHeight="1" x14ac:dyDescent="0.3">
      <c r="A249" s="18">
        <v>43966</v>
      </c>
      <c r="B249" s="11" t="s">
        <v>15</v>
      </c>
      <c r="C249" s="11" t="str">
        <f t="shared" si="3"/>
        <v>43966Санкт-Петербург Север</v>
      </c>
      <c r="D249" s="11">
        <v>125</v>
      </c>
      <c r="E249" s="11">
        <v>21862</v>
      </c>
      <c r="F249" s="11">
        <v>20235</v>
      </c>
    </row>
    <row r="250" spans="1:6" ht="14.25" customHeight="1" x14ac:dyDescent="0.3">
      <c r="A250" s="18">
        <v>43966</v>
      </c>
      <c r="B250" s="11" t="s">
        <v>14</v>
      </c>
      <c r="C250" s="11" t="str">
        <f t="shared" si="3"/>
        <v>43966Санкт-Петербург Юг</v>
      </c>
      <c r="D250" s="11">
        <v>129</v>
      </c>
      <c r="E250" s="11">
        <v>17808</v>
      </c>
      <c r="F250" s="11">
        <v>16486</v>
      </c>
    </row>
    <row r="251" spans="1:6" ht="14.25" customHeight="1" x14ac:dyDescent="0.3">
      <c r="A251" s="18">
        <v>43966</v>
      </c>
      <c r="B251" s="11" t="s">
        <v>12</v>
      </c>
      <c r="C251" s="11" t="str">
        <f t="shared" si="3"/>
        <v>43966Тольятти</v>
      </c>
      <c r="D251" s="11">
        <v>10</v>
      </c>
      <c r="E251" s="11">
        <v>743</v>
      </c>
      <c r="F251" s="11">
        <v>652</v>
      </c>
    </row>
    <row r="252" spans="1:6" ht="14.25" customHeight="1" x14ac:dyDescent="0.3">
      <c r="A252" s="18">
        <v>43967</v>
      </c>
      <c r="B252" s="11" t="s">
        <v>16</v>
      </c>
      <c r="C252" s="11" t="str">
        <f t="shared" si="3"/>
        <v>43967Волгоград</v>
      </c>
      <c r="D252" s="11">
        <v>36</v>
      </c>
      <c r="E252" s="11">
        <v>5286</v>
      </c>
      <c r="F252" s="11">
        <v>4867</v>
      </c>
    </row>
    <row r="253" spans="1:6" ht="14.25" customHeight="1" x14ac:dyDescent="0.3">
      <c r="A253" s="18">
        <v>43967</v>
      </c>
      <c r="B253" s="11" t="s">
        <v>11</v>
      </c>
      <c r="C253" s="11" t="str">
        <f t="shared" si="3"/>
        <v>43967Екатеринбург</v>
      </c>
      <c r="D253" s="11">
        <v>31</v>
      </c>
      <c r="E253" s="11">
        <v>5593</v>
      </c>
      <c r="F253" s="11">
        <v>5177</v>
      </c>
    </row>
    <row r="254" spans="1:6" ht="14.25" customHeight="1" x14ac:dyDescent="0.3">
      <c r="A254" s="18">
        <v>43967</v>
      </c>
      <c r="B254" s="11" t="s">
        <v>17</v>
      </c>
      <c r="C254" s="11" t="str">
        <f t="shared" si="3"/>
        <v>43967Казань</v>
      </c>
      <c r="D254" s="11">
        <v>21</v>
      </c>
      <c r="E254" s="11">
        <v>2427</v>
      </c>
      <c r="F254" s="11">
        <v>2213</v>
      </c>
    </row>
    <row r="255" spans="1:6" ht="14.25" customHeight="1" x14ac:dyDescent="0.3">
      <c r="A255" s="18">
        <v>43967</v>
      </c>
      <c r="B255" s="11" t="s">
        <v>10</v>
      </c>
      <c r="C255" s="11" t="str">
        <f t="shared" si="3"/>
        <v>43967Кемерово</v>
      </c>
      <c r="D255" s="11">
        <v>21</v>
      </c>
      <c r="E255" s="11">
        <v>2145</v>
      </c>
      <c r="F255" s="11">
        <v>1947</v>
      </c>
    </row>
    <row r="256" spans="1:6" ht="14.25" customHeight="1" x14ac:dyDescent="0.3">
      <c r="A256" s="18">
        <v>43967</v>
      </c>
      <c r="B256" s="11" t="s">
        <v>20</v>
      </c>
      <c r="C256" s="11" t="str">
        <f t="shared" si="3"/>
        <v>43967Краснодар</v>
      </c>
      <c r="D256" s="11">
        <v>19</v>
      </c>
      <c r="E256" s="11">
        <v>2039</v>
      </c>
      <c r="F256" s="11">
        <v>1868</v>
      </c>
    </row>
    <row r="257" spans="1:6" ht="14.25" customHeight="1" x14ac:dyDescent="0.3">
      <c r="A257" s="18">
        <v>43967</v>
      </c>
      <c r="B257" s="11" t="s">
        <v>22</v>
      </c>
      <c r="C257" s="11" t="str">
        <f t="shared" si="3"/>
        <v>43967Москва Восток</v>
      </c>
      <c r="D257" s="11">
        <v>54</v>
      </c>
      <c r="E257" s="11">
        <v>13170</v>
      </c>
      <c r="F257" s="11">
        <v>12299</v>
      </c>
    </row>
    <row r="258" spans="1:6" ht="14.25" customHeight="1" x14ac:dyDescent="0.3">
      <c r="A258" s="18">
        <v>43967</v>
      </c>
      <c r="B258" s="11" t="s">
        <v>21</v>
      </c>
      <c r="C258" s="11" t="str">
        <f t="shared" si="3"/>
        <v>43967Москва Запад</v>
      </c>
      <c r="D258" s="11">
        <v>60</v>
      </c>
      <c r="E258" s="11">
        <v>14049</v>
      </c>
      <c r="F258" s="11">
        <v>13118</v>
      </c>
    </row>
    <row r="259" spans="1:6" ht="14.25" customHeight="1" x14ac:dyDescent="0.3">
      <c r="A259" s="18">
        <v>43967</v>
      </c>
      <c r="B259" s="11" t="s">
        <v>13</v>
      </c>
      <c r="C259" s="11" t="str">
        <f t="shared" ref="C259:C322" si="4">_xlfn.CONCAT(A259,B259)</f>
        <v>43967Нижний Новгород</v>
      </c>
      <c r="D259" s="11">
        <v>19</v>
      </c>
      <c r="E259" s="11">
        <v>2080</v>
      </c>
      <c r="F259" s="11">
        <v>1844</v>
      </c>
    </row>
    <row r="260" spans="1:6" ht="14.25" customHeight="1" x14ac:dyDescent="0.3">
      <c r="A260" s="18">
        <v>43967</v>
      </c>
      <c r="B260" s="11" t="s">
        <v>23</v>
      </c>
      <c r="C260" s="11" t="str">
        <f t="shared" si="4"/>
        <v>43967Новосибирск</v>
      </c>
      <c r="D260" s="11">
        <v>16</v>
      </c>
      <c r="E260" s="11">
        <v>920</v>
      </c>
      <c r="F260" s="11">
        <v>818</v>
      </c>
    </row>
    <row r="261" spans="1:6" ht="14.25" customHeight="1" x14ac:dyDescent="0.3">
      <c r="A261" s="18">
        <v>43967</v>
      </c>
      <c r="B261" s="11" t="s">
        <v>18</v>
      </c>
      <c r="C261" s="11" t="str">
        <f t="shared" si="4"/>
        <v>43967Пермь</v>
      </c>
      <c r="D261" s="11">
        <v>15</v>
      </c>
      <c r="E261" s="11">
        <v>1111</v>
      </c>
      <c r="F261" s="11">
        <v>992</v>
      </c>
    </row>
    <row r="262" spans="1:6" ht="14.25" customHeight="1" x14ac:dyDescent="0.3">
      <c r="A262" s="18">
        <v>43967</v>
      </c>
      <c r="B262" s="11" t="s">
        <v>19</v>
      </c>
      <c r="C262" s="11" t="str">
        <f t="shared" si="4"/>
        <v>43967Ростов-на-Дону</v>
      </c>
      <c r="D262" s="11">
        <v>15</v>
      </c>
      <c r="E262" s="11">
        <v>747</v>
      </c>
      <c r="F262" s="11">
        <v>647</v>
      </c>
    </row>
    <row r="263" spans="1:6" ht="14.25" customHeight="1" x14ac:dyDescent="0.3">
      <c r="A263" s="18">
        <v>43967</v>
      </c>
      <c r="B263" s="11" t="s">
        <v>15</v>
      </c>
      <c r="C263" s="11" t="str">
        <f t="shared" si="4"/>
        <v>43967Санкт-Петербург Север</v>
      </c>
      <c r="D263" s="11">
        <v>125</v>
      </c>
      <c r="E263" s="11">
        <v>22291</v>
      </c>
      <c r="F263" s="11">
        <v>20635</v>
      </c>
    </row>
    <row r="264" spans="1:6" ht="14.25" customHeight="1" x14ac:dyDescent="0.3">
      <c r="A264" s="18">
        <v>43967</v>
      </c>
      <c r="B264" s="11" t="s">
        <v>14</v>
      </c>
      <c r="C264" s="11" t="str">
        <f t="shared" si="4"/>
        <v>43967Санкт-Петербург Юг</v>
      </c>
      <c r="D264" s="11">
        <v>129</v>
      </c>
      <c r="E264" s="11">
        <v>17914</v>
      </c>
      <c r="F264" s="11">
        <v>16631</v>
      </c>
    </row>
    <row r="265" spans="1:6" ht="14.25" customHeight="1" x14ac:dyDescent="0.3">
      <c r="A265" s="18">
        <v>43967</v>
      </c>
      <c r="B265" s="11" t="s">
        <v>12</v>
      </c>
      <c r="C265" s="11" t="str">
        <f t="shared" si="4"/>
        <v>43967Тольятти</v>
      </c>
      <c r="D265" s="11">
        <v>10</v>
      </c>
      <c r="E265" s="11">
        <v>760</v>
      </c>
      <c r="F265" s="11">
        <v>672</v>
      </c>
    </row>
    <row r="266" spans="1:6" ht="14.25" customHeight="1" x14ac:dyDescent="0.3">
      <c r="A266" s="18">
        <v>43968</v>
      </c>
      <c r="B266" s="11" t="s">
        <v>16</v>
      </c>
      <c r="C266" s="11" t="str">
        <f t="shared" si="4"/>
        <v>43968Волгоград</v>
      </c>
      <c r="D266" s="11">
        <v>36</v>
      </c>
      <c r="E266" s="11">
        <v>4918</v>
      </c>
      <c r="F266" s="11">
        <v>4554</v>
      </c>
    </row>
    <row r="267" spans="1:6" ht="14.25" customHeight="1" x14ac:dyDescent="0.3">
      <c r="A267" s="18">
        <v>43968</v>
      </c>
      <c r="B267" s="11" t="s">
        <v>11</v>
      </c>
      <c r="C267" s="11" t="str">
        <f t="shared" si="4"/>
        <v>43968Екатеринбург</v>
      </c>
      <c r="D267" s="11">
        <v>31</v>
      </c>
      <c r="E267" s="11">
        <v>5206</v>
      </c>
      <c r="F267" s="11">
        <v>4843</v>
      </c>
    </row>
    <row r="268" spans="1:6" ht="14.25" customHeight="1" x14ac:dyDescent="0.3">
      <c r="A268" s="18">
        <v>43968</v>
      </c>
      <c r="B268" s="11" t="s">
        <v>17</v>
      </c>
      <c r="C268" s="11" t="str">
        <f t="shared" si="4"/>
        <v>43968Казань</v>
      </c>
      <c r="D268" s="11">
        <v>21</v>
      </c>
      <c r="E268" s="11">
        <v>2054</v>
      </c>
      <c r="F268" s="11">
        <v>1883</v>
      </c>
    </row>
    <row r="269" spans="1:6" ht="14.25" customHeight="1" x14ac:dyDescent="0.3">
      <c r="A269" s="18">
        <v>43968</v>
      </c>
      <c r="B269" s="11" t="s">
        <v>10</v>
      </c>
      <c r="C269" s="11" t="str">
        <f t="shared" si="4"/>
        <v>43968Кемерово</v>
      </c>
      <c r="D269" s="11">
        <v>21</v>
      </c>
      <c r="E269" s="11">
        <v>1874</v>
      </c>
      <c r="F269" s="11">
        <v>1705</v>
      </c>
    </row>
    <row r="270" spans="1:6" ht="14.25" customHeight="1" x14ac:dyDescent="0.3">
      <c r="A270" s="18">
        <v>43968</v>
      </c>
      <c r="B270" s="11" t="s">
        <v>20</v>
      </c>
      <c r="C270" s="11" t="str">
        <f t="shared" si="4"/>
        <v>43968Краснодар</v>
      </c>
      <c r="D270" s="11">
        <v>19</v>
      </c>
      <c r="E270" s="11">
        <v>1790</v>
      </c>
      <c r="F270" s="11">
        <v>1633</v>
      </c>
    </row>
    <row r="271" spans="1:6" ht="14.25" customHeight="1" x14ac:dyDescent="0.3">
      <c r="A271" s="18">
        <v>43968</v>
      </c>
      <c r="B271" s="11" t="s">
        <v>22</v>
      </c>
      <c r="C271" s="11" t="str">
        <f t="shared" si="4"/>
        <v>43968Москва Восток</v>
      </c>
      <c r="D271" s="11">
        <v>54</v>
      </c>
      <c r="E271" s="11">
        <v>11128</v>
      </c>
      <c r="F271" s="11">
        <v>10467</v>
      </c>
    </row>
    <row r="272" spans="1:6" ht="14.25" customHeight="1" x14ac:dyDescent="0.3">
      <c r="A272" s="18">
        <v>43968</v>
      </c>
      <c r="B272" s="11" t="s">
        <v>21</v>
      </c>
      <c r="C272" s="11" t="str">
        <f t="shared" si="4"/>
        <v>43968Москва Запад</v>
      </c>
      <c r="D272" s="11">
        <v>60</v>
      </c>
      <c r="E272" s="11">
        <v>11698</v>
      </c>
      <c r="F272" s="11">
        <v>10989</v>
      </c>
    </row>
    <row r="273" spans="1:6" ht="14.25" customHeight="1" x14ac:dyDescent="0.3">
      <c r="A273" s="18">
        <v>43968</v>
      </c>
      <c r="B273" s="11" t="s">
        <v>13</v>
      </c>
      <c r="C273" s="11" t="str">
        <f t="shared" si="4"/>
        <v>43968Нижний Новгород</v>
      </c>
      <c r="D273" s="11">
        <v>19</v>
      </c>
      <c r="E273" s="11">
        <v>1871</v>
      </c>
      <c r="F273" s="11">
        <v>1660</v>
      </c>
    </row>
    <row r="274" spans="1:6" ht="14.25" customHeight="1" x14ac:dyDescent="0.3">
      <c r="A274" s="18">
        <v>43968</v>
      </c>
      <c r="B274" s="11" t="s">
        <v>23</v>
      </c>
      <c r="C274" s="11" t="str">
        <f t="shared" si="4"/>
        <v>43968Новосибирск</v>
      </c>
      <c r="D274" s="11">
        <v>16</v>
      </c>
      <c r="E274" s="11">
        <v>859</v>
      </c>
      <c r="F274" s="11">
        <v>746</v>
      </c>
    </row>
    <row r="275" spans="1:6" ht="14.25" customHeight="1" x14ac:dyDescent="0.3">
      <c r="A275" s="18">
        <v>43968</v>
      </c>
      <c r="B275" s="11" t="s">
        <v>18</v>
      </c>
      <c r="C275" s="11" t="str">
        <f t="shared" si="4"/>
        <v>43968Пермь</v>
      </c>
      <c r="D275" s="11">
        <v>15</v>
      </c>
      <c r="E275" s="11">
        <v>971</v>
      </c>
      <c r="F275" s="11">
        <v>856</v>
      </c>
    </row>
    <row r="276" spans="1:6" ht="14.25" customHeight="1" x14ac:dyDescent="0.3">
      <c r="A276" s="18">
        <v>43968</v>
      </c>
      <c r="B276" s="11" t="s">
        <v>19</v>
      </c>
      <c r="C276" s="11" t="str">
        <f t="shared" si="4"/>
        <v>43968Ростов-на-Дону</v>
      </c>
      <c r="D276" s="11">
        <v>15</v>
      </c>
      <c r="E276" s="11">
        <v>692</v>
      </c>
      <c r="F276" s="11">
        <v>591</v>
      </c>
    </row>
    <row r="277" spans="1:6" ht="14.25" customHeight="1" x14ac:dyDescent="0.3">
      <c r="A277" s="18">
        <v>43968</v>
      </c>
      <c r="B277" s="11" t="s">
        <v>15</v>
      </c>
      <c r="C277" s="11" t="str">
        <f t="shared" si="4"/>
        <v>43968Санкт-Петербург Север</v>
      </c>
      <c r="D277" s="11">
        <v>125</v>
      </c>
      <c r="E277" s="11">
        <v>20079</v>
      </c>
      <c r="F277" s="11">
        <v>18721</v>
      </c>
    </row>
    <row r="278" spans="1:6" ht="14.25" customHeight="1" x14ac:dyDescent="0.3">
      <c r="A278" s="18">
        <v>43968</v>
      </c>
      <c r="B278" s="11" t="s">
        <v>14</v>
      </c>
      <c r="C278" s="11" t="str">
        <f t="shared" si="4"/>
        <v>43968Санкт-Петербург Юг</v>
      </c>
      <c r="D278" s="11">
        <v>129</v>
      </c>
      <c r="E278" s="11">
        <v>15744</v>
      </c>
      <c r="F278" s="11">
        <v>14685</v>
      </c>
    </row>
    <row r="279" spans="1:6" ht="14.25" customHeight="1" x14ac:dyDescent="0.3">
      <c r="A279" s="18">
        <v>43968</v>
      </c>
      <c r="B279" s="11" t="s">
        <v>12</v>
      </c>
      <c r="C279" s="11" t="str">
        <f t="shared" si="4"/>
        <v>43968Тольятти</v>
      </c>
      <c r="D279" s="11">
        <v>10</v>
      </c>
      <c r="E279" s="11">
        <v>591</v>
      </c>
      <c r="F279" s="11">
        <v>513</v>
      </c>
    </row>
    <row r="280" spans="1:6" ht="14.25" customHeight="1" x14ac:dyDescent="0.3">
      <c r="A280" s="18">
        <v>43969</v>
      </c>
      <c r="B280" s="11" t="s">
        <v>16</v>
      </c>
      <c r="C280" s="11" t="str">
        <f t="shared" si="4"/>
        <v>43969Волгоград</v>
      </c>
      <c r="D280" s="11">
        <v>36</v>
      </c>
      <c r="E280" s="11">
        <v>4885</v>
      </c>
      <c r="F280" s="11">
        <v>4502</v>
      </c>
    </row>
    <row r="281" spans="1:6" ht="14.25" customHeight="1" x14ac:dyDescent="0.3">
      <c r="A281" s="18">
        <v>43969</v>
      </c>
      <c r="B281" s="11" t="s">
        <v>11</v>
      </c>
      <c r="C281" s="11" t="str">
        <f t="shared" si="4"/>
        <v>43969Екатеринбург</v>
      </c>
      <c r="D281" s="11">
        <v>31</v>
      </c>
      <c r="E281" s="11">
        <v>5165</v>
      </c>
      <c r="F281" s="11">
        <v>4813</v>
      </c>
    </row>
    <row r="282" spans="1:6" ht="14.25" customHeight="1" x14ac:dyDescent="0.3">
      <c r="A282" s="18">
        <v>43969</v>
      </c>
      <c r="B282" s="11" t="s">
        <v>17</v>
      </c>
      <c r="C282" s="11" t="str">
        <f t="shared" si="4"/>
        <v>43969Казань</v>
      </c>
      <c r="D282" s="11">
        <v>21</v>
      </c>
      <c r="E282" s="11">
        <v>2136</v>
      </c>
      <c r="F282" s="11">
        <v>1947</v>
      </c>
    </row>
    <row r="283" spans="1:6" ht="14.25" customHeight="1" x14ac:dyDescent="0.3">
      <c r="A283" s="18">
        <v>43969</v>
      </c>
      <c r="B283" s="11" t="s">
        <v>10</v>
      </c>
      <c r="C283" s="11" t="str">
        <f t="shared" si="4"/>
        <v>43969Кемерово</v>
      </c>
      <c r="D283" s="11">
        <v>21</v>
      </c>
      <c r="E283" s="11">
        <v>1834</v>
      </c>
      <c r="F283" s="11">
        <v>1660</v>
      </c>
    </row>
    <row r="284" spans="1:6" ht="14.25" customHeight="1" x14ac:dyDescent="0.3">
      <c r="A284" s="18">
        <v>43969</v>
      </c>
      <c r="B284" s="11" t="s">
        <v>20</v>
      </c>
      <c r="C284" s="11" t="str">
        <f t="shared" si="4"/>
        <v>43969Краснодар</v>
      </c>
      <c r="D284" s="11">
        <v>19</v>
      </c>
      <c r="E284" s="11">
        <v>1741</v>
      </c>
      <c r="F284" s="11">
        <v>1597</v>
      </c>
    </row>
    <row r="285" spans="1:6" ht="14.25" customHeight="1" x14ac:dyDescent="0.3">
      <c r="A285" s="18">
        <v>43969</v>
      </c>
      <c r="B285" s="11" t="s">
        <v>22</v>
      </c>
      <c r="C285" s="11" t="str">
        <f t="shared" si="4"/>
        <v>43969Москва Восток</v>
      </c>
      <c r="D285" s="11">
        <v>54</v>
      </c>
      <c r="E285" s="11">
        <v>12012</v>
      </c>
      <c r="F285" s="11">
        <v>11308</v>
      </c>
    </row>
    <row r="286" spans="1:6" ht="14.25" customHeight="1" x14ac:dyDescent="0.3">
      <c r="A286" s="18">
        <v>43969</v>
      </c>
      <c r="B286" s="11" t="s">
        <v>21</v>
      </c>
      <c r="C286" s="11" t="str">
        <f t="shared" si="4"/>
        <v>43969Москва Запад</v>
      </c>
      <c r="D286" s="11">
        <v>60</v>
      </c>
      <c r="E286" s="11">
        <v>12460</v>
      </c>
      <c r="F286" s="11">
        <v>11665</v>
      </c>
    </row>
    <row r="287" spans="1:6" ht="14.25" customHeight="1" x14ac:dyDescent="0.3">
      <c r="A287" s="18">
        <v>43969</v>
      </c>
      <c r="B287" s="11" t="s">
        <v>13</v>
      </c>
      <c r="C287" s="11" t="str">
        <f t="shared" si="4"/>
        <v>43969Нижний Новгород</v>
      </c>
      <c r="D287" s="11">
        <v>19</v>
      </c>
      <c r="E287" s="11">
        <v>1858</v>
      </c>
      <c r="F287" s="11">
        <v>1648</v>
      </c>
    </row>
    <row r="288" spans="1:6" ht="14.25" customHeight="1" x14ac:dyDescent="0.3">
      <c r="A288" s="18">
        <v>43969</v>
      </c>
      <c r="B288" s="11" t="s">
        <v>23</v>
      </c>
      <c r="C288" s="11" t="str">
        <f t="shared" si="4"/>
        <v>43969Новосибирск</v>
      </c>
      <c r="D288" s="11">
        <v>16</v>
      </c>
      <c r="E288" s="11">
        <v>864</v>
      </c>
      <c r="F288" s="11">
        <v>765</v>
      </c>
    </row>
    <row r="289" spans="1:6" ht="14.25" customHeight="1" x14ac:dyDescent="0.3">
      <c r="A289" s="18">
        <v>43969</v>
      </c>
      <c r="B289" s="11" t="s">
        <v>18</v>
      </c>
      <c r="C289" s="11" t="str">
        <f t="shared" si="4"/>
        <v>43969Пермь</v>
      </c>
      <c r="D289" s="11">
        <v>16</v>
      </c>
      <c r="E289" s="11">
        <v>925</v>
      </c>
      <c r="F289" s="11">
        <v>816</v>
      </c>
    </row>
    <row r="290" spans="1:6" ht="14.25" customHeight="1" x14ac:dyDescent="0.3">
      <c r="A290" s="18">
        <v>43969</v>
      </c>
      <c r="B290" s="11" t="s">
        <v>19</v>
      </c>
      <c r="C290" s="11" t="str">
        <f t="shared" si="4"/>
        <v>43969Ростов-на-Дону</v>
      </c>
      <c r="D290" s="11">
        <v>15</v>
      </c>
      <c r="E290" s="11">
        <v>729</v>
      </c>
      <c r="F290" s="11">
        <v>636</v>
      </c>
    </row>
    <row r="291" spans="1:6" ht="14.25" customHeight="1" x14ac:dyDescent="0.3">
      <c r="A291" s="18">
        <v>43969</v>
      </c>
      <c r="B291" s="11" t="s">
        <v>15</v>
      </c>
      <c r="C291" s="11" t="str">
        <f t="shared" si="4"/>
        <v>43969Санкт-Петербург Север</v>
      </c>
      <c r="D291" s="11">
        <v>125</v>
      </c>
      <c r="E291" s="11">
        <v>20449</v>
      </c>
      <c r="F291" s="11">
        <v>19060</v>
      </c>
    </row>
    <row r="292" spans="1:6" ht="14.25" customHeight="1" x14ac:dyDescent="0.3">
      <c r="A292" s="18">
        <v>43969</v>
      </c>
      <c r="B292" s="11" t="s">
        <v>14</v>
      </c>
      <c r="C292" s="11" t="str">
        <f t="shared" si="4"/>
        <v>43969Санкт-Петербург Юг</v>
      </c>
      <c r="D292" s="11">
        <v>129</v>
      </c>
      <c r="E292" s="11">
        <v>16110</v>
      </c>
      <c r="F292" s="11">
        <v>14992</v>
      </c>
    </row>
    <row r="293" spans="1:6" ht="14.25" customHeight="1" x14ac:dyDescent="0.3">
      <c r="A293" s="18">
        <v>43969</v>
      </c>
      <c r="B293" s="11" t="s">
        <v>12</v>
      </c>
      <c r="C293" s="11" t="str">
        <f t="shared" si="4"/>
        <v>43969Тольятти</v>
      </c>
      <c r="D293" s="11">
        <v>10</v>
      </c>
      <c r="E293" s="11">
        <v>645</v>
      </c>
      <c r="F293" s="11">
        <v>565</v>
      </c>
    </row>
    <row r="294" spans="1:6" ht="14.25" customHeight="1" x14ac:dyDescent="0.3">
      <c r="A294" s="18">
        <v>43970</v>
      </c>
      <c r="B294" s="11" t="s">
        <v>16</v>
      </c>
      <c r="C294" s="11" t="str">
        <f t="shared" si="4"/>
        <v>43970Волгоград</v>
      </c>
      <c r="D294" s="11">
        <v>36</v>
      </c>
      <c r="E294" s="11">
        <v>5094</v>
      </c>
      <c r="F294" s="11">
        <v>4716</v>
      </c>
    </row>
    <row r="295" spans="1:6" ht="14.25" customHeight="1" x14ac:dyDescent="0.3">
      <c r="A295" s="18">
        <v>43970</v>
      </c>
      <c r="B295" s="11" t="s">
        <v>11</v>
      </c>
      <c r="C295" s="11" t="str">
        <f t="shared" si="4"/>
        <v>43970Екатеринбург</v>
      </c>
      <c r="D295" s="11">
        <v>31</v>
      </c>
      <c r="E295" s="11">
        <v>5389</v>
      </c>
      <c r="F295" s="11">
        <v>5024</v>
      </c>
    </row>
    <row r="296" spans="1:6" ht="14.25" customHeight="1" x14ac:dyDescent="0.3">
      <c r="A296" s="18">
        <v>43970</v>
      </c>
      <c r="B296" s="11" t="s">
        <v>17</v>
      </c>
      <c r="C296" s="11" t="str">
        <f t="shared" si="4"/>
        <v>43970Казань</v>
      </c>
      <c r="D296" s="11">
        <v>21</v>
      </c>
      <c r="E296" s="11">
        <v>2245</v>
      </c>
      <c r="F296" s="11">
        <v>2053</v>
      </c>
    </row>
    <row r="297" spans="1:6" ht="14.25" customHeight="1" x14ac:dyDescent="0.3">
      <c r="A297" s="18">
        <v>43970</v>
      </c>
      <c r="B297" s="11" t="s">
        <v>10</v>
      </c>
      <c r="C297" s="11" t="str">
        <f t="shared" si="4"/>
        <v>43970Кемерово</v>
      </c>
      <c r="D297" s="11">
        <v>21</v>
      </c>
      <c r="E297" s="11">
        <v>1860</v>
      </c>
      <c r="F297" s="11">
        <v>1704</v>
      </c>
    </row>
    <row r="298" spans="1:6" ht="14.25" customHeight="1" x14ac:dyDescent="0.3">
      <c r="A298" s="18">
        <v>43970</v>
      </c>
      <c r="B298" s="11" t="s">
        <v>20</v>
      </c>
      <c r="C298" s="11" t="str">
        <f t="shared" si="4"/>
        <v>43970Краснодар</v>
      </c>
      <c r="D298" s="11">
        <v>19</v>
      </c>
      <c r="E298" s="11">
        <v>1831</v>
      </c>
      <c r="F298" s="11">
        <v>1667</v>
      </c>
    </row>
    <row r="299" spans="1:6" ht="14.25" customHeight="1" x14ac:dyDescent="0.3">
      <c r="A299" s="18">
        <v>43970</v>
      </c>
      <c r="B299" s="11" t="s">
        <v>22</v>
      </c>
      <c r="C299" s="11" t="str">
        <f t="shared" si="4"/>
        <v>43970Москва Восток</v>
      </c>
      <c r="D299" s="11">
        <v>54</v>
      </c>
      <c r="E299" s="11">
        <v>13070</v>
      </c>
      <c r="F299" s="11">
        <v>12244</v>
      </c>
    </row>
    <row r="300" spans="1:6" ht="14.25" customHeight="1" x14ac:dyDescent="0.3">
      <c r="A300" s="18">
        <v>43970</v>
      </c>
      <c r="B300" s="11" t="s">
        <v>21</v>
      </c>
      <c r="C300" s="11" t="str">
        <f t="shared" si="4"/>
        <v>43970Москва Запад</v>
      </c>
      <c r="D300" s="11">
        <v>60</v>
      </c>
      <c r="E300" s="11">
        <v>13867</v>
      </c>
      <c r="F300" s="11">
        <v>12987</v>
      </c>
    </row>
    <row r="301" spans="1:6" ht="14.25" customHeight="1" x14ac:dyDescent="0.3">
      <c r="A301" s="18">
        <v>43970</v>
      </c>
      <c r="B301" s="11" t="s">
        <v>13</v>
      </c>
      <c r="C301" s="11" t="str">
        <f t="shared" si="4"/>
        <v>43970Нижний Новгород</v>
      </c>
      <c r="D301" s="11">
        <v>19</v>
      </c>
      <c r="E301" s="11">
        <v>1999</v>
      </c>
      <c r="F301" s="11">
        <v>1799</v>
      </c>
    </row>
    <row r="302" spans="1:6" ht="14.25" customHeight="1" x14ac:dyDescent="0.3">
      <c r="A302" s="18">
        <v>43970</v>
      </c>
      <c r="B302" s="11" t="s">
        <v>23</v>
      </c>
      <c r="C302" s="11" t="str">
        <f t="shared" si="4"/>
        <v>43970Новосибирск</v>
      </c>
      <c r="D302" s="11">
        <v>17</v>
      </c>
      <c r="E302" s="11">
        <v>857</v>
      </c>
      <c r="F302" s="11">
        <v>757</v>
      </c>
    </row>
    <row r="303" spans="1:6" ht="14.25" customHeight="1" x14ac:dyDescent="0.3">
      <c r="A303" s="18">
        <v>43970</v>
      </c>
      <c r="B303" s="11" t="s">
        <v>18</v>
      </c>
      <c r="C303" s="11" t="str">
        <f t="shared" si="4"/>
        <v>43970Пермь</v>
      </c>
      <c r="D303" s="11">
        <v>16</v>
      </c>
      <c r="E303" s="11">
        <v>1012</v>
      </c>
      <c r="F303" s="11">
        <v>900</v>
      </c>
    </row>
    <row r="304" spans="1:6" ht="14.25" customHeight="1" x14ac:dyDescent="0.3">
      <c r="A304" s="18">
        <v>43970</v>
      </c>
      <c r="B304" s="11" t="s">
        <v>19</v>
      </c>
      <c r="C304" s="11" t="str">
        <f t="shared" si="4"/>
        <v>43970Ростов-на-Дону</v>
      </c>
      <c r="D304" s="11">
        <v>15</v>
      </c>
      <c r="E304" s="11">
        <v>930</v>
      </c>
      <c r="F304" s="11">
        <v>827</v>
      </c>
    </row>
    <row r="305" spans="1:6" ht="14.25" customHeight="1" x14ac:dyDescent="0.3">
      <c r="A305" s="18">
        <v>43970</v>
      </c>
      <c r="B305" s="11" t="s">
        <v>15</v>
      </c>
      <c r="C305" s="11" t="str">
        <f t="shared" si="4"/>
        <v>43970Санкт-Петербург Север</v>
      </c>
      <c r="D305" s="11">
        <v>125</v>
      </c>
      <c r="E305" s="11">
        <v>20771</v>
      </c>
      <c r="F305" s="11">
        <v>19338</v>
      </c>
    </row>
    <row r="306" spans="1:6" ht="14.25" customHeight="1" x14ac:dyDescent="0.3">
      <c r="A306" s="18">
        <v>43970</v>
      </c>
      <c r="B306" s="11" t="s">
        <v>14</v>
      </c>
      <c r="C306" s="11" t="str">
        <f t="shared" si="4"/>
        <v>43970Санкт-Петербург Юг</v>
      </c>
      <c r="D306" s="11">
        <v>129</v>
      </c>
      <c r="E306" s="11">
        <v>16191</v>
      </c>
      <c r="F306" s="11">
        <v>15102</v>
      </c>
    </row>
    <row r="307" spans="1:6" ht="14.25" customHeight="1" x14ac:dyDescent="0.3">
      <c r="A307" s="18">
        <v>43970</v>
      </c>
      <c r="B307" s="11" t="s">
        <v>12</v>
      </c>
      <c r="C307" s="11" t="str">
        <f t="shared" si="4"/>
        <v>43970Тольятти</v>
      </c>
      <c r="D307" s="11">
        <v>10</v>
      </c>
      <c r="E307" s="11">
        <v>649</v>
      </c>
      <c r="F307" s="11">
        <v>568</v>
      </c>
    </row>
    <row r="308" spans="1:6" ht="14.25" customHeight="1" x14ac:dyDescent="0.3">
      <c r="A308" s="18">
        <v>43971</v>
      </c>
      <c r="B308" s="11" t="s">
        <v>16</v>
      </c>
      <c r="C308" s="11" t="str">
        <f t="shared" si="4"/>
        <v>43971Волгоград</v>
      </c>
      <c r="D308" s="11">
        <v>36</v>
      </c>
      <c r="E308" s="11">
        <v>5914</v>
      </c>
      <c r="F308" s="11">
        <v>5384</v>
      </c>
    </row>
    <row r="309" spans="1:6" ht="14.25" customHeight="1" x14ac:dyDescent="0.3">
      <c r="A309" s="18">
        <v>43971</v>
      </c>
      <c r="B309" s="11" t="s">
        <v>11</v>
      </c>
      <c r="C309" s="11" t="str">
        <f t="shared" si="4"/>
        <v>43971Екатеринбург</v>
      </c>
      <c r="D309" s="11">
        <v>31</v>
      </c>
      <c r="E309" s="11">
        <v>5698</v>
      </c>
      <c r="F309" s="11">
        <v>5258</v>
      </c>
    </row>
    <row r="310" spans="1:6" ht="14.25" customHeight="1" x14ac:dyDescent="0.3">
      <c r="A310" s="18">
        <v>43971</v>
      </c>
      <c r="B310" s="11" t="s">
        <v>17</v>
      </c>
      <c r="C310" s="11" t="str">
        <f t="shared" si="4"/>
        <v>43971Казань</v>
      </c>
      <c r="D310" s="11">
        <v>21</v>
      </c>
      <c r="E310" s="11">
        <v>2410</v>
      </c>
      <c r="F310" s="11">
        <v>2202</v>
      </c>
    </row>
    <row r="311" spans="1:6" ht="14.25" customHeight="1" x14ac:dyDescent="0.3">
      <c r="A311" s="18">
        <v>43971</v>
      </c>
      <c r="B311" s="11" t="s">
        <v>10</v>
      </c>
      <c r="C311" s="11" t="str">
        <f t="shared" si="4"/>
        <v>43971Кемерово</v>
      </c>
      <c r="D311" s="11">
        <v>21</v>
      </c>
      <c r="E311" s="11">
        <v>1921</v>
      </c>
      <c r="F311" s="11">
        <v>1767</v>
      </c>
    </row>
    <row r="312" spans="1:6" ht="14.25" customHeight="1" x14ac:dyDescent="0.3">
      <c r="A312" s="18">
        <v>43971</v>
      </c>
      <c r="B312" s="11" t="s">
        <v>20</v>
      </c>
      <c r="C312" s="11" t="str">
        <f t="shared" si="4"/>
        <v>43971Краснодар</v>
      </c>
      <c r="D312" s="11">
        <v>19</v>
      </c>
      <c r="E312" s="11">
        <v>1823</v>
      </c>
      <c r="F312" s="11">
        <v>1678</v>
      </c>
    </row>
    <row r="313" spans="1:6" ht="14.25" customHeight="1" x14ac:dyDescent="0.3">
      <c r="A313" s="18">
        <v>43971</v>
      </c>
      <c r="B313" s="11" t="s">
        <v>22</v>
      </c>
      <c r="C313" s="11" t="str">
        <f t="shared" si="4"/>
        <v>43971Москва Восток</v>
      </c>
      <c r="D313" s="11">
        <v>54</v>
      </c>
      <c r="E313" s="11">
        <v>13298</v>
      </c>
      <c r="F313" s="11">
        <v>12428</v>
      </c>
    </row>
    <row r="314" spans="1:6" ht="14.25" customHeight="1" x14ac:dyDescent="0.3">
      <c r="A314" s="18">
        <v>43971</v>
      </c>
      <c r="B314" s="11" t="s">
        <v>21</v>
      </c>
      <c r="C314" s="11" t="str">
        <f t="shared" si="4"/>
        <v>43971Москва Запад</v>
      </c>
      <c r="D314" s="11">
        <v>60</v>
      </c>
      <c r="E314" s="11">
        <v>13792</v>
      </c>
      <c r="F314" s="11">
        <v>12834</v>
      </c>
    </row>
    <row r="315" spans="1:6" ht="14.25" customHeight="1" x14ac:dyDescent="0.3">
      <c r="A315" s="18">
        <v>43971</v>
      </c>
      <c r="B315" s="11" t="s">
        <v>13</v>
      </c>
      <c r="C315" s="11" t="str">
        <f t="shared" si="4"/>
        <v>43971Нижний Новгород</v>
      </c>
      <c r="D315" s="11">
        <v>19</v>
      </c>
      <c r="E315" s="11">
        <v>1889</v>
      </c>
      <c r="F315" s="11">
        <v>1690</v>
      </c>
    </row>
    <row r="316" spans="1:6" ht="14.25" customHeight="1" x14ac:dyDescent="0.3">
      <c r="A316" s="18">
        <v>43971</v>
      </c>
      <c r="B316" s="11" t="s">
        <v>23</v>
      </c>
      <c r="C316" s="11" t="str">
        <f t="shared" si="4"/>
        <v>43971Новосибирск</v>
      </c>
      <c r="D316" s="11">
        <v>17</v>
      </c>
      <c r="E316" s="11">
        <v>890</v>
      </c>
      <c r="F316" s="11">
        <v>794</v>
      </c>
    </row>
    <row r="317" spans="1:6" ht="14.25" customHeight="1" x14ac:dyDescent="0.3">
      <c r="A317" s="18">
        <v>43971</v>
      </c>
      <c r="B317" s="11" t="s">
        <v>18</v>
      </c>
      <c r="C317" s="11" t="str">
        <f t="shared" si="4"/>
        <v>43971Пермь</v>
      </c>
      <c r="D317" s="11">
        <v>16</v>
      </c>
      <c r="E317" s="11">
        <v>1050</v>
      </c>
      <c r="F317" s="11">
        <v>938</v>
      </c>
    </row>
    <row r="318" spans="1:6" ht="14.25" customHeight="1" x14ac:dyDescent="0.3">
      <c r="A318" s="18">
        <v>43971</v>
      </c>
      <c r="B318" s="11" t="s">
        <v>19</v>
      </c>
      <c r="C318" s="11" t="str">
        <f t="shared" si="4"/>
        <v>43971Ростов-на-Дону</v>
      </c>
      <c r="D318" s="11">
        <v>15</v>
      </c>
      <c r="E318" s="11">
        <v>760</v>
      </c>
      <c r="F318" s="11">
        <v>664</v>
      </c>
    </row>
    <row r="319" spans="1:6" ht="14.25" customHeight="1" x14ac:dyDescent="0.3">
      <c r="A319" s="18">
        <v>43971</v>
      </c>
      <c r="B319" s="11" t="s">
        <v>15</v>
      </c>
      <c r="C319" s="11" t="str">
        <f t="shared" si="4"/>
        <v>43971Санкт-Петербург Север</v>
      </c>
      <c r="D319" s="11">
        <v>125</v>
      </c>
      <c r="E319" s="11">
        <v>21674</v>
      </c>
      <c r="F319" s="11">
        <v>20155</v>
      </c>
    </row>
    <row r="320" spans="1:6" ht="14.25" customHeight="1" x14ac:dyDescent="0.3">
      <c r="A320" s="18">
        <v>43971</v>
      </c>
      <c r="B320" s="11" t="s">
        <v>14</v>
      </c>
      <c r="C320" s="11" t="str">
        <f t="shared" si="4"/>
        <v>43971Санкт-Петербург Юг</v>
      </c>
      <c r="D320" s="11">
        <v>129</v>
      </c>
      <c r="E320" s="11">
        <v>17095</v>
      </c>
      <c r="F320" s="11">
        <v>15919</v>
      </c>
    </row>
    <row r="321" spans="1:6" ht="14.25" customHeight="1" x14ac:dyDescent="0.3">
      <c r="A321" s="18">
        <v>43971</v>
      </c>
      <c r="B321" s="11" t="s">
        <v>12</v>
      </c>
      <c r="C321" s="11" t="str">
        <f t="shared" si="4"/>
        <v>43971Тольятти</v>
      </c>
      <c r="D321" s="11">
        <v>10</v>
      </c>
      <c r="E321" s="11">
        <v>745</v>
      </c>
      <c r="F321" s="11">
        <v>654</v>
      </c>
    </row>
    <row r="322" spans="1:6" ht="14.25" customHeight="1" x14ac:dyDescent="0.3">
      <c r="A322" s="18">
        <v>43972</v>
      </c>
      <c r="B322" s="11" t="s">
        <v>16</v>
      </c>
      <c r="C322" s="11" t="str">
        <f t="shared" si="4"/>
        <v>43972Волгоград</v>
      </c>
      <c r="D322" s="11">
        <v>36</v>
      </c>
      <c r="E322" s="11">
        <v>4816</v>
      </c>
      <c r="F322" s="11">
        <v>4452</v>
      </c>
    </row>
    <row r="323" spans="1:6" ht="14.25" customHeight="1" x14ac:dyDescent="0.3">
      <c r="A323" s="18">
        <v>43972</v>
      </c>
      <c r="B323" s="11" t="s">
        <v>11</v>
      </c>
      <c r="C323" s="11" t="str">
        <f t="shared" ref="C323:C386" si="5">_xlfn.CONCAT(A323,B323)</f>
        <v>43972Екатеринбург</v>
      </c>
      <c r="D323" s="11">
        <v>31</v>
      </c>
      <c r="E323" s="11">
        <v>5207</v>
      </c>
      <c r="F323" s="11">
        <v>4868</v>
      </c>
    </row>
    <row r="324" spans="1:6" ht="14.25" customHeight="1" x14ac:dyDescent="0.3">
      <c r="A324" s="18">
        <v>43972</v>
      </c>
      <c r="B324" s="11" t="s">
        <v>17</v>
      </c>
      <c r="C324" s="11" t="str">
        <f t="shared" si="5"/>
        <v>43972Казань</v>
      </c>
      <c r="D324" s="11">
        <v>21</v>
      </c>
      <c r="E324" s="11">
        <v>2335</v>
      </c>
      <c r="F324" s="11">
        <v>2126</v>
      </c>
    </row>
    <row r="325" spans="1:6" ht="14.25" customHeight="1" x14ac:dyDescent="0.3">
      <c r="A325" s="18">
        <v>43972</v>
      </c>
      <c r="B325" s="11" t="s">
        <v>10</v>
      </c>
      <c r="C325" s="11" t="str">
        <f t="shared" si="5"/>
        <v>43972Кемерово</v>
      </c>
      <c r="D325" s="11">
        <v>21</v>
      </c>
      <c r="E325" s="11">
        <v>1787</v>
      </c>
      <c r="F325" s="11">
        <v>1626</v>
      </c>
    </row>
    <row r="326" spans="1:6" ht="14.25" customHeight="1" x14ac:dyDescent="0.3">
      <c r="A326" s="18">
        <v>43972</v>
      </c>
      <c r="B326" s="11" t="s">
        <v>20</v>
      </c>
      <c r="C326" s="11" t="str">
        <f t="shared" si="5"/>
        <v>43972Краснодар</v>
      </c>
      <c r="D326" s="11">
        <v>19</v>
      </c>
      <c r="E326" s="11">
        <v>1650</v>
      </c>
      <c r="F326" s="11">
        <v>1505</v>
      </c>
    </row>
    <row r="327" spans="1:6" ht="14.25" customHeight="1" x14ac:dyDescent="0.3">
      <c r="A327" s="18">
        <v>43972</v>
      </c>
      <c r="B327" s="11" t="s">
        <v>22</v>
      </c>
      <c r="C327" s="11" t="str">
        <f t="shared" si="5"/>
        <v>43972Москва Восток</v>
      </c>
      <c r="D327" s="11">
        <v>54</v>
      </c>
      <c r="E327" s="11">
        <v>13240</v>
      </c>
      <c r="F327" s="11">
        <v>12360</v>
      </c>
    </row>
    <row r="328" spans="1:6" ht="14.25" customHeight="1" x14ac:dyDescent="0.3">
      <c r="A328" s="18">
        <v>43972</v>
      </c>
      <c r="B328" s="11" t="s">
        <v>21</v>
      </c>
      <c r="C328" s="11" t="str">
        <f t="shared" si="5"/>
        <v>43972Москва Запад</v>
      </c>
      <c r="D328" s="11">
        <v>60</v>
      </c>
      <c r="E328" s="11">
        <v>14005</v>
      </c>
      <c r="F328" s="11">
        <v>13002</v>
      </c>
    </row>
    <row r="329" spans="1:6" ht="14.25" customHeight="1" x14ac:dyDescent="0.3">
      <c r="A329" s="18">
        <v>43972</v>
      </c>
      <c r="B329" s="11" t="s">
        <v>13</v>
      </c>
      <c r="C329" s="11" t="str">
        <f t="shared" si="5"/>
        <v>43972Нижний Новгород</v>
      </c>
      <c r="D329" s="11">
        <v>19</v>
      </c>
      <c r="E329" s="11">
        <v>1949</v>
      </c>
      <c r="F329" s="11">
        <v>1724</v>
      </c>
    </row>
    <row r="330" spans="1:6" ht="14.25" customHeight="1" x14ac:dyDescent="0.3">
      <c r="A330" s="18">
        <v>43972</v>
      </c>
      <c r="B330" s="11" t="s">
        <v>23</v>
      </c>
      <c r="C330" s="11" t="str">
        <f t="shared" si="5"/>
        <v>43972Новосибирск</v>
      </c>
      <c r="D330" s="11">
        <v>18</v>
      </c>
      <c r="E330" s="11">
        <v>888</v>
      </c>
      <c r="F330" s="11">
        <v>786</v>
      </c>
    </row>
    <row r="331" spans="1:6" ht="14.25" customHeight="1" x14ac:dyDescent="0.3">
      <c r="A331" s="18">
        <v>43972</v>
      </c>
      <c r="B331" s="11" t="s">
        <v>18</v>
      </c>
      <c r="C331" s="11" t="str">
        <f t="shared" si="5"/>
        <v>43972Пермь</v>
      </c>
      <c r="D331" s="11">
        <v>17</v>
      </c>
      <c r="E331" s="11">
        <v>1045</v>
      </c>
      <c r="F331" s="11">
        <v>930</v>
      </c>
    </row>
    <row r="332" spans="1:6" ht="14.25" customHeight="1" x14ac:dyDescent="0.3">
      <c r="A332" s="18">
        <v>43972</v>
      </c>
      <c r="B332" s="11" t="s">
        <v>19</v>
      </c>
      <c r="C332" s="11" t="str">
        <f t="shared" si="5"/>
        <v>43972Ростов-на-Дону</v>
      </c>
      <c r="D332" s="11">
        <v>15</v>
      </c>
      <c r="E332" s="11">
        <v>749</v>
      </c>
      <c r="F332" s="11">
        <v>652</v>
      </c>
    </row>
    <row r="333" spans="1:6" ht="14.25" customHeight="1" x14ac:dyDescent="0.3">
      <c r="A333" s="18">
        <v>43972</v>
      </c>
      <c r="B333" s="11" t="s">
        <v>15</v>
      </c>
      <c r="C333" s="11" t="str">
        <f t="shared" si="5"/>
        <v>43972Санкт-Петербург Север</v>
      </c>
      <c r="D333" s="11">
        <v>125</v>
      </c>
      <c r="E333" s="11">
        <v>20911</v>
      </c>
      <c r="F333" s="11">
        <v>19358</v>
      </c>
    </row>
    <row r="334" spans="1:6" ht="14.25" customHeight="1" x14ac:dyDescent="0.3">
      <c r="A334" s="18">
        <v>43972</v>
      </c>
      <c r="B334" s="11" t="s">
        <v>14</v>
      </c>
      <c r="C334" s="11" t="str">
        <f t="shared" si="5"/>
        <v>43972Санкт-Петербург Юг</v>
      </c>
      <c r="D334" s="11">
        <v>129</v>
      </c>
      <c r="E334" s="11">
        <v>16373</v>
      </c>
      <c r="F334" s="11">
        <v>15223</v>
      </c>
    </row>
    <row r="335" spans="1:6" ht="14.25" customHeight="1" x14ac:dyDescent="0.3">
      <c r="A335" s="18">
        <v>43972</v>
      </c>
      <c r="B335" s="11" t="s">
        <v>12</v>
      </c>
      <c r="C335" s="11" t="str">
        <f t="shared" si="5"/>
        <v>43972Тольятти</v>
      </c>
      <c r="D335" s="11">
        <v>10</v>
      </c>
      <c r="E335" s="11">
        <v>677</v>
      </c>
      <c r="F335" s="11">
        <v>591</v>
      </c>
    </row>
    <row r="336" spans="1:6" ht="14.25" customHeight="1" x14ac:dyDescent="0.3">
      <c r="A336" s="18">
        <v>43973</v>
      </c>
      <c r="B336" s="11" t="s">
        <v>16</v>
      </c>
      <c r="C336" s="11" t="str">
        <f t="shared" si="5"/>
        <v>43973Волгоград</v>
      </c>
      <c r="D336" s="11">
        <v>36</v>
      </c>
      <c r="E336" s="11">
        <v>4857</v>
      </c>
      <c r="F336" s="11">
        <v>4456</v>
      </c>
    </row>
    <row r="337" spans="1:6" ht="14.25" customHeight="1" x14ac:dyDescent="0.3">
      <c r="A337" s="18">
        <v>43973</v>
      </c>
      <c r="B337" s="11" t="s">
        <v>11</v>
      </c>
      <c r="C337" s="11" t="str">
        <f t="shared" si="5"/>
        <v>43973Екатеринбург</v>
      </c>
      <c r="D337" s="11">
        <v>31</v>
      </c>
      <c r="E337" s="11">
        <v>5965</v>
      </c>
      <c r="F337" s="11">
        <v>5533</v>
      </c>
    </row>
    <row r="338" spans="1:6" ht="14.25" customHeight="1" x14ac:dyDescent="0.3">
      <c r="A338" s="18">
        <v>43973</v>
      </c>
      <c r="B338" s="11" t="s">
        <v>17</v>
      </c>
      <c r="C338" s="11" t="str">
        <f t="shared" si="5"/>
        <v>43973Казань</v>
      </c>
      <c r="D338" s="11">
        <v>21</v>
      </c>
      <c r="E338" s="11">
        <v>2861</v>
      </c>
      <c r="F338" s="11">
        <v>2612</v>
      </c>
    </row>
    <row r="339" spans="1:6" ht="14.25" customHeight="1" x14ac:dyDescent="0.3">
      <c r="A339" s="18">
        <v>43973</v>
      </c>
      <c r="B339" s="11" t="s">
        <v>10</v>
      </c>
      <c r="C339" s="11" t="str">
        <f t="shared" si="5"/>
        <v>43973Кемерово</v>
      </c>
      <c r="D339" s="11">
        <v>21</v>
      </c>
      <c r="E339" s="11">
        <v>2046</v>
      </c>
      <c r="F339" s="11">
        <v>1853</v>
      </c>
    </row>
    <row r="340" spans="1:6" ht="14.25" customHeight="1" x14ac:dyDescent="0.3">
      <c r="A340" s="18">
        <v>43973</v>
      </c>
      <c r="B340" s="11" t="s">
        <v>20</v>
      </c>
      <c r="C340" s="11" t="str">
        <f t="shared" si="5"/>
        <v>43973Краснодар</v>
      </c>
      <c r="D340" s="11">
        <v>19</v>
      </c>
      <c r="E340" s="11">
        <v>1859</v>
      </c>
      <c r="F340" s="11">
        <v>1697</v>
      </c>
    </row>
    <row r="341" spans="1:6" ht="14.25" customHeight="1" x14ac:dyDescent="0.3">
      <c r="A341" s="18">
        <v>43973</v>
      </c>
      <c r="B341" s="11" t="s">
        <v>22</v>
      </c>
      <c r="C341" s="11" t="str">
        <f t="shared" si="5"/>
        <v>43973Москва Восток</v>
      </c>
      <c r="D341" s="11">
        <v>54</v>
      </c>
      <c r="E341" s="11">
        <v>13014</v>
      </c>
      <c r="F341" s="11">
        <v>12095</v>
      </c>
    </row>
    <row r="342" spans="1:6" ht="14.25" customHeight="1" x14ac:dyDescent="0.3">
      <c r="A342" s="18">
        <v>43973</v>
      </c>
      <c r="B342" s="11" t="s">
        <v>21</v>
      </c>
      <c r="C342" s="11" t="str">
        <f t="shared" si="5"/>
        <v>43973Москва Запад</v>
      </c>
      <c r="D342" s="11">
        <v>60</v>
      </c>
      <c r="E342" s="11">
        <v>14050</v>
      </c>
      <c r="F342" s="11">
        <v>13027</v>
      </c>
    </row>
    <row r="343" spans="1:6" ht="14.25" customHeight="1" x14ac:dyDescent="0.3">
      <c r="A343" s="18">
        <v>43973</v>
      </c>
      <c r="B343" s="11" t="s">
        <v>13</v>
      </c>
      <c r="C343" s="11" t="str">
        <f t="shared" si="5"/>
        <v>43973Нижний Новгород</v>
      </c>
      <c r="D343" s="11">
        <v>20</v>
      </c>
      <c r="E343" s="11">
        <v>2306</v>
      </c>
      <c r="F343" s="11">
        <v>2054</v>
      </c>
    </row>
    <row r="344" spans="1:6" ht="14.25" customHeight="1" x14ac:dyDescent="0.3">
      <c r="A344" s="18">
        <v>43973</v>
      </c>
      <c r="B344" s="11" t="s">
        <v>23</v>
      </c>
      <c r="C344" s="11" t="str">
        <f t="shared" si="5"/>
        <v>43973Новосибирск</v>
      </c>
      <c r="D344" s="11">
        <v>18</v>
      </c>
      <c r="E344" s="11">
        <v>985</v>
      </c>
      <c r="F344" s="11">
        <v>861</v>
      </c>
    </row>
    <row r="345" spans="1:6" ht="14.25" customHeight="1" x14ac:dyDescent="0.3">
      <c r="A345" s="18">
        <v>43973</v>
      </c>
      <c r="B345" s="11" t="s">
        <v>18</v>
      </c>
      <c r="C345" s="11" t="str">
        <f t="shared" si="5"/>
        <v>43973Пермь</v>
      </c>
      <c r="D345" s="11">
        <v>17</v>
      </c>
      <c r="E345" s="11">
        <v>1268</v>
      </c>
      <c r="F345" s="11">
        <v>1129</v>
      </c>
    </row>
    <row r="346" spans="1:6" ht="14.25" customHeight="1" x14ac:dyDescent="0.3">
      <c r="A346" s="18">
        <v>43973</v>
      </c>
      <c r="B346" s="11" t="s">
        <v>19</v>
      </c>
      <c r="C346" s="11" t="str">
        <f t="shared" si="5"/>
        <v>43973Ростов-на-Дону</v>
      </c>
      <c r="D346" s="11">
        <v>15</v>
      </c>
      <c r="E346" s="11">
        <v>903</v>
      </c>
      <c r="F346" s="11">
        <v>792</v>
      </c>
    </row>
    <row r="347" spans="1:6" ht="14.25" customHeight="1" x14ac:dyDescent="0.3">
      <c r="A347" s="18">
        <v>43973</v>
      </c>
      <c r="B347" s="11" t="s">
        <v>15</v>
      </c>
      <c r="C347" s="11" t="str">
        <f t="shared" si="5"/>
        <v>43973Санкт-Петербург Север</v>
      </c>
      <c r="D347" s="11">
        <v>125</v>
      </c>
      <c r="E347" s="11">
        <v>21427</v>
      </c>
      <c r="F347" s="11">
        <v>19799</v>
      </c>
    </row>
    <row r="348" spans="1:6" ht="14.25" customHeight="1" x14ac:dyDescent="0.3">
      <c r="A348" s="18">
        <v>43973</v>
      </c>
      <c r="B348" s="11" t="s">
        <v>14</v>
      </c>
      <c r="C348" s="11" t="str">
        <f t="shared" si="5"/>
        <v>43973Санкт-Петербург Юг</v>
      </c>
      <c r="D348" s="11">
        <v>129</v>
      </c>
      <c r="E348" s="11">
        <v>17088</v>
      </c>
      <c r="F348" s="11">
        <v>15804</v>
      </c>
    </row>
    <row r="349" spans="1:6" ht="14.25" customHeight="1" x14ac:dyDescent="0.3">
      <c r="A349" s="18">
        <v>43973</v>
      </c>
      <c r="B349" s="11" t="s">
        <v>12</v>
      </c>
      <c r="C349" s="11" t="str">
        <f t="shared" si="5"/>
        <v>43973Тольятти</v>
      </c>
      <c r="D349" s="11">
        <v>10</v>
      </c>
      <c r="E349" s="11">
        <v>965</v>
      </c>
      <c r="F349" s="11">
        <v>861</v>
      </c>
    </row>
    <row r="350" spans="1:6" ht="14.25" customHeight="1" x14ac:dyDescent="0.3">
      <c r="A350" s="18">
        <v>43974</v>
      </c>
      <c r="B350" s="11" t="s">
        <v>16</v>
      </c>
      <c r="C350" s="11" t="str">
        <f t="shared" si="5"/>
        <v>43974Волгоград</v>
      </c>
      <c r="D350" s="11">
        <v>36</v>
      </c>
      <c r="E350" s="11">
        <v>5651</v>
      </c>
      <c r="F350" s="11">
        <v>5212</v>
      </c>
    </row>
    <row r="351" spans="1:6" ht="14.25" customHeight="1" x14ac:dyDescent="0.3">
      <c r="A351" s="18">
        <v>43974</v>
      </c>
      <c r="B351" s="11" t="s">
        <v>11</v>
      </c>
      <c r="C351" s="11" t="str">
        <f t="shared" si="5"/>
        <v>43974Екатеринбург</v>
      </c>
      <c r="D351" s="11">
        <v>31</v>
      </c>
      <c r="E351" s="11">
        <v>6276</v>
      </c>
      <c r="F351" s="11">
        <v>5801</v>
      </c>
    </row>
    <row r="352" spans="1:6" ht="14.25" customHeight="1" x14ac:dyDescent="0.3">
      <c r="A352" s="18">
        <v>43974</v>
      </c>
      <c r="B352" s="11" t="s">
        <v>17</v>
      </c>
      <c r="C352" s="11" t="str">
        <f t="shared" si="5"/>
        <v>43974Казань</v>
      </c>
      <c r="D352" s="11">
        <v>21</v>
      </c>
      <c r="E352" s="11">
        <v>2460</v>
      </c>
      <c r="F352" s="11">
        <v>2226</v>
      </c>
    </row>
    <row r="353" spans="1:6" ht="14.25" customHeight="1" x14ac:dyDescent="0.3">
      <c r="A353" s="18">
        <v>43974</v>
      </c>
      <c r="B353" s="11" t="s">
        <v>10</v>
      </c>
      <c r="C353" s="11" t="str">
        <f t="shared" si="5"/>
        <v>43974Кемерово</v>
      </c>
      <c r="D353" s="11">
        <v>21</v>
      </c>
      <c r="E353" s="11">
        <v>2340</v>
      </c>
      <c r="F353" s="11">
        <v>2146</v>
      </c>
    </row>
    <row r="354" spans="1:6" ht="14.25" customHeight="1" x14ac:dyDescent="0.3">
      <c r="A354" s="18">
        <v>43974</v>
      </c>
      <c r="B354" s="11" t="s">
        <v>20</v>
      </c>
      <c r="C354" s="11" t="str">
        <f t="shared" si="5"/>
        <v>43974Краснодар</v>
      </c>
      <c r="D354" s="11">
        <v>19</v>
      </c>
      <c r="E354" s="11">
        <v>2195</v>
      </c>
      <c r="F354" s="11">
        <v>1999</v>
      </c>
    </row>
    <row r="355" spans="1:6" ht="14.25" customHeight="1" x14ac:dyDescent="0.3">
      <c r="A355" s="18">
        <v>43974</v>
      </c>
      <c r="B355" s="11" t="s">
        <v>22</v>
      </c>
      <c r="C355" s="11" t="str">
        <f t="shared" si="5"/>
        <v>43974Москва Восток</v>
      </c>
      <c r="D355" s="11">
        <v>54</v>
      </c>
      <c r="E355" s="11">
        <v>16221</v>
      </c>
      <c r="F355" s="11">
        <v>15065</v>
      </c>
    </row>
    <row r="356" spans="1:6" ht="14.25" customHeight="1" x14ac:dyDescent="0.3">
      <c r="A356" s="18">
        <v>43974</v>
      </c>
      <c r="B356" s="11" t="s">
        <v>21</v>
      </c>
      <c r="C356" s="11" t="str">
        <f t="shared" si="5"/>
        <v>43974Москва Запад</v>
      </c>
      <c r="D356" s="11">
        <v>60</v>
      </c>
      <c r="E356" s="11">
        <v>17295</v>
      </c>
      <c r="F356" s="11">
        <v>16010</v>
      </c>
    </row>
    <row r="357" spans="1:6" ht="14.25" customHeight="1" x14ac:dyDescent="0.3">
      <c r="A357" s="18">
        <v>43974</v>
      </c>
      <c r="B357" s="11" t="s">
        <v>13</v>
      </c>
      <c r="C357" s="11" t="str">
        <f t="shared" si="5"/>
        <v>43974Нижний Новгород</v>
      </c>
      <c r="D357" s="11">
        <v>20</v>
      </c>
      <c r="E357" s="11">
        <v>2266</v>
      </c>
      <c r="F357" s="11">
        <v>1993</v>
      </c>
    </row>
    <row r="358" spans="1:6" ht="14.25" customHeight="1" x14ac:dyDescent="0.3">
      <c r="A358" s="18">
        <v>43974</v>
      </c>
      <c r="B358" s="11" t="s">
        <v>23</v>
      </c>
      <c r="C358" s="11" t="str">
        <f t="shared" si="5"/>
        <v>43974Новосибирск</v>
      </c>
      <c r="D358" s="11">
        <v>18</v>
      </c>
      <c r="E358" s="11">
        <v>1031</v>
      </c>
      <c r="F358" s="11">
        <v>918</v>
      </c>
    </row>
    <row r="359" spans="1:6" ht="14.25" customHeight="1" x14ac:dyDescent="0.3">
      <c r="A359" s="18">
        <v>43974</v>
      </c>
      <c r="B359" s="11" t="s">
        <v>18</v>
      </c>
      <c r="C359" s="11" t="str">
        <f t="shared" si="5"/>
        <v>43974Пермь</v>
      </c>
      <c r="D359" s="11">
        <v>17</v>
      </c>
      <c r="E359" s="11">
        <v>1294</v>
      </c>
      <c r="F359" s="11">
        <v>1155</v>
      </c>
    </row>
    <row r="360" spans="1:6" ht="14.25" customHeight="1" x14ac:dyDescent="0.3">
      <c r="A360" s="18">
        <v>43974</v>
      </c>
      <c r="B360" s="11" t="s">
        <v>19</v>
      </c>
      <c r="C360" s="11" t="str">
        <f t="shared" si="5"/>
        <v>43974Ростов-на-Дону</v>
      </c>
      <c r="D360" s="11">
        <v>15</v>
      </c>
      <c r="E360" s="11">
        <v>840</v>
      </c>
      <c r="F360" s="11">
        <v>725</v>
      </c>
    </row>
    <row r="361" spans="1:6" ht="14.25" customHeight="1" x14ac:dyDescent="0.3">
      <c r="A361" s="18">
        <v>43974</v>
      </c>
      <c r="B361" s="11" t="s">
        <v>15</v>
      </c>
      <c r="C361" s="11" t="str">
        <f t="shared" si="5"/>
        <v>43974Санкт-Петербург Север</v>
      </c>
      <c r="D361" s="11">
        <v>125</v>
      </c>
      <c r="E361" s="11">
        <v>24574</v>
      </c>
      <c r="F361" s="11">
        <v>22609</v>
      </c>
    </row>
    <row r="362" spans="1:6" ht="14.25" customHeight="1" x14ac:dyDescent="0.3">
      <c r="A362" s="18">
        <v>43974</v>
      </c>
      <c r="B362" s="11" t="s">
        <v>14</v>
      </c>
      <c r="C362" s="11" t="str">
        <f t="shared" si="5"/>
        <v>43974Санкт-Петербург Юг</v>
      </c>
      <c r="D362" s="11">
        <v>129</v>
      </c>
      <c r="E362" s="11">
        <v>19856</v>
      </c>
      <c r="F362" s="11">
        <v>18325</v>
      </c>
    </row>
    <row r="363" spans="1:6" ht="14.25" customHeight="1" x14ac:dyDescent="0.3">
      <c r="A363" s="18">
        <v>43974</v>
      </c>
      <c r="B363" s="11" t="s">
        <v>12</v>
      </c>
      <c r="C363" s="11" t="str">
        <f t="shared" si="5"/>
        <v>43974Тольятти</v>
      </c>
      <c r="D363" s="11">
        <v>10</v>
      </c>
      <c r="E363" s="11">
        <v>828</v>
      </c>
      <c r="F363" s="11">
        <v>734</v>
      </c>
    </row>
    <row r="364" spans="1:6" ht="14.25" customHeight="1" x14ac:dyDescent="0.3">
      <c r="A364" s="18">
        <v>43975</v>
      </c>
      <c r="B364" s="11" t="s">
        <v>16</v>
      </c>
      <c r="C364" s="11" t="str">
        <f t="shared" si="5"/>
        <v>43975Волгоград</v>
      </c>
      <c r="D364" s="11">
        <v>36</v>
      </c>
      <c r="E364" s="11">
        <v>4915</v>
      </c>
      <c r="F364" s="11">
        <v>4562</v>
      </c>
    </row>
    <row r="365" spans="1:6" ht="14.25" customHeight="1" x14ac:dyDescent="0.3">
      <c r="A365" s="18">
        <v>43975</v>
      </c>
      <c r="B365" s="11" t="s">
        <v>11</v>
      </c>
      <c r="C365" s="11" t="str">
        <f t="shared" si="5"/>
        <v>43975Екатеринбург</v>
      </c>
      <c r="D365" s="11">
        <v>31</v>
      </c>
      <c r="E365" s="11">
        <v>5035</v>
      </c>
      <c r="F365" s="11">
        <v>4683</v>
      </c>
    </row>
    <row r="366" spans="1:6" ht="14.25" customHeight="1" x14ac:dyDescent="0.3">
      <c r="A366" s="18">
        <v>43975</v>
      </c>
      <c r="B366" s="11" t="s">
        <v>17</v>
      </c>
      <c r="C366" s="11" t="str">
        <f t="shared" si="5"/>
        <v>43975Казань</v>
      </c>
      <c r="D366" s="11">
        <v>21</v>
      </c>
      <c r="E366" s="11">
        <v>2254</v>
      </c>
      <c r="F366" s="11">
        <v>2061</v>
      </c>
    </row>
    <row r="367" spans="1:6" ht="14.25" customHeight="1" x14ac:dyDescent="0.3">
      <c r="A367" s="18">
        <v>43975</v>
      </c>
      <c r="B367" s="11" t="s">
        <v>10</v>
      </c>
      <c r="C367" s="11" t="str">
        <f t="shared" si="5"/>
        <v>43975Кемерово</v>
      </c>
      <c r="D367" s="11">
        <v>20</v>
      </c>
      <c r="E367" s="11">
        <v>1999</v>
      </c>
      <c r="F367" s="11">
        <v>1829</v>
      </c>
    </row>
    <row r="368" spans="1:6" ht="14.25" customHeight="1" x14ac:dyDescent="0.3">
      <c r="A368" s="18">
        <v>43975</v>
      </c>
      <c r="B368" s="11" t="s">
        <v>20</v>
      </c>
      <c r="C368" s="11" t="str">
        <f t="shared" si="5"/>
        <v>43975Краснодар</v>
      </c>
      <c r="D368" s="11">
        <v>19</v>
      </c>
      <c r="E368" s="11">
        <v>1868</v>
      </c>
      <c r="F368" s="11">
        <v>1706</v>
      </c>
    </row>
    <row r="369" spans="1:6" ht="14.25" customHeight="1" x14ac:dyDescent="0.3">
      <c r="A369" s="18">
        <v>43975</v>
      </c>
      <c r="B369" s="11" t="s">
        <v>22</v>
      </c>
      <c r="C369" s="11" t="str">
        <f t="shared" si="5"/>
        <v>43975Москва Восток</v>
      </c>
      <c r="D369" s="11">
        <v>54</v>
      </c>
      <c r="E369" s="11">
        <v>12211</v>
      </c>
      <c r="F369" s="11">
        <v>11427</v>
      </c>
    </row>
    <row r="370" spans="1:6" ht="14.25" customHeight="1" x14ac:dyDescent="0.3">
      <c r="A370" s="18">
        <v>43975</v>
      </c>
      <c r="B370" s="11" t="s">
        <v>21</v>
      </c>
      <c r="C370" s="11" t="str">
        <f t="shared" si="5"/>
        <v>43975Москва Запад</v>
      </c>
      <c r="D370" s="11">
        <v>60</v>
      </c>
      <c r="E370" s="11">
        <v>12822</v>
      </c>
      <c r="F370" s="11">
        <v>11916</v>
      </c>
    </row>
    <row r="371" spans="1:6" ht="14.25" customHeight="1" x14ac:dyDescent="0.3">
      <c r="A371" s="18">
        <v>43975</v>
      </c>
      <c r="B371" s="11" t="s">
        <v>13</v>
      </c>
      <c r="C371" s="11" t="str">
        <f t="shared" si="5"/>
        <v>43975Нижний Новгород</v>
      </c>
      <c r="D371" s="11">
        <v>20</v>
      </c>
      <c r="E371" s="11">
        <v>2015</v>
      </c>
      <c r="F371" s="11">
        <v>1803</v>
      </c>
    </row>
    <row r="372" spans="1:6" ht="14.25" customHeight="1" x14ac:dyDescent="0.3">
      <c r="A372" s="18">
        <v>43975</v>
      </c>
      <c r="B372" s="11" t="s">
        <v>23</v>
      </c>
      <c r="C372" s="11" t="str">
        <f t="shared" si="5"/>
        <v>43975Новосибирск</v>
      </c>
      <c r="D372" s="11">
        <v>18</v>
      </c>
      <c r="E372" s="11">
        <v>1006</v>
      </c>
      <c r="F372" s="11">
        <v>904</v>
      </c>
    </row>
    <row r="373" spans="1:6" ht="14.25" customHeight="1" x14ac:dyDescent="0.3">
      <c r="A373" s="18">
        <v>43975</v>
      </c>
      <c r="B373" s="11" t="s">
        <v>18</v>
      </c>
      <c r="C373" s="11" t="str">
        <f t="shared" si="5"/>
        <v>43975Пермь</v>
      </c>
      <c r="D373" s="11">
        <v>17</v>
      </c>
      <c r="E373" s="11">
        <v>1128</v>
      </c>
      <c r="F373" s="11">
        <v>1001</v>
      </c>
    </row>
    <row r="374" spans="1:6" ht="14.25" customHeight="1" x14ac:dyDescent="0.3">
      <c r="A374" s="18">
        <v>43975</v>
      </c>
      <c r="B374" s="11" t="s">
        <v>19</v>
      </c>
      <c r="C374" s="11" t="str">
        <f t="shared" si="5"/>
        <v>43975Ростов-на-Дону</v>
      </c>
      <c r="D374" s="11">
        <v>15</v>
      </c>
      <c r="E374" s="11">
        <v>779</v>
      </c>
      <c r="F374" s="11">
        <v>673</v>
      </c>
    </row>
    <row r="375" spans="1:6" ht="14.25" customHeight="1" x14ac:dyDescent="0.3">
      <c r="A375" s="18">
        <v>43975</v>
      </c>
      <c r="B375" s="11" t="s">
        <v>15</v>
      </c>
      <c r="C375" s="11" t="str">
        <f t="shared" si="5"/>
        <v>43975Санкт-Петербург Север</v>
      </c>
      <c r="D375" s="11">
        <v>125</v>
      </c>
      <c r="E375" s="11">
        <v>21004</v>
      </c>
      <c r="F375" s="11">
        <v>19556</v>
      </c>
    </row>
    <row r="376" spans="1:6" ht="14.25" customHeight="1" x14ac:dyDescent="0.3">
      <c r="A376" s="18">
        <v>43975</v>
      </c>
      <c r="B376" s="11" t="s">
        <v>14</v>
      </c>
      <c r="C376" s="11" t="str">
        <f t="shared" si="5"/>
        <v>43975Санкт-Петербург Юг</v>
      </c>
      <c r="D376" s="11">
        <v>129</v>
      </c>
      <c r="E376" s="11">
        <v>16432</v>
      </c>
      <c r="F376" s="11">
        <v>15345</v>
      </c>
    </row>
    <row r="377" spans="1:6" ht="14.25" customHeight="1" x14ac:dyDescent="0.3">
      <c r="A377" s="18">
        <v>43975</v>
      </c>
      <c r="B377" s="11" t="s">
        <v>12</v>
      </c>
      <c r="C377" s="11" t="str">
        <f t="shared" si="5"/>
        <v>43975Тольятти</v>
      </c>
      <c r="D377" s="11">
        <v>10</v>
      </c>
      <c r="E377" s="11">
        <v>639</v>
      </c>
      <c r="F377" s="11">
        <v>557</v>
      </c>
    </row>
    <row r="378" spans="1:6" ht="14.25" customHeight="1" x14ac:dyDescent="0.3">
      <c r="A378" s="18">
        <v>43976</v>
      </c>
      <c r="B378" s="11" t="s">
        <v>16</v>
      </c>
      <c r="C378" s="11" t="str">
        <f t="shared" si="5"/>
        <v>43976Волгоград</v>
      </c>
      <c r="D378" s="11">
        <v>36</v>
      </c>
      <c r="E378" s="11">
        <v>4641</v>
      </c>
      <c r="F378" s="11">
        <v>4274</v>
      </c>
    </row>
    <row r="379" spans="1:6" ht="14.25" customHeight="1" x14ac:dyDescent="0.3">
      <c r="A379" s="18">
        <v>43976</v>
      </c>
      <c r="B379" s="11" t="s">
        <v>11</v>
      </c>
      <c r="C379" s="11" t="str">
        <f t="shared" si="5"/>
        <v>43976Екатеринбург</v>
      </c>
      <c r="D379" s="11">
        <v>31</v>
      </c>
      <c r="E379" s="11">
        <v>5210</v>
      </c>
      <c r="F379" s="11">
        <v>4841</v>
      </c>
    </row>
    <row r="380" spans="1:6" ht="14.25" customHeight="1" x14ac:dyDescent="0.3">
      <c r="A380" s="18">
        <v>43976</v>
      </c>
      <c r="B380" s="11" t="s">
        <v>17</v>
      </c>
      <c r="C380" s="11" t="str">
        <f t="shared" si="5"/>
        <v>43976Казань</v>
      </c>
      <c r="D380" s="11">
        <v>21</v>
      </c>
      <c r="E380" s="11">
        <v>2330</v>
      </c>
      <c r="F380" s="11">
        <v>2142</v>
      </c>
    </row>
    <row r="381" spans="1:6" ht="14.25" customHeight="1" x14ac:dyDescent="0.3">
      <c r="A381" s="18">
        <v>43976</v>
      </c>
      <c r="B381" s="11" t="s">
        <v>10</v>
      </c>
      <c r="C381" s="11" t="str">
        <f t="shared" si="5"/>
        <v>43976Кемерово</v>
      </c>
      <c r="D381" s="11">
        <v>20</v>
      </c>
      <c r="E381" s="11">
        <v>2087</v>
      </c>
      <c r="F381" s="11">
        <v>1914</v>
      </c>
    </row>
    <row r="382" spans="1:6" ht="14.25" customHeight="1" x14ac:dyDescent="0.3">
      <c r="A382" s="18">
        <v>43976</v>
      </c>
      <c r="B382" s="11" t="s">
        <v>20</v>
      </c>
      <c r="C382" s="11" t="str">
        <f t="shared" si="5"/>
        <v>43976Краснодар</v>
      </c>
      <c r="D382" s="11">
        <v>20</v>
      </c>
      <c r="E382" s="11">
        <v>1899</v>
      </c>
      <c r="F382" s="11">
        <v>1738</v>
      </c>
    </row>
    <row r="383" spans="1:6" ht="14.25" customHeight="1" x14ac:dyDescent="0.3">
      <c r="A383" s="18">
        <v>43976</v>
      </c>
      <c r="B383" s="11" t="s">
        <v>22</v>
      </c>
      <c r="C383" s="11" t="str">
        <f t="shared" si="5"/>
        <v>43976Москва Восток</v>
      </c>
      <c r="D383" s="11">
        <v>54</v>
      </c>
      <c r="E383" s="11">
        <v>12336</v>
      </c>
      <c r="F383" s="11">
        <v>11519</v>
      </c>
    </row>
    <row r="384" spans="1:6" ht="14.25" customHeight="1" x14ac:dyDescent="0.3">
      <c r="A384" s="18">
        <v>43976</v>
      </c>
      <c r="B384" s="11" t="s">
        <v>21</v>
      </c>
      <c r="C384" s="11" t="str">
        <f t="shared" si="5"/>
        <v>43976Москва Запад</v>
      </c>
      <c r="D384" s="11">
        <v>59</v>
      </c>
      <c r="E384" s="11">
        <v>12983</v>
      </c>
      <c r="F384" s="11">
        <v>12056</v>
      </c>
    </row>
    <row r="385" spans="1:6" ht="14.25" customHeight="1" x14ac:dyDescent="0.3">
      <c r="A385" s="18">
        <v>43976</v>
      </c>
      <c r="B385" s="11" t="s">
        <v>13</v>
      </c>
      <c r="C385" s="11" t="str">
        <f t="shared" si="5"/>
        <v>43976Нижний Новгород</v>
      </c>
      <c r="D385" s="11">
        <v>20</v>
      </c>
      <c r="E385" s="11">
        <v>2011</v>
      </c>
      <c r="F385" s="11">
        <v>1791</v>
      </c>
    </row>
    <row r="386" spans="1:6" ht="14.25" customHeight="1" x14ac:dyDescent="0.3">
      <c r="A386" s="18">
        <v>43976</v>
      </c>
      <c r="B386" s="11" t="s">
        <v>23</v>
      </c>
      <c r="C386" s="11" t="str">
        <f t="shared" si="5"/>
        <v>43976Новосибирск</v>
      </c>
      <c r="D386" s="11">
        <v>18</v>
      </c>
      <c r="E386" s="11">
        <v>989</v>
      </c>
      <c r="F386" s="11">
        <v>887</v>
      </c>
    </row>
    <row r="387" spans="1:6" ht="14.25" customHeight="1" x14ac:dyDescent="0.3">
      <c r="A387" s="18">
        <v>43976</v>
      </c>
      <c r="B387" s="11" t="s">
        <v>18</v>
      </c>
      <c r="C387" s="11" t="str">
        <f t="shared" ref="C387:C450" si="6">_xlfn.CONCAT(A387,B387)</f>
        <v>43976Пермь</v>
      </c>
      <c r="D387" s="11">
        <v>17</v>
      </c>
      <c r="E387" s="11">
        <v>1142</v>
      </c>
      <c r="F387" s="11">
        <v>1020</v>
      </c>
    </row>
    <row r="388" spans="1:6" ht="14.25" customHeight="1" x14ac:dyDescent="0.3">
      <c r="A388" s="18">
        <v>43976</v>
      </c>
      <c r="B388" s="11" t="s">
        <v>19</v>
      </c>
      <c r="C388" s="11" t="str">
        <f t="shared" si="6"/>
        <v>43976Ростов-на-Дону</v>
      </c>
      <c r="D388" s="11">
        <v>15</v>
      </c>
      <c r="E388" s="11">
        <v>835</v>
      </c>
      <c r="F388" s="11">
        <v>736</v>
      </c>
    </row>
    <row r="389" spans="1:6" ht="14.25" customHeight="1" x14ac:dyDescent="0.3">
      <c r="A389" s="18">
        <v>43976</v>
      </c>
      <c r="B389" s="11" t="s">
        <v>15</v>
      </c>
      <c r="C389" s="11" t="str">
        <f t="shared" si="6"/>
        <v>43976Санкт-Петербург Север</v>
      </c>
      <c r="D389" s="11">
        <v>124</v>
      </c>
      <c r="E389" s="11">
        <v>20358</v>
      </c>
      <c r="F389" s="11">
        <v>18890</v>
      </c>
    </row>
    <row r="390" spans="1:6" ht="14.25" customHeight="1" x14ac:dyDescent="0.3">
      <c r="A390" s="18">
        <v>43976</v>
      </c>
      <c r="B390" s="11" t="s">
        <v>14</v>
      </c>
      <c r="C390" s="11" t="str">
        <f t="shared" si="6"/>
        <v>43976Санкт-Петербург Юг</v>
      </c>
      <c r="D390" s="11">
        <v>129</v>
      </c>
      <c r="E390" s="11">
        <v>15822</v>
      </c>
      <c r="F390" s="11">
        <v>14753</v>
      </c>
    </row>
    <row r="391" spans="1:6" ht="14.25" customHeight="1" x14ac:dyDescent="0.3">
      <c r="A391" s="18">
        <v>43976</v>
      </c>
      <c r="B391" s="11" t="s">
        <v>12</v>
      </c>
      <c r="C391" s="11" t="str">
        <f t="shared" si="6"/>
        <v>43976Тольятти</v>
      </c>
      <c r="D391" s="11">
        <v>10</v>
      </c>
      <c r="E391" s="11">
        <v>739</v>
      </c>
      <c r="F391" s="11">
        <v>642</v>
      </c>
    </row>
    <row r="392" spans="1:6" ht="14.25" customHeight="1" x14ac:dyDescent="0.3">
      <c r="A392" s="18">
        <v>43977</v>
      </c>
      <c r="B392" s="11" t="s">
        <v>16</v>
      </c>
      <c r="C392" s="11" t="str">
        <f t="shared" si="6"/>
        <v>43977Волгоград</v>
      </c>
      <c r="D392" s="11">
        <v>36</v>
      </c>
      <c r="E392" s="11">
        <v>4770</v>
      </c>
      <c r="F392" s="11">
        <v>4424</v>
      </c>
    </row>
    <row r="393" spans="1:6" ht="14.25" customHeight="1" x14ac:dyDescent="0.3">
      <c r="A393" s="18">
        <v>43977</v>
      </c>
      <c r="B393" s="11" t="s">
        <v>11</v>
      </c>
      <c r="C393" s="11" t="str">
        <f t="shared" si="6"/>
        <v>43977Екатеринбург</v>
      </c>
      <c r="D393" s="11">
        <v>31</v>
      </c>
      <c r="E393" s="11">
        <v>5493</v>
      </c>
      <c r="F393" s="11">
        <v>5119</v>
      </c>
    </row>
    <row r="394" spans="1:6" ht="14.25" customHeight="1" x14ac:dyDescent="0.3">
      <c r="A394" s="18">
        <v>43977</v>
      </c>
      <c r="B394" s="11" t="s">
        <v>17</v>
      </c>
      <c r="C394" s="11" t="str">
        <f t="shared" si="6"/>
        <v>43977Казань</v>
      </c>
      <c r="D394" s="11">
        <v>21</v>
      </c>
      <c r="E394" s="11">
        <v>2418</v>
      </c>
      <c r="F394" s="11">
        <v>2215</v>
      </c>
    </row>
    <row r="395" spans="1:6" ht="14.25" customHeight="1" x14ac:dyDescent="0.3">
      <c r="A395" s="18">
        <v>43977</v>
      </c>
      <c r="B395" s="11" t="s">
        <v>10</v>
      </c>
      <c r="C395" s="11" t="str">
        <f t="shared" si="6"/>
        <v>43977Кемерово</v>
      </c>
      <c r="D395" s="11">
        <v>20</v>
      </c>
      <c r="E395" s="11">
        <v>2044</v>
      </c>
      <c r="F395" s="11">
        <v>1863</v>
      </c>
    </row>
    <row r="396" spans="1:6" ht="14.25" customHeight="1" x14ac:dyDescent="0.3">
      <c r="A396" s="18">
        <v>43977</v>
      </c>
      <c r="B396" s="11" t="s">
        <v>20</v>
      </c>
      <c r="C396" s="11" t="str">
        <f t="shared" si="6"/>
        <v>43977Краснодар</v>
      </c>
      <c r="D396" s="11">
        <v>20</v>
      </c>
      <c r="E396" s="11">
        <v>1814</v>
      </c>
      <c r="F396" s="11">
        <v>1655</v>
      </c>
    </row>
    <row r="397" spans="1:6" ht="14.25" customHeight="1" x14ac:dyDescent="0.3">
      <c r="A397" s="18">
        <v>43977</v>
      </c>
      <c r="B397" s="11" t="s">
        <v>22</v>
      </c>
      <c r="C397" s="11" t="str">
        <f t="shared" si="6"/>
        <v>43977Москва Восток</v>
      </c>
      <c r="D397" s="11">
        <v>54</v>
      </c>
      <c r="E397" s="11">
        <v>14482</v>
      </c>
      <c r="F397" s="11">
        <v>13510</v>
      </c>
    </row>
    <row r="398" spans="1:6" ht="14.25" customHeight="1" x14ac:dyDescent="0.3">
      <c r="A398" s="18">
        <v>43977</v>
      </c>
      <c r="B398" s="11" t="s">
        <v>21</v>
      </c>
      <c r="C398" s="11" t="str">
        <f t="shared" si="6"/>
        <v>43977Москва Запад</v>
      </c>
      <c r="D398" s="11">
        <v>59</v>
      </c>
      <c r="E398" s="11">
        <v>15369</v>
      </c>
      <c r="F398" s="11">
        <v>14299</v>
      </c>
    </row>
    <row r="399" spans="1:6" ht="14.25" customHeight="1" x14ac:dyDescent="0.3">
      <c r="A399" s="18">
        <v>43977</v>
      </c>
      <c r="B399" s="11" t="s">
        <v>13</v>
      </c>
      <c r="C399" s="11" t="str">
        <f t="shared" si="6"/>
        <v>43977Нижний Новгород</v>
      </c>
      <c r="D399" s="11">
        <v>20</v>
      </c>
      <c r="E399" s="11">
        <v>2036</v>
      </c>
      <c r="F399" s="11">
        <v>1790</v>
      </c>
    </row>
    <row r="400" spans="1:6" ht="14.25" customHeight="1" x14ac:dyDescent="0.3">
      <c r="A400" s="18">
        <v>43977</v>
      </c>
      <c r="B400" s="11" t="s">
        <v>23</v>
      </c>
      <c r="C400" s="11" t="str">
        <f t="shared" si="6"/>
        <v>43977Новосибирск</v>
      </c>
      <c r="D400" s="11">
        <v>18</v>
      </c>
      <c r="E400" s="11">
        <v>914</v>
      </c>
      <c r="F400" s="11">
        <v>804</v>
      </c>
    </row>
    <row r="401" spans="1:6" ht="14.25" customHeight="1" x14ac:dyDescent="0.3">
      <c r="A401" s="18">
        <v>43977</v>
      </c>
      <c r="B401" s="11" t="s">
        <v>18</v>
      </c>
      <c r="C401" s="11" t="str">
        <f t="shared" si="6"/>
        <v>43977Пермь</v>
      </c>
      <c r="D401" s="11">
        <v>17</v>
      </c>
      <c r="E401" s="11">
        <v>1140</v>
      </c>
      <c r="F401" s="11">
        <v>1016</v>
      </c>
    </row>
    <row r="402" spans="1:6" ht="14.25" customHeight="1" x14ac:dyDescent="0.3">
      <c r="A402" s="18">
        <v>43977</v>
      </c>
      <c r="B402" s="11" t="s">
        <v>19</v>
      </c>
      <c r="C402" s="11" t="str">
        <f t="shared" si="6"/>
        <v>43977Ростов-на-Дону</v>
      </c>
      <c r="D402" s="11">
        <v>15</v>
      </c>
      <c r="E402" s="11">
        <v>812</v>
      </c>
      <c r="F402" s="11">
        <v>711</v>
      </c>
    </row>
    <row r="403" spans="1:6" ht="14.25" customHeight="1" x14ac:dyDescent="0.3">
      <c r="A403" s="18">
        <v>43977</v>
      </c>
      <c r="B403" s="11" t="s">
        <v>15</v>
      </c>
      <c r="C403" s="11" t="str">
        <f t="shared" si="6"/>
        <v>43977Санкт-Петербург Север</v>
      </c>
      <c r="D403" s="11">
        <v>124</v>
      </c>
      <c r="E403" s="11">
        <v>21153</v>
      </c>
      <c r="F403" s="11">
        <v>19673</v>
      </c>
    </row>
    <row r="404" spans="1:6" ht="14.25" customHeight="1" x14ac:dyDescent="0.3">
      <c r="A404" s="18">
        <v>43977</v>
      </c>
      <c r="B404" s="11" t="s">
        <v>14</v>
      </c>
      <c r="C404" s="11" t="str">
        <f t="shared" si="6"/>
        <v>43977Санкт-Петербург Юг</v>
      </c>
      <c r="D404" s="11">
        <v>129</v>
      </c>
      <c r="E404" s="11">
        <v>16459</v>
      </c>
      <c r="F404" s="11">
        <v>15355</v>
      </c>
    </row>
    <row r="405" spans="1:6" ht="14.25" customHeight="1" x14ac:dyDescent="0.3">
      <c r="A405" s="18">
        <v>43977</v>
      </c>
      <c r="B405" s="11" t="s">
        <v>12</v>
      </c>
      <c r="C405" s="11" t="str">
        <f t="shared" si="6"/>
        <v>43977Тольятти</v>
      </c>
      <c r="D405" s="11">
        <v>10</v>
      </c>
      <c r="E405" s="11">
        <v>692</v>
      </c>
      <c r="F405" s="11">
        <v>601</v>
      </c>
    </row>
    <row r="406" spans="1:6" ht="14.25" customHeight="1" x14ac:dyDescent="0.3">
      <c r="A406" s="18">
        <v>43977</v>
      </c>
      <c r="B406" s="11" t="s">
        <v>24</v>
      </c>
      <c r="C406" s="11" t="str">
        <f t="shared" si="6"/>
        <v>43977Тюмень</v>
      </c>
      <c r="D406" s="11">
        <v>7</v>
      </c>
      <c r="E406" s="11">
        <v>577</v>
      </c>
      <c r="F406" s="11">
        <v>389</v>
      </c>
    </row>
    <row r="407" spans="1:6" ht="14.25" customHeight="1" x14ac:dyDescent="0.3">
      <c r="A407" s="18">
        <v>43978</v>
      </c>
      <c r="B407" s="11" t="s">
        <v>16</v>
      </c>
      <c r="C407" s="11" t="str">
        <f t="shared" si="6"/>
        <v>43978Волгоград</v>
      </c>
      <c r="D407" s="11">
        <v>36</v>
      </c>
      <c r="E407" s="11">
        <v>4951</v>
      </c>
      <c r="F407" s="11">
        <v>4584</v>
      </c>
    </row>
    <row r="408" spans="1:6" ht="14.25" customHeight="1" x14ac:dyDescent="0.3">
      <c r="A408" s="18">
        <v>43978</v>
      </c>
      <c r="B408" s="11" t="s">
        <v>11</v>
      </c>
      <c r="C408" s="11" t="str">
        <f t="shared" si="6"/>
        <v>43978Екатеринбург</v>
      </c>
      <c r="D408" s="11">
        <v>31</v>
      </c>
      <c r="E408" s="11">
        <v>5330</v>
      </c>
      <c r="F408" s="11">
        <v>4977</v>
      </c>
    </row>
    <row r="409" spans="1:6" ht="14.25" customHeight="1" x14ac:dyDescent="0.3">
      <c r="A409" s="18">
        <v>43978</v>
      </c>
      <c r="B409" s="11" t="s">
        <v>17</v>
      </c>
      <c r="C409" s="11" t="str">
        <f t="shared" si="6"/>
        <v>43978Казань</v>
      </c>
      <c r="D409" s="11">
        <v>21</v>
      </c>
      <c r="E409" s="11">
        <v>2430</v>
      </c>
      <c r="F409" s="11">
        <v>2216</v>
      </c>
    </row>
    <row r="410" spans="1:6" ht="14.25" customHeight="1" x14ac:dyDescent="0.3">
      <c r="A410" s="18">
        <v>43978</v>
      </c>
      <c r="B410" s="11" t="s">
        <v>10</v>
      </c>
      <c r="C410" s="11" t="str">
        <f t="shared" si="6"/>
        <v>43978Кемерово</v>
      </c>
      <c r="D410" s="11">
        <v>20</v>
      </c>
      <c r="E410" s="11">
        <v>2079</v>
      </c>
      <c r="F410" s="11">
        <v>1893</v>
      </c>
    </row>
    <row r="411" spans="1:6" ht="14.25" customHeight="1" x14ac:dyDescent="0.3">
      <c r="A411" s="18">
        <v>43978</v>
      </c>
      <c r="B411" s="11" t="s">
        <v>20</v>
      </c>
      <c r="C411" s="11" t="str">
        <f t="shared" si="6"/>
        <v>43978Краснодар</v>
      </c>
      <c r="D411" s="11">
        <v>20</v>
      </c>
      <c r="E411" s="11">
        <v>1873</v>
      </c>
      <c r="F411" s="11">
        <v>1715</v>
      </c>
    </row>
    <row r="412" spans="1:6" ht="14.25" customHeight="1" x14ac:dyDescent="0.3">
      <c r="A412" s="18">
        <v>43978</v>
      </c>
      <c r="B412" s="11" t="s">
        <v>22</v>
      </c>
      <c r="C412" s="11" t="str">
        <f t="shared" si="6"/>
        <v>43978Москва Восток</v>
      </c>
      <c r="D412" s="11">
        <v>54</v>
      </c>
      <c r="E412" s="11">
        <v>13091</v>
      </c>
      <c r="F412" s="11">
        <v>12216</v>
      </c>
    </row>
    <row r="413" spans="1:6" ht="14.25" customHeight="1" x14ac:dyDescent="0.3">
      <c r="A413" s="18">
        <v>43978</v>
      </c>
      <c r="B413" s="11" t="s">
        <v>21</v>
      </c>
      <c r="C413" s="11" t="str">
        <f t="shared" si="6"/>
        <v>43978Москва Запад</v>
      </c>
      <c r="D413" s="11">
        <v>59</v>
      </c>
      <c r="E413" s="11">
        <v>13942</v>
      </c>
      <c r="F413" s="11">
        <v>12986</v>
      </c>
    </row>
    <row r="414" spans="1:6" ht="14.25" customHeight="1" x14ac:dyDescent="0.3">
      <c r="A414" s="18">
        <v>43978</v>
      </c>
      <c r="B414" s="11" t="s">
        <v>13</v>
      </c>
      <c r="C414" s="11" t="str">
        <f t="shared" si="6"/>
        <v>43978Нижний Новгород</v>
      </c>
      <c r="D414" s="11">
        <v>20</v>
      </c>
      <c r="E414" s="11">
        <v>2079</v>
      </c>
      <c r="F414" s="11">
        <v>1856</v>
      </c>
    </row>
    <row r="415" spans="1:6" ht="14.25" customHeight="1" x14ac:dyDescent="0.3">
      <c r="A415" s="18">
        <v>43978</v>
      </c>
      <c r="B415" s="11" t="s">
        <v>23</v>
      </c>
      <c r="C415" s="11" t="str">
        <f t="shared" si="6"/>
        <v>43978Новосибирск</v>
      </c>
      <c r="D415" s="11">
        <v>18</v>
      </c>
      <c r="E415" s="11">
        <v>962</v>
      </c>
      <c r="F415" s="11">
        <v>859</v>
      </c>
    </row>
    <row r="416" spans="1:6" ht="14.25" customHeight="1" x14ac:dyDescent="0.3">
      <c r="A416" s="18">
        <v>43978</v>
      </c>
      <c r="B416" s="11" t="s">
        <v>18</v>
      </c>
      <c r="C416" s="11" t="str">
        <f t="shared" si="6"/>
        <v>43978Пермь</v>
      </c>
      <c r="D416" s="11">
        <v>17</v>
      </c>
      <c r="E416" s="11">
        <v>1203</v>
      </c>
      <c r="F416" s="11">
        <v>1077</v>
      </c>
    </row>
    <row r="417" spans="1:6" ht="14.25" customHeight="1" x14ac:dyDescent="0.3">
      <c r="A417" s="18">
        <v>43978</v>
      </c>
      <c r="B417" s="11" t="s">
        <v>19</v>
      </c>
      <c r="C417" s="11" t="str">
        <f t="shared" si="6"/>
        <v>43978Ростов-на-Дону</v>
      </c>
      <c r="D417" s="11">
        <v>15</v>
      </c>
      <c r="E417" s="11">
        <v>809</v>
      </c>
      <c r="F417" s="11">
        <v>702</v>
      </c>
    </row>
    <row r="418" spans="1:6" ht="14.25" customHeight="1" x14ac:dyDescent="0.3">
      <c r="A418" s="18">
        <v>43978</v>
      </c>
      <c r="B418" s="11" t="s">
        <v>15</v>
      </c>
      <c r="C418" s="11" t="str">
        <f t="shared" si="6"/>
        <v>43978Санкт-Петербург Север</v>
      </c>
      <c r="D418" s="11">
        <v>124</v>
      </c>
      <c r="E418" s="11">
        <v>21384</v>
      </c>
      <c r="F418" s="11">
        <v>19897</v>
      </c>
    </row>
    <row r="419" spans="1:6" ht="14.25" customHeight="1" x14ac:dyDescent="0.3">
      <c r="A419" s="18">
        <v>43978</v>
      </c>
      <c r="B419" s="11" t="s">
        <v>14</v>
      </c>
      <c r="C419" s="11" t="str">
        <f t="shared" si="6"/>
        <v>43978Санкт-Петербург Юг</v>
      </c>
      <c r="D419" s="11">
        <v>129</v>
      </c>
      <c r="E419" s="11">
        <v>17115</v>
      </c>
      <c r="F419" s="11">
        <v>15962</v>
      </c>
    </row>
    <row r="420" spans="1:6" ht="14.25" customHeight="1" x14ac:dyDescent="0.3">
      <c r="A420" s="18">
        <v>43978</v>
      </c>
      <c r="B420" s="11" t="s">
        <v>12</v>
      </c>
      <c r="C420" s="11" t="str">
        <f t="shared" si="6"/>
        <v>43978Тольятти</v>
      </c>
      <c r="D420" s="11">
        <v>10</v>
      </c>
      <c r="E420" s="11">
        <v>757</v>
      </c>
      <c r="F420" s="11">
        <v>660</v>
      </c>
    </row>
    <row r="421" spans="1:6" ht="14.25" customHeight="1" x14ac:dyDescent="0.3">
      <c r="A421" s="18">
        <v>43978</v>
      </c>
      <c r="B421" s="11" t="s">
        <v>24</v>
      </c>
      <c r="C421" s="11" t="str">
        <f t="shared" si="6"/>
        <v>43978Тюмень</v>
      </c>
      <c r="D421" s="11">
        <v>7</v>
      </c>
      <c r="E421" s="11">
        <v>409</v>
      </c>
      <c r="F421" s="11">
        <v>329</v>
      </c>
    </row>
    <row r="422" spans="1:6" ht="14.25" customHeight="1" x14ac:dyDescent="0.3">
      <c r="A422" s="18">
        <v>43979</v>
      </c>
      <c r="B422" s="11" t="s">
        <v>16</v>
      </c>
      <c r="C422" s="11" t="str">
        <f t="shared" si="6"/>
        <v>43979Волгоград</v>
      </c>
      <c r="D422" s="11">
        <v>37</v>
      </c>
      <c r="E422" s="11">
        <v>4840</v>
      </c>
      <c r="F422" s="11">
        <v>4475</v>
      </c>
    </row>
    <row r="423" spans="1:6" ht="14.25" customHeight="1" x14ac:dyDescent="0.3">
      <c r="A423" s="18">
        <v>43979</v>
      </c>
      <c r="B423" s="11" t="s">
        <v>11</v>
      </c>
      <c r="C423" s="11" t="str">
        <f t="shared" si="6"/>
        <v>43979Екатеринбург</v>
      </c>
      <c r="D423" s="11">
        <v>31</v>
      </c>
      <c r="E423" s="11">
        <v>5355</v>
      </c>
      <c r="F423" s="11">
        <v>4969</v>
      </c>
    </row>
    <row r="424" spans="1:6" ht="14.25" customHeight="1" x14ac:dyDescent="0.3">
      <c r="A424" s="18">
        <v>43979</v>
      </c>
      <c r="B424" s="11" t="s">
        <v>17</v>
      </c>
      <c r="C424" s="11" t="str">
        <f t="shared" si="6"/>
        <v>43979Казань</v>
      </c>
      <c r="D424" s="11">
        <v>22</v>
      </c>
      <c r="E424" s="11">
        <v>2454</v>
      </c>
      <c r="F424" s="11">
        <v>2239</v>
      </c>
    </row>
    <row r="425" spans="1:6" ht="14.25" customHeight="1" x14ac:dyDescent="0.3">
      <c r="A425" s="18">
        <v>43979</v>
      </c>
      <c r="B425" s="11" t="s">
        <v>10</v>
      </c>
      <c r="C425" s="11" t="str">
        <f t="shared" si="6"/>
        <v>43979Кемерово</v>
      </c>
      <c r="D425" s="11">
        <v>20</v>
      </c>
      <c r="E425" s="11">
        <v>1886</v>
      </c>
      <c r="F425" s="11">
        <v>1736</v>
      </c>
    </row>
    <row r="426" spans="1:6" ht="14.25" customHeight="1" x14ac:dyDescent="0.3">
      <c r="A426" s="18">
        <v>43979</v>
      </c>
      <c r="B426" s="11" t="s">
        <v>20</v>
      </c>
      <c r="C426" s="11" t="str">
        <f t="shared" si="6"/>
        <v>43979Краснодар</v>
      </c>
      <c r="D426" s="11">
        <v>20</v>
      </c>
      <c r="E426" s="11">
        <v>1875</v>
      </c>
      <c r="F426" s="11">
        <v>1701</v>
      </c>
    </row>
    <row r="427" spans="1:6" ht="14.25" customHeight="1" x14ac:dyDescent="0.3">
      <c r="A427" s="18">
        <v>43979</v>
      </c>
      <c r="B427" s="11" t="s">
        <v>22</v>
      </c>
      <c r="C427" s="11" t="str">
        <f t="shared" si="6"/>
        <v>43979Москва Восток</v>
      </c>
      <c r="D427" s="11">
        <v>54</v>
      </c>
      <c r="E427" s="11">
        <v>12409</v>
      </c>
      <c r="F427" s="11">
        <v>11582</v>
      </c>
    </row>
    <row r="428" spans="1:6" ht="14.25" customHeight="1" x14ac:dyDescent="0.3">
      <c r="A428" s="18">
        <v>43979</v>
      </c>
      <c r="B428" s="11" t="s">
        <v>21</v>
      </c>
      <c r="C428" s="11" t="str">
        <f t="shared" si="6"/>
        <v>43979Москва Запад</v>
      </c>
      <c r="D428" s="11">
        <v>60</v>
      </c>
      <c r="E428" s="11">
        <v>12854</v>
      </c>
      <c r="F428" s="11">
        <v>11954</v>
      </c>
    </row>
    <row r="429" spans="1:6" ht="14.25" customHeight="1" x14ac:dyDescent="0.3">
      <c r="A429" s="18">
        <v>43979</v>
      </c>
      <c r="B429" s="11" t="s">
        <v>13</v>
      </c>
      <c r="C429" s="11" t="str">
        <f t="shared" si="6"/>
        <v>43979Нижний Новгород</v>
      </c>
      <c r="D429" s="11">
        <v>20</v>
      </c>
      <c r="E429" s="11">
        <v>2088</v>
      </c>
      <c r="F429" s="11">
        <v>1848</v>
      </c>
    </row>
    <row r="430" spans="1:6" ht="14.25" customHeight="1" x14ac:dyDescent="0.3">
      <c r="A430" s="18">
        <v>43979</v>
      </c>
      <c r="B430" s="11" t="s">
        <v>23</v>
      </c>
      <c r="C430" s="11" t="str">
        <f t="shared" si="6"/>
        <v>43979Новосибирск</v>
      </c>
      <c r="D430" s="11">
        <v>18</v>
      </c>
      <c r="E430" s="11">
        <v>1020</v>
      </c>
      <c r="F430" s="11">
        <v>911</v>
      </c>
    </row>
    <row r="431" spans="1:6" ht="14.25" customHeight="1" x14ac:dyDescent="0.3">
      <c r="A431" s="18">
        <v>43979</v>
      </c>
      <c r="B431" s="11" t="s">
        <v>18</v>
      </c>
      <c r="C431" s="11" t="str">
        <f t="shared" si="6"/>
        <v>43979Пермь</v>
      </c>
      <c r="D431" s="11">
        <v>17</v>
      </c>
      <c r="E431" s="11">
        <v>1097</v>
      </c>
      <c r="F431" s="11">
        <v>968</v>
      </c>
    </row>
    <row r="432" spans="1:6" ht="14.25" customHeight="1" x14ac:dyDescent="0.3">
      <c r="A432" s="18">
        <v>43979</v>
      </c>
      <c r="B432" s="11" t="s">
        <v>19</v>
      </c>
      <c r="C432" s="11" t="str">
        <f t="shared" si="6"/>
        <v>43979Ростов-на-Дону</v>
      </c>
      <c r="D432" s="11">
        <v>16</v>
      </c>
      <c r="E432" s="11">
        <v>876</v>
      </c>
      <c r="F432" s="11">
        <v>762</v>
      </c>
    </row>
    <row r="433" spans="1:6" ht="14.25" customHeight="1" x14ac:dyDescent="0.3">
      <c r="A433" s="18">
        <v>43979</v>
      </c>
      <c r="B433" s="11" t="s">
        <v>9</v>
      </c>
      <c r="C433" s="11" t="str">
        <f t="shared" si="6"/>
        <v>43979Самара</v>
      </c>
      <c r="D433" s="11">
        <v>15</v>
      </c>
      <c r="E433" s="11">
        <v>464</v>
      </c>
      <c r="F433" s="11">
        <v>390</v>
      </c>
    </row>
    <row r="434" spans="1:6" ht="14.25" customHeight="1" x14ac:dyDescent="0.3">
      <c r="A434" s="18">
        <v>43979</v>
      </c>
      <c r="B434" s="11" t="s">
        <v>15</v>
      </c>
      <c r="C434" s="11" t="str">
        <f t="shared" si="6"/>
        <v>43979Санкт-Петербург Север</v>
      </c>
      <c r="D434" s="11">
        <v>124</v>
      </c>
      <c r="E434" s="11">
        <v>20868</v>
      </c>
      <c r="F434" s="11">
        <v>19342</v>
      </c>
    </row>
    <row r="435" spans="1:6" ht="14.25" customHeight="1" x14ac:dyDescent="0.3">
      <c r="A435" s="18">
        <v>43979</v>
      </c>
      <c r="B435" s="11" t="s">
        <v>14</v>
      </c>
      <c r="C435" s="11" t="str">
        <f t="shared" si="6"/>
        <v>43979Санкт-Петербург Юг</v>
      </c>
      <c r="D435" s="11">
        <v>129</v>
      </c>
      <c r="E435" s="11">
        <v>16453</v>
      </c>
      <c r="F435" s="11">
        <v>15289</v>
      </c>
    </row>
    <row r="436" spans="1:6" ht="14.25" customHeight="1" x14ac:dyDescent="0.3">
      <c r="A436" s="18">
        <v>43979</v>
      </c>
      <c r="B436" s="11" t="s">
        <v>12</v>
      </c>
      <c r="C436" s="11" t="str">
        <f t="shared" si="6"/>
        <v>43979Тольятти</v>
      </c>
      <c r="D436" s="11">
        <v>10</v>
      </c>
      <c r="E436" s="11">
        <v>791</v>
      </c>
      <c r="F436" s="11">
        <v>697</v>
      </c>
    </row>
    <row r="437" spans="1:6" ht="14.25" customHeight="1" x14ac:dyDescent="0.3">
      <c r="A437" s="18">
        <v>43979</v>
      </c>
      <c r="B437" s="11" t="s">
        <v>24</v>
      </c>
      <c r="C437" s="11" t="str">
        <f t="shared" si="6"/>
        <v>43979Тюмень</v>
      </c>
      <c r="D437" s="11">
        <v>7</v>
      </c>
      <c r="E437" s="11">
        <v>420</v>
      </c>
      <c r="F437" s="11">
        <v>347</v>
      </c>
    </row>
    <row r="438" spans="1:6" ht="14.25" customHeight="1" x14ac:dyDescent="0.3">
      <c r="A438" s="18">
        <v>43980</v>
      </c>
      <c r="B438" s="11" t="s">
        <v>16</v>
      </c>
      <c r="C438" s="11" t="str">
        <f t="shared" si="6"/>
        <v>43980Волгоград</v>
      </c>
      <c r="D438" s="11">
        <v>37</v>
      </c>
      <c r="E438" s="11">
        <v>5672</v>
      </c>
      <c r="F438" s="11">
        <v>5198</v>
      </c>
    </row>
    <row r="439" spans="1:6" ht="14.25" customHeight="1" x14ac:dyDescent="0.3">
      <c r="A439" s="18">
        <v>43980</v>
      </c>
      <c r="B439" s="11" t="s">
        <v>11</v>
      </c>
      <c r="C439" s="11" t="str">
        <f t="shared" si="6"/>
        <v>43980Екатеринбург</v>
      </c>
      <c r="D439" s="11">
        <v>31</v>
      </c>
      <c r="E439" s="11">
        <v>5751</v>
      </c>
      <c r="F439" s="11">
        <v>5319</v>
      </c>
    </row>
    <row r="440" spans="1:6" ht="14.25" customHeight="1" x14ac:dyDescent="0.3">
      <c r="A440" s="18">
        <v>43980</v>
      </c>
      <c r="B440" s="11" t="s">
        <v>17</v>
      </c>
      <c r="C440" s="11" t="str">
        <f t="shared" si="6"/>
        <v>43980Казань</v>
      </c>
      <c r="D440" s="11">
        <v>22</v>
      </c>
      <c r="E440" s="11">
        <v>2597</v>
      </c>
      <c r="F440" s="11">
        <v>2379</v>
      </c>
    </row>
    <row r="441" spans="1:6" ht="14.25" customHeight="1" x14ac:dyDescent="0.3">
      <c r="A441" s="18">
        <v>43980</v>
      </c>
      <c r="B441" s="11" t="s">
        <v>10</v>
      </c>
      <c r="C441" s="11" t="str">
        <f t="shared" si="6"/>
        <v>43980Кемерово</v>
      </c>
      <c r="D441" s="11">
        <v>20</v>
      </c>
      <c r="E441" s="11">
        <v>2111</v>
      </c>
      <c r="F441" s="11">
        <v>1917</v>
      </c>
    </row>
    <row r="442" spans="1:6" ht="14.25" customHeight="1" x14ac:dyDescent="0.3">
      <c r="A442" s="18">
        <v>43980</v>
      </c>
      <c r="B442" s="11" t="s">
        <v>20</v>
      </c>
      <c r="C442" s="11" t="str">
        <f t="shared" si="6"/>
        <v>43980Краснодар</v>
      </c>
      <c r="D442" s="11">
        <v>20</v>
      </c>
      <c r="E442" s="11">
        <v>2064</v>
      </c>
      <c r="F442" s="11">
        <v>1896</v>
      </c>
    </row>
    <row r="443" spans="1:6" ht="14.25" customHeight="1" x14ac:dyDescent="0.3">
      <c r="A443" s="18">
        <v>43980</v>
      </c>
      <c r="B443" s="11" t="s">
        <v>22</v>
      </c>
      <c r="C443" s="11" t="str">
        <f t="shared" si="6"/>
        <v>43980Москва Восток</v>
      </c>
      <c r="D443" s="11">
        <v>54</v>
      </c>
      <c r="E443" s="11">
        <v>14031</v>
      </c>
      <c r="F443" s="11">
        <v>12943</v>
      </c>
    </row>
    <row r="444" spans="1:6" ht="14.25" customHeight="1" x14ac:dyDescent="0.3">
      <c r="A444" s="18">
        <v>43980</v>
      </c>
      <c r="B444" s="11" t="s">
        <v>21</v>
      </c>
      <c r="C444" s="11" t="str">
        <f t="shared" si="6"/>
        <v>43980Москва Запад</v>
      </c>
      <c r="D444" s="11">
        <v>59</v>
      </c>
      <c r="E444" s="11">
        <v>14507</v>
      </c>
      <c r="F444" s="11">
        <v>13386</v>
      </c>
    </row>
    <row r="445" spans="1:6" ht="14.25" customHeight="1" x14ac:dyDescent="0.3">
      <c r="A445" s="18">
        <v>43980</v>
      </c>
      <c r="B445" s="11" t="s">
        <v>13</v>
      </c>
      <c r="C445" s="11" t="str">
        <f t="shared" si="6"/>
        <v>43980Нижний Новгород</v>
      </c>
      <c r="D445" s="11">
        <v>20</v>
      </c>
      <c r="E445" s="11">
        <v>2249</v>
      </c>
      <c r="F445" s="11">
        <v>2000</v>
      </c>
    </row>
    <row r="446" spans="1:6" ht="14.25" customHeight="1" x14ac:dyDescent="0.3">
      <c r="A446" s="18">
        <v>43980</v>
      </c>
      <c r="B446" s="11" t="s">
        <v>23</v>
      </c>
      <c r="C446" s="11" t="str">
        <f t="shared" si="6"/>
        <v>43980Новосибирск</v>
      </c>
      <c r="D446" s="11">
        <v>18</v>
      </c>
      <c r="E446" s="11">
        <v>1014</v>
      </c>
      <c r="F446" s="11">
        <v>893</v>
      </c>
    </row>
    <row r="447" spans="1:6" ht="14.25" customHeight="1" x14ac:dyDescent="0.3">
      <c r="A447" s="18">
        <v>43980</v>
      </c>
      <c r="B447" s="11" t="s">
        <v>18</v>
      </c>
      <c r="C447" s="11" t="str">
        <f t="shared" si="6"/>
        <v>43980Пермь</v>
      </c>
      <c r="D447" s="11">
        <v>17</v>
      </c>
      <c r="E447" s="11">
        <v>1296</v>
      </c>
      <c r="F447" s="11">
        <v>1153</v>
      </c>
    </row>
    <row r="448" spans="1:6" ht="14.25" customHeight="1" x14ac:dyDescent="0.3">
      <c r="A448" s="18">
        <v>43980</v>
      </c>
      <c r="B448" s="11" t="s">
        <v>19</v>
      </c>
      <c r="C448" s="11" t="str">
        <f t="shared" si="6"/>
        <v>43980Ростов-на-Дону</v>
      </c>
      <c r="D448" s="11">
        <v>16</v>
      </c>
      <c r="E448" s="11">
        <v>981</v>
      </c>
      <c r="F448" s="11">
        <v>859</v>
      </c>
    </row>
    <row r="449" spans="1:6" ht="14.25" customHeight="1" x14ac:dyDescent="0.3">
      <c r="A449" s="18">
        <v>43980</v>
      </c>
      <c r="B449" s="11" t="s">
        <v>9</v>
      </c>
      <c r="C449" s="11" t="str">
        <f t="shared" si="6"/>
        <v>43980Самара</v>
      </c>
      <c r="D449" s="11">
        <v>15</v>
      </c>
      <c r="E449" s="11">
        <v>400</v>
      </c>
      <c r="F449" s="11">
        <v>329</v>
      </c>
    </row>
    <row r="450" spans="1:6" ht="14.25" customHeight="1" x14ac:dyDescent="0.3">
      <c r="A450" s="18">
        <v>43980</v>
      </c>
      <c r="B450" s="11" t="s">
        <v>15</v>
      </c>
      <c r="C450" s="11" t="str">
        <f t="shared" si="6"/>
        <v>43980Санкт-Петербург Север</v>
      </c>
      <c r="D450" s="11">
        <v>124</v>
      </c>
      <c r="E450" s="11">
        <v>25828</v>
      </c>
      <c r="F450" s="11">
        <v>23974</v>
      </c>
    </row>
    <row r="451" spans="1:6" ht="14.25" customHeight="1" x14ac:dyDescent="0.3">
      <c r="A451" s="18">
        <v>43980</v>
      </c>
      <c r="B451" s="11" t="s">
        <v>14</v>
      </c>
      <c r="C451" s="11" t="str">
        <f t="shared" ref="C451:C514" si="7">_xlfn.CONCAT(A451,B451)</f>
        <v>43980Санкт-Петербург Юг</v>
      </c>
      <c r="D451" s="11">
        <v>129</v>
      </c>
      <c r="E451" s="11">
        <v>22403</v>
      </c>
      <c r="F451" s="11">
        <v>20676</v>
      </c>
    </row>
    <row r="452" spans="1:6" ht="14.25" customHeight="1" x14ac:dyDescent="0.3">
      <c r="A452" s="18">
        <v>43980</v>
      </c>
      <c r="B452" s="11" t="s">
        <v>12</v>
      </c>
      <c r="C452" s="11" t="str">
        <f t="shared" si="7"/>
        <v>43980Тольятти</v>
      </c>
      <c r="D452" s="11">
        <v>10</v>
      </c>
      <c r="E452" s="11">
        <v>873</v>
      </c>
      <c r="F452" s="11">
        <v>770</v>
      </c>
    </row>
    <row r="453" spans="1:6" ht="14.25" customHeight="1" x14ac:dyDescent="0.3">
      <c r="A453" s="18">
        <v>43980</v>
      </c>
      <c r="B453" s="11" t="s">
        <v>24</v>
      </c>
      <c r="C453" s="11" t="str">
        <f t="shared" si="7"/>
        <v>43980Тюмень</v>
      </c>
      <c r="D453" s="11">
        <v>7</v>
      </c>
      <c r="E453" s="11">
        <v>491</v>
      </c>
      <c r="F453" s="11">
        <v>411</v>
      </c>
    </row>
    <row r="454" spans="1:6" ht="14.25" customHeight="1" x14ac:dyDescent="0.3">
      <c r="A454" s="18">
        <v>43981</v>
      </c>
      <c r="B454" s="11" t="s">
        <v>16</v>
      </c>
      <c r="C454" s="11" t="str">
        <f t="shared" si="7"/>
        <v>43981Волгоград</v>
      </c>
      <c r="D454" s="11">
        <v>37</v>
      </c>
      <c r="E454" s="11">
        <v>6645</v>
      </c>
      <c r="F454" s="11">
        <v>6122</v>
      </c>
    </row>
    <row r="455" spans="1:6" ht="14.25" customHeight="1" x14ac:dyDescent="0.3">
      <c r="A455" s="18">
        <v>43981</v>
      </c>
      <c r="B455" s="11" t="s">
        <v>11</v>
      </c>
      <c r="C455" s="11" t="str">
        <f t="shared" si="7"/>
        <v>43981Екатеринбург</v>
      </c>
      <c r="D455" s="11">
        <v>31</v>
      </c>
      <c r="E455" s="11">
        <v>6735</v>
      </c>
      <c r="F455" s="11">
        <v>6264</v>
      </c>
    </row>
    <row r="456" spans="1:6" ht="14.25" customHeight="1" x14ac:dyDescent="0.3">
      <c r="A456" s="18">
        <v>43981</v>
      </c>
      <c r="B456" s="11" t="s">
        <v>17</v>
      </c>
      <c r="C456" s="11" t="str">
        <f t="shared" si="7"/>
        <v>43981Казань</v>
      </c>
      <c r="D456" s="11">
        <v>22</v>
      </c>
      <c r="E456" s="11">
        <v>2793</v>
      </c>
      <c r="F456" s="11">
        <v>2539</v>
      </c>
    </row>
    <row r="457" spans="1:6" ht="14.25" customHeight="1" x14ac:dyDescent="0.3">
      <c r="A457" s="18">
        <v>43981</v>
      </c>
      <c r="B457" s="11" t="s">
        <v>10</v>
      </c>
      <c r="C457" s="11" t="str">
        <f t="shared" si="7"/>
        <v>43981Кемерово</v>
      </c>
      <c r="D457" s="11">
        <v>20</v>
      </c>
      <c r="E457" s="11">
        <v>2597</v>
      </c>
      <c r="F457" s="11">
        <v>2376</v>
      </c>
    </row>
    <row r="458" spans="1:6" ht="14.25" customHeight="1" x14ac:dyDescent="0.3">
      <c r="A458" s="18">
        <v>43981</v>
      </c>
      <c r="B458" s="11" t="s">
        <v>20</v>
      </c>
      <c r="C458" s="11" t="str">
        <f t="shared" si="7"/>
        <v>43981Краснодар</v>
      </c>
      <c r="D458" s="11">
        <v>20</v>
      </c>
      <c r="E458" s="11">
        <v>2174</v>
      </c>
      <c r="F458" s="11">
        <v>1957</v>
      </c>
    </row>
    <row r="459" spans="1:6" ht="14.25" customHeight="1" x14ac:dyDescent="0.3">
      <c r="A459" s="18">
        <v>43981</v>
      </c>
      <c r="B459" s="11" t="s">
        <v>22</v>
      </c>
      <c r="C459" s="11" t="str">
        <f t="shared" si="7"/>
        <v>43981Москва Восток</v>
      </c>
      <c r="D459" s="11">
        <v>54</v>
      </c>
      <c r="E459" s="11">
        <v>14590</v>
      </c>
      <c r="F459" s="11">
        <v>13551</v>
      </c>
    </row>
    <row r="460" spans="1:6" ht="14.25" customHeight="1" x14ac:dyDescent="0.3">
      <c r="A460" s="18">
        <v>43981</v>
      </c>
      <c r="B460" s="11" t="s">
        <v>21</v>
      </c>
      <c r="C460" s="11" t="str">
        <f t="shared" si="7"/>
        <v>43981Москва Запад</v>
      </c>
      <c r="D460" s="11">
        <v>59</v>
      </c>
      <c r="E460" s="11">
        <v>15030</v>
      </c>
      <c r="F460" s="11">
        <v>13956</v>
      </c>
    </row>
    <row r="461" spans="1:6" ht="14.25" customHeight="1" x14ac:dyDescent="0.3">
      <c r="A461" s="18">
        <v>43981</v>
      </c>
      <c r="B461" s="11" t="s">
        <v>13</v>
      </c>
      <c r="C461" s="11" t="str">
        <f t="shared" si="7"/>
        <v>43981Нижний Новгород</v>
      </c>
      <c r="D461" s="11">
        <v>20</v>
      </c>
      <c r="E461" s="11">
        <v>2451</v>
      </c>
      <c r="F461" s="11">
        <v>2178</v>
      </c>
    </row>
    <row r="462" spans="1:6" ht="14.25" customHeight="1" x14ac:dyDescent="0.3">
      <c r="A462" s="18">
        <v>43981</v>
      </c>
      <c r="B462" s="11" t="s">
        <v>23</v>
      </c>
      <c r="C462" s="11" t="str">
        <f t="shared" si="7"/>
        <v>43981Новосибирск</v>
      </c>
      <c r="D462" s="11">
        <v>18</v>
      </c>
      <c r="E462" s="11">
        <v>1216</v>
      </c>
      <c r="F462" s="11">
        <v>1101</v>
      </c>
    </row>
    <row r="463" spans="1:6" ht="14.25" customHeight="1" x14ac:dyDescent="0.3">
      <c r="A463" s="18">
        <v>43981</v>
      </c>
      <c r="B463" s="11" t="s">
        <v>18</v>
      </c>
      <c r="C463" s="11" t="str">
        <f t="shared" si="7"/>
        <v>43981Пермь</v>
      </c>
      <c r="D463" s="11">
        <v>17</v>
      </c>
      <c r="E463" s="11">
        <v>1697</v>
      </c>
      <c r="F463" s="11">
        <v>1499</v>
      </c>
    </row>
    <row r="464" spans="1:6" ht="14.25" customHeight="1" x14ac:dyDescent="0.3">
      <c r="A464" s="18">
        <v>43981</v>
      </c>
      <c r="B464" s="11" t="s">
        <v>19</v>
      </c>
      <c r="C464" s="11" t="str">
        <f t="shared" si="7"/>
        <v>43981Ростов-на-Дону</v>
      </c>
      <c r="D464" s="11">
        <v>16</v>
      </c>
      <c r="E464" s="11">
        <v>1048</v>
      </c>
      <c r="F464" s="11">
        <v>918</v>
      </c>
    </row>
    <row r="465" spans="1:6" ht="14.25" customHeight="1" x14ac:dyDescent="0.3">
      <c r="A465" s="18">
        <v>43981</v>
      </c>
      <c r="B465" s="11" t="s">
        <v>9</v>
      </c>
      <c r="C465" s="11" t="str">
        <f t="shared" si="7"/>
        <v>43981Самара</v>
      </c>
      <c r="D465" s="11">
        <v>15</v>
      </c>
      <c r="E465" s="11">
        <v>490</v>
      </c>
      <c r="F465" s="11">
        <v>409</v>
      </c>
    </row>
    <row r="466" spans="1:6" ht="14.25" customHeight="1" x14ac:dyDescent="0.3">
      <c r="A466" s="18">
        <v>43981</v>
      </c>
      <c r="B466" s="11" t="s">
        <v>15</v>
      </c>
      <c r="C466" s="11" t="str">
        <f t="shared" si="7"/>
        <v>43981Санкт-Петербург Север</v>
      </c>
      <c r="D466" s="11">
        <v>124</v>
      </c>
      <c r="E466" s="11">
        <v>24325</v>
      </c>
      <c r="F466" s="11">
        <v>22469</v>
      </c>
    </row>
    <row r="467" spans="1:6" ht="14.25" customHeight="1" x14ac:dyDescent="0.3">
      <c r="A467" s="18">
        <v>43981</v>
      </c>
      <c r="B467" s="11" t="s">
        <v>14</v>
      </c>
      <c r="C467" s="11" t="str">
        <f t="shared" si="7"/>
        <v>43981Санкт-Петербург Юг</v>
      </c>
      <c r="D467" s="11">
        <v>129</v>
      </c>
      <c r="E467" s="11">
        <v>20243</v>
      </c>
      <c r="F467" s="11">
        <v>18711</v>
      </c>
    </row>
    <row r="468" spans="1:6" ht="14.25" customHeight="1" x14ac:dyDescent="0.3">
      <c r="A468" s="18">
        <v>43981</v>
      </c>
      <c r="B468" s="11" t="s">
        <v>12</v>
      </c>
      <c r="C468" s="11" t="str">
        <f t="shared" si="7"/>
        <v>43981Тольятти</v>
      </c>
      <c r="D468" s="11">
        <v>10</v>
      </c>
      <c r="E468" s="11">
        <v>865</v>
      </c>
      <c r="F468" s="11">
        <v>763</v>
      </c>
    </row>
    <row r="469" spans="1:6" ht="14.25" customHeight="1" x14ac:dyDescent="0.3">
      <c r="A469" s="18">
        <v>43981</v>
      </c>
      <c r="B469" s="11" t="s">
        <v>24</v>
      </c>
      <c r="C469" s="11" t="str">
        <f t="shared" si="7"/>
        <v>43981Тюмень</v>
      </c>
      <c r="D469" s="11">
        <v>7</v>
      </c>
      <c r="E469" s="11">
        <v>532</v>
      </c>
      <c r="F469" s="11">
        <v>449</v>
      </c>
    </row>
    <row r="470" spans="1:6" ht="14.25" customHeight="1" x14ac:dyDescent="0.3">
      <c r="A470" s="18">
        <v>43982</v>
      </c>
      <c r="B470" s="11" t="s">
        <v>16</v>
      </c>
      <c r="C470" s="11" t="str">
        <f t="shared" si="7"/>
        <v>43982Волгоград</v>
      </c>
      <c r="D470" s="11">
        <v>37</v>
      </c>
      <c r="E470" s="11">
        <v>5215</v>
      </c>
      <c r="F470" s="11">
        <v>4848</v>
      </c>
    </row>
    <row r="471" spans="1:6" ht="14.25" customHeight="1" x14ac:dyDescent="0.3">
      <c r="A471" s="18">
        <v>43982</v>
      </c>
      <c r="B471" s="11" t="s">
        <v>11</v>
      </c>
      <c r="C471" s="11" t="str">
        <f t="shared" si="7"/>
        <v>43982Екатеринбург</v>
      </c>
      <c r="D471" s="11">
        <v>31</v>
      </c>
      <c r="E471" s="11">
        <v>5760</v>
      </c>
      <c r="F471" s="11">
        <v>5367</v>
      </c>
    </row>
    <row r="472" spans="1:6" ht="14.25" customHeight="1" x14ac:dyDescent="0.3">
      <c r="A472" s="18">
        <v>43982</v>
      </c>
      <c r="B472" s="11" t="s">
        <v>17</v>
      </c>
      <c r="C472" s="11" t="str">
        <f t="shared" si="7"/>
        <v>43982Казань</v>
      </c>
      <c r="D472" s="11">
        <v>23</v>
      </c>
      <c r="E472" s="11">
        <v>2522</v>
      </c>
      <c r="F472" s="11">
        <v>2295</v>
      </c>
    </row>
    <row r="473" spans="1:6" ht="14.25" customHeight="1" x14ac:dyDescent="0.3">
      <c r="A473" s="18">
        <v>43982</v>
      </c>
      <c r="B473" s="11" t="s">
        <v>10</v>
      </c>
      <c r="C473" s="11" t="str">
        <f t="shared" si="7"/>
        <v>43982Кемерово</v>
      </c>
      <c r="D473" s="11">
        <v>21</v>
      </c>
      <c r="E473" s="11">
        <v>2271</v>
      </c>
      <c r="F473" s="11">
        <v>2085</v>
      </c>
    </row>
    <row r="474" spans="1:6" ht="14.25" customHeight="1" x14ac:dyDescent="0.3">
      <c r="A474" s="18">
        <v>43982</v>
      </c>
      <c r="B474" s="11" t="s">
        <v>20</v>
      </c>
      <c r="C474" s="11" t="str">
        <f t="shared" si="7"/>
        <v>43982Краснодар</v>
      </c>
      <c r="D474" s="11">
        <v>21</v>
      </c>
      <c r="E474" s="11">
        <v>2056</v>
      </c>
      <c r="F474" s="11">
        <v>1879</v>
      </c>
    </row>
    <row r="475" spans="1:6" ht="14.25" customHeight="1" x14ac:dyDescent="0.3">
      <c r="A475" s="18">
        <v>43982</v>
      </c>
      <c r="B475" s="11" t="s">
        <v>22</v>
      </c>
      <c r="C475" s="11" t="str">
        <f t="shared" si="7"/>
        <v>43982Москва Восток</v>
      </c>
      <c r="D475" s="11">
        <v>54</v>
      </c>
      <c r="E475" s="11">
        <v>13106</v>
      </c>
      <c r="F475" s="11">
        <v>12164</v>
      </c>
    </row>
    <row r="476" spans="1:6" ht="14.25" customHeight="1" x14ac:dyDescent="0.3">
      <c r="A476" s="18">
        <v>43982</v>
      </c>
      <c r="B476" s="11" t="s">
        <v>21</v>
      </c>
      <c r="C476" s="11" t="str">
        <f t="shared" si="7"/>
        <v>43982Москва Запад</v>
      </c>
      <c r="D476" s="11">
        <v>59</v>
      </c>
      <c r="E476" s="11">
        <v>13684</v>
      </c>
      <c r="F476" s="11">
        <v>12690</v>
      </c>
    </row>
    <row r="477" spans="1:6" ht="14.25" customHeight="1" x14ac:dyDescent="0.3">
      <c r="A477" s="18">
        <v>43982</v>
      </c>
      <c r="B477" s="11" t="s">
        <v>13</v>
      </c>
      <c r="C477" s="11" t="str">
        <f t="shared" si="7"/>
        <v>43982Нижний Новгород</v>
      </c>
      <c r="D477" s="11">
        <v>20</v>
      </c>
      <c r="E477" s="11">
        <v>2060</v>
      </c>
      <c r="F477" s="11">
        <v>1826</v>
      </c>
    </row>
    <row r="478" spans="1:6" ht="14.25" customHeight="1" x14ac:dyDescent="0.3">
      <c r="A478" s="18">
        <v>43982</v>
      </c>
      <c r="B478" s="11" t="s">
        <v>23</v>
      </c>
      <c r="C478" s="11" t="str">
        <f t="shared" si="7"/>
        <v>43982Новосибирск</v>
      </c>
      <c r="D478" s="11">
        <v>18</v>
      </c>
      <c r="E478" s="11">
        <v>1029</v>
      </c>
      <c r="F478" s="11">
        <v>925</v>
      </c>
    </row>
    <row r="479" spans="1:6" ht="14.25" customHeight="1" x14ac:dyDescent="0.3">
      <c r="A479" s="18">
        <v>43982</v>
      </c>
      <c r="B479" s="11" t="s">
        <v>18</v>
      </c>
      <c r="C479" s="11" t="str">
        <f t="shared" si="7"/>
        <v>43982Пермь</v>
      </c>
      <c r="D479" s="11">
        <v>17</v>
      </c>
      <c r="E479" s="11">
        <v>1186</v>
      </c>
      <c r="F479" s="11">
        <v>1054</v>
      </c>
    </row>
    <row r="480" spans="1:6" ht="14.25" customHeight="1" x14ac:dyDescent="0.3">
      <c r="A480" s="18">
        <v>43982</v>
      </c>
      <c r="B480" s="11" t="s">
        <v>19</v>
      </c>
      <c r="C480" s="11" t="str">
        <f t="shared" si="7"/>
        <v>43982Ростов-на-Дону</v>
      </c>
      <c r="D480" s="11">
        <v>16</v>
      </c>
      <c r="E480" s="11">
        <v>917</v>
      </c>
      <c r="F480" s="11">
        <v>802</v>
      </c>
    </row>
    <row r="481" spans="1:6" ht="14.25" customHeight="1" x14ac:dyDescent="0.3">
      <c r="A481" s="18">
        <v>43982</v>
      </c>
      <c r="B481" s="11" t="s">
        <v>9</v>
      </c>
      <c r="C481" s="11" t="str">
        <f t="shared" si="7"/>
        <v>43982Самара</v>
      </c>
      <c r="D481" s="11">
        <v>15</v>
      </c>
      <c r="E481" s="11">
        <v>441</v>
      </c>
      <c r="F481" s="11">
        <v>368</v>
      </c>
    </row>
    <row r="482" spans="1:6" ht="14.25" customHeight="1" x14ac:dyDescent="0.3">
      <c r="A482" s="18">
        <v>43982</v>
      </c>
      <c r="B482" s="11" t="s">
        <v>15</v>
      </c>
      <c r="C482" s="11" t="str">
        <f t="shared" si="7"/>
        <v>43982Санкт-Петербург Север</v>
      </c>
      <c r="D482" s="11">
        <v>124</v>
      </c>
      <c r="E482" s="11">
        <v>21392</v>
      </c>
      <c r="F482" s="11">
        <v>19869</v>
      </c>
    </row>
    <row r="483" spans="1:6" ht="14.25" customHeight="1" x14ac:dyDescent="0.3">
      <c r="A483" s="18">
        <v>43982</v>
      </c>
      <c r="B483" s="11" t="s">
        <v>14</v>
      </c>
      <c r="C483" s="11" t="str">
        <f t="shared" si="7"/>
        <v>43982Санкт-Петербург Юг</v>
      </c>
      <c r="D483" s="11">
        <v>129</v>
      </c>
      <c r="E483" s="11">
        <v>17235</v>
      </c>
      <c r="F483" s="11">
        <v>16052</v>
      </c>
    </row>
    <row r="484" spans="1:6" ht="14.25" customHeight="1" x14ac:dyDescent="0.3">
      <c r="A484" s="18">
        <v>43982</v>
      </c>
      <c r="B484" s="11" t="s">
        <v>12</v>
      </c>
      <c r="C484" s="11" t="str">
        <f t="shared" si="7"/>
        <v>43982Тольятти</v>
      </c>
      <c r="D484" s="11">
        <v>10</v>
      </c>
      <c r="E484" s="11">
        <v>749</v>
      </c>
      <c r="F484" s="11">
        <v>655</v>
      </c>
    </row>
    <row r="485" spans="1:6" ht="14.25" customHeight="1" x14ac:dyDescent="0.3">
      <c r="A485" s="18">
        <v>43982</v>
      </c>
      <c r="B485" s="11" t="s">
        <v>25</v>
      </c>
      <c r="C485" s="11" t="str">
        <f t="shared" si="7"/>
        <v>43982Томск</v>
      </c>
      <c r="D485" s="11">
        <v>9</v>
      </c>
      <c r="E485" s="11">
        <v>345</v>
      </c>
      <c r="F485" s="11">
        <v>255</v>
      </c>
    </row>
    <row r="486" spans="1:6" ht="14.25" customHeight="1" x14ac:dyDescent="0.3">
      <c r="A486" s="18">
        <v>43982</v>
      </c>
      <c r="B486" s="11" t="s">
        <v>24</v>
      </c>
      <c r="C486" s="11" t="str">
        <f t="shared" si="7"/>
        <v>43982Тюмень</v>
      </c>
      <c r="D486" s="11">
        <v>7</v>
      </c>
      <c r="E486" s="11">
        <v>530</v>
      </c>
      <c r="F486" s="11">
        <v>447</v>
      </c>
    </row>
    <row r="487" spans="1:6" ht="14.25" customHeight="1" x14ac:dyDescent="0.3">
      <c r="A487" s="18">
        <v>43982</v>
      </c>
      <c r="B487" s="11" t="s">
        <v>26</v>
      </c>
      <c r="C487" s="11" t="str">
        <f t="shared" si="7"/>
        <v>43982Уфа</v>
      </c>
      <c r="D487" s="11">
        <v>6</v>
      </c>
      <c r="E487" s="11">
        <v>261</v>
      </c>
      <c r="F487" s="11">
        <v>188</v>
      </c>
    </row>
    <row r="488" spans="1:6" ht="14.25" customHeight="1" x14ac:dyDescent="0.3">
      <c r="A488" s="18">
        <v>43983</v>
      </c>
      <c r="B488" s="11" t="s">
        <v>16</v>
      </c>
      <c r="C488" s="11" t="str">
        <f t="shared" si="7"/>
        <v>43983Волгоград</v>
      </c>
      <c r="D488" s="11">
        <v>37</v>
      </c>
      <c r="E488" s="11">
        <v>4722</v>
      </c>
      <c r="F488" s="11">
        <v>4352</v>
      </c>
    </row>
    <row r="489" spans="1:6" ht="14.25" customHeight="1" x14ac:dyDescent="0.3">
      <c r="A489" s="18">
        <v>43983</v>
      </c>
      <c r="B489" s="11" t="s">
        <v>11</v>
      </c>
      <c r="C489" s="11" t="str">
        <f t="shared" si="7"/>
        <v>43983Екатеринбург</v>
      </c>
      <c r="D489" s="11">
        <v>31</v>
      </c>
      <c r="E489" s="11">
        <v>5468</v>
      </c>
      <c r="F489" s="11">
        <v>5081</v>
      </c>
    </row>
    <row r="490" spans="1:6" ht="14.25" customHeight="1" x14ac:dyDescent="0.3">
      <c r="A490" s="18">
        <v>43983</v>
      </c>
      <c r="B490" s="11" t="s">
        <v>17</v>
      </c>
      <c r="C490" s="11" t="str">
        <f t="shared" si="7"/>
        <v>43983Казань</v>
      </c>
      <c r="D490" s="11">
        <v>23</v>
      </c>
      <c r="E490" s="11">
        <v>2531</v>
      </c>
      <c r="F490" s="11">
        <v>2296</v>
      </c>
    </row>
    <row r="491" spans="1:6" ht="14.25" customHeight="1" x14ac:dyDescent="0.3">
      <c r="A491" s="18">
        <v>43983</v>
      </c>
      <c r="B491" s="11" t="s">
        <v>10</v>
      </c>
      <c r="C491" s="11" t="str">
        <f t="shared" si="7"/>
        <v>43983Кемерово</v>
      </c>
      <c r="D491" s="11">
        <v>21</v>
      </c>
      <c r="E491" s="11">
        <v>2025</v>
      </c>
      <c r="F491" s="11">
        <v>1849</v>
      </c>
    </row>
    <row r="492" spans="1:6" ht="14.25" customHeight="1" x14ac:dyDescent="0.3">
      <c r="A492" s="18">
        <v>43983</v>
      </c>
      <c r="B492" s="11" t="s">
        <v>20</v>
      </c>
      <c r="C492" s="11" t="str">
        <f t="shared" si="7"/>
        <v>43983Краснодар</v>
      </c>
      <c r="D492" s="11">
        <v>21</v>
      </c>
      <c r="E492" s="11">
        <v>1879</v>
      </c>
      <c r="F492" s="11">
        <v>1720</v>
      </c>
    </row>
    <row r="493" spans="1:6" ht="14.25" customHeight="1" x14ac:dyDescent="0.3">
      <c r="A493" s="18">
        <v>43983</v>
      </c>
      <c r="B493" s="11" t="s">
        <v>22</v>
      </c>
      <c r="C493" s="11" t="str">
        <f t="shared" si="7"/>
        <v>43983Москва Восток</v>
      </c>
      <c r="D493" s="11">
        <v>54</v>
      </c>
      <c r="E493" s="11">
        <v>11864</v>
      </c>
      <c r="F493" s="11">
        <v>11071</v>
      </c>
    </row>
    <row r="494" spans="1:6" ht="14.25" customHeight="1" x14ac:dyDescent="0.3">
      <c r="A494" s="18">
        <v>43983</v>
      </c>
      <c r="B494" s="11" t="s">
        <v>21</v>
      </c>
      <c r="C494" s="11" t="str">
        <f t="shared" si="7"/>
        <v>43983Москва Запад</v>
      </c>
      <c r="D494" s="11">
        <v>59</v>
      </c>
      <c r="E494" s="11">
        <v>12299</v>
      </c>
      <c r="F494" s="11">
        <v>11448</v>
      </c>
    </row>
    <row r="495" spans="1:6" ht="14.25" customHeight="1" x14ac:dyDescent="0.3">
      <c r="A495" s="18">
        <v>43983</v>
      </c>
      <c r="B495" s="11" t="s">
        <v>13</v>
      </c>
      <c r="C495" s="11" t="str">
        <f t="shared" si="7"/>
        <v>43983Нижний Новгород</v>
      </c>
      <c r="D495" s="11">
        <v>20</v>
      </c>
      <c r="E495" s="11">
        <v>2136</v>
      </c>
      <c r="F495" s="11">
        <v>1899</v>
      </c>
    </row>
    <row r="496" spans="1:6" ht="14.25" customHeight="1" x14ac:dyDescent="0.3">
      <c r="A496" s="18">
        <v>43983</v>
      </c>
      <c r="B496" s="11" t="s">
        <v>23</v>
      </c>
      <c r="C496" s="11" t="str">
        <f t="shared" si="7"/>
        <v>43983Новосибирск</v>
      </c>
      <c r="D496" s="11">
        <v>18</v>
      </c>
      <c r="E496" s="11">
        <v>923</v>
      </c>
      <c r="F496" s="11">
        <v>824</v>
      </c>
    </row>
    <row r="497" spans="1:6" ht="14.25" customHeight="1" x14ac:dyDescent="0.3">
      <c r="A497" s="18">
        <v>43983</v>
      </c>
      <c r="B497" s="11" t="s">
        <v>18</v>
      </c>
      <c r="C497" s="11" t="str">
        <f t="shared" si="7"/>
        <v>43983Пермь</v>
      </c>
      <c r="D497" s="11">
        <v>17</v>
      </c>
      <c r="E497" s="11">
        <v>1185</v>
      </c>
      <c r="F497" s="11">
        <v>1042</v>
      </c>
    </row>
    <row r="498" spans="1:6" ht="14.25" customHeight="1" x14ac:dyDescent="0.3">
      <c r="A498" s="18">
        <v>43983</v>
      </c>
      <c r="B498" s="11" t="s">
        <v>19</v>
      </c>
      <c r="C498" s="11" t="str">
        <f t="shared" si="7"/>
        <v>43983Ростов-на-Дону</v>
      </c>
      <c r="D498" s="11">
        <v>16</v>
      </c>
      <c r="E498" s="11">
        <v>1019</v>
      </c>
      <c r="F498" s="11">
        <v>895</v>
      </c>
    </row>
    <row r="499" spans="1:6" ht="14.25" customHeight="1" x14ac:dyDescent="0.3">
      <c r="A499" s="18">
        <v>43983</v>
      </c>
      <c r="B499" s="11" t="s">
        <v>9</v>
      </c>
      <c r="C499" s="11" t="str">
        <f t="shared" si="7"/>
        <v>43983Самара</v>
      </c>
      <c r="D499" s="11">
        <v>15</v>
      </c>
      <c r="E499" s="11">
        <v>453</v>
      </c>
      <c r="F499" s="11">
        <v>370</v>
      </c>
    </row>
    <row r="500" spans="1:6" ht="14.25" customHeight="1" x14ac:dyDescent="0.3">
      <c r="A500" s="18">
        <v>43983</v>
      </c>
      <c r="B500" s="11" t="s">
        <v>15</v>
      </c>
      <c r="C500" s="11" t="str">
        <f t="shared" si="7"/>
        <v>43983Санкт-Петербург Север</v>
      </c>
      <c r="D500" s="11">
        <v>123</v>
      </c>
      <c r="E500" s="11">
        <v>20325</v>
      </c>
      <c r="F500" s="11">
        <v>18935</v>
      </c>
    </row>
    <row r="501" spans="1:6" ht="14.25" customHeight="1" x14ac:dyDescent="0.3">
      <c r="A501" s="18">
        <v>43983</v>
      </c>
      <c r="B501" s="11" t="s">
        <v>14</v>
      </c>
      <c r="C501" s="11" t="str">
        <f t="shared" si="7"/>
        <v>43983Санкт-Петербург Юг</v>
      </c>
      <c r="D501" s="11">
        <v>128</v>
      </c>
      <c r="E501" s="11">
        <v>16285</v>
      </c>
      <c r="F501" s="11">
        <v>15130</v>
      </c>
    </row>
    <row r="502" spans="1:6" ht="14.25" customHeight="1" x14ac:dyDescent="0.3">
      <c r="A502" s="18">
        <v>43983</v>
      </c>
      <c r="B502" s="11" t="s">
        <v>12</v>
      </c>
      <c r="C502" s="11" t="str">
        <f t="shared" si="7"/>
        <v>43983Тольятти</v>
      </c>
      <c r="D502" s="11">
        <v>10</v>
      </c>
      <c r="E502" s="11">
        <v>719</v>
      </c>
      <c r="F502" s="11">
        <v>627</v>
      </c>
    </row>
    <row r="503" spans="1:6" ht="14.25" customHeight="1" x14ac:dyDescent="0.3">
      <c r="A503" s="18">
        <v>43983</v>
      </c>
      <c r="B503" s="11" t="s">
        <v>25</v>
      </c>
      <c r="C503" s="11" t="str">
        <f t="shared" si="7"/>
        <v>43983Томск</v>
      </c>
      <c r="D503" s="11">
        <v>9</v>
      </c>
      <c r="E503" s="11">
        <v>294</v>
      </c>
      <c r="F503" s="11">
        <v>224</v>
      </c>
    </row>
    <row r="504" spans="1:6" ht="14.25" customHeight="1" x14ac:dyDescent="0.3">
      <c r="A504" s="18">
        <v>43983</v>
      </c>
      <c r="B504" s="11" t="s">
        <v>24</v>
      </c>
      <c r="C504" s="11" t="str">
        <f t="shared" si="7"/>
        <v>43983Тюмень</v>
      </c>
      <c r="D504" s="11">
        <v>7</v>
      </c>
      <c r="E504" s="11">
        <v>500</v>
      </c>
      <c r="F504" s="11">
        <v>418</v>
      </c>
    </row>
    <row r="505" spans="1:6" ht="14.25" customHeight="1" x14ac:dyDescent="0.3">
      <c r="A505" s="18">
        <v>43983</v>
      </c>
      <c r="B505" s="11" t="s">
        <v>26</v>
      </c>
      <c r="C505" s="11" t="str">
        <f t="shared" si="7"/>
        <v>43983Уфа</v>
      </c>
      <c r="D505" s="11">
        <v>6</v>
      </c>
      <c r="E505" s="11">
        <v>237</v>
      </c>
      <c r="F505" s="11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35FD-F745-46AE-AF00-D6C4C9A130CA}">
  <dimension ref="A3:R102"/>
  <sheetViews>
    <sheetView tabSelected="1" topLeftCell="A97" workbookViewId="0">
      <selection activeCell="H15" sqref="H15"/>
    </sheetView>
  </sheetViews>
  <sheetFormatPr defaultRowHeight="14.4" x14ac:dyDescent="0.3"/>
  <cols>
    <col min="1" max="1" width="25.109375" style="11" bestFit="1" customWidth="1"/>
    <col min="2" max="2" width="24.6640625" style="11" bestFit="1" customWidth="1"/>
    <col min="3" max="3" width="11.88671875" style="11" customWidth="1"/>
    <col min="4" max="5" width="8.88671875" style="11"/>
    <col min="6" max="6" width="23.77734375" style="11" customWidth="1"/>
    <col min="7" max="7" width="26.44140625" style="11" customWidth="1"/>
    <col min="8" max="8" width="11.44140625" style="11" customWidth="1"/>
    <col min="9" max="9" width="8.88671875" style="11"/>
    <col min="10" max="10" width="25.109375" style="11" bestFit="1" customWidth="1"/>
    <col min="11" max="11" width="24.6640625" style="11" bestFit="1" customWidth="1"/>
    <col min="12" max="12" width="25.5546875" style="11" bestFit="1" customWidth="1"/>
    <col min="13" max="13" width="10.77734375" style="11" customWidth="1"/>
    <col min="14" max="14" width="9" style="11" bestFit="1" customWidth="1"/>
    <col min="15" max="15" width="22.88671875" style="11" customWidth="1"/>
    <col min="16" max="16" width="13.77734375" style="11" customWidth="1"/>
    <col min="17" max="17" width="6.77734375" style="11" customWidth="1"/>
    <col min="18" max="18" width="12" style="11" bestFit="1" customWidth="1"/>
    <col min="19" max="20" width="10" style="11" bestFit="1" customWidth="1"/>
    <col min="21" max="23" width="8" style="11" bestFit="1" customWidth="1"/>
    <col min="24" max="24" width="10" style="11" bestFit="1" customWidth="1"/>
    <col min="25" max="27" width="11" style="11" bestFit="1" customWidth="1"/>
    <col min="28" max="28" width="12" style="11" bestFit="1" customWidth="1"/>
    <col min="29" max="29" width="10.77734375" style="11" bestFit="1" customWidth="1"/>
    <col min="30" max="16384" width="8.88671875" style="11"/>
  </cols>
  <sheetData>
    <row r="3" spans="1:18" x14ac:dyDescent="0.3">
      <c r="A3" s="11" t="s">
        <v>30</v>
      </c>
      <c r="B3" s="11" t="s">
        <v>32</v>
      </c>
      <c r="F3" s="11" t="s">
        <v>30</v>
      </c>
      <c r="G3" s="11" t="s">
        <v>32</v>
      </c>
      <c r="J3" s="11" t="s">
        <v>30</v>
      </c>
      <c r="K3" s="11" t="s">
        <v>32</v>
      </c>
      <c r="L3" s="11" t="s">
        <v>33</v>
      </c>
    </row>
    <row r="4" spans="1:18" x14ac:dyDescent="0.3">
      <c r="A4" s="19">
        <v>18</v>
      </c>
      <c r="B4" s="11">
        <v>836803032</v>
      </c>
      <c r="C4" s="11">
        <f>B4 / $B$102</f>
        <v>0.16863008004796715</v>
      </c>
      <c r="F4" s="19" t="s">
        <v>15</v>
      </c>
      <c r="G4" s="11">
        <v>1380723900.7513499</v>
      </c>
      <c r="H4" s="11">
        <f>G4/$G$22</f>
        <v>0.27823940999755076</v>
      </c>
      <c r="J4" s="19">
        <v>23</v>
      </c>
      <c r="K4" s="11">
        <v>136032376.68134999</v>
      </c>
      <c r="L4" s="11">
        <v>615</v>
      </c>
    </row>
    <row r="5" spans="1:18" x14ac:dyDescent="0.3">
      <c r="A5" s="20" t="s">
        <v>16</v>
      </c>
      <c r="B5" s="11">
        <v>36934095</v>
      </c>
      <c r="C5" s="11">
        <f>B5 / $B$102</f>
        <v>7.4428499398042601E-3</v>
      </c>
      <c r="F5" s="19" t="s">
        <v>14</v>
      </c>
      <c r="G5" s="11">
        <v>1035612381.8110501</v>
      </c>
      <c r="H5" s="11">
        <f t="shared" ref="H5:H22" si="0">G5/$G$22</f>
        <v>0.20869355411640439</v>
      </c>
      <c r="J5" s="20" t="s">
        <v>16</v>
      </c>
      <c r="K5" s="11">
        <v>5800290</v>
      </c>
      <c r="L5" s="11">
        <v>37</v>
      </c>
      <c r="M5" s="11">
        <f>K5/L5</f>
        <v>156764.59459459459</v>
      </c>
      <c r="O5" s="21" t="s">
        <v>22</v>
      </c>
      <c r="P5" s="22">
        <v>18914194.5</v>
      </c>
      <c r="Q5" s="22">
        <v>54</v>
      </c>
      <c r="R5" s="22">
        <f>GETPIVOTDATA("Sum of Товарооборот, руб",$J$3,"Территория","Москва Восток","Weeknum",23)/GETPIVOTDATA("Sum of Количество складов",$J$3,"Территория","Москва Восток","Weeknum",23)</f>
        <v>350262.86111111112</v>
      </c>
    </row>
    <row r="6" spans="1:18" x14ac:dyDescent="0.3">
      <c r="A6" s="20" t="s">
        <v>11</v>
      </c>
      <c r="B6" s="11">
        <v>42828757.5</v>
      </c>
      <c r="C6" s="11">
        <f t="shared" ref="C6:C69" si="1">B6 / $B$102</f>
        <v>8.6307249488789765E-3</v>
      </c>
      <c r="F6" s="19" t="s">
        <v>21</v>
      </c>
      <c r="G6" s="11">
        <v>774146953.5</v>
      </c>
      <c r="H6" s="11">
        <f t="shared" si="0"/>
        <v>0.15600381182365852</v>
      </c>
      <c r="J6" s="20" t="s">
        <v>11</v>
      </c>
      <c r="K6" s="11">
        <v>6829921.5</v>
      </c>
      <c r="L6" s="11">
        <v>31</v>
      </c>
      <c r="M6" s="11">
        <f t="shared" ref="M6:M22" si="2">K6/L6</f>
        <v>220320.04838709679</v>
      </c>
      <c r="O6" s="21" t="s">
        <v>21</v>
      </c>
      <c r="P6" s="22">
        <v>19465372.5</v>
      </c>
      <c r="Q6" s="22">
        <v>59</v>
      </c>
      <c r="R6" s="22">
        <f>GETPIVOTDATA("Sum of Товарооборот, руб",$J$3,"Территория","Москва Запад","Weeknum",23)/GETPIVOTDATA("Sum of Количество складов",$J$3,"Территория","Москва Запад","Weeknum",23)</f>
        <v>329921.56779661018</v>
      </c>
    </row>
    <row r="7" spans="1:18" x14ac:dyDescent="0.3">
      <c r="A7" s="20" t="s">
        <v>17</v>
      </c>
      <c r="B7" s="11">
        <v>17828215.5</v>
      </c>
      <c r="C7" s="11">
        <f t="shared" si="1"/>
        <v>3.592689428588744E-3</v>
      </c>
      <c r="F7" s="19" t="s">
        <v>22</v>
      </c>
      <c r="G7" s="11">
        <v>738124428</v>
      </c>
      <c r="H7" s="11">
        <f t="shared" si="0"/>
        <v>0.1487446586821162</v>
      </c>
      <c r="J7" s="20" t="s">
        <v>17</v>
      </c>
      <c r="K7" s="11">
        <v>3865251</v>
      </c>
      <c r="L7" s="11">
        <v>23</v>
      </c>
      <c r="M7" s="11">
        <f t="shared" si="2"/>
        <v>168054.39130434784</v>
      </c>
      <c r="O7" s="21" t="s">
        <v>15</v>
      </c>
      <c r="P7" s="22">
        <v>37257840.18135</v>
      </c>
      <c r="Q7" s="22">
        <v>123</v>
      </c>
      <c r="R7" s="22">
        <f>GETPIVOTDATA("Sum of Товарооборот, руб",$J$3,"Территория","Санкт-Петербург Север","Weeknum",23)/GETPIVOTDATA("Sum of Количество складов",$J$3,"Территория","Санкт-Петербург Север","Weeknum",23)</f>
        <v>302909.26976707316</v>
      </c>
    </row>
    <row r="8" spans="1:18" x14ac:dyDescent="0.3">
      <c r="A8" s="20" t="s">
        <v>10</v>
      </c>
      <c r="B8" s="11">
        <v>16029679.5</v>
      </c>
      <c r="C8" s="11">
        <f t="shared" si="1"/>
        <v>3.2302537560932949E-3</v>
      </c>
      <c r="F8" s="19" t="s">
        <v>11</v>
      </c>
      <c r="G8" s="11">
        <v>243409003.5</v>
      </c>
      <c r="H8" s="11">
        <f t="shared" si="0"/>
        <v>4.9051064796573195E-2</v>
      </c>
      <c r="J8" s="20" t="s">
        <v>10</v>
      </c>
      <c r="K8" s="11">
        <v>2945035.5</v>
      </c>
      <c r="L8" s="11">
        <v>21</v>
      </c>
      <c r="M8" s="11">
        <f t="shared" si="2"/>
        <v>140239.78571428571</v>
      </c>
      <c r="O8" s="21" t="s">
        <v>11</v>
      </c>
      <c r="P8" s="22">
        <v>6829921.5</v>
      </c>
      <c r="Q8" s="22">
        <v>31</v>
      </c>
      <c r="R8" s="22">
        <f>GETPIVOTDATA("Sum of Товарооборот, руб",$J$3,"Территория","Екатеринбург","Weeknum",23)/GETPIVOTDATA("Sum of Количество складов",$J$3,"Территория","Екатеринбург","Weeknum",23)</f>
        <v>220320.04838709679</v>
      </c>
    </row>
    <row r="9" spans="1:18" x14ac:dyDescent="0.3">
      <c r="A9" s="20" t="s">
        <v>20</v>
      </c>
      <c r="B9" s="11">
        <v>13955985</v>
      </c>
      <c r="C9" s="11">
        <f t="shared" si="1"/>
        <v>2.8123689538665877E-3</v>
      </c>
      <c r="F9" s="19" t="s">
        <v>16</v>
      </c>
      <c r="G9" s="11">
        <v>218000127</v>
      </c>
      <c r="H9" s="11">
        <f t="shared" si="0"/>
        <v>4.3930742911644949E-2</v>
      </c>
      <c r="J9" s="20" t="s">
        <v>20</v>
      </c>
      <c r="K9" s="11">
        <v>2538967.5</v>
      </c>
      <c r="L9" s="11">
        <v>21</v>
      </c>
      <c r="M9" s="11">
        <f t="shared" si="2"/>
        <v>120903.21428571429</v>
      </c>
      <c r="O9" s="21" t="s">
        <v>14</v>
      </c>
      <c r="P9" s="22">
        <v>27770092.5</v>
      </c>
      <c r="Q9" s="22">
        <v>128</v>
      </c>
      <c r="R9" s="22">
        <f>GETPIVOTDATA("Sum of Товарооборот, руб",$J$3,"Территория","Санкт-Петербург Юг","Weeknum",23)/GETPIVOTDATA("Sum of Количество складов",$J$3,"Территория","Санкт-Петербург Юг","Weeknum",23)</f>
        <v>216953.84765625</v>
      </c>
    </row>
    <row r="10" spans="1:18" x14ac:dyDescent="0.3">
      <c r="A10" s="20" t="s">
        <v>22</v>
      </c>
      <c r="B10" s="11">
        <v>130713645</v>
      </c>
      <c r="C10" s="11">
        <f t="shared" si="1"/>
        <v>2.6341028386368894E-2</v>
      </c>
      <c r="F10" s="19" t="s">
        <v>17</v>
      </c>
      <c r="G10" s="11">
        <v>120582837</v>
      </c>
      <c r="H10" s="11">
        <f t="shared" si="0"/>
        <v>2.4299497824621857E-2</v>
      </c>
      <c r="J10" s="20" t="s">
        <v>22</v>
      </c>
      <c r="K10" s="11">
        <v>18914194.5</v>
      </c>
      <c r="L10" s="11">
        <v>54</v>
      </c>
      <c r="M10" s="11">
        <f t="shared" si="2"/>
        <v>350262.86111111112</v>
      </c>
      <c r="O10" s="21" t="s">
        <v>17</v>
      </c>
      <c r="P10" s="22">
        <v>3865251</v>
      </c>
      <c r="Q10" s="22">
        <v>23</v>
      </c>
      <c r="R10" s="22">
        <f>GETPIVOTDATA("Sum of Товарооборот, руб",$J$3,"Территория","Казань","Weeknum",23)/GETPIVOTDATA("Sum of Количество складов",$J$3,"Территория","Казань","Weeknum",23)</f>
        <v>168054.39130434784</v>
      </c>
    </row>
    <row r="11" spans="1:18" x14ac:dyDescent="0.3">
      <c r="A11" s="20" t="s">
        <v>21</v>
      </c>
      <c r="B11" s="11">
        <v>136791225</v>
      </c>
      <c r="C11" s="11">
        <f t="shared" si="1"/>
        <v>2.756576439078854E-2</v>
      </c>
      <c r="F11" s="19" t="s">
        <v>10</v>
      </c>
      <c r="G11" s="11">
        <v>101673535.5</v>
      </c>
      <c r="H11" s="11">
        <f t="shared" si="0"/>
        <v>2.0488951132439048E-2</v>
      </c>
      <c r="J11" s="20" t="s">
        <v>21</v>
      </c>
      <c r="K11" s="11">
        <v>19465372.5</v>
      </c>
      <c r="L11" s="11">
        <v>59</v>
      </c>
      <c r="M11" s="11">
        <f t="shared" si="2"/>
        <v>329921.56779661018</v>
      </c>
      <c r="O11" s="21" t="s">
        <v>16</v>
      </c>
      <c r="P11" s="22">
        <v>5800290</v>
      </c>
      <c r="Q11" s="22">
        <v>37</v>
      </c>
      <c r="R11" s="22">
        <f>GETPIVOTDATA("Sum of Товарооборот, руб",$J$3,"Территория","Волгоград","Weeknum",23)/GETPIVOTDATA("Sum of Количество складов",$J$3,"Территория","Волгоград","Weeknum",23)</f>
        <v>156764.59459459459</v>
      </c>
    </row>
    <row r="12" spans="1:18" x14ac:dyDescent="0.3">
      <c r="A12" s="20" t="s">
        <v>13</v>
      </c>
      <c r="B12" s="11">
        <v>13145965.5</v>
      </c>
      <c r="C12" s="11">
        <f t="shared" si="1"/>
        <v>2.6491362122273167E-3</v>
      </c>
      <c r="F12" s="19" t="s">
        <v>13</v>
      </c>
      <c r="G12" s="11">
        <v>95592298.5</v>
      </c>
      <c r="H12" s="11">
        <f t="shared" si="0"/>
        <v>1.9263478180160522E-2</v>
      </c>
      <c r="J12" s="20" t="s">
        <v>13</v>
      </c>
      <c r="K12" s="11">
        <v>3013512</v>
      </c>
      <c r="L12" s="11">
        <v>20</v>
      </c>
      <c r="M12" s="11">
        <f t="shared" si="2"/>
        <v>150675.6</v>
      </c>
      <c r="O12" s="21" t="s">
        <v>13</v>
      </c>
      <c r="P12" s="22">
        <v>3013512</v>
      </c>
      <c r="Q12" s="22">
        <v>20</v>
      </c>
      <c r="R12" s="22">
        <f>GETPIVOTDATA("Sum of Товарооборот, руб",$J$3,"Территория","Нижний Новгород","Weeknum",23)/GETPIVOTDATA("Sum of Количество складов",$J$3,"Территория","Нижний Новгород","Weeknum",23)</f>
        <v>150675.6</v>
      </c>
    </row>
    <row r="13" spans="1:18" x14ac:dyDescent="0.3">
      <c r="A13" s="20" t="s">
        <v>23</v>
      </c>
      <c r="B13" s="11">
        <v>5746024.5</v>
      </c>
      <c r="C13" s="11">
        <f t="shared" si="1"/>
        <v>1.1579219175111453E-3</v>
      </c>
      <c r="F13" s="19" t="s">
        <v>20</v>
      </c>
      <c r="G13" s="11">
        <v>85862581.5</v>
      </c>
      <c r="H13" s="11">
        <f t="shared" si="0"/>
        <v>1.7302774294285901E-2</v>
      </c>
      <c r="J13" s="20" t="s">
        <v>23</v>
      </c>
      <c r="K13" s="11">
        <v>1293219</v>
      </c>
      <c r="L13" s="11">
        <v>18</v>
      </c>
      <c r="M13" s="11">
        <f t="shared" si="2"/>
        <v>71845.5</v>
      </c>
      <c r="O13" s="21" t="s">
        <v>10</v>
      </c>
      <c r="P13" s="22">
        <v>2945035.5</v>
      </c>
      <c r="Q13" s="22">
        <v>21</v>
      </c>
      <c r="R13" s="22">
        <f>GETPIVOTDATA("Sum of Товарооборот, руб",$J$3,"Территория","Кемерово","Weeknum",23)/GETPIVOTDATA("Sum of Количество складов",$J$3,"Территория","Кемерово","Weeknum",23)</f>
        <v>140239.78571428571</v>
      </c>
    </row>
    <row r="14" spans="1:18" x14ac:dyDescent="0.3">
      <c r="A14" s="20" t="s">
        <v>18</v>
      </c>
      <c r="B14" s="11">
        <v>6961020</v>
      </c>
      <c r="C14" s="11">
        <f t="shared" si="1"/>
        <v>1.402764228769549E-3</v>
      </c>
      <c r="F14" s="19" t="s">
        <v>18</v>
      </c>
      <c r="G14" s="11">
        <v>48803040</v>
      </c>
      <c r="H14" s="11">
        <f t="shared" si="0"/>
        <v>9.8346447456277158E-3</v>
      </c>
      <c r="J14" s="20" t="s">
        <v>18</v>
      </c>
      <c r="K14" s="11">
        <v>1526608.5</v>
      </c>
      <c r="L14" s="11">
        <v>17</v>
      </c>
      <c r="M14" s="11">
        <f t="shared" si="2"/>
        <v>89800.5</v>
      </c>
      <c r="O14" s="21" t="s">
        <v>20</v>
      </c>
      <c r="P14" s="22">
        <v>2538967.5</v>
      </c>
      <c r="Q14" s="22">
        <v>21</v>
      </c>
      <c r="R14" s="22">
        <f>GETPIVOTDATA("Sum of Товарооборот, руб",$J$3,"Территория","Краснодар","Weeknum",23)/GETPIVOTDATA("Sum of Количество складов",$J$3,"Территория","Краснодар","Weeknum",23)</f>
        <v>120903.21428571429</v>
      </c>
    </row>
    <row r="15" spans="1:18" x14ac:dyDescent="0.3">
      <c r="A15" s="20" t="s">
        <v>19</v>
      </c>
      <c r="B15" s="11">
        <v>2008809</v>
      </c>
      <c r="C15" s="11">
        <f t="shared" si="1"/>
        <v>4.0480926755422753E-4</v>
      </c>
      <c r="F15" s="19" t="s">
        <v>23</v>
      </c>
      <c r="G15" s="11">
        <v>41034630</v>
      </c>
      <c r="H15" s="11">
        <f t="shared" si="0"/>
        <v>8.2691776643069263E-3</v>
      </c>
      <c r="J15" s="20" t="s">
        <v>19</v>
      </c>
      <c r="K15" s="11">
        <v>1565632.5</v>
      </c>
      <c r="L15" s="11">
        <v>16</v>
      </c>
      <c r="M15" s="11">
        <f t="shared" si="2"/>
        <v>97852.03125</v>
      </c>
      <c r="O15" s="21" t="s">
        <v>24</v>
      </c>
      <c r="P15" s="22">
        <v>802447.5</v>
      </c>
      <c r="Q15" s="22">
        <v>7</v>
      </c>
      <c r="R15" s="22">
        <f>GETPIVOTDATA("Sum of Товарооборот, руб",$J$3,"Территория","Тюмень","Weeknum",23)/GETPIVOTDATA("Sum of Количество складов",$J$3,"Территория","Тюмень","Weeknum",23)</f>
        <v>114635.35714285714</v>
      </c>
    </row>
    <row r="16" spans="1:18" x14ac:dyDescent="0.3">
      <c r="A16" s="20" t="s">
        <v>15</v>
      </c>
      <c r="B16" s="11">
        <v>233059077</v>
      </c>
      <c r="C16" s="11">
        <f t="shared" si="1"/>
        <v>4.6965378120684603E-2</v>
      </c>
      <c r="F16" s="19" t="s">
        <v>19</v>
      </c>
      <c r="G16" s="11">
        <v>34816548</v>
      </c>
      <c r="H16" s="11">
        <f t="shared" si="0"/>
        <v>7.016128111058147E-3</v>
      </c>
      <c r="J16" s="20" t="s">
        <v>9</v>
      </c>
      <c r="K16" s="11">
        <v>636345</v>
      </c>
      <c r="L16" s="11">
        <v>15</v>
      </c>
      <c r="M16" s="11">
        <f t="shared" si="2"/>
        <v>42423</v>
      </c>
      <c r="O16" s="21" t="s">
        <v>12</v>
      </c>
      <c r="P16" s="22">
        <v>1007742</v>
      </c>
      <c r="Q16" s="22">
        <v>10</v>
      </c>
      <c r="R16" s="22">
        <f>GETPIVOTDATA("Sum of Товарооборот, руб",$J$3,"Территория","Тольятти","Weeknum",23)/GETPIVOTDATA("Sum of Количество складов",$J$3,"Территория","Тольятти","Weeknum",23)</f>
        <v>100774.2</v>
      </c>
    </row>
    <row r="17" spans="1:18" x14ac:dyDescent="0.3">
      <c r="A17" s="20" t="s">
        <v>14</v>
      </c>
      <c r="B17" s="11">
        <v>176269533</v>
      </c>
      <c r="C17" s="11">
        <f t="shared" si="1"/>
        <v>3.5521316633814234E-2</v>
      </c>
      <c r="F17" s="19" t="s">
        <v>12</v>
      </c>
      <c r="G17" s="11">
        <v>33207564</v>
      </c>
      <c r="H17" s="11">
        <f t="shared" si="0"/>
        <v>6.6918903987886027E-3</v>
      </c>
      <c r="J17" s="20" t="s">
        <v>15</v>
      </c>
      <c r="K17" s="11">
        <v>37257840.18135</v>
      </c>
      <c r="L17" s="11">
        <v>123</v>
      </c>
      <c r="M17" s="11">
        <f t="shared" si="2"/>
        <v>302909.26976707316</v>
      </c>
      <c r="O17" s="21" t="s">
        <v>19</v>
      </c>
      <c r="P17" s="22">
        <v>1565632.5</v>
      </c>
      <c r="Q17" s="22">
        <v>16</v>
      </c>
      <c r="R17" s="22">
        <f>GETPIVOTDATA("Sum of Товарооборот, руб",$J$3,"Территория","Ростов-на-Дону","Weeknum",23)/GETPIVOTDATA("Sum of Количество складов",$J$3,"Территория","Ростов-на-Дону","Weeknum",23)</f>
        <v>97852.03125</v>
      </c>
    </row>
    <row r="18" spans="1:18" x14ac:dyDescent="0.3">
      <c r="A18" s="20" t="s">
        <v>12</v>
      </c>
      <c r="B18" s="11">
        <v>4531000.5</v>
      </c>
      <c r="C18" s="11">
        <f t="shared" si="1"/>
        <v>9.1307386301676203E-4</v>
      </c>
      <c r="F18" s="19" t="s">
        <v>24</v>
      </c>
      <c r="G18" s="11">
        <v>5664156</v>
      </c>
      <c r="H18" s="11">
        <f t="shared" si="0"/>
        <v>1.1414240187458753E-3</v>
      </c>
      <c r="J18" s="20" t="s">
        <v>14</v>
      </c>
      <c r="K18" s="11">
        <v>27770092.5</v>
      </c>
      <c r="L18" s="11">
        <v>128</v>
      </c>
      <c r="M18" s="11">
        <f t="shared" si="2"/>
        <v>216953.84765625</v>
      </c>
      <c r="O18" s="21" t="s">
        <v>18</v>
      </c>
      <c r="P18" s="22">
        <v>1526608.5</v>
      </c>
      <c r="Q18" s="22">
        <v>17</v>
      </c>
      <c r="R18" s="22">
        <f>GETPIVOTDATA("Sum of Товарооборот, руб",$J$3,"Территория","Пермь","Weeknum",23)/GETPIVOTDATA("Sum of Количество складов",$J$3,"Территория","Пермь","Weeknum",23)</f>
        <v>89800.5</v>
      </c>
    </row>
    <row r="19" spans="1:18" x14ac:dyDescent="0.3">
      <c r="A19" s="19">
        <v>19</v>
      </c>
      <c r="B19" s="11">
        <v>983915409.85664999</v>
      </c>
      <c r="C19" s="11">
        <f t="shared" si="1"/>
        <v>0.19827573273486332</v>
      </c>
      <c r="F19" s="19" t="s">
        <v>9</v>
      </c>
      <c r="G19" s="11">
        <v>3342598.5</v>
      </c>
      <c r="H19" s="11">
        <f t="shared" si="0"/>
        <v>6.735905954786441E-4</v>
      </c>
      <c r="J19" s="20" t="s">
        <v>12</v>
      </c>
      <c r="K19" s="11">
        <v>1007742</v>
      </c>
      <c r="L19" s="11">
        <v>10</v>
      </c>
      <c r="M19" s="11">
        <f t="shared" si="2"/>
        <v>100774.2</v>
      </c>
      <c r="O19" s="21" t="s">
        <v>23</v>
      </c>
      <c r="P19" s="22">
        <v>1293219</v>
      </c>
      <c r="Q19" s="22">
        <v>18</v>
      </c>
      <c r="R19" s="22">
        <f>GETPIVOTDATA("Sum of Товарооборот, руб",$J$3,"Территория","Новосибирск","Weeknum",23)/GETPIVOTDATA("Sum of Количество складов",$J$3,"Территория","Новосибирск","Weeknum",23)</f>
        <v>71845.5</v>
      </c>
    </row>
    <row r="20" spans="1:18" x14ac:dyDescent="0.3">
      <c r="A20" s="20" t="s">
        <v>16</v>
      </c>
      <c r="B20" s="11">
        <v>43307155.5</v>
      </c>
      <c r="C20" s="11">
        <f t="shared" si="1"/>
        <v>8.7271303034843206E-3</v>
      </c>
      <c r="F20" s="19" t="s">
        <v>25</v>
      </c>
      <c r="G20" s="11">
        <v>882906</v>
      </c>
      <c r="H20" s="11">
        <f t="shared" si="0"/>
        <v>1.779206142441779E-4</v>
      </c>
      <c r="J20" s="20" t="s">
        <v>25</v>
      </c>
      <c r="K20" s="11">
        <v>389013</v>
      </c>
      <c r="L20" s="11">
        <v>9</v>
      </c>
      <c r="M20" s="11">
        <f t="shared" si="2"/>
        <v>43223.666666666664</v>
      </c>
      <c r="O20" s="21" t="s">
        <v>26</v>
      </c>
      <c r="P20" s="22">
        <v>410892</v>
      </c>
      <c r="Q20" s="22">
        <v>6</v>
      </c>
      <c r="R20" s="22">
        <f>GETPIVOTDATA("Sum of Товарооборот, руб",$J$3,"Территория","Уфа","Weeknum",23)/GETPIVOTDATA("Sum of Количество складов",$J$3,"Территория","Уфа","Weeknum",23)</f>
        <v>68482</v>
      </c>
    </row>
    <row r="21" spans="1:18" x14ac:dyDescent="0.3">
      <c r="A21" s="20" t="s">
        <v>11</v>
      </c>
      <c r="B21" s="11">
        <v>46366009.5</v>
      </c>
      <c r="C21" s="11">
        <f t="shared" si="1"/>
        <v>9.3435415438239047E-3</v>
      </c>
      <c r="F21" s="19" t="s">
        <v>26</v>
      </c>
      <c r="G21" s="11">
        <v>879727.5</v>
      </c>
      <c r="H21" s="11">
        <f t="shared" si="0"/>
        <v>1.7728009229464408E-4</v>
      </c>
      <c r="J21" s="20" t="s">
        <v>24</v>
      </c>
      <c r="K21" s="11">
        <v>802447.5</v>
      </c>
      <c r="L21" s="11">
        <v>7</v>
      </c>
      <c r="M21" s="11">
        <f t="shared" si="2"/>
        <v>114635.35714285714</v>
      </c>
      <c r="O21" s="21" t="s">
        <v>25</v>
      </c>
      <c r="P21" s="22">
        <v>389013</v>
      </c>
      <c r="Q21" s="22">
        <v>9</v>
      </c>
      <c r="R21" s="22">
        <f>GETPIVOTDATA("Sum of Товарооборот, руб",$J$3,"Территория","Томск","Weeknum",23)/GETPIVOTDATA("Sum of Количество складов",$J$3,"Территория","Томск","Weeknum",23)</f>
        <v>43223.666666666664</v>
      </c>
    </row>
    <row r="22" spans="1:18" x14ac:dyDescent="0.3">
      <c r="A22" s="20" t="s">
        <v>17</v>
      </c>
      <c r="B22" s="11">
        <v>20974521</v>
      </c>
      <c r="C22" s="11">
        <f t="shared" si="1"/>
        <v>4.2267236373944783E-3</v>
      </c>
      <c r="F22" s="19" t="s">
        <v>27</v>
      </c>
      <c r="G22" s="11">
        <v>4962359217.0623999</v>
      </c>
      <c r="H22" s="11">
        <f t="shared" si="0"/>
        <v>1</v>
      </c>
      <c r="J22" s="20" t="s">
        <v>26</v>
      </c>
      <c r="K22" s="11">
        <v>410892</v>
      </c>
      <c r="L22" s="11">
        <v>6</v>
      </c>
      <c r="M22" s="11">
        <f t="shared" si="2"/>
        <v>68482</v>
      </c>
      <c r="O22" s="21" t="s">
        <v>9</v>
      </c>
      <c r="P22" s="22">
        <v>636345</v>
      </c>
      <c r="Q22" s="22">
        <v>15</v>
      </c>
      <c r="R22" s="22">
        <f>GETPIVOTDATA("Sum of Товарооборот, руб",$J$3,"Территория","Самара","Weeknum",23)/GETPIVOTDATA("Sum of Количество складов",$J$3,"Территория","Самара","Weeknum",23)</f>
        <v>42423</v>
      </c>
    </row>
    <row r="23" spans="1:18" x14ac:dyDescent="0.3">
      <c r="A23" s="20" t="s">
        <v>10</v>
      </c>
      <c r="B23" s="11">
        <v>19479055.5</v>
      </c>
      <c r="C23" s="11">
        <f t="shared" si="1"/>
        <v>3.9253618385835321E-3</v>
      </c>
      <c r="J23" s="19" t="s">
        <v>27</v>
      </c>
      <c r="K23" s="11">
        <v>136032376.68134999</v>
      </c>
      <c r="L23" s="11">
        <v>615</v>
      </c>
    </row>
    <row r="24" spans="1:18" x14ac:dyDescent="0.3">
      <c r="A24" s="20" t="s">
        <v>20</v>
      </c>
      <c r="B24" s="11">
        <v>16391856</v>
      </c>
      <c r="C24" s="11">
        <f t="shared" si="1"/>
        <v>3.3032384966486957E-3</v>
      </c>
    </row>
    <row r="25" spans="1:18" x14ac:dyDescent="0.3">
      <c r="A25" s="20" t="s">
        <v>22</v>
      </c>
      <c r="B25" s="11">
        <v>151642039.5</v>
      </c>
      <c r="C25" s="11">
        <f t="shared" si="1"/>
        <v>3.0558456747467898E-2</v>
      </c>
    </row>
    <row r="26" spans="1:18" x14ac:dyDescent="0.3">
      <c r="A26" s="20" t="s">
        <v>21</v>
      </c>
      <c r="B26" s="11">
        <v>159695760</v>
      </c>
      <c r="C26" s="11">
        <f t="shared" si="1"/>
        <v>3.2181418759631056E-2</v>
      </c>
    </row>
    <row r="27" spans="1:18" x14ac:dyDescent="0.3">
      <c r="A27" s="20" t="s">
        <v>13</v>
      </c>
      <c r="B27" s="11">
        <v>17149980</v>
      </c>
      <c r="C27" s="11">
        <f t="shared" si="1"/>
        <v>3.4560134101199519E-3</v>
      </c>
    </row>
    <row r="28" spans="1:18" x14ac:dyDescent="0.3">
      <c r="A28" s="20" t="s">
        <v>23</v>
      </c>
      <c r="B28" s="11">
        <v>7253572.5</v>
      </c>
      <c r="C28" s="11">
        <f t="shared" si="1"/>
        <v>1.4617185461019374E-3</v>
      </c>
    </row>
    <row r="29" spans="1:18" x14ac:dyDescent="0.3">
      <c r="A29" s="20" t="s">
        <v>18</v>
      </c>
      <c r="B29" s="11">
        <v>8778597</v>
      </c>
      <c r="C29" s="11">
        <f t="shared" si="1"/>
        <v>1.769036987450643E-3</v>
      </c>
    </row>
    <row r="30" spans="1:18" x14ac:dyDescent="0.3">
      <c r="A30" s="20" t="s">
        <v>19</v>
      </c>
      <c r="B30" s="11">
        <v>5892277.5</v>
      </c>
      <c r="C30" s="11">
        <f t="shared" si="1"/>
        <v>1.1873943909058824E-3</v>
      </c>
    </row>
    <row r="31" spans="1:18" x14ac:dyDescent="0.3">
      <c r="A31" s="20" t="s">
        <v>15</v>
      </c>
      <c r="B31" s="11">
        <v>272762503.5</v>
      </c>
      <c r="C31" s="11">
        <f t="shared" si="1"/>
        <v>5.4966295580163381E-2</v>
      </c>
    </row>
    <row r="32" spans="1:18" x14ac:dyDescent="0.3">
      <c r="A32" s="20" t="s">
        <v>14</v>
      </c>
      <c r="B32" s="11">
        <v>208128393.85664999</v>
      </c>
      <c r="C32" s="11">
        <f t="shared" si="1"/>
        <v>4.1941420351237109E-2</v>
      </c>
    </row>
    <row r="33" spans="1:3" x14ac:dyDescent="0.3">
      <c r="A33" s="20" t="s">
        <v>12</v>
      </c>
      <c r="B33" s="11">
        <v>6093688.5</v>
      </c>
      <c r="C33" s="11">
        <f t="shared" si="1"/>
        <v>1.227982141850529E-3</v>
      </c>
    </row>
    <row r="34" spans="1:3" x14ac:dyDescent="0.3">
      <c r="A34" s="19">
        <v>20</v>
      </c>
      <c r="B34" s="11">
        <v>947263006.72395003</v>
      </c>
      <c r="C34" s="11">
        <f t="shared" si="1"/>
        <v>0.19088964850970774</v>
      </c>
    </row>
    <row r="35" spans="1:3" x14ac:dyDescent="0.3">
      <c r="A35" s="20" t="s">
        <v>16</v>
      </c>
      <c r="B35" s="11">
        <v>41300679</v>
      </c>
      <c r="C35" s="11">
        <f t="shared" si="1"/>
        <v>8.3227910744537014E-3</v>
      </c>
    </row>
    <row r="36" spans="1:3" x14ac:dyDescent="0.3">
      <c r="A36" s="20" t="s">
        <v>11</v>
      </c>
      <c r="B36" s="11">
        <v>47079841.5</v>
      </c>
      <c r="C36" s="11">
        <f t="shared" si="1"/>
        <v>9.487390864031435E-3</v>
      </c>
    </row>
    <row r="37" spans="1:3" x14ac:dyDescent="0.3">
      <c r="A37" s="20" t="s">
        <v>17</v>
      </c>
      <c r="B37" s="11">
        <v>23603355</v>
      </c>
      <c r="C37" s="11">
        <f t="shared" si="1"/>
        <v>4.7564785150665959E-3</v>
      </c>
    </row>
    <row r="38" spans="1:3" x14ac:dyDescent="0.3">
      <c r="A38" s="20" t="s">
        <v>10</v>
      </c>
      <c r="B38" s="11">
        <v>19724733</v>
      </c>
      <c r="C38" s="11">
        <f t="shared" si="1"/>
        <v>3.974870044107081E-3</v>
      </c>
    </row>
    <row r="39" spans="1:3" x14ac:dyDescent="0.3">
      <c r="A39" s="20" t="s">
        <v>20</v>
      </c>
      <c r="B39" s="11">
        <v>16732521</v>
      </c>
      <c r="C39" s="11">
        <f t="shared" si="1"/>
        <v>3.371888303141678E-3</v>
      </c>
    </row>
    <row r="40" spans="1:3" x14ac:dyDescent="0.3">
      <c r="A40" s="20" t="s">
        <v>22</v>
      </c>
      <c r="B40" s="11">
        <v>135813990</v>
      </c>
      <c r="C40" s="11">
        <f t="shared" si="1"/>
        <v>2.7368834874553619E-2</v>
      </c>
    </row>
    <row r="41" spans="1:3" x14ac:dyDescent="0.3">
      <c r="A41" s="20" t="s">
        <v>21</v>
      </c>
      <c r="B41" s="11">
        <v>142825023</v>
      </c>
      <c r="C41" s="11">
        <f t="shared" si="1"/>
        <v>2.878167757564094E-2</v>
      </c>
    </row>
    <row r="42" spans="1:3" x14ac:dyDescent="0.3">
      <c r="A42" s="20" t="s">
        <v>13</v>
      </c>
      <c r="B42" s="11">
        <v>19963153.5</v>
      </c>
      <c r="C42" s="11">
        <f t="shared" si="1"/>
        <v>4.0229158403848313E-3</v>
      </c>
    </row>
    <row r="43" spans="1:3" x14ac:dyDescent="0.3">
      <c r="A43" s="20" t="s">
        <v>23</v>
      </c>
      <c r="B43" s="11">
        <v>7841920.5</v>
      </c>
      <c r="C43" s="11">
        <f t="shared" si="1"/>
        <v>1.5802807005660974E-3</v>
      </c>
    </row>
    <row r="44" spans="1:3" x14ac:dyDescent="0.3">
      <c r="A44" s="20" t="s">
        <v>18</v>
      </c>
      <c r="B44" s="11">
        <v>9036316.5</v>
      </c>
      <c r="C44" s="11">
        <f t="shared" si="1"/>
        <v>1.8209718613134353E-3</v>
      </c>
    </row>
    <row r="45" spans="1:3" x14ac:dyDescent="0.3">
      <c r="A45" s="20" t="s">
        <v>19</v>
      </c>
      <c r="B45" s="11">
        <v>7382458.5</v>
      </c>
      <c r="C45" s="11">
        <f t="shared" si="1"/>
        <v>1.4876912728559466E-3</v>
      </c>
    </row>
    <row r="46" spans="1:3" x14ac:dyDescent="0.3">
      <c r="A46" s="20" t="s">
        <v>15</v>
      </c>
      <c r="B46" s="11">
        <v>269949999</v>
      </c>
      <c r="C46" s="11">
        <f t="shared" si="1"/>
        <v>5.4399527964806238E-2</v>
      </c>
    </row>
    <row r="47" spans="1:3" x14ac:dyDescent="0.3">
      <c r="A47" s="20" t="s">
        <v>14</v>
      </c>
      <c r="B47" s="11">
        <v>199569624.22395</v>
      </c>
      <c r="C47" s="11">
        <f t="shared" si="1"/>
        <v>4.0216682326776526E-2</v>
      </c>
    </row>
    <row r="48" spans="1:3" x14ac:dyDescent="0.3">
      <c r="A48" s="20" t="s">
        <v>12</v>
      </c>
      <c r="B48" s="11">
        <v>6439392</v>
      </c>
      <c r="C48" s="11">
        <f t="shared" si="1"/>
        <v>1.2976472920096197E-3</v>
      </c>
    </row>
    <row r="49" spans="1:3" x14ac:dyDescent="0.3">
      <c r="A49" s="19">
        <v>21</v>
      </c>
      <c r="B49" s="11">
        <v>1002691883.0465999</v>
      </c>
      <c r="C49" s="11">
        <f t="shared" si="1"/>
        <v>0.20205951225759305</v>
      </c>
    </row>
    <row r="50" spans="1:3" x14ac:dyDescent="0.3">
      <c r="A50" s="20" t="s">
        <v>16</v>
      </c>
      <c r="B50" s="11">
        <v>44172813</v>
      </c>
      <c r="C50" s="11">
        <f t="shared" si="1"/>
        <v>8.9015750508584235E-3</v>
      </c>
    </row>
    <row r="51" spans="1:3" x14ac:dyDescent="0.3">
      <c r="A51" s="20" t="s">
        <v>11</v>
      </c>
      <c r="B51" s="11">
        <v>49575288</v>
      </c>
      <c r="C51" s="11">
        <f t="shared" si="1"/>
        <v>9.9902658859403175E-3</v>
      </c>
    </row>
    <row r="52" spans="1:3" x14ac:dyDescent="0.3">
      <c r="A52" s="20" t="s">
        <v>17</v>
      </c>
      <c r="B52" s="11">
        <v>26815804.5</v>
      </c>
      <c r="C52" s="11">
        <f t="shared" si="1"/>
        <v>5.4038418677546541E-3</v>
      </c>
    </row>
    <row r="53" spans="1:3" x14ac:dyDescent="0.3">
      <c r="A53" s="20" t="s">
        <v>10</v>
      </c>
      <c r="B53" s="11">
        <v>20915751</v>
      </c>
      <c r="C53" s="11">
        <f t="shared" si="1"/>
        <v>4.2148804802530264E-3</v>
      </c>
    </row>
    <row r="54" spans="1:3" x14ac:dyDescent="0.3">
      <c r="A54" s="20" t="s">
        <v>20</v>
      </c>
      <c r="B54" s="11">
        <v>17647479</v>
      </c>
      <c r="C54" s="11">
        <f t="shared" si="1"/>
        <v>3.5562679419340573E-3</v>
      </c>
    </row>
    <row r="55" spans="1:3" x14ac:dyDescent="0.3">
      <c r="A55" s="20" t="s">
        <v>22</v>
      </c>
      <c r="B55" s="11">
        <v>149589546</v>
      </c>
      <c r="C55" s="11">
        <f t="shared" si="1"/>
        <v>3.0144844308258985E-2</v>
      </c>
    </row>
    <row r="56" spans="1:3" x14ac:dyDescent="0.3">
      <c r="A56" s="20" t="s">
        <v>21</v>
      </c>
      <c r="B56" s="11">
        <v>157512358.5</v>
      </c>
      <c r="C56" s="11">
        <f t="shared" si="1"/>
        <v>3.1741426126189153E-2</v>
      </c>
    </row>
    <row r="57" spans="1:3" x14ac:dyDescent="0.3">
      <c r="A57" s="20" t="s">
        <v>13</v>
      </c>
      <c r="B57" s="11">
        <v>20713983</v>
      </c>
      <c r="C57" s="11">
        <f t="shared" si="1"/>
        <v>4.1742207877208436E-3</v>
      </c>
    </row>
    <row r="58" spans="1:3" x14ac:dyDescent="0.3">
      <c r="A58" s="20" t="s">
        <v>23</v>
      </c>
      <c r="B58" s="11">
        <v>8990269.5</v>
      </c>
      <c r="C58" s="11">
        <f t="shared" si="1"/>
        <v>1.8116926056235866E-3</v>
      </c>
    </row>
    <row r="59" spans="1:3" x14ac:dyDescent="0.3">
      <c r="A59" s="20" t="s">
        <v>18</v>
      </c>
      <c r="B59" s="11">
        <v>10598445</v>
      </c>
      <c r="C59" s="11">
        <f t="shared" si="1"/>
        <v>2.1357673913566522E-3</v>
      </c>
    </row>
    <row r="60" spans="1:3" x14ac:dyDescent="0.3">
      <c r="A60" s="20" t="s">
        <v>19</v>
      </c>
      <c r="B60" s="11">
        <v>8638525.5</v>
      </c>
      <c r="C60" s="11">
        <f t="shared" si="1"/>
        <v>1.7408101917123615E-3</v>
      </c>
    </row>
    <row r="61" spans="1:3" x14ac:dyDescent="0.3">
      <c r="A61" s="20" t="s">
        <v>15</v>
      </c>
      <c r="B61" s="11">
        <v>275539431.56999999</v>
      </c>
      <c r="C61" s="11">
        <f t="shared" si="1"/>
        <v>5.5525893938229015E-2</v>
      </c>
    </row>
    <row r="62" spans="1:3" x14ac:dyDescent="0.3">
      <c r="A62" s="20" t="s">
        <v>14</v>
      </c>
      <c r="B62" s="11">
        <v>204608809.47659999</v>
      </c>
      <c r="C62" s="11">
        <f t="shared" si="1"/>
        <v>4.1232164082978986E-2</v>
      </c>
    </row>
    <row r="63" spans="1:3" x14ac:dyDescent="0.3">
      <c r="A63" s="20" t="s">
        <v>12</v>
      </c>
      <c r="B63" s="11">
        <v>7373379</v>
      </c>
      <c r="C63" s="11">
        <f t="shared" si="1"/>
        <v>1.4858615987830214E-3</v>
      </c>
    </row>
    <row r="64" spans="1:3" x14ac:dyDescent="0.3">
      <c r="A64" s="19">
        <v>22</v>
      </c>
      <c r="B64" s="11">
        <v>1055653508.75385</v>
      </c>
      <c r="C64" s="11">
        <f t="shared" si="1"/>
        <v>0.21273218293511045</v>
      </c>
    </row>
    <row r="65" spans="1:3" x14ac:dyDescent="0.3">
      <c r="A65" s="20" t="s">
        <v>16</v>
      </c>
      <c r="B65" s="11">
        <v>46485094.5</v>
      </c>
      <c r="C65" s="11">
        <f t="shared" si="1"/>
        <v>9.3675392019520274E-3</v>
      </c>
    </row>
    <row r="66" spans="1:3" x14ac:dyDescent="0.3">
      <c r="A66" s="20" t="s">
        <v>11</v>
      </c>
      <c r="B66" s="11">
        <v>50729185.5</v>
      </c>
      <c r="C66" s="11">
        <f t="shared" si="1"/>
        <v>1.0222795908360395E-2</v>
      </c>
    </row>
    <row r="67" spans="1:3" x14ac:dyDescent="0.3">
      <c r="A67" s="20" t="s">
        <v>17</v>
      </c>
      <c r="B67" s="11">
        <v>27495690</v>
      </c>
      <c r="C67" s="11">
        <f t="shared" si="1"/>
        <v>5.5408503893591169E-3</v>
      </c>
    </row>
    <row r="68" spans="1:3" x14ac:dyDescent="0.3">
      <c r="A68" s="20" t="s">
        <v>10</v>
      </c>
      <c r="B68" s="11">
        <v>22579281</v>
      </c>
      <c r="C68" s="11">
        <f t="shared" si="1"/>
        <v>4.5501101416367037E-3</v>
      </c>
    </row>
    <row r="69" spans="1:3" x14ac:dyDescent="0.3">
      <c r="A69" s="20" t="s">
        <v>20</v>
      </c>
      <c r="B69" s="11">
        <v>18595773</v>
      </c>
      <c r="C69" s="11">
        <f t="shared" si="1"/>
        <v>3.7473653531693058E-3</v>
      </c>
    </row>
    <row r="70" spans="1:3" x14ac:dyDescent="0.3">
      <c r="A70" s="20" t="s">
        <v>22</v>
      </c>
      <c r="B70" s="11">
        <v>151451013</v>
      </c>
      <c r="C70" s="11">
        <f t="shared" ref="C70:C102" si="3">B70 / $B$102</f>
        <v>3.0519961650348933E-2</v>
      </c>
    </row>
    <row r="71" spans="1:3" x14ac:dyDescent="0.3">
      <c r="A71" s="20" t="s">
        <v>21</v>
      </c>
      <c r="B71" s="11">
        <v>157857214.5</v>
      </c>
      <c r="C71" s="11">
        <f t="shared" si="3"/>
        <v>3.1810920490646738E-2</v>
      </c>
    </row>
    <row r="72" spans="1:3" x14ac:dyDescent="0.3">
      <c r="A72" s="20" t="s">
        <v>13</v>
      </c>
      <c r="B72" s="11">
        <v>21605704.5</v>
      </c>
      <c r="C72" s="11">
        <f t="shared" si="3"/>
        <v>4.3539178755362395E-3</v>
      </c>
    </row>
    <row r="73" spans="1:3" x14ac:dyDescent="0.3">
      <c r="A73" s="20" t="s">
        <v>23</v>
      </c>
      <c r="B73" s="11">
        <v>9909624</v>
      </c>
      <c r="C73" s="11">
        <f t="shared" si="3"/>
        <v>1.9969582141347408E-3</v>
      </c>
    </row>
    <row r="74" spans="1:3" x14ac:dyDescent="0.3">
      <c r="A74" s="20" t="s">
        <v>18</v>
      </c>
      <c r="B74" s="11">
        <v>11902053</v>
      </c>
      <c r="C74" s="11">
        <f t="shared" si="3"/>
        <v>2.398466632378487E-3</v>
      </c>
    </row>
    <row r="75" spans="1:3" x14ac:dyDescent="0.3">
      <c r="A75" s="20" t="s">
        <v>19</v>
      </c>
      <c r="B75" s="11">
        <v>9328845</v>
      </c>
      <c r="C75" s="11">
        <f t="shared" si="3"/>
        <v>1.8799213422365777E-3</v>
      </c>
    </row>
    <row r="76" spans="1:3" x14ac:dyDescent="0.3">
      <c r="A76" s="20" t="s">
        <v>9</v>
      </c>
      <c r="B76" s="11">
        <v>2706253.5</v>
      </c>
      <c r="C76" s="11">
        <f t="shared" si="3"/>
        <v>5.4535622707338764E-4</v>
      </c>
    </row>
    <row r="77" spans="1:3" x14ac:dyDescent="0.3">
      <c r="A77" s="20" t="s">
        <v>15</v>
      </c>
      <c r="B77" s="11">
        <v>292155049.5</v>
      </c>
      <c r="C77" s="11">
        <f t="shared" si="3"/>
        <v>5.8874224279343676E-2</v>
      </c>
    </row>
    <row r="78" spans="1:3" x14ac:dyDescent="0.3">
      <c r="A78" s="20" t="s">
        <v>14</v>
      </c>
      <c r="B78" s="11">
        <v>219265928.75384998</v>
      </c>
      <c r="C78" s="11">
        <f t="shared" si="3"/>
        <v>4.4185823549398401E-2</v>
      </c>
    </row>
    <row r="79" spans="1:3" x14ac:dyDescent="0.3">
      <c r="A79" s="20" t="s">
        <v>12</v>
      </c>
      <c r="B79" s="11">
        <v>7762362</v>
      </c>
      <c r="C79" s="11">
        <f t="shared" si="3"/>
        <v>1.564248306190767E-3</v>
      </c>
    </row>
    <row r="80" spans="1:3" x14ac:dyDescent="0.3">
      <c r="A80" s="20" t="s">
        <v>25</v>
      </c>
      <c r="B80" s="11">
        <v>493893</v>
      </c>
      <c r="C80" s="11">
        <f t="shared" si="3"/>
        <v>9.9527861324874635E-5</v>
      </c>
    </row>
    <row r="81" spans="1:3" x14ac:dyDescent="0.3">
      <c r="A81" s="20" t="s">
        <v>24</v>
      </c>
      <c r="B81" s="11">
        <v>4861708.5</v>
      </c>
      <c r="C81" s="11">
        <f t="shared" si="3"/>
        <v>9.797171642237576E-4</v>
      </c>
    </row>
    <row r="82" spans="1:3" x14ac:dyDescent="0.3">
      <c r="A82" s="20" t="s">
        <v>26</v>
      </c>
      <c r="B82" s="11">
        <v>468835.5</v>
      </c>
      <c r="C82" s="11">
        <f t="shared" si="3"/>
        <v>9.4478347796341029E-5</v>
      </c>
    </row>
    <row r="83" spans="1:3" x14ac:dyDescent="0.3">
      <c r="A83" s="19">
        <v>23</v>
      </c>
      <c r="B83" s="11">
        <v>136032376.68134999</v>
      </c>
      <c r="C83" s="11">
        <f t="shared" si="3"/>
        <v>2.741284351475828E-2</v>
      </c>
    </row>
    <row r="84" spans="1:3" x14ac:dyDescent="0.3">
      <c r="A84" s="20" t="s">
        <v>16</v>
      </c>
      <c r="B84" s="11">
        <v>5800290</v>
      </c>
      <c r="C84" s="11">
        <f t="shared" si="3"/>
        <v>1.1688573410922145E-3</v>
      </c>
    </row>
    <row r="85" spans="1:3" x14ac:dyDescent="0.3">
      <c r="A85" s="20" t="s">
        <v>11</v>
      </c>
      <c r="B85" s="11">
        <v>6829921.5</v>
      </c>
      <c r="C85" s="11">
        <f t="shared" si="3"/>
        <v>1.3763456455381626E-3</v>
      </c>
    </row>
    <row r="86" spans="1:3" x14ac:dyDescent="0.3">
      <c r="A86" s="20" t="s">
        <v>17</v>
      </c>
      <c r="B86" s="11">
        <v>3865251</v>
      </c>
      <c r="C86" s="11">
        <f t="shared" si="3"/>
        <v>7.7891398645826729E-4</v>
      </c>
    </row>
    <row r="87" spans="1:3" x14ac:dyDescent="0.3">
      <c r="A87" s="20" t="s">
        <v>10</v>
      </c>
      <c r="B87" s="11">
        <v>2945035.5</v>
      </c>
      <c r="C87" s="11">
        <f t="shared" si="3"/>
        <v>5.9347487176540832E-4</v>
      </c>
    </row>
    <row r="88" spans="1:3" x14ac:dyDescent="0.3">
      <c r="A88" s="20" t="s">
        <v>20</v>
      </c>
      <c r="B88" s="11">
        <v>2538967.5</v>
      </c>
      <c r="C88" s="11">
        <f t="shared" si="3"/>
        <v>5.1164524552557667E-4</v>
      </c>
    </row>
    <row r="89" spans="1:3" x14ac:dyDescent="0.3">
      <c r="A89" s="20" t="s">
        <v>22</v>
      </c>
      <c r="B89" s="11">
        <v>18914194.5</v>
      </c>
      <c r="C89" s="11">
        <f t="shared" si="3"/>
        <v>3.8115327151178628E-3</v>
      </c>
    </row>
    <row r="90" spans="1:3" x14ac:dyDescent="0.3">
      <c r="A90" s="20" t="s">
        <v>21</v>
      </c>
      <c r="B90" s="11">
        <v>19465372.5</v>
      </c>
      <c r="C90" s="11">
        <f t="shared" si="3"/>
        <v>3.9226044807620843E-3</v>
      </c>
    </row>
    <row r="91" spans="1:3" x14ac:dyDescent="0.3">
      <c r="A91" s="20" t="s">
        <v>13</v>
      </c>
      <c r="B91" s="11">
        <v>3013512</v>
      </c>
      <c r="C91" s="11">
        <f t="shared" si="3"/>
        <v>6.0727405417133993E-4</v>
      </c>
    </row>
    <row r="92" spans="1:3" x14ac:dyDescent="0.3">
      <c r="A92" s="20" t="s">
        <v>23</v>
      </c>
      <c r="B92" s="11">
        <v>1293219</v>
      </c>
      <c r="C92" s="11">
        <f t="shared" si="3"/>
        <v>2.6060568036941816E-4</v>
      </c>
    </row>
    <row r="93" spans="1:3" x14ac:dyDescent="0.3">
      <c r="A93" s="20" t="s">
        <v>18</v>
      </c>
      <c r="B93" s="11">
        <v>1526608.5</v>
      </c>
      <c r="C93" s="11">
        <f t="shared" si="3"/>
        <v>3.0763764435894997E-4</v>
      </c>
    </row>
    <row r="94" spans="1:3" x14ac:dyDescent="0.3">
      <c r="A94" s="20" t="s">
        <v>19</v>
      </c>
      <c r="B94" s="11">
        <v>1565632.5</v>
      </c>
      <c r="C94" s="11">
        <f t="shared" si="3"/>
        <v>3.1550164579315115E-4</v>
      </c>
    </row>
    <row r="95" spans="1:3" x14ac:dyDescent="0.3">
      <c r="A95" s="20" t="s">
        <v>9</v>
      </c>
      <c r="B95" s="11">
        <v>636345</v>
      </c>
      <c r="C95" s="11">
        <f t="shared" si="3"/>
        <v>1.2823436840525649E-4</v>
      </c>
    </row>
    <row r="96" spans="1:3" x14ac:dyDescent="0.3">
      <c r="A96" s="20" t="s">
        <v>15</v>
      </c>
      <c r="B96" s="11">
        <v>37257840.18135</v>
      </c>
      <c r="C96" s="11">
        <f t="shared" si="3"/>
        <v>7.5080901143238414E-3</v>
      </c>
    </row>
    <row r="97" spans="1:3" x14ac:dyDescent="0.3">
      <c r="A97" s="20" t="s">
        <v>14</v>
      </c>
      <c r="B97" s="11">
        <v>27770092.5</v>
      </c>
      <c r="C97" s="11">
        <f t="shared" si="3"/>
        <v>5.5961471721991222E-3</v>
      </c>
    </row>
    <row r="98" spans="1:3" x14ac:dyDescent="0.3">
      <c r="A98" s="20" t="s">
        <v>12</v>
      </c>
      <c r="B98" s="11">
        <v>1007742</v>
      </c>
      <c r="C98" s="11">
        <f t="shared" si="3"/>
        <v>2.0307719693790318E-4</v>
      </c>
    </row>
    <row r="99" spans="1:3" x14ac:dyDescent="0.3">
      <c r="A99" s="20" t="s">
        <v>25</v>
      </c>
      <c r="B99" s="11">
        <v>389013</v>
      </c>
      <c r="C99" s="11">
        <f t="shared" si="3"/>
        <v>7.8392752919303284E-5</v>
      </c>
    </row>
    <row r="100" spans="1:3" x14ac:dyDescent="0.3">
      <c r="A100" s="20" t="s">
        <v>24</v>
      </c>
      <c r="B100" s="11">
        <v>802447.5</v>
      </c>
      <c r="C100" s="11">
        <f t="shared" si="3"/>
        <v>1.6170685452211782E-4</v>
      </c>
    </row>
    <row r="101" spans="1:3" x14ac:dyDescent="0.3">
      <c r="A101" s="20" t="s">
        <v>26</v>
      </c>
      <c r="B101" s="11">
        <v>410892</v>
      </c>
      <c r="C101" s="11">
        <f t="shared" si="3"/>
        <v>8.280174449830305E-5</v>
      </c>
    </row>
    <row r="102" spans="1:3" x14ac:dyDescent="0.3">
      <c r="A102" s="19" t="s">
        <v>27</v>
      </c>
      <c r="B102" s="11">
        <v>4962359217.0623999</v>
      </c>
      <c r="C102" s="11">
        <f t="shared" si="3"/>
        <v>1</v>
      </c>
    </row>
  </sheetData>
  <sortState xmlns:xlrd2="http://schemas.microsoft.com/office/spreadsheetml/2017/richdata2" ref="O5:R22">
    <sortCondition descending="1" ref="R5:R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2388-4A27-486A-B0DC-ED79688A0189}">
  <dimension ref="A3:AD102"/>
  <sheetViews>
    <sheetView topLeftCell="C46" zoomScale="55" zoomScaleNormal="55" workbookViewId="0">
      <selection activeCell="H133" sqref="H133"/>
    </sheetView>
  </sheetViews>
  <sheetFormatPr defaultRowHeight="14.4" x14ac:dyDescent="0.3"/>
  <cols>
    <col min="1" max="1" width="21" style="11" bestFit="1" customWidth="1"/>
    <col min="2" max="2" width="15" style="11" bestFit="1" customWidth="1"/>
    <col min="3" max="4" width="8.88671875" style="11"/>
    <col min="5" max="5" width="21" style="11" bestFit="1" customWidth="1"/>
    <col min="6" max="7" width="18.109375" style="11" bestFit="1" customWidth="1"/>
    <col min="8" max="8" width="25.109375" style="11" bestFit="1" customWidth="1"/>
    <col min="9" max="9" width="24.6640625" style="11" bestFit="1" customWidth="1"/>
    <col min="10" max="10" width="18.109375" style="11" bestFit="1" customWidth="1"/>
    <col min="11" max="11" width="12.6640625" style="11" bestFit="1" customWidth="1"/>
    <col min="12" max="12" width="12" style="11" customWidth="1"/>
    <col min="13" max="13" width="12.6640625" style="11" customWidth="1"/>
    <col min="14" max="15" width="12.6640625" style="11" bestFit="1" customWidth="1"/>
    <col min="16" max="28" width="8.88671875" style="11"/>
    <col min="29" max="29" width="25.44140625" style="11" bestFit="1" customWidth="1"/>
    <col min="30" max="30" width="18.88671875" style="11" bestFit="1" customWidth="1"/>
    <col min="31" max="31" width="16.88671875" style="11" customWidth="1"/>
    <col min="32" max="16384" width="8.88671875" style="11"/>
  </cols>
  <sheetData>
    <row r="3" spans="1:30" x14ac:dyDescent="0.3">
      <c r="A3" s="11" t="s">
        <v>30</v>
      </c>
      <c r="B3" s="11" t="s">
        <v>36</v>
      </c>
      <c r="E3" s="11" t="s">
        <v>30</v>
      </c>
      <c r="F3" s="11" t="s">
        <v>37</v>
      </c>
      <c r="H3" s="11" t="s">
        <v>30</v>
      </c>
      <c r="I3" s="11" t="s">
        <v>32</v>
      </c>
      <c r="J3" s="11" t="s">
        <v>37</v>
      </c>
      <c r="AC3" s="11" t="s">
        <v>30</v>
      </c>
      <c r="AD3" s="11" t="s">
        <v>37</v>
      </c>
    </row>
    <row r="4" spans="1:30" x14ac:dyDescent="0.3">
      <c r="A4" s="19" t="s">
        <v>15</v>
      </c>
      <c r="B4" s="11">
        <v>12.931558720828587</v>
      </c>
      <c r="E4" s="19" t="s">
        <v>15</v>
      </c>
      <c r="F4" s="11">
        <v>12.09577825061797</v>
      </c>
      <c r="H4" s="19">
        <v>18</v>
      </c>
      <c r="I4" s="11">
        <v>836803032</v>
      </c>
      <c r="J4" s="11">
        <v>16.284039757201295</v>
      </c>
      <c r="AC4" s="19">
        <v>18</v>
      </c>
      <c r="AD4" s="11">
        <v>16.284039757201295</v>
      </c>
    </row>
    <row r="5" spans="1:30" x14ac:dyDescent="0.3">
      <c r="A5" s="19" t="s">
        <v>21</v>
      </c>
      <c r="B5" s="11">
        <v>12.720953268497759</v>
      </c>
      <c r="E5" s="19" t="s">
        <v>21</v>
      </c>
      <c r="F5" s="11">
        <v>12.006218536641086</v>
      </c>
      <c r="H5" s="20" t="s">
        <v>21</v>
      </c>
      <c r="I5" s="11">
        <v>136791225</v>
      </c>
      <c r="J5" s="11">
        <v>2.1416680358454627</v>
      </c>
      <c r="AC5" s="20" t="s">
        <v>21</v>
      </c>
      <c r="AD5" s="11">
        <v>2.1416680358454627</v>
      </c>
    </row>
    <row r="6" spans="1:30" x14ac:dyDescent="0.3">
      <c r="A6" s="19" t="s">
        <v>14</v>
      </c>
      <c r="B6" s="11">
        <v>12.63706606586884</v>
      </c>
      <c r="E6" s="19" t="s">
        <v>22</v>
      </c>
      <c r="F6" s="11">
        <v>11.873663377621304</v>
      </c>
      <c r="H6" s="20" t="s">
        <v>22</v>
      </c>
      <c r="I6" s="11">
        <v>130713645</v>
      </c>
      <c r="J6" s="11">
        <v>2.1360486114744806</v>
      </c>
      <c r="AC6" s="20" t="s">
        <v>22</v>
      </c>
      <c r="AD6" s="11">
        <v>2.1360486114744806</v>
      </c>
    </row>
    <row r="7" spans="1:30" x14ac:dyDescent="0.3">
      <c r="A7" s="19" t="s">
        <v>22</v>
      </c>
      <c r="B7" s="11">
        <v>12.627198819531646</v>
      </c>
      <c r="E7" s="19" t="s">
        <v>14</v>
      </c>
      <c r="F7" s="11">
        <v>11.516012898370601</v>
      </c>
      <c r="H7" s="20" t="s">
        <v>15</v>
      </c>
      <c r="I7" s="11">
        <v>233059077</v>
      </c>
      <c r="J7" s="11">
        <v>2.1119194790849529</v>
      </c>
      <c r="AC7" s="20" t="s">
        <v>15</v>
      </c>
      <c r="AD7" s="11">
        <v>2.1119194790849529</v>
      </c>
    </row>
    <row r="8" spans="1:30" x14ac:dyDescent="0.3">
      <c r="A8" s="19" t="s">
        <v>11</v>
      </c>
      <c r="B8" s="11">
        <v>10.530159820514491</v>
      </c>
      <c r="E8" s="19" t="s">
        <v>11</v>
      </c>
      <c r="F8" s="11">
        <v>9.3615894211933064</v>
      </c>
      <c r="H8" s="20" t="s">
        <v>14</v>
      </c>
      <c r="I8" s="11">
        <v>176269533</v>
      </c>
      <c r="J8" s="11">
        <v>2.0261953463701734</v>
      </c>
      <c r="AC8" s="20" t="s">
        <v>14</v>
      </c>
      <c r="AD8" s="11">
        <v>2.0261953463701734</v>
      </c>
    </row>
    <row r="9" spans="1:30" x14ac:dyDescent="0.3">
      <c r="A9" s="19" t="s">
        <v>17</v>
      </c>
      <c r="B9" s="11">
        <v>9.7120057987968273</v>
      </c>
      <c r="E9" s="19" t="s">
        <v>16</v>
      </c>
      <c r="F9" s="11">
        <v>8.2704765893066288</v>
      </c>
      <c r="H9" s="20" t="s">
        <v>11</v>
      </c>
      <c r="I9" s="11">
        <v>42828757.5</v>
      </c>
      <c r="J9" s="11">
        <v>1.7311117566196248</v>
      </c>
      <c r="AC9" s="20" t="s">
        <v>11</v>
      </c>
      <c r="AD9" s="11">
        <v>1.7311117566196248</v>
      </c>
    </row>
    <row r="10" spans="1:30" x14ac:dyDescent="0.3">
      <c r="A10" s="19" t="s">
        <v>16</v>
      </c>
      <c r="B10" s="11">
        <v>9.6041049399343752</v>
      </c>
      <c r="E10" s="19" t="s">
        <v>17</v>
      </c>
      <c r="F10" s="11">
        <v>7.1392442610264641</v>
      </c>
      <c r="H10" s="20" t="s">
        <v>16</v>
      </c>
      <c r="I10" s="11">
        <v>36934095</v>
      </c>
      <c r="J10" s="11">
        <v>1.6025295873359848</v>
      </c>
      <c r="AC10" s="20" t="s">
        <v>16</v>
      </c>
      <c r="AD10" s="11">
        <v>1.6025295873359848</v>
      </c>
    </row>
    <row r="11" spans="1:30" x14ac:dyDescent="0.3">
      <c r="A11" s="19" t="s">
        <v>20</v>
      </c>
      <c r="B11" s="11">
        <v>9.0124892993833878</v>
      </c>
      <c r="E11" s="19" t="s">
        <v>20</v>
      </c>
      <c r="F11" s="11">
        <v>7.0073552262667187</v>
      </c>
      <c r="H11" s="20" t="s">
        <v>17</v>
      </c>
      <c r="I11" s="11">
        <v>17828215.5</v>
      </c>
      <c r="J11" s="11">
        <v>1.2395902715916356</v>
      </c>
      <c r="AC11" s="20" t="s">
        <v>17</v>
      </c>
      <c r="AD11" s="11">
        <v>1.2395902715916356</v>
      </c>
    </row>
    <row r="12" spans="1:30" x14ac:dyDescent="0.3">
      <c r="A12" s="19" t="s">
        <v>10</v>
      </c>
      <c r="B12" s="11">
        <v>8.6293759931867466</v>
      </c>
      <c r="E12" s="19" t="s">
        <v>13</v>
      </c>
      <c r="F12" s="11">
        <v>5.6993192719308796</v>
      </c>
      <c r="H12" s="20" t="s">
        <v>20</v>
      </c>
      <c r="I12" s="11">
        <v>13955985</v>
      </c>
      <c r="J12" s="11">
        <v>1.2244898736287657</v>
      </c>
      <c r="AC12" s="20" t="s">
        <v>20</v>
      </c>
      <c r="AD12" s="11">
        <v>1.2244898736287657</v>
      </c>
    </row>
    <row r="13" spans="1:30" x14ac:dyDescent="0.3">
      <c r="A13" s="19" t="s">
        <v>13</v>
      </c>
      <c r="B13" s="11">
        <v>8.6247867319942628</v>
      </c>
      <c r="E13" s="19" t="s">
        <v>10</v>
      </c>
      <c r="F13" s="11">
        <v>4.3104580604161642</v>
      </c>
      <c r="H13" s="20" t="s">
        <v>10</v>
      </c>
      <c r="I13" s="11">
        <v>16029679.5</v>
      </c>
      <c r="J13" s="11">
        <v>0.98053171048244869</v>
      </c>
      <c r="AC13" s="20" t="s">
        <v>10</v>
      </c>
      <c r="AD13" s="11">
        <v>0.98053171048244869</v>
      </c>
    </row>
    <row r="14" spans="1:30" x14ac:dyDescent="0.3">
      <c r="A14" s="19" t="s">
        <v>18</v>
      </c>
      <c r="B14" s="11">
        <v>8.3648150014263773</v>
      </c>
      <c r="E14" s="19" t="s">
        <v>23</v>
      </c>
      <c r="F14" s="11">
        <v>2.0173927452622058</v>
      </c>
      <c r="H14" s="20" t="s">
        <v>13</v>
      </c>
      <c r="I14" s="11">
        <v>13145965.5</v>
      </c>
      <c r="J14" s="11">
        <v>0.88794111647703922</v>
      </c>
      <c r="AC14" s="20" t="s">
        <v>13</v>
      </c>
      <c r="AD14" s="11">
        <v>0.88794111647703922</v>
      </c>
    </row>
    <row r="15" spans="1:30" x14ac:dyDescent="0.3">
      <c r="A15" s="19" t="s">
        <v>23</v>
      </c>
      <c r="B15" s="11">
        <v>7.0240995675441704</v>
      </c>
      <c r="E15" s="19" t="s">
        <v>18</v>
      </c>
      <c r="F15" s="11">
        <v>0.94330125933883102</v>
      </c>
      <c r="H15" s="20" t="s">
        <v>18</v>
      </c>
      <c r="I15" s="11">
        <v>6961020</v>
      </c>
      <c r="J15" s="11">
        <v>0.28705894659637898</v>
      </c>
      <c r="AC15" s="20" t="s">
        <v>18</v>
      </c>
      <c r="AD15" s="11">
        <v>0.28705894659637898</v>
      </c>
    </row>
    <row r="16" spans="1:30" x14ac:dyDescent="0.3">
      <c r="A16" s="19" t="s">
        <v>19</v>
      </c>
      <c r="B16" s="11">
        <v>6.6872156622623775</v>
      </c>
      <c r="E16" s="19" t="s">
        <v>12</v>
      </c>
      <c r="F16" s="11">
        <v>0.82286816234481563</v>
      </c>
      <c r="H16" s="20" t="s">
        <v>19</v>
      </c>
      <c r="I16" s="11">
        <v>2008809</v>
      </c>
      <c r="J16" s="11">
        <v>0.13447541849319167</v>
      </c>
      <c r="AC16" s="20" t="s">
        <v>19</v>
      </c>
      <c r="AD16" s="11">
        <v>0.13447541849319167</v>
      </c>
    </row>
    <row r="17" spans="1:30" x14ac:dyDescent="0.3">
      <c r="A17" s="19" t="s">
        <v>12</v>
      </c>
      <c r="B17" s="11">
        <v>4.6927418874256084</v>
      </c>
      <c r="E17" s="19" t="s">
        <v>24</v>
      </c>
      <c r="F17" s="11">
        <v>0.51236824467005715</v>
      </c>
      <c r="H17" s="20" t="s">
        <v>23</v>
      </c>
      <c r="I17" s="11">
        <v>5746024.5</v>
      </c>
      <c r="J17" s="11">
        <v>0.10905984224691276</v>
      </c>
      <c r="AC17" s="20" t="s">
        <v>23</v>
      </c>
      <c r="AD17" s="11">
        <v>0.10905984224691276</v>
      </c>
    </row>
    <row r="18" spans="1:30" x14ac:dyDescent="0.3">
      <c r="A18" s="19" t="s">
        <v>24</v>
      </c>
      <c r="B18" s="11">
        <v>1.1045227414841767</v>
      </c>
      <c r="E18" s="19" t="s">
        <v>19</v>
      </c>
      <c r="F18" s="11">
        <v>0.23710235170415006</v>
      </c>
      <c r="H18" s="20" t="s">
        <v>12</v>
      </c>
      <c r="I18" s="11">
        <v>4531000.5</v>
      </c>
      <c r="J18" s="11">
        <v>-0.32858023904575545</v>
      </c>
      <c r="AC18" s="20" t="s">
        <v>12</v>
      </c>
      <c r="AD18" s="11">
        <v>-0.32858023904575545</v>
      </c>
    </row>
    <row r="19" spans="1:30" x14ac:dyDescent="0.3">
      <c r="A19" s="19" t="s">
        <v>9</v>
      </c>
      <c r="B19" s="11">
        <v>0.45918016210799939</v>
      </c>
      <c r="E19" s="19" t="s">
        <v>26</v>
      </c>
      <c r="F19" s="11">
        <v>0.19820357116152379</v>
      </c>
      <c r="H19" s="19">
        <v>19</v>
      </c>
      <c r="I19" s="11">
        <v>983915409.85664999</v>
      </c>
      <c r="J19" s="11">
        <v>17.415421625714252</v>
      </c>
      <c r="AC19" s="19">
        <v>19</v>
      </c>
      <c r="AD19" s="11">
        <v>17.415421625714252</v>
      </c>
    </row>
    <row r="20" spans="1:30" x14ac:dyDescent="0.3">
      <c r="A20" s="19" t="s">
        <v>26</v>
      </c>
      <c r="B20" s="11">
        <v>0.32367359075701202</v>
      </c>
      <c r="E20" s="19" t="s">
        <v>25</v>
      </c>
      <c r="F20" s="11">
        <v>-0.29438604765639881</v>
      </c>
      <c r="H20" s="20" t="s">
        <v>15</v>
      </c>
      <c r="I20" s="11">
        <v>272762503.5</v>
      </c>
      <c r="J20" s="11">
        <v>2.4700597571325034</v>
      </c>
      <c r="AC20" s="20" t="s">
        <v>15</v>
      </c>
      <c r="AD20" s="11">
        <v>2.4700597571325034</v>
      </c>
    </row>
    <row r="21" spans="1:30" x14ac:dyDescent="0.3">
      <c r="A21" s="19" t="s">
        <v>25</v>
      </c>
      <c r="B21" s="11">
        <v>0.16283043445025169</v>
      </c>
      <c r="E21" s="19" t="s">
        <v>9</v>
      </c>
      <c r="F21" s="11">
        <v>-0.3929189645545369</v>
      </c>
      <c r="H21" s="20" t="s">
        <v>21</v>
      </c>
      <c r="I21" s="11">
        <v>159695760</v>
      </c>
      <c r="J21" s="11">
        <v>2.4275566496993157</v>
      </c>
      <c r="AC21" s="20" t="s">
        <v>21</v>
      </c>
      <c r="AD21" s="11">
        <v>2.4275566496993157</v>
      </c>
    </row>
    <row r="22" spans="1:30" x14ac:dyDescent="0.3">
      <c r="A22" s="19" t="s">
        <v>27</v>
      </c>
      <c r="B22" s="11">
        <v>135.84877850599489</v>
      </c>
      <c r="E22" s="19" t="s">
        <v>27</v>
      </c>
      <c r="F22" s="11">
        <v>93.324047215661764</v>
      </c>
      <c r="H22" s="20" t="s">
        <v>22</v>
      </c>
      <c r="I22" s="11">
        <v>151642039.5</v>
      </c>
      <c r="J22" s="11">
        <v>2.4149907162216913</v>
      </c>
      <c r="AC22" s="20" t="s">
        <v>22</v>
      </c>
      <c r="AD22" s="11">
        <v>2.4149907162216913</v>
      </c>
    </row>
    <row r="23" spans="1:30" x14ac:dyDescent="0.3">
      <c r="H23" s="20" t="s">
        <v>14</v>
      </c>
      <c r="I23" s="11">
        <v>208128393.85664999</v>
      </c>
      <c r="J23" s="11">
        <v>2.4014579606354443</v>
      </c>
      <c r="AC23" s="20" t="s">
        <v>14</v>
      </c>
      <c r="AD23" s="11">
        <v>2.4014579606354443</v>
      </c>
    </row>
    <row r="24" spans="1:30" x14ac:dyDescent="0.3">
      <c r="H24" s="20" t="s">
        <v>11</v>
      </c>
      <c r="I24" s="11">
        <v>46366009.5</v>
      </c>
      <c r="J24" s="11">
        <v>1.9277315797694756</v>
      </c>
      <c r="AC24" s="20" t="s">
        <v>11</v>
      </c>
      <c r="AD24" s="11">
        <v>1.9277315797694756</v>
      </c>
    </row>
    <row r="25" spans="1:30" x14ac:dyDescent="0.3">
      <c r="H25" s="20" t="s">
        <v>16</v>
      </c>
      <c r="I25" s="11">
        <v>43307155.5</v>
      </c>
      <c r="J25" s="11">
        <v>1.8025614572502275</v>
      </c>
      <c r="AC25" s="20" t="s">
        <v>16</v>
      </c>
      <c r="AD25" s="11">
        <v>1.8025614572502275</v>
      </c>
    </row>
    <row r="26" spans="1:30" x14ac:dyDescent="0.3">
      <c r="H26" s="20" t="s">
        <v>17</v>
      </c>
      <c r="I26" s="11">
        <v>20974521</v>
      </c>
      <c r="J26" s="11">
        <v>1.4975443106087321</v>
      </c>
      <c r="AC26" s="20" t="s">
        <v>17</v>
      </c>
      <c r="AD26" s="11">
        <v>1.4975443106087321</v>
      </c>
    </row>
    <row r="27" spans="1:30" x14ac:dyDescent="0.3">
      <c r="H27" s="20" t="s">
        <v>20</v>
      </c>
      <c r="I27" s="11">
        <v>16391856</v>
      </c>
      <c r="J27" s="11">
        <v>1.380441699489559</v>
      </c>
      <c r="AC27" s="20" t="s">
        <v>20</v>
      </c>
      <c r="AD27" s="11">
        <v>1.380441699489559</v>
      </c>
    </row>
    <row r="28" spans="1:30" x14ac:dyDescent="0.3">
      <c r="H28" s="20" t="s">
        <v>13</v>
      </c>
      <c r="I28" s="11">
        <v>17149980</v>
      </c>
      <c r="J28" s="11">
        <v>1.0005477744903088</v>
      </c>
      <c r="AC28" s="20" t="s">
        <v>13</v>
      </c>
      <c r="AD28" s="11">
        <v>1.0005477744903088</v>
      </c>
    </row>
    <row r="29" spans="1:30" x14ac:dyDescent="0.3">
      <c r="H29" s="20" t="s">
        <v>10</v>
      </c>
      <c r="I29" s="11">
        <v>19479055.5</v>
      </c>
      <c r="J29" s="11">
        <v>0.76656879794710209</v>
      </c>
      <c r="AC29" s="20" t="s">
        <v>10</v>
      </c>
      <c r="AD29" s="11">
        <v>0.76656879794710209</v>
      </c>
    </row>
    <row r="30" spans="1:30" x14ac:dyDescent="0.3">
      <c r="H30" s="20" t="s">
        <v>12</v>
      </c>
      <c r="I30" s="11">
        <v>6093688.5</v>
      </c>
      <c r="J30" s="11">
        <v>2.2238118014832137E-2</v>
      </c>
      <c r="AC30" s="20" t="s">
        <v>12</v>
      </c>
      <c r="AD30" s="11">
        <v>2.2238118014832137E-2</v>
      </c>
    </row>
    <row r="31" spans="1:30" x14ac:dyDescent="0.3">
      <c r="H31" s="20" t="s">
        <v>23</v>
      </c>
      <c r="I31" s="11">
        <v>7253572.5</v>
      </c>
      <c r="J31" s="11">
        <v>5.9708262852422311E-3</v>
      </c>
      <c r="AC31" s="20" t="s">
        <v>23</v>
      </c>
      <c r="AD31" s="11">
        <v>5.9708262852422311E-3</v>
      </c>
    </row>
    <row r="32" spans="1:30" x14ac:dyDescent="0.3">
      <c r="H32" s="20" t="s">
        <v>18</v>
      </c>
      <c r="I32" s="11">
        <v>8778597</v>
      </c>
      <c r="J32" s="11">
        <v>-0.15021278329235638</v>
      </c>
      <c r="AC32" s="20" t="s">
        <v>18</v>
      </c>
      <c r="AD32" s="11">
        <v>-0.15021278329235638</v>
      </c>
    </row>
    <row r="33" spans="8:30" x14ac:dyDescent="0.3">
      <c r="H33" s="20" t="s">
        <v>19</v>
      </c>
      <c r="I33" s="11">
        <v>5892277.5</v>
      </c>
      <c r="J33" s="11">
        <v>-0.55203523853782765</v>
      </c>
      <c r="AC33" s="20" t="s">
        <v>19</v>
      </c>
      <c r="AD33" s="11">
        <v>-0.55203523853782765</v>
      </c>
    </row>
    <row r="34" spans="8:30" x14ac:dyDescent="0.3">
      <c r="H34" s="19">
        <v>20</v>
      </c>
      <c r="I34" s="11">
        <v>947263006.72395003</v>
      </c>
      <c r="J34" s="11">
        <v>18.472466963094845</v>
      </c>
      <c r="AC34" s="19">
        <v>20</v>
      </c>
      <c r="AD34" s="11">
        <v>18.472466963094845</v>
      </c>
    </row>
    <row r="35" spans="8:30" x14ac:dyDescent="0.3">
      <c r="H35" s="20" t="s">
        <v>15</v>
      </c>
      <c r="I35" s="11">
        <v>269949999</v>
      </c>
      <c r="J35" s="11">
        <v>2.5041219034907707</v>
      </c>
      <c r="AC35" s="20" t="s">
        <v>15</v>
      </c>
      <c r="AD35" s="11">
        <v>2.5041219034907707</v>
      </c>
    </row>
    <row r="36" spans="8:30" x14ac:dyDescent="0.3">
      <c r="H36" s="20" t="s">
        <v>21</v>
      </c>
      <c r="I36" s="11">
        <v>142825023</v>
      </c>
      <c r="J36" s="11">
        <v>2.4600078340044935</v>
      </c>
      <c r="AC36" s="20" t="s">
        <v>21</v>
      </c>
      <c r="AD36" s="11">
        <v>2.4600078340044935</v>
      </c>
    </row>
    <row r="37" spans="8:30" x14ac:dyDescent="0.3">
      <c r="H37" s="20" t="s">
        <v>22</v>
      </c>
      <c r="I37" s="11">
        <v>135813990</v>
      </c>
      <c r="J37" s="11">
        <v>2.4314326689149341</v>
      </c>
      <c r="AC37" s="20" t="s">
        <v>22</v>
      </c>
      <c r="AD37" s="11">
        <v>2.4314326689149341</v>
      </c>
    </row>
    <row r="38" spans="8:30" x14ac:dyDescent="0.3">
      <c r="H38" s="20" t="s">
        <v>14</v>
      </c>
      <c r="I38" s="11">
        <v>199569624.22395</v>
      </c>
      <c r="J38" s="11">
        <v>2.3910547747762227</v>
      </c>
      <c r="AC38" s="20" t="s">
        <v>14</v>
      </c>
      <c r="AD38" s="11">
        <v>2.3910547747762227</v>
      </c>
    </row>
    <row r="39" spans="8:30" x14ac:dyDescent="0.3">
      <c r="H39" s="20" t="s">
        <v>11</v>
      </c>
      <c r="I39" s="11">
        <v>47079841.5</v>
      </c>
      <c r="J39" s="11">
        <v>2.0434922155641022</v>
      </c>
      <c r="AC39" s="20" t="s">
        <v>11</v>
      </c>
      <c r="AD39" s="11">
        <v>2.0434922155641022</v>
      </c>
    </row>
    <row r="40" spans="8:30" x14ac:dyDescent="0.3">
      <c r="H40" s="20" t="s">
        <v>16</v>
      </c>
      <c r="I40" s="11">
        <v>41300679</v>
      </c>
      <c r="J40" s="11">
        <v>1.6802295969237815</v>
      </c>
      <c r="AC40" s="20" t="s">
        <v>16</v>
      </c>
      <c r="AD40" s="11">
        <v>1.6802295969237815</v>
      </c>
    </row>
    <row r="41" spans="8:30" x14ac:dyDescent="0.3">
      <c r="H41" s="20" t="s">
        <v>20</v>
      </c>
      <c r="I41" s="11">
        <v>16732521</v>
      </c>
      <c r="J41" s="11">
        <v>1.4145153998710813</v>
      </c>
      <c r="AC41" s="20" t="s">
        <v>20</v>
      </c>
      <c r="AD41" s="11">
        <v>1.4145153998710813</v>
      </c>
    </row>
    <row r="42" spans="8:30" x14ac:dyDescent="0.3">
      <c r="H42" s="20" t="s">
        <v>17</v>
      </c>
      <c r="I42" s="11">
        <v>23603355</v>
      </c>
      <c r="J42" s="11">
        <v>1.2904210977987363</v>
      </c>
      <c r="AC42" s="20" t="s">
        <v>17</v>
      </c>
      <c r="AD42" s="11">
        <v>1.2904210977987363</v>
      </c>
    </row>
    <row r="43" spans="8:30" x14ac:dyDescent="0.3">
      <c r="H43" s="20" t="s">
        <v>13</v>
      </c>
      <c r="I43" s="11">
        <v>19963153.5</v>
      </c>
      <c r="J43" s="11">
        <v>1.2670452550569515</v>
      </c>
      <c r="AC43" s="20" t="s">
        <v>13</v>
      </c>
      <c r="AD43" s="11">
        <v>1.2670452550569515</v>
      </c>
    </row>
    <row r="44" spans="8:30" x14ac:dyDescent="0.3">
      <c r="H44" s="20" t="s">
        <v>10</v>
      </c>
      <c r="I44" s="11">
        <v>19724733</v>
      </c>
      <c r="J44" s="11">
        <v>0.8048702447136189</v>
      </c>
      <c r="AC44" s="20" t="s">
        <v>10</v>
      </c>
      <c r="AD44" s="11">
        <v>0.8048702447136189</v>
      </c>
    </row>
    <row r="45" spans="8:30" x14ac:dyDescent="0.3">
      <c r="H45" s="20" t="s">
        <v>23</v>
      </c>
      <c r="I45" s="11">
        <v>7841920.5</v>
      </c>
      <c r="J45" s="11">
        <v>0.19277994230703407</v>
      </c>
      <c r="AC45" s="20" t="s">
        <v>23</v>
      </c>
      <c r="AD45" s="11">
        <v>0.19277994230703407</v>
      </c>
    </row>
    <row r="46" spans="8:30" x14ac:dyDescent="0.3">
      <c r="H46" s="20" t="s">
        <v>18</v>
      </c>
      <c r="I46" s="11">
        <v>9036316.5</v>
      </c>
      <c r="J46" s="11">
        <v>0.10200536957325879</v>
      </c>
      <c r="AC46" s="20" t="s">
        <v>18</v>
      </c>
      <c r="AD46" s="11">
        <v>0.10200536957325879</v>
      </c>
    </row>
    <row r="47" spans="8:30" x14ac:dyDescent="0.3">
      <c r="H47" s="20" t="s">
        <v>12</v>
      </c>
      <c r="I47" s="11">
        <v>6439392</v>
      </c>
      <c r="J47" s="11">
        <v>-4.0726878560565817E-2</v>
      </c>
      <c r="AC47" s="20" t="s">
        <v>12</v>
      </c>
      <c r="AD47" s="11">
        <v>-4.0726878560565817E-2</v>
      </c>
    </row>
    <row r="48" spans="8:30" x14ac:dyDescent="0.3">
      <c r="H48" s="20" t="s">
        <v>19</v>
      </c>
      <c r="I48" s="11">
        <v>7382458.5</v>
      </c>
      <c r="J48" s="11">
        <v>-6.8782461339573914E-2</v>
      </c>
      <c r="AC48" s="20" t="s">
        <v>19</v>
      </c>
      <c r="AD48" s="11">
        <v>-6.8782461339573914E-2</v>
      </c>
    </row>
    <row r="49" spans="8:30" x14ac:dyDescent="0.3">
      <c r="H49" s="19">
        <v>21</v>
      </c>
      <c r="I49" s="11">
        <v>1002691883.0465999</v>
      </c>
      <c r="J49" s="11">
        <v>17.31048693288756</v>
      </c>
      <c r="AC49" s="19">
        <v>21</v>
      </c>
      <c r="AD49" s="11">
        <v>17.31048693288756</v>
      </c>
    </row>
    <row r="50" spans="8:30" x14ac:dyDescent="0.3">
      <c r="H50" s="20" t="s">
        <v>15</v>
      </c>
      <c r="I50" s="11">
        <v>275539431.56999999</v>
      </c>
      <c r="J50" s="11">
        <v>2.3306726740463732</v>
      </c>
      <c r="AC50" s="20" t="s">
        <v>15</v>
      </c>
      <c r="AD50" s="11">
        <v>2.3306726740463732</v>
      </c>
    </row>
    <row r="51" spans="8:30" x14ac:dyDescent="0.3">
      <c r="H51" s="20" t="s">
        <v>21</v>
      </c>
      <c r="I51" s="11">
        <v>157512358.5</v>
      </c>
      <c r="J51" s="11">
        <v>2.3209825559738704</v>
      </c>
      <c r="AC51" s="20" t="s">
        <v>21</v>
      </c>
      <c r="AD51" s="11">
        <v>2.3209825559738704</v>
      </c>
    </row>
    <row r="52" spans="8:30" x14ac:dyDescent="0.3">
      <c r="H52" s="20" t="s">
        <v>22</v>
      </c>
      <c r="I52" s="11">
        <v>149589546</v>
      </c>
      <c r="J52" s="11">
        <v>2.2794613082676229</v>
      </c>
      <c r="AC52" s="20" t="s">
        <v>22</v>
      </c>
      <c r="AD52" s="11">
        <v>2.2794613082676229</v>
      </c>
    </row>
    <row r="53" spans="8:30" x14ac:dyDescent="0.3">
      <c r="H53" s="20" t="s">
        <v>14</v>
      </c>
      <c r="I53" s="11">
        <v>204608809.47659999</v>
      </c>
      <c r="J53" s="11">
        <v>2.2014403594574325</v>
      </c>
      <c r="AC53" s="20" t="s">
        <v>14</v>
      </c>
      <c r="AD53" s="11">
        <v>2.2014403594574325</v>
      </c>
    </row>
    <row r="54" spans="8:30" x14ac:dyDescent="0.3">
      <c r="H54" s="20" t="s">
        <v>11</v>
      </c>
      <c r="I54" s="11">
        <v>49575288</v>
      </c>
      <c r="J54" s="11">
        <v>1.493143208273747</v>
      </c>
      <c r="AC54" s="20" t="s">
        <v>11</v>
      </c>
      <c r="AD54" s="11">
        <v>1.493143208273747</v>
      </c>
    </row>
    <row r="55" spans="8:30" x14ac:dyDescent="0.3">
      <c r="H55" s="20" t="s">
        <v>20</v>
      </c>
      <c r="I55" s="11">
        <v>17647479</v>
      </c>
      <c r="J55" s="11">
        <v>1.3270148432404016</v>
      </c>
      <c r="AC55" s="20" t="s">
        <v>20</v>
      </c>
      <c r="AD55" s="11">
        <v>1.3270148432404016</v>
      </c>
    </row>
    <row r="56" spans="8:30" x14ac:dyDescent="0.3">
      <c r="H56" s="20" t="s">
        <v>17</v>
      </c>
      <c r="I56" s="11">
        <v>26815804.5</v>
      </c>
      <c r="J56" s="11">
        <v>1.304140617234822</v>
      </c>
      <c r="AC56" s="20" t="s">
        <v>17</v>
      </c>
      <c r="AD56" s="11">
        <v>1.304140617234822</v>
      </c>
    </row>
    <row r="57" spans="8:30" x14ac:dyDescent="0.3">
      <c r="H57" s="20" t="s">
        <v>16</v>
      </c>
      <c r="I57" s="11">
        <v>44172813</v>
      </c>
      <c r="J57" s="11">
        <v>1.2025920992768548</v>
      </c>
      <c r="AC57" s="20" t="s">
        <v>16</v>
      </c>
      <c r="AD57" s="11">
        <v>1.2025920992768548</v>
      </c>
    </row>
    <row r="58" spans="8:30" x14ac:dyDescent="0.3">
      <c r="H58" s="20" t="s">
        <v>13</v>
      </c>
      <c r="I58" s="11">
        <v>20713983</v>
      </c>
      <c r="J58" s="11">
        <v>1.0232267913806545</v>
      </c>
      <c r="AC58" s="20" t="s">
        <v>13</v>
      </c>
      <c r="AD58" s="11">
        <v>1.0232267913806545</v>
      </c>
    </row>
    <row r="59" spans="8:30" x14ac:dyDescent="0.3">
      <c r="H59" s="20" t="s">
        <v>10</v>
      </c>
      <c r="I59" s="11">
        <v>20915751</v>
      </c>
      <c r="J59" s="11">
        <v>0.62496147381674239</v>
      </c>
      <c r="AC59" s="20" t="s">
        <v>10</v>
      </c>
      <c r="AD59" s="11">
        <v>0.62496147381674239</v>
      </c>
    </row>
    <row r="60" spans="8:30" x14ac:dyDescent="0.3">
      <c r="H60" s="20" t="s">
        <v>23</v>
      </c>
      <c r="I60" s="11">
        <v>8990269.5</v>
      </c>
      <c r="J60" s="11">
        <v>0.54971488086490683</v>
      </c>
      <c r="AC60" s="20" t="s">
        <v>23</v>
      </c>
      <c r="AD60" s="11">
        <v>0.54971488086490683</v>
      </c>
    </row>
    <row r="61" spans="8:30" x14ac:dyDescent="0.3">
      <c r="H61" s="20" t="s">
        <v>12</v>
      </c>
      <c r="I61" s="11">
        <v>7373379</v>
      </c>
      <c r="J61" s="11">
        <v>0.38479612112383366</v>
      </c>
      <c r="AC61" s="20" t="s">
        <v>12</v>
      </c>
      <c r="AD61" s="11">
        <v>0.38479612112383366</v>
      </c>
    </row>
    <row r="62" spans="8:30" x14ac:dyDescent="0.3">
      <c r="H62" s="20" t="s">
        <v>18</v>
      </c>
      <c r="I62" s="11">
        <v>10598445</v>
      </c>
      <c r="J62" s="11">
        <v>0.19761726769805812</v>
      </c>
      <c r="AC62" s="20" t="s">
        <v>18</v>
      </c>
      <c r="AD62" s="11">
        <v>0.19761726769805812</v>
      </c>
    </row>
    <row r="63" spans="8:30" x14ac:dyDescent="0.3">
      <c r="H63" s="20" t="s">
        <v>19</v>
      </c>
      <c r="I63" s="11">
        <v>8638525.5</v>
      </c>
      <c r="J63" s="11">
        <v>7.0722732232241486E-2</v>
      </c>
      <c r="AC63" s="20" t="s">
        <v>19</v>
      </c>
      <c r="AD63" s="11">
        <v>7.0722732232241486E-2</v>
      </c>
    </row>
    <row r="64" spans="8:30" x14ac:dyDescent="0.3">
      <c r="H64" s="19">
        <v>22</v>
      </c>
      <c r="I64" s="11">
        <v>1055653508.75385</v>
      </c>
      <c r="J64" s="11">
        <v>21.37440891267681</v>
      </c>
      <c r="AC64" s="19">
        <v>22</v>
      </c>
      <c r="AD64" s="11">
        <v>21.37440891267681</v>
      </c>
    </row>
    <row r="65" spans="8:30" x14ac:dyDescent="0.3">
      <c r="H65" s="20" t="s">
        <v>15</v>
      </c>
      <c r="I65" s="11">
        <v>292155049.5</v>
      </c>
      <c r="J65" s="11">
        <v>2.3579944783309457</v>
      </c>
      <c r="AC65" s="20" t="s">
        <v>15</v>
      </c>
      <c r="AD65" s="11">
        <v>2.3579944783309457</v>
      </c>
    </row>
    <row r="66" spans="8:30" x14ac:dyDescent="0.3">
      <c r="H66" s="20" t="s">
        <v>21</v>
      </c>
      <c r="I66" s="11">
        <v>157857214.5</v>
      </c>
      <c r="J66" s="11">
        <v>2.3324967982441449</v>
      </c>
      <c r="AC66" s="20" t="s">
        <v>21</v>
      </c>
      <c r="AD66" s="11">
        <v>2.3324967982441449</v>
      </c>
    </row>
    <row r="67" spans="8:30" x14ac:dyDescent="0.3">
      <c r="H67" s="20" t="s">
        <v>22</v>
      </c>
      <c r="I67" s="11">
        <v>151451013</v>
      </c>
      <c r="J67" s="11">
        <v>2.2900975734616758</v>
      </c>
      <c r="AC67" s="20" t="s">
        <v>22</v>
      </c>
      <c r="AD67" s="11">
        <v>2.2900975734616758</v>
      </c>
    </row>
    <row r="68" spans="8:30" x14ac:dyDescent="0.3">
      <c r="H68" s="20" t="s">
        <v>14</v>
      </c>
      <c r="I68" s="11">
        <v>219265928.75384998</v>
      </c>
      <c r="J68" s="11">
        <v>2.2121676535605106</v>
      </c>
      <c r="AC68" s="20" t="s">
        <v>14</v>
      </c>
      <c r="AD68" s="11">
        <v>2.2121676535605106</v>
      </c>
    </row>
    <row r="69" spans="8:30" x14ac:dyDescent="0.3">
      <c r="H69" s="20" t="s">
        <v>11</v>
      </c>
      <c r="I69" s="11">
        <v>50729185.5</v>
      </c>
      <c r="J69" s="11">
        <v>1.8832041271173132</v>
      </c>
      <c r="AC69" s="20" t="s">
        <v>11</v>
      </c>
      <c r="AD69" s="11">
        <v>1.8832041271173132</v>
      </c>
    </row>
    <row r="70" spans="8:30" x14ac:dyDescent="0.3">
      <c r="H70" s="20" t="s">
        <v>16</v>
      </c>
      <c r="I70" s="11">
        <v>46485094.5</v>
      </c>
      <c r="J70" s="11">
        <v>1.6910917482834442</v>
      </c>
      <c r="AC70" s="20" t="s">
        <v>16</v>
      </c>
      <c r="AD70" s="11">
        <v>1.6910917482834442</v>
      </c>
    </row>
    <row r="71" spans="8:30" x14ac:dyDescent="0.3">
      <c r="H71" s="20" t="s">
        <v>17</v>
      </c>
      <c r="I71" s="11">
        <v>27495690</v>
      </c>
      <c r="J71" s="11">
        <v>1.6204056582051063</v>
      </c>
      <c r="AC71" s="20" t="s">
        <v>17</v>
      </c>
      <c r="AD71" s="11">
        <v>1.6204056582051063</v>
      </c>
    </row>
    <row r="72" spans="8:30" x14ac:dyDescent="0.3">
      <c r="H72" s="20" t="s">
        <v>20</v>
      </c>
      <c r="I72" s="11">
        <v>18595773</v>
      </c>
      <c r="J72" s="11">
        <v>1.4483556548718117</v>
      </c>
      <c r="AC72" s="20" t="s">
        <v>20</v>
      </c>
      <c r="AD72" s="11">
        <v>1.4483556548718117</v>
      </c>
    </row>
    <row r="73" spans="8:30" x14ac:dyDescent="0.3">
      <c r="H73" s="20" t="s">
        <v>13</v>
      </c>
      <c r="I73" s="11">
        <v>21605704.5</v>
      </c>
      <c r="J73" s="11">
        <v>1.3344219195932754</v>
      </c>
      <c r="AC73" s="20" t="s">
        <v>13</v>
      </c>
      <c r="AD73" s="11">
        <v>1.3344219195932754</v>
      </c>
    </row>
    <row r="74" spans="8:30" x14ac:dyDescent="0.3">
      <c r="H74" s="20" t="s">
        <v>10</v>
      </c>
      <c r="I74" s="11">
        <v>22579281</v>
      </c>
      <c r="J74" s="11">
        <v>1.0296214884165078</v>
      </c>
      <c r="AC74" s="20" t="s">
        <v>10</v>
      </c>
      <c r="AD74" s="11">
        <v>1.0296214884165078</v>
      </c>
    </row>
    <row r="75" spans="8:30" x14ac:dyDescent="0.3">
      <c r="H75" s="20" t="s">
        <v>23</v>
      </c>
      <c r="I75" s="11">
        <v>9909624</v>
      </c>
      <c r="J75" s="11">
        <v>1.0029474542229049</v>
      </c>
      <c r="AC75" s="20" t="s">
        <v>23</v>
      </c>
      <c r="AD75" s="11">
        <v>1.0029474542229049</v>
      </c>
    </row>
    <row r="76" spans="8:30" x14ac:dyDescent="0.3">
      <c r="H76" s="20" t="s">
        <v>12</v>
      </c>
      <c r="I76" s="11">
        <v>7762362</v>
      </c>
      <c r="J76" s="11">
        <v>0.72712870727028744</v>
      </c>
      <c r="AC76" s="20" t="s">
        <v>12</v>
      </c>
      <c r="AD76" s="11">
        <v>0.72712870727028744</v>
      </c>
    </row>
    <row r="77" spans="8:30" x14ac:dyDescent="0.3">
      <c r="H77" s="20" t="s">
        <v>19</v>
      </c>
      <c r="I77" s="11">
        <v>9328845</v>
      </c>
      <c r="J77" s="11">
        <v>0.54191406131318365</v>
      </c>
      <c r="AC77" s="20" t="s">
        <v>19</v>
      </c>
      <c r="AD77" s="11">
        <v>0.54191406131318365</v>
      </c>
    </row>
    <row r="78" spans="8:30" x14ac:dyDescent="0.3">
      <c r="H78" s="20" t="s">
        <v>18</v>
      </c>
      <c r="I78" s="11">
        <v>11902053</v>
      </c>
      <c r="J78" s="11">
        <v>0.52047799912258941</v>
      </c>
      <c r="AC78" s="20" t="s">
        <v>18</v>
      </c>
      <c r="AD78" s="11">
        <v>0.52047799912258941</v>
      </c>
    </row>
    <row r="79" spans="8:30" x14ac:dyDescent="0.3">
      <c r="H79" s="20" t="s">
        <v>24</v>
      </c>
      <c r="I79" s="11">
        <v>4861708.5</v>
      </c>
      <c r="J79" s="11">
        <v>0.45661021614384489</v>
      </c>
      <c r="AC79" s="20" t="s">
        <v>24</v>
      </c>
      <c r="AD79" s="11">
        <v>0.45661021614384489</v>
      </c>
    </row>
    <row r="80" spans="8:30" x14ac:dyDescent="0.3">
      <c r="H80" s="20" t="s">
        <v>26</v>
      </c>
      <c r="I80" s="11">
        <v>468835.5</v>
      </c>
      <c r="J80" s="11">
        <v>0.11527933068562683</v>
      </c>
      <c r="AC80" s="20" t="s">
        <v>26</v>
      </c>
      <c r="AD80" s="11">
        <v>0.11527933068562683</v>
      </c>
    </row>
    <row r="81" spans="8:30" x14ac:dyDescent="0.3">
      <c r="H81" s="20" t="s">
        <v>25</v>
      </c>
      <c r="I81" s="11">
        <v>493893</v>
      </c>
      <c r="J81" s="11">
        <v>1.3244667600256724E-2</v>
      </c>
      <c r="AC81" s="20" t="s">
        <v>25</v>
      </c>
      <c r="AD81" s="11">
        <v>1.3244667600256724E-2</v>
      </c>
    </row>
    <row r="82" spans="8:30" x14ac:dyDescent="0.3">
      <c r="H82" s="20" t="s">
        <v>9</v>
      </c>
      <c r="I82" s="11">
        <v>2706253.5</v>
      </c>
      <c r="J82" s="11">
        <v>-0.20305062376662034</v>
      </c>
      <c r="AC82" s="20" t="s">
        <v>9</v>
      </c>
      <c r="AD82" s="11">
        <v>-0.20305062376662034</v>
      </c>
    </row>
    <row r="83" spans="8:30" x14ac:dyDescent="0.3">
      <c r="H83" s="19">
        <v>23</v>
      </c>
      <c r="I83" s="11">
        <v>136032376.68134999</v>
      </c>
      <c r="J83" s="11">
        <v>2.4672230240870134</v>
      </c>
      <c r="AC83" s="19">
        <v>23</v>
      </c>
      <c r="AD83" s="11">
        <v>2.4672230240870134</v>
      </c>
    </row>
    <row r="84" spans="8:30" x14ac:dyDescent="0.3">
      <c r="H84" s="20" t="s">
        <v>21</v>
      </c>
      <c r="I84" s="11">
        <v>19465372.5</v>
      </c>
      <c r="J84" s="11">
        <v>0.32350666287380053</v>
      </c>
      <c r="AC84" s="20" t="s">
        <v>21</v>
      </c>
      <c r="AD84" s="11">
        <v>0.32350666287380053</v>
      </c>
    </row>
    <row r="85" spans="8:30" x14ac:dyDescent="0.3">
      <c r="H85" s="20" t="s">
        <v>22</v>
      </c>
      <c r="I85" s="11">
        <v>18914194.5</v>
      </c>
      <c r="J85" s="11">
        <v>0.32163249928089943</v>
      </c>
      <c r="AC85" s="20" t="s">
        <v>22</v>
      </c>
      <c r="AD85" s="11">
        <v>0.32163249928089943</v>
      </c>
    </row>
    <row r="86" spans="8:30" x14ac:dyDescent="0.3">
      <c r="H86" s="20" t="s">
        <v>15</v>
      </c>
      <c r="I86" s="11">
        <v>37257840.18135</v>
      </c>
      <c r="J86" s="11">
        <v>0.32100995853242259</v>
      </c>
      <c r="AC86" s="20" t="s">
        <v>15</v>
      </c>
      <c r="AD86" s="11">
        <v>0.32100995853242259</v>
      </c>
    </row>
    <row r="87" spans="8:30" x14ac:dyDescent="0.3">
      <c r="H87" s="20" t="s">
        <v>16</v>
      </c>
      <c r="I87" s="11">
        <v>5800290</v>
      </c>
      <c r="J87" s="11">
        <v>0.2914721002363389</v>
      </c>
      <c r="AC87" s="20" t="s">
        <v>16</v>
      </c>
      <c r="AD87" s="11">
        <v>0.2914721002363389</v>
      </c>
    </row>
    <row r="88" spans="8:30" x14ac:dyDescent="0.3">
      <c r="H88" s="20" t="s">
        <v>14</v>
      </c>
      <c r="I88" s="11">
        <v>27770092.5</v>
      </c>
      <c r="J88" s="11">
        <v>0.2836968035708165</v>
      </c>
      <c r="AC88" s="20" t="s">
        <v>14</v>
      </c>
      <c r="AD88" s="11">
        <v>0.2836968035708165</v>
      </c>
    </row>
    <row r="89" spans="8:30" x14ac:dyDescent="0.3">
      <c r="H89" s="20" t="s">
        <v>11</v>
      </c>
      <c r="I89" s="11">
        <v>6829921.5</v>
      </c>
      <c r="J89" s="11">
        <v>0.28290653384904452</v>
      </c>
      <c r="AC89" s="20" t="s">
        <v>11</v>
      </c>
      <c r="AD89" s="11">
        <v>0.28290653384904452</v>
      </c>
    </row>
    <row r="90" spans="8:30" x14ac:dyDescent="0.3">
      <c r="H90" s="20" t="s">
        <v>20</v>
      </c>
      <c r="I90" s="11">
        <v>2538967.5</v>
      </c>
      <c r="J90" s="11">
        <v>0.21253775516510062</v>
      </c>
      <c r="AC90" s="20" t="s">
        <v>20</v>
      </c>
      <c r="AD90" s="11">
        <v>0.21253775516510062</v>
      </c>
    </row>
    <row r="91" spans="8:30" x14ac:dyDescent="0.3">
      <c r="H91" s="20" t="s">
        <v>17</v>
      </c>
      <c r="I91" s="11">
        <v>3865251</v>
      </c>
      <c r="J91" s="11">
        <v>0.18714230558743278</v>
      </c>
      <c r="AC91" s="20" t="s">
        <v>17</v>
      </c>
      <c r="AD91" s="11">
        <v>0.18714230558743278</v>
      </c>
    </row>
    <row r="92" spans="8:30" x14ac:dyDescent="0.3">
      <c r="H92" s="20" t="s">
        <v>13</v>
      </c>
      <c r="I92" s="11">
        <v>3013512</v>
      </c>
      <c r="J92" s="11">
        <v>0.18613641493265018</v>
      </c>
      <c r="AC92" s="20" t="s">
        <v>13</v>
      </c>
      <c r="AD92" s="11">
        <v>0.18613641493265018</v>
      </c>
    </row>
    <row r="93" spans="8:30" x14ac:dyDescent="0.3">
      <c r="H93" s="20" t="s">
        <v>23</v>
      </c>
      <c r="I93" s="11">
        <v>1293219</v>
      </c>
      <c r="J93" s="11">
        <v>0.15691979933520517</v>
      </c>
      <c r="AC93" s="20" t="s">
        <v>23</v>
      </c>
      <c r="AD93" s="11">
        <v>0.15691979933520517</v>
      </c>
    </row>
    <row r="94" spans="8:30" x14ac:dyDescent="0.3">
      <c r="H94" s="20" t="s">
        <v>19</v>
      </c>
      <c r="I94" s="11">
        <v>1565632.5</v>
      </c>
      <c r="J94" s="11">
        <v>0.11080783954293486</v>
      </c>
      <c r="AC94" s="20" t="s">
        <v>19</v>
      </c>
      <c r="AD94" s="11">
        <v>0.11080783954293486</v>
      </c>
    </row>
    <row r="95" spans="8:30" x14ac:dyDescent="0.3">
      <c r="H95" s="20" t="s">
        <v>10</v>
      </c>
      <c r="I95" s="11">
        <v>2945035.5</v>
      </c>
      <c r="J95" s="11">
        <v>0.10390434503974418</v>
      </c>
      <c r="AC95" s="20" t="s">
        <v>10</v>
      </c>
      <c r="AD95" s="11">
        <v>0.10390434503974418</v>
      </c>
    </row>
    <row r="96" spans="8:30" x14ac:dyDescent="0.3">
      <c r="H96" s="20" t="s">
        <v>26</v>
      </c>
      <c r="I96" s="11">
        <v>410892</v>
      </c>
      <c r="J96" s="11">
        <v>8.2924240475896957E-2</v>
      </c>
      <c r="AC96" s="20" t="s">
        <v>26</v>
      </c>
      <c r="AD96" s="11">
        <v>8.2924240475896957E-2</v>
      </c>
    </row>
    <row r="97" spans="8:30" x14ac:dyDescent="0.3">
      <c r="H97" s="20" t="s">
        <v>12</v>
      </c>
      <c r="I97" s="11">
        <v>1007742</v>
      </c>
      <c r="J97" s="11">
        <v>5.8012333542183464E-2</v>
      </c>
      <c r="AC97" s="20" t="s">
        <v>12</v>
      </c>
      <c r="AD97" s="11">
        <v>5.8012333542183464E-2</v>
      </c>
    </row>
    <row r="98" spans="8:30" x14ac:dyDescent="0.3">
      <c r="H98" s="20" t="s">
        <v>24</v>
      </c>
      <c r="I98" s="11">
        <v>802447.5</v>
      </c>
      <c r="J98" s="11">
        <v>5.5758028526212283E-2</v>
      </c>
      <c r="AC98" s="20" t="s">
        <v>24</v>
      </c>
      <c r="AD98" s="11">
        <v>5.5758028526212283E-2</v>
      </c>
    </row>
    <row r="99" spans="8:30" x14ac:dyDescent="0.3">
      <c r="H99" s="20" t="s">
        <v>18</v>
      </c>
      <c r="I99" s="11">
        <v>1526608.5</v>
      </c>
      <c r="J99" s="11">
        <v>-1.3645540359097773E-2</v>
      </c>
      <c r="AC99" s="20" t="s">
        <v>18</v>
      </c>
      <c r="AD99" s="11">
        <v>-1.3645540359097773E-2</v>
      </c>
    </row>
    <row r="100" spans="8:30" x14ac:dyDescent="0.3">
      <c r="H100" s="20" t="s">
        <v>9</v>
      </c>
      <c r="I100" s="11">
        <v>636345</v>
      </c>
      <c r="J100" s="11">
        <v>-0.18986834078791651</v>
      </c>
      <c r="AC100" s="20" t="s">
        <v>9</v>
      </c>
      <c r="AD100" s="11">
        <v>-0.18986834078791651</v>
      </c>
    </row>
    <row r="101" spans="8:30" x14ac:dyDescent="0.3">
      <c r="H101" s="20" t="s">
        <v>25</v>
      </c>
      <c r="I101" s="11">
        <v>389013</v>
      </c>
      <c r="J101" s="11">
        <v>-0.30763071525665553</v>
      </c>
      <c r="AC101" s="20" t="s">
        <v>25</v>
      </c>
      <c r="AD101" s="11">
        <v>-0.30763071525665553</v>
      </c>
    </row>
    <row r="102" spans="8:30" x14ac:dyDescent="0.3">
      <c r="H102" s="19" t="s">
        <v>27</v>
      </c>
      <c r="I102" s="11">
        <v>4962359217.0623999</v>
      </c>
      <c r="J102" s="11">
        <v>93.324047215661764</v>
      </c>
      <c r="AC102" s="19" t="s">
        <v>27</v>
      </c>
      <c r="AD102" s="11">
        <v>93.324047215661764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D910-FCA1-48AA-A547-3C7986C9D2AC}">
  <dimension ref="A1:M1009"/>
  <sheetViews>
    <sheetView topLeftCell="A983" workbookViewId="0">
      <selection activeCell="O8" sqref="O8"/>
    </sheetView>
  </sheetViews>
  <sheetFormatPr defaultRowHeight="14.4" x14ac:dyDescent="0.3"/>
  <cols>
    <col min="1" max="1" width="16.77734375" customWidth="1"/>
    <col min="2" max="2" width="19.33203125" customWidth="1"/>
    <col min="3" max="3" width="16.33203125" customWidth="1"/>
    <col min="4" max="4" width="16.21875" customWidth="1"/>
    <col min="5" max="5" width="19.5546875" customWidth="1"/>
    <col min="6" max="6" width="14.77734375" customWidth="1"/>
    <col min="7" max="7" width="14.88671875" customWidth="1"/>
    <col min="8" max="8" width="14" customWidth="1"/>
    <col min="9" max="9" width="12.33203125" customWidth="1"/>
    <col min="10" max="10" width="18.21875" customWidth="1"/>
    <col min="13" max="13" width="8.88671875" customWidth="1"/>
    <col min="15" max="15" width="8.88671875" customWidth="1"/>
  </cols>
  <sheetData>
    <row r="1" spans="1:13" ht="28.8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23" t="s">
        <v>28</v>
      </c>
      <c r="K1" s="11" t="s">
        <v>31</v>
      </c>
      <c r="L1" s="11" t="s">
        <v>34</v>
      </c>
      <c r="M1" s="11" t="s">
        <v>35</v>
      </c>
    </row>
    <row r="2" spans="1:13" x14ac:dyDescent="0.3">
      <c r="A2" s="8">
        <v>43982</v>
      </c>
      <c r="B2" s="9" t="s">
        <v>9</v>
      </c>
      <c r="C2" s="9">
        <v>7944</v>
      </c>
      <c r="D2" s="9">
        <v>623971.5</v>
      </c>
      <c r="E2" s="9">
        <v>565363.01599999995</v>
      </c>
      <c r="F2" s="10">
        <v>64235.456923076919</v>
      </c>
      <c r="G2" s="11">
        <f>VLOOKUP(J2,Лист2!$C$1:$F$505,2,FALSE)</f>
        <v>15</v>
      </c>
      <c r="H2" s="11">
        <f>VLOOKUP(J2,Лист2!$C$1:$F$505,3,FALSE)</f>
        <v>441</v>
      </c>
      <c r="I2" s="11">
        <f>VLOOKUP(J2,Лист2!$C$1:$F$505,4,FALSE)</f>
        <v>368</v>
      </c>
      <c r="J2" s="11" t="str">
        <f>_xlfn.CONCAT(A2,B2)</f>
        <v>43982Самара</v>
      </c>
      <c r="K2" s="11">
        <f>WEEKNUM(A2,2)</f>
        <v>22</v>
      </c>
      <c r="L2" s="24">
        <f>(D2 - E2) / E2</f>
        <v>0.10366522453955507</v>
      </c>
      <c r="M2" s="24">
        <f>(D2-E2-F2)/E2</f>
        <v>-9.9528493442819482E-3</v>
      </c>
    </row>
    <row r="3" spans="1:13" x14ac:dyDescent="0.3">
      <c r="A3" s="12">
        <v>43981</v>
      </c>
      <c r="B3" s="13" t="s">
        <v>9</v>
      </c>
      <c r="C3" s="13">
        <v>10029</v>
      </c>
      <c r="D3" s="13">
        <v>787101</v>
      </c>
      <c r="E3" s="13">
        <v>707654.63099999994</v>
      </c>
      <c r="F3" s="14">
        <v>112379.26539999999</v>
      </c>
      <c r="G3" s="11">
        <f>VLOOKUP(J3,Лист2!$C$1:$F$505,2,FALSE)</f>
        <v>15</v>
      </c>
      <c r="H3" s="11">
        <f>VLOOKUP(J3,Лист2!$C$1:$F$505,3,FALSE)</f>
        <v>490</v>
      </c>
      <c r="I3" s="11">
        <f>VLOOKUP(J3,Лист2!$C$1:$F$505,4,FALSE)</f>
        <v>409</v>
      </c>
      <c r="J3" s="11" t="str">
        <f t="shared" ref="J3:J66" si="0">_xlfn.CONCAT(A3,B3)</f>
        <v>43981Самара</v>
      </c>
      <c r="K3" s="11">
        <f t="shared" ref="K3:K66" si="1">WEEKNUM(A3,2)</f>
        <v>22</v>
      </c>
      <c r="L3" s="24">
        <f t="shared" ref="L3:L66" si="2">(D3 - E3) / E3</f>
        <v>0.11226715055581975</v>
      </c>
      <c r="M3" s="24">
        <f t="shared" ref="M3:M66" si="3">(D3-E3-F3)/E3</f>
        <v>-4.6538092110641367E-2</v>
      </c>
    </row>
    <row r="4" spans="1:13" x14ac:dyDescent="0.3">
      <c r="A4" s="8">
        <v>43979</v>
      </c>
      <c r="B4" s="9" t="s">
        <v>9</v>
      </c>
      <c r="C4" s="9">
        <v>8536.5</v>
      </c>
      <c r="D4" s="9">
        <v>643944</v>
      </c>
      <c r="E4" s="9">
        <v>640961.69299999997</v>
      </c>
      <c r="F4" s="10">
        <v>61475.592307692306</v>
      </c>
      <c r="G4" s="11">
        <f>VLOOKUP(J4,Лист2!$C$1:$F$505,2,FALSE)</f>
        <v>15</v>
      </c>
      <c r="H4" s="11">
        <f>VLOOKUP(J4,Лист2!$C$1:$F$505,3,FALSE)</f>
        <v>464</v>
      </c>
      <c r="I4" s="11">
        <f>VLOOKUP(J4,Лист2!$C$1:$F$505,4,FALSE)</f>
        <v>390</v>
      </c>
      <c r="J4" s="11" t="str">
        <f t="shared" si="0"/>
        <v>43979Самара</v>
      </c>
      <c r="K4" s="11">
        <f t="shared" si="1"/>
        <v>22</v>
      </c>
      <c r="L4" s="24">
        <f t="shared" si="2"/>
        <v>4.6528630845962737E-3</v>
      </c>
      <c r="M4" s="24">
        <f t="shared" si="3"/>
        <v>-9.1258628942263914E-2</v>
      </c>
    </row>
    <row r="5" spans="1:13" x14ac:dyDescent="0.3">
      <c r="A5" s="12">
        <v>43967</v>
      </c>
      <c r="B5" s="13" t="s">
        <v>10</v>
      </c>
      <c r="C5" s="13">
        <v>38947.5</v>
      </c>
      <c r="D5" s="13">
        <v>3395892</v>
      </c>
      <c r="E5" s="13">
        <v>2740255.2110000001</v>
      </c>
      <c r="F5" s="14">
        <v>294361.0811230769</v>
      </c>
      <c r="G5" s="11">
        <f>VLOOKUP(J5,Лист2!$C$1:$F$505,2,FALSE)</f>
        <v>21</v>
      </c>
      <c r="H5" s="11">
        <f>VLOOKUP(J5,Лист2!$C$1:$F$505,3,FALSE)</f>
        <v>2145</v>
      </c>
      <c r="I5" s="11">
        <f>VLOOKUP(J5,Лист2!$C$1:$F$505,4,FALSE)</f>
        <v>1947</v>
      </c>
      <c r="J5" s="11" t="str">
        <f t="shared" si="0"/>
        <v>43967Кемерово</v>
      </c>
      <c r="K5" s="11">
        <f t="shared" si="1"/>
        <v>20</v>
      </c>
      <c r="L5" s="24">
        <f t="shared" si="2"/>
        <v>0.239261214199366</v>
      </c>
      <c r="M5" s="24">
        <f t="shared" si="3"/>
        <v>0.1318401681809348</v>
      </c>
    </row>
    <row r="6" spans="1:13" x14ac:dyDescent="0.3">
      <c r="A6" s="8">
        <v>43970</v>
      </c>
      <c r="B6" s="9" t="s">
        <v>10</v>
      </c>
      <c r="C6" s="9">
        <v>31842</v>
      </c>
      <c r="D6" s="9">
        <v>2771116.5</v>
      </c>
      <c r="E6" s="9">
        <v>2269371.4459999995</v>
      </c>
      <c r="F6" s="10">
        <v>328803.84615384613</v>
      </c>
      <c r="G6" s="11">
        <f>VLOOKUP(J6,Лист2!$C$1:$F$505,2,FALSE)</f>
        <v>21</v>
      </c>
      <c r="H6" s="11">
        <f>VLOOKUP(J6,Лист2!$C$1:$F$505,3,FALSE)</f>
        <v>1860</v>
      </c>
      <c r="I6" s="11">
        <f>VLOOKUP(J6,Лист2!$C$1:$F$505,4,FALSE)</f>
        <v>1704</v>
      </c>
      <c r="J6" s="11" t="str">
        <f t="shared" si="0"/>
        <v>43970Кемерово</v>
      </c>
      <c r="K6" s="11">
        <f t="shared" si="1"/>
        <v>21</v>
      </c>
      <c r="L6" s="24">
        <f t="shared" si="2"/>
        <v>0.22109428356665795</v>
      </c>
      <c r="M6" s="24">
        <f t="shared" si="3"/>
        <v>7.6206655437998483E-2</v>
      </c>
    </row>
    <row r="7" spans="1:13" x14ac:dyDescent="0.3">
      <c r="A7" s="12">
        <v>43968</v>
      </c>
      <c r="B7" s="13" t="s">
        <v>10</v>
      </c>
      <c r="C7" s="13">
        <v>32023.5</v>
      </c>
      <c r="D7" s="13">
        <v>2882458.5</v>
      </c>
      <c r="E7" s="13">
        <v>2290967.0389999999</v>
      </c>
      <c r="F7" s="14">
        <v>246817.75113846152</v>
      </c>
      <c r="G7" s="11">
        <f>VLOOKUP(J7,Лист2!$C$1:$F$505,2,FALSE)</f>
        <v>21</v>
      </c>
      <c r="H7" s="11">
        <f>VLOOKUP(J7,Лист2!$C$1:$F$505,3,FALSE)</f>
        <v>1874</v>
      </c>
      <c r="I7" s="11">
        <f>VLOOKUP(J7,Лист2!$C$1:$F$505,4,FALSE)</f>
        <v>1705</v>
      </c>
      <c r="J7" s="11" t="str">
        <f t="shared" si="0"/>
        <v>43968Кемерово</v>
      </c>
      <c r="K7" s="11">
        <f t="shared" si="1"/>
        <v>20</v>
      </c>
      <c r="L7" s="24">
        <f t="shared" si="2"/>
        <v>0.25818418638540708</v>
      </c>
      <c r="M7" s="24">
        <f t="shared" si="3"/>
        <v>0.15044900428248309</v>
      </c>
    </row>
    <row r="8" spans="1:13" x14ac:dyDescent="0.3">
      <c r="A8" s="8">
        <v>43960</v>
      </c>
      <c r="B8" s="9" t="s">
        <v>10</v>
      </c>
      <c r="C8" s="9">
        <v>31147.5</v>
      </c>
      <c r="D8" s="9">
        <v>2831019</v>
      </c>
      <c r="E8" s="9">
        <v>2261296.2760000001</v>
      </c>
      <c r="F8" s="10">
        <v>225845</v>
      </c>
      <c r="G8" s="11">
        <f>VLOOKUP(J8,Лист2!$C$1:$F$505,2,FALSE)</f>
        <v>21</v>
      </c>
      <c r="H8" s="11">
        <f>VLOOKUP(J8,Лист2!$C$1:$F$505,3,FALSE)</f>
        <v>1735</v>
      </c>
      <c r="I8" s="11">
        <f>VLOOKUP(J8,Лист2!$C$1:$F$505,4,FALSE)</f>
        <v>1568</v>
      </c>
      <c r="J8" s="11" t="str">
        <f t="shared" si="0"/>
        <v>43960Кемерово</v>
      </c>
      <c r="K8" s="11">
        <f t="shared" si="1"/>
        <v>19</v>
      </c>
      <c r="L8" s="24">
        <f t="shared" si="2"/>
        <v>0.25194519181174291</v>
      </c>
      <c r="M8" s="24">
        <f t="shared" si="3"/>
        <v>0.15207106103242879</v>
      </c>
    </row>
    <row r="9" spans="1:13" x14ac:dyDescent="0.3">
      <c r="A9" s="12">
        <v>43955</v>
      </c>
      <c r="B9" s="13" t="s">
        <v>10</v>
      </c>
      <c r="C9" s="13">
        <v>25566</v>
      </c>
      <c r="D9" s="13">
        <v>2372310</v>
      </c>
      <c r="E9" s="13">
        <v>1875929.923</v>
      </c>
      <c r="F9" s="14">
        <v>280340.16570000001</v>
      </c>
      <c r="G9" s="11">
        <f>VLOOKUP(J9,Лист2!$C$1:$F$505,2,FALSE)</f>
        <v>20</v>
      </c>
      <c r="H9" s="11">
        <f>VLOOKUP(J9,Лист2!$C$1:$F$505,3,FALSE)</f>
        <v>1519</v>
      </c>
      <c r="I9" s="11">
        <f>VLOOKUP(J9,Лист2!$C$1:$F$505,4,FALSE)</f>
        <v>1372</v>
      </c>
      <c r="J9" s="11" t="str">
        <f t="shared" si="0"/>
        <v>43955Кемерово</v>
      </c>
      <c r="K9" s="11">
        <f t="shared" si="1"/>
        <v>19</v>
      </c>
      <c r="L9" s="24">
        <f t="shared" si="2"/>
        <v>0.26460480794836178</v>
      </c>
      <c r="M9" s="24">
        <f t="shared" si="3"/>
        <v>0.11516416932808851</v>
      </c>
    </row>
    <row r="10" spans="1:13" x14ac:dyDescent="0.3">
      <c r="A10" s="8">
        <v>43950</v>
      </c>
      <c r="B10" s="9" t="s">
        <v>10</v>
      </c>
      <c r="C10" s="9">
        <v>29319</v>
      </c>
      <c r="D10" s="9">
        <v>2623480.5</v>
      </c>
      <c r="E10" s="9">
        <v>2115481.9889999996</v>
      </c>
      <c r="F10" s="10">
        <v>139204.6</v>
      </c>
      <c r="G10" s="11">
        <f>VLOOKUP(J10,Лист2!$C$1:$F$505,2,FALSE)</f>
        <v>18</v>
      </c>
      <c r="H10" s="11">
        <f>VLOOKUP(J10,Лист2!$C$1:$F$505,3,FALSE)</f>
        <v>1684</v>
      </c>
      <c r="I10" s="11">
        <f>VLOOKUP(J10,Лист2!$C$1:$F$505,4,FALSE)</f>
        <v>1528</v>
      </c>
      <c r="J10" s="11" t="str">
        <f t="shared" si="0"/>
        <v>43950Кемерово</v>
      </c>
      <c r="K10" s="11">
        <f t="shared" si="1"/>
        <v>18</v>
      </c>
      <c r="L10" s="24">
        <f t="shared" si="2"/>
        <v>0.24013369702104351</v>
      </c>
      <c r="M10" s="24">
        <f t="shared" si="3"/>
        <v>0.17433091509057538</v>
      </c>
    </row>
    <row r="11" spans="1:13" x14ac:dyDescent="0.3">
      <c r="A11" s="12">
        <v>43953</v>
      </c>
      <c r="B11" s="13" t="s">
        <v>10</v>
      </c>
      <c r="C11" s="13">
        <v>29031</v>
      </c>
      <c r="D11" s="13">
        <v>2711247</v>
      </c>
      <c r="E11" s="13">
        <v>2165434.9249999998</v>
      </c>
      <c r="F11" s="14">
        <v>185484.16923076924</v>
      </c>
      <c r="G11" s="11">
        <f>VLOOKUP(J11,Лист2!$C$1:$F$505,2,FALSE)</f>
        <v>18</v>
      </c>
      <c r="H11" s="11">
        <f>VLOOKUP(J11,Лист2!$C$1:$F$505,3,FALSE)</f>
        <v>1708</v>
      </c>
      <c r="I11" s="11">
        <f>VLOOKUP(J11,Лист2!$C$1:$F$505,4,FALSE)</f>
        <v>1534</v>
      </c>
      <c r="J11" s="11" t="str">
        <f t="shared" si="0"/>
        <v>43953Кемерово</v>
      </c>
      <c r="K11" s="11">
        <f t="shared" si="1"/>
        <v>18</v>
      </c>
      <c r="L11" s="24">
        <f t="shared" si="2"/>
        <v>0.25205655856871351</v>
      </c>
      <c r="M11" s="24">
        <f t="shared" si="3"/>
        <v>0.16639978491583207</v>
      </c>
    </row>
    <row r="12" spans="1:13" x14ac:dyDescent="0.3">
      <c r="A12" s="8">
        <v>43977</v>
      </c>
      <c r="B12" s="9" t="s">
        <v>10</v>
      </c>
      <c r="C12" s="9">
        <v>33423</v>
      </c>
      <c r="D12" s="9">
        <v>2970330</v>
      </c>
      <c r="E12" s="9">
        <v>2395998.3769999999</v>
      </c>
      <c r="F12" s="10">
        <v>259067.63954615386</v>
      </c>
      <c r="G12" s="11">
        <f>VLOOKUP(J12,Лист2!$C$1:$F$505,2,FALSE)</f>
        <v>20</v>
      </c>
      <c r="H12" s="11">
        <f>VLOOKUP(J12,Лист2!$C$1:$F$505,3,FALSE)</f>
        <v>2044</v>
      </c>
      <c r="I12" s="11">
        <f>VLOOKUP(J12,Лист2!$C$1:$F$505,4,FALSE)</f>
        <v>1863</v>
      </c>
      <c r="J12" s="11" t="str">
        <f t="shared" si="0"/>
        <v>43977Кемерово</v>
      </c>
      <c r="K12" s="11">
        <f t="shared" si="1"/>
        <v>22</v>
      </c>
      <c r="L12" s="24">
        <f t="shared" si="2"/>
        <v>0.23970451253773958</v>
      </c>
      <c r="M12" s="24">
        <f t="shared" si="3"/>
        <v>0.13157938105475031</v>
      </c>
    </row>
    <row r="13" spans="1:13" x14ac:dyDescent="0.3">
      <c r="A13" s="12">
        <v>43952</v>
      </c>
      <c r="B13" s="13" t="s">
        <v>10</v>
      </c>
      <c r="C13" s="13">
        <v>32487</v>
      </c>
      <c r="D13" s="13">
        <v>3031254</v>
      </c>
      <c r="E13" s="13">
        <v>2397503.37</v>
      </c>
      <c r="F13" s="14">
        <v>232079.84750769229</v>
      </c>
      <c r="G13" s="11">
        <f>VLOOKUP(J13,Лист2!$C$1:$F$505,2,FALSE)</f>
        <v>18</v>
      </c>
      <c r="H13" s="11">
        <f>VLOOKUP(J13,Лист2!$C$1:$F$505,3,FALSE)</f>
        <v>1826</v>
      </c>
      <c r="I13" s="11">
        <f>VLOOKUP(J13,Лист2!$C$1:$F$505,4,FALSE)</f>
        <v>1633</v>
      </c>
      <c r="J13" s="11" t="str">
        <f t="shared" si="0"/>
        <v>43952Кемерово</v>
      </c>
      <c r="K13" s="11">
        <f t="shared" si="1"/>
        <v>18</v>
      </c>
      <c r="L13" s="24">
        <f t="shared" si="2"/>
        <v>0.26433774314152469</v>
      </c>
      <c r="M13" s="24">
        <f t="shared" si="3"/>
        <v>0.16753710860990681</v>
      </c>
    </row>
    <row r="14" spans="1:13" x14ac:dyDescent="0.3">
      <c r="A14" s="8">
        <v>43963</v>
      </c>
      <c r="B14" s="9" t="s">
        <v>10</v>
      </c>
      <c r="C14" s="9">
        <v>28219.5</v>
      </c>
      <c r="D14" s="9">
        <v>2595778.5</v>
      </c>
      <c r="E14" s="9">
        <v>2050101.9780000001</v>
      </c>
      <c r="F14" s="10">
        <v>309760.33573076921</v>
      </c>
      <c r="G14" s="11">
        <f>VLOOKUP(J14,Лист2!$C$1:$F$505,2,FALSE)</f>
        <v>21</v>
      </c>
      <c r="H14" s="11">
        <f>VLOOKUP(J14,Лист2!$C$1:$F$505,3,FALSE)</f>
        <v>1656</v>
      </c>
      <c r="I14" s="11">
        <f>VLOOKUP(J14,Лист2!$C$1:$F$505,4,FALSE)</f>
        <v>1516</v>
      </c>
      <c r="J14" s="11" t="str">
        <f t="shared" si="0"/>
        <v>43963Кемерово</v>
      </c>
      <c r="K14" s="11">
        <f t="shared" si="1"/>
        <v>20</v>
      </c>
      <c r="L14" s="24">
        <f t="shared" si="2"/>
        <v>0.26617042852294631</v>
      </c>
      <c r="M14" s="24">
        <f t="shared" si="3"/>
        <v>0.11507534200780653</v>
      </c>
    </row>
    <row r="15" spans="1:13" x14ac:dyDescent="0.3">
      <c r="A15" s="12">
        <v>43972</v>
      </c>
      <c r="B15" s="13" t="s">
        <v>10</v>
      </c>
      <c r="C15" s="13">
        <v>31272</v>
      </c>
      <c r="D15" s="13">
        <v>2744382</v>
      </c>
      <c r="E15" s="13">
        <v>2257728.2139999997</v>
      </c>
      <c r="F15" s="14">
        <v>301623.79230769229</v>
      </c>
      <c r="G15" s="11">
        <f>VLOOKUP(J15,Лист2!$C$1:$F$505,2,FALSE)</f>
        <v>21</v>
      </c>
      <c r="H15" s="11">
        <f>VLOOKUP(J15,Лист2!$C$1:$F$505,3,FALSE)</f>
        <v>1787</v>
      </c>
      <c r="I15" s="11">
        <f>VLOOKUP(J15,Лист2!$C$1:$F$505,4,FALSE)</f>
        <v>1626</v>
      </c>
      <c r="J15" s="11" t="str">
        <f t="shared" si="0"/>
        <v>43972Кемерово</v>
      </c>
      <c r="K15" s="11">
        <f t="shared" si="1"/>
        <v>21</v>
      </c>
      <c r="L15" s="24">
        <f t="shared" si="2"/>
        <v>0.21555020794013091</v>
      </c>
      <c r="M15" s="24">
        <f t="shared" si="3"/>
        <v>8.1954060079043711E-2</v>
      </c>
    </row>
    <row r="16" spans="1:13" x14ac:dyDescent="0.3">
      <c r="A16" s="8">
        <v>43971</v>
      </c>
      <c r="B16" s="9" t="s">
        <v>10</v>
      </c>
      <c r="C16" s="9">
        <v>34077</v>
      </c>
      <c r="D16" s="9">
        <v>2929330.5</v>
      </c>
      <c r="E16" s="9">
        <v>2389543.5279999999</v>
      </c>
      <c r="F16" s="10">
        <v>459604.90796153841</v>
      </c>
      <c r="G16" s="11">
        <f>VLOOKUP(J16,Лист2!$C$1:$F$505,2,FALSE)</f>
        <v>21</v>
      </c>
      <c r="H16" s="11">
        <f>VLOOKUP(J16,Лист2!$C$1:$F$505,3,FALSE)</f>
        <v>1921</v>
      </c>
      <c r="I16" s="11">
        <f>VLOOKUP(J16,Лист2!$C$1:$F$505,4,FALSE)</f>
        <v>1767</v>
      </c>
      <c r="J16" s="11" t="str">
        <f t="shared" si="0"/>
        <v>43971Кемерово</v>
      </c>
      <c r="K16" s="11">
        <f t="shared" si="1"/>
        <v>21</v>
      </c>
      <c r="L16" s="24">
        <f t="shared" si="2"/>
        <v>0.22589543386631294</v>
      </c>
      <c r="M16" s="24">
        <f t="shared" si="3"/>
        <v>3.3555389595925224E-2</v>
      </c>
    </row>
    <row r="17" spans="1:13" x14ac:dyDescent="0.3">
      <c r="A17" s="12">
        <v>43956</v>
      </c>
      <c r="B17" s="13" t="s">
        <v>10</v>
      </c>
      <c r="C17" s="13">
        <v>31566</v>
      </c>
      <c r="D17" s="13">
        <v>2906763</v>
      </c>
      <c r="E17" s="13">
        <v>2323003.267</v>
      </c>
      <c r="F17" s="14">
        <v>287619.52953846153</v>
      </c>
      <c r="G17" s="11">
        <f>VLOOKUP(J17,Лист2!$C$1:$F$505,2,FALSE)</f>
        <v>20</v>
      </c>
      <c r="H17" s="11">
        <f>VLOOKUP(J17,Лист2!$C$1:$F$505,3,FALSE)</f>
        <v>1773</v>
      </c>
      <c r="I17" s="11">
        <f>VLOOKUP(J17,Лист2!$C$1:$F$505,4,FALSE)</f>
        <v>1604</v>
      </c>
      <c r="J17" s="11" t="str">
        <f t="shared" si="0"/>
        <v>43956Кемерово</v>
      </c>
      <c r="K17" s="11">
        <f t="shared" si="1"/>
        <v>19</v>
      </c>
      <c r="L17" s="24">
        <f t="shared" si="2"/>
        <v>0.25129526991750029</v>
      </c>
      <c r="M17" s="24">
        <f t="shared" si="3"/>
        <v>0.12748161299143729</v>
      </c>
    </row>
    <row r="18" spans="1:13" x14ac:dyDescent="0.3">
      <c r="A18" s="8">
        <v>43949</v>
      </c>
      <c r="B18" s="9" t="s">
        <v>10</v>
      </c>
      <c r="C18" s="9">
        <v>26940</v>
      </c>
      <c r="D18" s="9">
        <v>2411587.5</v>
      </c>
      <c r="E18" s="9">
        <v>1931011.4870000002</v>
      </c>
      <c r="F18" s="10">
        <v>149032.79178461537</v>
      </c>
      <c r="G18" s="11">
        <f>VLOOKUP(J18,Лист2!$C$1:$F$505,2,FALSE)</f>
        <v>18</v>
      </c>
      <c r="H18" s="11">
        <f>VLOOKUP(J18,Лист2!$C$1:$F$505,3,FALSE)</f>
        <v>1539</v>
      </c>
      <c r="I18" s="11">
        <f>VLOOKUP(J18,Лист2!$C$1:$F$505,4,FALSE)</f>
        <v>1404</v>
      </c>
      <c r="J18" s="11" t="str">
        <f t="shared" si="0"/>
        <v>43949Кемерово</v>
      </c>
      <c r="K18" s="11">
        <f t="shared" si="1"/>
        <v>18</v>
      </c>
      <c r="L18" s="24">
        <f t="shared" si="2"/>
        <v>0.24887268472266719</v>
      </c>
      <c r="M18" s="24">
        <f t="shared" si="3"/>
        <v>0.17169406989414993</v>
      </c>
    </row>
    <row r="19" spans="1:13" x14ac:dyDescent="0.3">
      <c r="A19" s="12">
        <v>43964</v>
      </c>
      <c r="B19" s="13" t="s">
        <v>10</v>
      </c>
      <c r="C19" s="13">
        <v>29241</v>
      </c>
      <c r="D19" s="13">
        <v>2629782</v>
      </c>
      <c r="E19" s="13">
        <v>2071714.7239999999</v>
      </c>
      <c r="F19" s="14">
        <v>361201.8010384615</v>
      </c>
      <c r="G19" s="11">
        <f>VLOOKUP(J19,Лист2!$C$1:$F$505,2,FALSE)</f>
        <v>21</v>
      </c>
      <c r="H19" s="11">
        <f>VLOOKUP(J19,Лист2!$C$1:$F$505,3,FALSE)</f>
        <v>1698</v>
      </c>
      <c r="I19" s="11">
        <f>VLOOKUP(J19,Лист2!$C$1:$F$505,4,FALSE)</f>
        <v>1554</v>
      </c>
      <c r="J19" s="11" t="str">
        <f t="shared" si="0"/>
        <v>43964Кемерово</v>
      </c>
      <c r="K19" s="11">
        <f t="shared" si="1"/>
        <v>20</v>
      </c>
      <c r="L19" s="24">
        <f t="shared" si="2"/>
        <v>0.26937457630387535</v>
      </c>
      <c r="M19" s="24">
        <f t="shared" si="3"/>
        <v>9.5025378099083568E-2</v>
      </c>
    </row>
    <row r="20" spans="1:13" x14ac:dyDescent="0.3">
      <c r="A20" s="8">
        <v>43954</v>
      </c>
      <c r="B20" s="9" t="s">
        <v>10</v>
      </c>
      <c r="C20" s="9">
        <v>26082</v>
      </c>
      <c r="D20" s="9">
        <v>2434914</v>
      </c>
      <c r="E20" s="9">
        <v>1925475.1139999998</v>
      </c>
      <c r="F20" s="10">
        <v>247646.60936153846</v>
      </c>
      <c r="G20" s="11">
        <f>VLOOKUP(J20,Лист2!$C$1:$F$505,2,FALSE)</f>
        <v>20</v>
      </c>
      <c r="H20" s="11">
        <f>VLOOKUP(J20,Лист2!$C$1:$F$505,3,FALSE)</f>
        <v>1520</v>
      </c>
      <c r="I20" s="11">
        <f>VLOOKUP(J20,Лист2!$C$1:$F$505,4,FALSE)</f>
        <v>1373</v>
      </c>
      <c r="J20" s="11" t="str">
        <f t="shared" si="0"/>
        <v>43954Кемерово</v>
      </c>
      <c r="K20" s="11">
        <f t="shared" si="1"/>
        <v>18</v>
      </c>
      <c r="L20" s="24">
        <f t="shared" si="2"/>
        <v>0.26457827592572053</v>
      </c>
      <c r="M20" s="24">
        <f t="shared" si="3"/>
        <v>0.13596243064113772</v>
      </c>
    </row>
    <row r="21" spans="1:13" x14ac:dyDescent="0.3">
      <c r="A21" s="12">
        <v>43957</v>
      </c>
      <c r="B21" s="13" t="s">
        <v>10</v>
      </c>
      <c r="C21" s="13">
        <v>32511</v>
      </c>
      <c r="D21" s="13">
        <v>2938623</v>
      </c>
      <c r="E21" s="13">
        <v>2406562.0579999997</v>
      </c>
      <c r="F21" s="14">
        <v>306098.4769230769</v>
      </c>
      <c r="G21" s="11">
        <f>VLOOKUP(J21,Лист2!$C$1:$F$505,2,FALSE)</f>
        <v>20</v>
      </c>
      <c r="H21" s="11">
        <f>VLOOKUP(J21,Лист2!$C$1:$F$505,3,FALSE)</f>
        <v>1784</v>
      </c>
      <c r="I21" s="11">
        <f>VLOOKUP(J21,Лист2!$C$1:$F$505,4,FALSE)</f>
        <v>1632</v>
      </c>
      <c r="J21" s="11" t="str">
        <f t="shared" si="0"/>
        <v>43957Кемерово</v>
      </c>
      <c r="K21" s="11">
        <f t="shared" si="1"/>
        <v>19</v>
      </c>
      <c r="L21" s="24">
        <f t="shared" si="2"/>
        <v>0.22108756357697065</v>
      </c>
      <c r="M21" s="24">
        <f t="shared" si="3"/>
        <v>9.3894302175075425E-2</v>
      </c>
    </row>
    <row r="22" spans="1:13" x14ac:dyDescent="0.3">
      <c r="A22" s="8">
        <v>43974</v>
      </c>
      <c r="B22" s="9" t="s">
        <v>10</v>
      </c>
      <c r="C22" s="9">
        <v>42703.5</v>
      </c>
      <c r="D22" s="9">
        <v>3628726.5</v>
      </c>
      <c r="E22" s="9">
        <v>3056063.7349999999</v>
      </c>
      <c r="F22" s="10">
        <v>223670.01693846151</v>
      </c>
      <c r="G22" s="11">
        <f>VLOOKUP(J22,Лист2!$C$1:$F$505,2,FALSE)</f>
        <v>21</v>
      </c>
      <c r="H22" s="11">
        <f>VLOOKUP(J22,Лист2!$C$1:$F$505,3,FALSE)</f>
        <v>2340</v>
      </c>
      <c r="I22" s="11">
        <f>VLOOKUP(J22,Лист2!$C$1:$F$505,4,FALSE)</f>
        <v>2146</v>
      </c>
      <c r="J22" s="11" t="str">
        <f t="shared" si="0"/>
        <v>43974Кемерово</v>
      </c>
      <c r="K22" s="11">
        <f t="shared" si="1"/>
        <v>21</v>
      </c>
      <c r="L22" s="24">
        <f t="shared" si="2"/>
        <v>0.18738574017338031</v>
      </c>
      <c r="M22" s="24">
        <f t="shared" si="3"/>
        <v>0.11419681601029784</v>
      </c>
    </row>
    <row r="23" spans="1:13" x14ac:dyDescent="0.3">
      <c r="A23" s="12">
        <v>43976</v>
      </c>
      <c r="B23" s="13" t="s">
        <v>10</v>
      </c>
      <c r="C23" s="13">
        <v>35592</v>
      </c>
      <c r="D23" s="13">
        <v>3176580</v>
      </c>
      <c r="E23" s="13">
        <v>2540760.0409999997</v>
      </c>
      <c r="F23" s="14">
        <v>351098.05384615384</v>
      </c>
      <c r="G23" s="11">
        <f>VLOOKUP(J23,Лист2!$C$1:$F$505,2,FALSE)</f>
        <v>20</v>
      </c>
      <c r="H23" s="11">
        <f>VLOOKUP(J23,Лист2!$C$1:$F$505,3,FALSE)</f>
        <v>2087</v>
      </c>
      <c r="I23" s="11">
        <f>VLOOKUP(J23,Лист2!$C$1:$F$505,4,FALSE)</f>
        <v>1914</v>
      </c>
      <c r="J23" s="11" t="str">
        <f t="shared" si="0"/>
        <v>43976Кемерово</v>
      </c>
      <c r="K23" s="11">
        <f t="shared" si="1"/>
        <v>22</v>
      </c>
      <c r="L23" s="24">
        <f t="shared" si="2"/>
        <v>0.25024793712898302</v>
      </c>
      <c r="M23" s="24">
        <f t="shared" si="3"/>
        <v>0.11206170616638979</v>
      </c>
    </row>
    <row r="24" spans="1:13" x14ac:dyDescent="0.3">
      <c r="A24" s="8">
        <v>43951</v>
      </c>
      <c r="B24" s="9" t="s">
        <v>10</v>
      </c>
      <c r="C24" s="9">
        <v>30445.5</v>
      </c>
      <c r="D24" s="9">
        <v>2817196.5</v>
      </c>
      <c r="E24" s="9">
        <v>2244503.1999999997</v>
      </c>
      <c r="F24" s="10">
        <v>203231.46096923074</v>
      </c>
      <c r="G24" s="11">
        <f>VLOOKUP(J24,Лист2!$C$1:$F$505,2,FALSE)</f>
        <v>19</v>
      </c>
      <c r="H24" s="11">
        <f>VLOOKUP(J24,Лист2!$C$1:$F$505,3,FALSE)</f>
        <v>1712</v>
      </c>
      <c r="I24" s="11">
        <f>VLOOKUP(J24,Лист2!$C$1:$F$505,4,FALSE)</f>
        <v>1552</v>
      </c>
      <c r="J24" s="11" t="str">
        <f t="shared" si="0"/>
        <v>43951Кемерово</v>
      </c>
      <c r="K24" s="11">
        <f t="shared" si="1"/>
        <v>18</v>
      </c>
      <c r="L24" s="24">
        <f t="shared" si="2"/>
        <v>0.25515370171893731</v>
      </c>
      <c r="M24" s="24">
        <f t="shared" si="3"/>
        <v>0.16460740133084667</v>
      </c>
    </row>
    <row r="25" spans="1:13" x14ac:dyDescent="0.3">
      <c r="A25" s="12">
        <v>43961</v>
      </c>
      <c r="B25" s="13" t="s">
        <v>10</v>
      </c>
      <c r="C25" s="13">
        <v>36619.5</v>
      </c>
      <c r="D25" s="13">
        <v>3312967.5</v>
      </c>
      <c r="E25" s="13">
        <v>2647972.3429999999</v>
      </c>
      <c r="F25" s="14">
        <v>371661.65384615387</v>
      </c>
      <c r="G25" s="11">
        <f>VLOOKUP(J25,Лист2!$C$1:$F$505,2,FALSE)</f>
        <v>21</v>
      </c>
      <c r="H25" s="11">
        <f>VLOOKUP(J25,Лист2!$C$1:$F$505,3,FALSE)</f>
        <v>2016</v>
      </c>
      <c r="I25" s="11">
        <f>VLOOKUP(J25,Лист2!$C$1:$F$505,4,FALSE)</f>
        <v>1846</v>
      </c>
      <c r="J25" s="11" t="str">
        <f t="shared" si="0"/>
        <v>43961Кемерово</v>
      </c>
      <c r="K25" s="11">
        <f t="shared" si="1"/>
        <v>19</v>
      </c>
      <c r="L25" s="24">
        <f t="shared" si="2"/>
        <v>0.25113372454887462</v>
      </c>
      <c r="M25" s="24">
        <f t="shared" si="3"/>
        <v>0.11077664913279128</v>
      </c>
    </row>
    <row r="26" spans="1:13" x14ac:dyDescent="0.3">
      <c r="A26" s="8">
        <v>43959</v>
      </c>
      <c r="B26" s="9" t="s">
        <v>10</v>
      </c>
      <c r="C26" s="9">
        <v>29409</v>
      </c>
      <c r="D26" s="9">
        <v>2645160</v>
      </c>
      <c r="E26" s="9">
        <v>2133443.3049999997</v>
      </c>
      <c r="F26" s="10">
        <v>355537.44449230767</v>
      </c>
      <c r="G26" s="11">
        <f>VLOOKUP(J26,Лист2!$C$1:$F$505,2,FALSE)</f>
        <v>21</v>
      </c>
      <c r="H26" s="11">
        <f>VLOOKUP(J26,Лист2!$C$1:$F$505,3,FALSE)</f>
        <v>1646</v>
      </c>
      <c r="I26" s="11">
        <f>VLOOKUP(J26,Лист2!$C$1:$F$505,4,FALSE)</f>
        <v>1492</v>
      </c>
      <c r="J26" s="11" t="str">
        <f t="shared" si="0"/>
        <v>43959Кемерово</v>
      </c>
      <c r="K26" s="11">
        <f t="shared" si="1"/>
        <v>19</v>
      </c>
      <c r="L26" s="24">
        <f t="shared" si="2"/>
        <v>0.23985483645181768</v>
      </c>
      <c r="M26" s="24">
        <f t="shared" si="3"/>
        <v>7.3205250002034927E-2</v>
      </c>
    </row>
    <row r="27" spans="1:13" x14ac:dyDescent="0.3">
      <c r="A27" s="12">
        <v>43958</v>
      </c>
      <c r="B27" s="13" t="s">
        <v>10</v>
      </c>
      <c r="C27" s="13">
        <v>27018</v>
      </c>
      <c r="D27" s="13">
        <v>2472213</v>
      </c>
      <c r="E27" s="13">
        <v>2000889.9870000002</v>
      </c>
      <c r="F27" s="14">
        <v>283287.86923076923</v>
      </c>
      <c r="G27" s="11">
        <f>VLOOKUP(J27,Лист2!$C$1:$F$505,2,FALSE)</f>
        <v>21</v>
      </c>
      <c r="H27" s="11">
        <f>VLOOKUP(J27,Лист2!$C$1:$F$505,3,FALSE)</f>
        <v>1542</v>
      </c>
      <c r="I27" s="11">
        <f>VLOOKUP(J27,Лист2!$C$1:$F$505,4,FALSE)</f>
        <v>1405</v>
      </c>
      <c r="J27" s="11" t="str">
        <f t="shared" si="0"/>
        <v>43958Кемерово</v>
      </c>
      <c r="K27" s="11">
        <f t="shared" si="1"/>
        <v>19</v>
      </c>
      <c r="L27" s="24">
        <f t="shared" si="2"/>
        <v>0.23555668530615709</v>
      </c>
      <c r="M27" s="24">
        <f t="shared" si="3"/>
        <v>9.3975753285245739E-2</v>
      </c>
    </row>
    <row r="28" spans="1:13" x14ac:dyDescent="0.3">
      <c r="A28" s="8">
        <v>43975</v>
      </c>
      <c r="B28" s="9" t="s">
        <v>10</v>
      </c>
      <c r="C28" s="9">
        <v>34303.5</v>
      </c>
      <c r="D28" s="9">
        <v>2924746.5</v>
      </c>
      <c r="E28" s="9">
        <v>2399312.9350000001</v>
      </c>
      <c r="F28" s="10">
        <v>282325.24615384615</v>
      </c>
      <c r="G28" s="11">
        <f>VLOOKUP(J28,Лист2!$C$1:$F$505,2,FALSE)</f>
        <v>20</v>
      </c>
      <c r="H28" s="11">
        <f>VLOOKUP(J28,Лист2!$C$1:$F$505,3,FALSE)</f>
        <v>1999</v>
      </c>
      <c r="I28" s="11">
        <f>VLOOKUP(J28,Лист2!$C$1:$F$505,4,FALSE)</f>
        <v>1829</v>
      </c>
      <c r="J28" s="11" t="str">
        <f t="shared" si="0"/>
        <v>43975Кемерово</v>
      </c>
      <c r="K28" s="11">
        <f t="shared" si="1"/>
        <v>21</v>
      </c>
      <c r="L28" s="24">
        <f t="shared" si="2"/>
        <v>0.21899334485936905</v>
      </c>
      <c r="M28" s="24">
        <f t="shared" si="3"/>
        <v>0.10132413963172911</v>
      </c>
    </row>
    <row r="29" spans="1:13" x14ac:dyDescent="0.3">
      <c r="A29" s="12">
        <v>43982</v>
      </c>
      <c r="B29" s="13" t="s">
        <v>10</v>
      </c>
      <c r="C29" s="13">
        <v>36999</v>
      </c>
      <c r="D29" s="13">
        <v>3473895</v>
      </c>
      <c r="E29" s="13">
        <v>2757933.63</v>
      </c>
      <c r="F29" s="14">
        <v>112971.77692307692</v>
      </c>
      <c r="G29" s="11">
        <f>VLOOKUP(J29,Лист2!$C$1:$F$505,2,FALSE)</f>
        <v>21</v>
      </c>
      <c r="H29" s="11">
        <f>VLOOKUP(J29,Лист2!$C$1:$F$505,3,FALSE)</f>
        <v>2271</v>
      </c>
      <c r="I29" s="11">
        <f>VLOOKUP(J29,Лист2!$C$1:$F$505,4,FALSE)</f>
        <v>2085</v>
      </c>
      <c r="J29" s="11" t="str">
        <f t="shared" si="0"/>
        <v>43982Кемерово</v>
      </c>
      <c r="K29" s="11">
        <f t="shared" si="1"/>
        <v>22</v>
      </c>
      <c r="L29" s="24">
        <f t="shared" si="2"/>
        <v>0.25960065253637021</v>
      </c>
      <c r="M29" s="24">
        <f t="shared" si="3"/>
        <v>0.21863818132451693</v>
      </c>
    </row>
    <row r="30" spans="1:13" x14ac:dyDescent="0.3">
      <c r="A30" s="8">
        <v>43981</v>
      </c>
      <c r="B30" s="9" t="s">
        <v>10</v>
      </c>
      <c r="C30" s="9">
        <v>44001</v>
      </c>
      <c r="D30" s="9">
        <v>3921784.5</v>
      </c>
      <c r="E30" s="9">
        <v>3132604.841</v>
      </c>
      <c r="F30" s="10">
        <v>242715.26253846151</v>
      </c>
      <c r="G30" s="11">
        <f>VLOOKUP(J30,Лист2!$C$1:$F$505,2,FALSE)</f>
        <v>20</v>
      </c>
      <c r="H30" s="11">
        <f>VLOOKUP(J30,Лист2!$C$1:$F$505,3,FALSE)</f>
        <v>2597</v>
      </c>
      <c r="I30" s="11">
        <f>VLOOKUP(J30,Лист2!$C$1:$F$505,4,FALSE)</f>
        <v>2376</v>
      </c>
      <c r="J30" s="11" t="str">
        <f t="shared" si="0"/>
        <v>43981Кемерово</v>
      </c>
      <c r="K30" s="11">
        <f t="shared" si="1"/>
        <v>22</v>
      </c>
      <c r="L30" s="24">
        <f t="shared" si="2"/>
        <v>0.25192442042836005</v>
      </c>
      <c r="M30" s="24">
        <f t="shared" si="3"/>
        <v>0.1744440886093678</v>
      </c>
    </row>
    <row r="31" spans="1:13" x14ac:dyDescent="0.3">
      <c r="A31" s="12">
        <v>43979</v>
      </c>
      <c r="B31" s="13" t="s">
        <v>10</v>
      </c>
      <c r="C31" s="13">
        <v>30982.5</v>
      </c>
      <c r="D31" s="13">
        <v>2827773</v>
      </c>
      <c r="E31" s="13">
        <v>2232253.034</v>
      </c>
      <c r="F31" s="14">
        <v>343211.54262307688</v>
      </c>
      <c r="G31" s="11">
        <f>VLOOKUP(J31,Лист2!$C$1:$F$505,2,FALSE)</f>
        <v>20</v>
      </c>
      <c r="H31" s="11">
        <f>VLOOKUP(J31,Лист2!$C$1:$F$505,3,FALSE)</f>
        <v>1886</v>
      </c>
      <c r="I31" s="11">
        <f>VLOOKUP(J31,Лист2!$C$1:$F$505,4,FALSE)</f>
        <v>1736</v>
      </c>
      <c r="J31" s="11" t="str">
        <f t="shared" si="0"/>
        <v>43979Кемерово</v>
      </c>
      <c r="K31" s="11">
        <f t="shared" si="1"/>
        <v>22</v>
      </c>
      <c r="L31" s="24">
        <f t="shared" si="2"/>
        <v>0.26677977672310782</v>
      </c>
      <c r="M31" s="24">
        <f t="shared" si="3"/>
        <v>0.1130285946682347</v>
      </c>
    </row>
    <row r="32" spans="1:13" x14ac:dyDescent="0.3">
      <c r="A32" s="8">
        <v>43967</v>
      </c>
      <c r="B32" s="9" t="s">
        <v>11</v>
      </c>
      <c r="C32" s="9">
        <v>88063.5</v>
      </c>
      <c r="D32" s="9">
        <v>7583758.5</v>
      </c>
      <c r="E32" s="9">
        <v>5779076.7979999995</v>
      </c>
      <c r="F32" s="10">
        <v>152384.93586153846</v>
      </c>
      <c r="G32" s="11">
        <f>VLOOKUP(J32,Лист2!$C$1:$F$505,2,FALSE)</f>
        <v>31</v>
      </c>
      <c r="H32" s="11">
        <f>VLOOKUP(J32,Лист2!$C$1:$F$505,3,FALSE)</f>
        <v>5593</v>
      </c>
      <c r="I32" s="11">
        <f>VLOOKUP(J32,Лист2!$C$1:$F$505,4,FALSE)</f>
        <v>5177</v>
      </c>
      <c r="J32" s="11" t="str">
        <f t="shared" si="0"/>
        <v>43967Екатеринбург</v>
      </c>
      <c r="K32" s="11">
        <f t="shared" si="1"/>
        <v>20</v>
      </c>
      <c r="L32" s="24">
        <f t="shared" si="2"/>
        <v>0.31227854639768027</v>
      </c>
      <c r="M32" s="24">
        <f t="shared" si="3"/>
        <v>0.28591015899118744</v>
      </c>
    </row>
    <row r="33" spans="1:13" x14ac:dyDescent="0.3">
      <c r="A33" s="12">
        <v>43970</v>
      </c>
      <c r="B33" s="13" t="s">
        <v>11</v>
      </c>
      <c r="C33" s="13">
        <v>84024</v>
      </c>
      <c r="D33" s="13">
        <v>6815511</v>
      </c>
      <c r="E33" s="13">
        <v>5426339.5819999995</v>
      </c>
      <c r="F33" s="14">
        <v>195070.25003076921</v>
      </c>
      <c r="G33" s="11">
        <f>VLOOKUP(J33,Лист2!$C$1:$F$505,2,FALSE)</f>
        <v>31</v>
      </c>
      <c r="H33" s="11">
        <f>VLOOKUP(J33,Лист2!$C$1:$F$505,3,FALSE)</f>
        <v>5389</v>
      </c>
      <c r="I33" s="11">
        <f>VLOOKUP(J33,Лист2!$C$1:$F$505,4,FALSE)</f>
        <v>5024</v>
      </c>
      <c r="J33" s="11" t="str">
        <f t="shared" si="0"/>
        <v>43970Екатеринбург</v>
      </c>
      <c r="K33" s="11">
        <f t="shared" si="1"/>
        <v>21</v>
      </c>
      <c r="L33" s="24">
        <f t="shared" si="2"/>
        <v>0.25600524939649838</v>
      </c>
      <c r="M33" s="24">
        <f t="shared" si="3"/>
        <v>0.22005647636396511</v>
      </c>
    </row>
    <row r="34" spans="1:13" x14ac:dyDescent="0.3">
      <c r="A34" s="8">
        <v>43968</v>
      </c>
      <c r="B34" s="9" t="s">
        <v>11</v>
      </c>
      <c r="C34" s="9">
        <v>78057</v>
      </c>
      <c r="D34" s="9">
        <v>6774946.5</v>
      </c>
      <c r="E34" s="9">
        <v>5115462.4009999996</v>
      </c>
      <c r="F34" s="10">
        <v>61149.515384615377</v>
      </c>
      <c r="G34" s="11">
        <f>VLOOKUP(J34,Лист2!$C$1:$F$505,2,FALSE)</f>
        <v>31</v>
      </c>
      <c r="H34" s="11">
        <f>VLOOKUP(J34,Лист2!$C$1:$F$505,3,FALSE)</f>
        <v>5206</v>
      </c>
      <c r="I34" s="11">
        <f>VLOOKUP(J34,Лист2!$C$1:$F$505,4,FALSE)</f>
        <v>4843</v>
      </c>
      <c r="J34" s="11" t="str">
        <f t="shared" si="0"/>
        <v>43968Екатеринбург</v>
      </c>
      <c r="K34" s="11">
        <f t="shared" si="1"/>
        <v>20</v>
      </c>
      <c r="L34" s="24">
        <f t="shared" si="2"/>
        <v>0.32440549239020799</v>
      </c>
      <c r="M34" s="24">
        <f t="shared" si="3"/>
        <v>0.31245163356159816</v>
      </c>
    </row>
    <row r="35" spans="1:13" x14ac:dyDescent="0.3">
      <c r="A35" s="12">
        <v>43960</v>
      </c>
      <c r="B35" s="13" t="s">
        <v>11</v>
      </c>
      <c r="C35" s="13">
        <v>69720</v>
      </c>
      <c r="D35" s="13">
        <v>6264933</v>
      </c>
      <c r="E35" s="13">
        <v>4726931.9569999995</v>
      </c>
      <c r="F35" s="14">
        <v>294634.35530769231</v>
      </c>
      <c r="G35" s="11">
        <f>VLOOKUP(J35,Лист2!$C$1:$F$505,2,FALSE)</f>
        <v>31</v>
      </c>
      <c r="H35" s="11">
        <f>VLOOKUP(J35,Лист2!$C$1:$F$505,3,FALSE)</f>
        <v>4556</v>
      </c>
      <c r="I35" s="11">
        <f>VLOOKUP(J35,Лист2!$C$1:$F$505,4,FALSE)</f>
        <v>4220</v>
      </c>
      <c r="J35" s="11" t="str">
        <f t="shared" si="0"/>
        <v>43960Екатеринбург</v>
      </c>
      <c r="K35" s="11">
        <f t="shared" si="1"/>
        <v>19</v>
      </c>
      <c r="L35" s="24">
        <f t="shared" si="2"/>
        <v>0.32536982909652673</v>
      </c>
      <c r="M35" s="24">
        <f t="shared" si="3"/>
        <v>0.26303883766531411</v>
      </c>
    </row>
    <row r="36" spans="1:13" x14ac:dyDescent="0.3">
      <c r="A36" s="8">
        <v>43955</v>
      </c>
      <c r="B36" s="9" t="s">
        <v>11</v>
      </c>
      <c r="C36" s="9">
        <v>72928.5</v>
      </c>
      <c r="D36" s="9">
        <v>6642249</v>
      </c>
      <c r="E36" s="9">
        <v>4993791.9560000002</v>
      </c>
      <c r="F36" s="10">
        <v>215294.37692307692</v>
      </c>
      <c r="G36" s="11">
        <f>VLOOKUP(J36,Лист2!$C$1:$F$505,2,FALSE)</f>
        <v>31</v>
      </c>
      <c r="H36" s="11">
        <f>VLOOKUP(J36,Лист2!$C$1:$F$505,3,FALSE)</f>
        <v>4968</v>
      </c>
      <c r="I36" s="11">
        <f>VLOOKUP(J36,Лист2!$C$1:$F$505,4,FALSE)</f>
        <v>4596</v>
      </c>
      <c r="J36" s="11" t="str">
        <f t="shared" si="0"/>
        <v>43955Екатеринбург</v>
      </c>
      <c r="K36" s="11">
        <f t="shared" si="1"/>
        <v>19</v>
      </c>
      <c r="L36" s="24">
        <f t="shared" si="2"/>
        <v>0.3301012654360565</v>
      </c>
      <c r="M36" s="24">
        <f t="shared" si="3"/>
        <v>0.28698886131109042</v>
      </c>
    </row>
    <row r="37" spans="1:13" x14ac:dyDescent="0.3">
      <c r="A37" s="12">
        <v>43950</v>
      </c>
      <c r="B37" s="13" t="s">
        <v>11</v>
      </c>
      <c r="C37" s="13">
        <v>79527</v>
      </c>
      <c r="D37" s="13">
        <v>7180498.5</v>
      </c>
      <c r="E37" s="13">
        <v>5432087.9790000003</v>
      </c>
      <c r="F37" s="14">
        <v>172769.19230769231</v>
      </c>
      <c r="G37" s="11">
        <f>VLOOKUP(J37,Лист2!$C$1:$F$505,2,FALSE)</f>
        <v>31</v>
      </c>
      <c r="H37" s="11">
        <f>VLOOKUP(J37,Лист2!$C$1:$F$505,3,FALSE)</f>
        <v>5378</v>
      </c>
      <c r="I37" s="11">
        <f>VLOOKUP(J37,Лист2!$C$1:$F$505,4,FALSE)</f>
        <v>4985</v>
      </c>
      <c r="J37" s="11" t="str">
        <f t="shared" si="0"/>
        <v>43950Екатеринбург</v>
      </c>
      <c r="K37" s="11">
        <f t="shared" si="1"/>
        <v>18</v>
      </c>
      <c r="L37" s="24">
        <f t="shared" si="2"/>
        <v>0.32186712140142226</v>
      </c>
      <c r="M37" s="24">
        <f t="shared" si="3"/>
        <v>0.29006182057131724</v>
      </c>
    </row>
    <row r="38" spans="1:13" x14ac:dyDescent="0.3">
      <c r="A38" s="8">
        <v>43953</v>
      </c>
      <c r="B38" s="9" t="s">
        <v>11</v>
      </c>
      <c r="C38" s="9">
        <v>60463.5</v>
      </c>
      <c r="D38" s="9">
        <v>5554192.5</v>
      </c>
      <c r="E38" s="9">
        <v>4218316.0290000001</v>
      </c>
      <c r="F38" s="10">
        <v>244262.12107692307</v>
      </c>
      <c r="G38" s="11">
        <f>VLOOKUP(J38,Лист2!$C$1:$F$505,2,FALSE)</f>
        <v>31</v>
      </c>
      <c r="H38" s="11">
        <f>VLOOKUP(J38,Лист2!$C$1:$F$505,3,FALSE)</f>
        <v>4157</v>
      </c>
      <c r="I38" s="11">
        <f>VLOOKUP(J38,Лист2!$C$1:$F$505,4,FALSE)</f>
        <v>3823</v>
      </c>
      <c r="J38" s="11" t="str">
        <f t="shared" si="0"/>
        <v>43953Екатеринбург</v>
      </c>
      <c r="K38" s="11">
        <f t="shared" si="1"/>
        <v>18</v>
      </c>
      <c r="L38" s="24">
        <f t="shared" si="2"/>
        <v>0.31668477700962688</v>
      </c>
      <c r="M38" s="24">
        <f t="shared" si="3"/>
        <v>0.25877965103099598</v>
      </c>
    </row>
    <row r="39" spans="1:13" x14ac:dyDescent="0.3">
      <c r="A39" s="12">
        <v>43977</v>
      </c>
      <c r="B39" s="13" t="s">
        <v>11</v>
      </c>
      <c r="C39" s="13">
        <v>79975.5</v>
      </c>
      <c r="D39" s="13">
        <v>6676459.5</v>
      </c>
      <c r="E39" s="13">
        <v>5083946.1689999998</v>
      </c>
      <c r="F39" s="14">
        <v>141931.13193076922</v>
      </c>
      <c r="G39" s="11">
        <f>VLOOKUP(J39,Лист2!$C$1:$F$505,2,FALSE)</f>
        <v>31</v>
      </c>
      <c r="H39" s="11">
        <f>VLOOKUP(J39,Лист2!$C$1:$F$505,3,FALSE)</f>
        <v>5493</v>
      </c>
      <c r="I39" s="11">
        <f>VLOOKUP(J39,Лист2!$C$1:$F$505,4,FALSE)</f>
        <v>5119</v>
      </c>
      <c r="J39" s="11" t="str">
        <f t="shared" si="0"/>
        <v>43977Екатеринбург</v>
      </c>
      <c r="K39" s="11">
        <f t="shared" si="1"/>
        <v>22</v>
      </c>
      <c r="L39" s="24">
        <f t="shared" si="2"/>
        <v>0.31324354705219937</v>
      </c>
      <c r="M39" s="24">
        <f t="shared" si="3"/>
        <v>0.28532603431451303</v>
      </c>
    </row>
    <row r="40" spans="1:13" x14ac:dyDescent="0.3">
      <c r="A40" s="8">
        <v>43952</v>
      </c>
      <c r="B40" s="9" t="s">
        <v>11</v>
      </c>
      <c r="C40" s="9">
        <v>97534.5</v>
      </c>
      <c r="D40" s="9">
        <v>8893024.5</v>
      </c>
      <c r="E40" s="9">
        <v>6855177.2400000002</v>
      </c>
      <c r="F40" s="10">
        <v>185180.38007692309</v>
      </c>
      <c r="G40" s="11">
        <f>VLOOKUP(J40,Лист2!$C$1:$F$505,2,FALSE)</f>
        <v>31</v>
      </c>
      <c r="H40" s="11">
        <f>VLOOKUP(J40,Лист2!$C$1:$F$505,3,FALSE)</f>
        <v>6118</v>
      </c>
      <c r="I40" s="11">
        <f>VLOOKUP(J40,Лист2!$C$1:$F$505,4,FALSE)</f>
        <v>5564</v>
      </c>
      <c r="J40" s="11" t="str">
        <f t="shared" si="0"/>
        <v>43952Екатеринбург</v>
      </c>
      <c r="K40" s="11">
        <f t="shared" si="1"/>
        <v>18</v>
      </c>
      <c r="L40" s="24">
        <f t="shared" si="2"/>
        <v>0.2972712723033839</v>
      </c>
      <c r="M40" s="24">
        <f t="shared" si="3"/>
        <v>0.27025805680307641</v>
      </c>
    </row>
    <row r="41" spans="1:13" x14ac:dyDescent="0.3">
      <c r="A41" s="12">
        <v>43963</v>
      </c>
      <c r="B41" s="13" t="s">
        <v>11</v>
      </c>
      <c r="C41" s="13">
        <v>71520</v>
      </c>
      <c r="D41" s="13">
        <v>6398361</v>
      </c>
      <c r="E41" s="13">
        <v>4793096.1439999994</v>
      </c>
      <c r="F41" s="14">
        <v>181432.06769230767</v>
      </c>
      <c r="G41" s="11">
        <f>VLOOKUP(J41,Лист2!$C$1:$F$505,2,FALSE)</f>
        <v>31</v>
      </c>
      <c r="H41" s="11">
        <f>VLOOKUP(J41,Лист2!$C$1:$F$505,3,FALSE)</f>
        <v>4800</v>
      </c>
      <c r="I41" s="11">
        <f>VLOOKUP(J41,Лист2!$C$1:$F$505,4,FALSE)</f>
        <v>4470</v>
      </c>
      <c r="J41" s="11" t="str">
        <f t="shared" si="0"/>
        <v>43963Екатеринбург</v>
      </c>
      <c r="K41" s="11">
        <f t="shared" si="1"/>
        <v>20</v>
      </c>
      <c r="L41" s="24">
        <f t="shared" si="2"/>
        <v>0.33491188321132931</v>
      </c>
      <c r="M41" s="24">
        <f t="shared" si="3"/>
        <v>0.29705909197962732</v>
      </c>
    </row>
    <row r="42" spans="1:13" x14ac:dyDescent="0.3">
      <c r="A42" s="8">
        <v>43972</v>
      </c>
      <c r="B42" s="9" t="s">
        <v>11</v>
      </c>
      <c r="C42" s="9">
        <v>79485</v>
      </c>
      <c r="D42" s="9">
        <v>6633847.5</v>
      </c>
      <c r="E42" s="9">
        <v>5212858.58</v>
      </c>
      <c r="F42" s="10">
        <v>120955.33846153846</v>
      </c>
      <c r="G42" s="11">
        <f>VLOOKUP(J42,Лист2!$C$1:$F$505,2,FALSE)</f>
        <v>31</v>
      </c>
      <c r="H42" s="11">
        <f>VLOOKUP(J42,Лист2!$C$1:$F$505,3,FALSE)</f>
        <v>5207</v>
      </c>
      <c r="I42" s="11">
        <f>VLOOKUP(J42,Лист2!$C$1:$F$505,4,FALSE)</f>
        <v>4868</v>
      </c>
      <c r="J42" s="11" t="str">
        <f t="shared" si="0"/>
        <v>43972Екатеринбург</v>
      </c>
      <c r="K42" s="11">
        <f t="shared" si="1"/>
        <v>21</v>
      </c>
      <c r="L42" s="24">
        <f t="shared" si="2"/>
        <v>0.27259303090474402</v>
      </c>
      <c r="M42" s="24">
        <f t="shared" si="3"/>
        <v>0.24938976601557095</v>
      </c>
    </row>
    <row r="43" spans="1:13" x14ac:dyDescent="0.3">
      <c r="A43" s="12">
        <v>43971</v>
      </c>
      <c r="B43" s="13" t="s">
        <v>11</v>
      </c>
      <c r="C43" s="13">
        <v>93313.5</v>
      </c>
      <c r="D43" s="13">
        <v>7247575.5</v>
      </c>
      <c r="E43" s="13">
        <v>5922822.6779999994</v>
      </c>
      <c r="F43" s="14">
        <v>714758.2</v>
      </c>
      <c r="G43" s="11">
        <f>VLOOKUP(J43,Лист2!$C$1:$F$505,2,FALSE)</f>
        <v>31</v>
      </c>
      <c r="H43" s="11">
        <f>VLOOKUP(J43,Лист2!$C$1:$F$505,3,FALSE)</f>
        <v>5698</v>
      </c>
      <c r="I43" s="11">
        <f>VLOOKUP(J43,Лист2!$C$1:$F$505,4,FALSE)</f>
        <v>5258</v>
      </c>
      <c r="J43" s="11" t="str">
        <f t="shared" si="0"/>
        <v>43971Екатеринбург</v>
      </c>
      <c r="K43" s="11">
        <f t="shared" si="1"/>
        <v>21</v>
      </c>
      <c r="L43" s="24">
        <f t="shared" si="2"/>
        <v>0.22366916823640903</v>
      </c>
      <c r="M43" s="24">
        <f t="shared" si="3"/>
        <v>0.10299052582914432</v>
      </c>
    </row>
    <row r="44" spans="1:13" x14ac:dyDescent="0.3">
      <c r="A44" s="8">
        <v>43956</v>
      </c>
      <c r="B44" s="9" t="s">
        <v>11</v>
      </c>
      <c r="C44" s="9">
        <v>76585.5</v>
      </c>
      <c r="D44" s="9">
        <v>6921316.5</v>
      </c>
      <c r="E44" s="9">
        <v>5290094.2719999999</v>
      </c>
      <c r="F44" s="10">
        <v>386033.17544615385</v>
      </c>
      <c r="G44" s="11">
        <f>VLOOKUP(J44,Лист2!$C$1:$F$505,2,FALSE)</f>
        <v>31</v>
      </c>
      <c r="H44" s="11">
        <f>VLOOKUP(J44,Лист2!$C$1:$F$505,3,FALSE)</f>
        <v>5188</v>
      </c>
      <c r="I44" s="11">
        <f>VLOOKUP(J44,Лист2!$C$1:$F$505,4,FALSE)</f>
        <v>4800</v>
      </c>
      <c r="J44" s="11" t="str">
        <f t="shared" si="0"/>
        <v>43956Екатеринбург</v>
      </c>
      <c r="K44" s="11">
        <f t="shared" si="1"/>
        <v>19</v>
      </c>
      <c r="L44" s="24">
        <f t="shared" si="2"/>
        <v>0.30835409429921029</v>
      </c>
      <c r="M44" s="24">
        <f t="shared" si="3"/>
        <v>0.23538125948804384</v>
      </c>
    </row>
    <row r="45" spans="1:13" x14ac:dyDescent="0.3">
      <c r="A45" s="12">
        <v>43949</v>
      </c>
      <c r="B45" s="13" t="s">
        <v>11</v>
      </c>
      <c r="C45" s="13">
        <v>81826.5</v>
      </c>
      <c r="D45" s="13">
        <v>7163644.5</v>
      </c>
      <c r="E45" s="13">
        <v>5366333.7130000005</v>
      </c>
      <c r="F45" s="14">
        <v>145122.77781538462</v>
      </c>
      <c r="G45" s="11">
        <f>VLOOKUP(J45,Лист2!$C$1:$F$505,2,FALSE)</f>
        <v>31</v>
      </c>
      <c r="H45" s="11">
        <f>VLOOKUP(J45,Лист2!$C$1:$F$505,3,FALSE)</f>
        <v>5465</v>
      </c>
      <c r="I45" s="11">
        <f>VLOOKUP(J45,Лист2!$C$1:$F$505,4,FALSE)</f>
        <v>5096</v>
      </c>
      <c r="J45" s="11" t="str">
        <f t="shared" si="0"/>
        <v>43949Екатеринбург</v>
      </c>
      <c r="K45" s="11">
        <f t="shared" si="1"/>
        <v>18</v>
      </c>
      <c r="L45" s="24">
        <f t="shared" si="2"/>
        <v>0.33492341012002197</v>
      </c>
      <c r="M45" s="24">
        <f t="shared" si="3"/>
        <v>0.30788022093783918</v>
      </c>
    </row>
    <row r="46" spans="1:13" x14ac:dyDescent="0.3">
      <c r="A46" s="8">
        <v>43964</v>
      </c>
      <c r="B46" s="9" t="s">
        <v>11</v>
      </c>
      <c r="C46" s="9">
        <v>78846</v>
      </c>
      <c r="D46" s="9">
        <v>6993952.5</v>
      </c>
      <c r="E46" s="9">
        <v>5288518.7799999993</v>
      </c>
      <c r="F46" s="10">
        <v>227969.01538461537</v>
      </c>
      <c r="G46" s="11">
        <f>VLOOKUP(J46,Лист2!$C$1:$F$505,2,FALSE)</f>
        <v>31</v>
      </c>
      <c r="H46" s="11">
        <f>VLOOKUP(J46,Лист2!$C$1:$F$505,3,FALSE)</f>
        <v>5251</v>
      </c>
      <c r="I46" s="11">
        <f>VLOOKUP(J46,Лист2!$C$1:$F$505,4,FALSE)</f>
        <v>4853</v>
      </c>
      <c r="J46" s="11" t="str">
        <f t="shared" si="0"/>
        <v>43964Екатеринбург</v>
      </c>
      <c r="K46" s="11">
        <f t="shared" si="1"/>
        <v>20</v>
      </c>
      <c r="L46" s="24">
        <f t="shared" si="2"/>
        <v>0.32247852204847438</v>
      </c>
      <c r="M46" s="24">
        <f t="shared" si="3"/>
        <v>0.27937212026226094</v>
      </c>
    </row>
    <row r="47" spans="1:13" x14ac:dyDescent="0.3">
      <c r="A47" s="12">
        <v>43954</v>
      </c>
      <c r="B47" s="13" t="s">
        <v>11</v>
      </c>
      <c r="C47" s="13">
        <v>77263.5</v>
      </c>
      <c r="D47" s="13">
        <v>7013670</v>
      </c>
      <c r="E47" s="13">
        <v>5282661.8549999995</v>
      </c>
      <c r="F47" s="14">
        <v>161473.07692307691</v>
      </c>
      <c r="G47" s="11">
        <f>VLOOKUP(J47,Лист2!$C$1:$F$505,2,FALSE)</f>
        <v>31</v>
      </c>
      <c r="H47" s="11">
        <f>VLOOKUP(J47,Лист2!$C$1:$F$505,3,FALSE)</f>
        <v>5155</v>
      </c>
      <c r="I47" s="11">
        <f>VLOOKUP(J47,Лист2!$C$1:$F$505,4,FALSE)</f>
        <v>4762</v>
      </c>
      <c r="J47" s="11" t="str">
        <f t="shared" si="0"/>
        <v>43954Екатеринбург</v>
      </c>
      <c r="K47" s="11">
        <f t="shared" si="1"/>
        <v>18</v>
      </c>
      <c r="L47" s="24">
        <f t="shared" si="2"/>
        <v>0.32767725675297849</v>
      </c>
      <c r="M47" s="24">
        <f t="shared" si="3"/>
        <v>0.29711064443607543</v>
      </c>
    </row>
    <row r="48" spans="1:13" x14ac:dyDescent="0.3">
      <c r="A48" s="8">
        <v>43957</v>
      </c>
      <c r="B48" s="9" t="s">
        <v>11</v>
      </c>
      <c r="C48" s="9">
        <v>68994</v>
      </c>
      <c r="D48" s="9">
        <v>6168657</v>
      </c>
      <c r="E48" s="9">
        <v>4695811.3490000004</v>
      </c>
      <c r="F48" s="10">
        <v>157384.1788307692</v>
      </c>
      <c r="G48" s="11">
        <f>VLOOKUP(J48,Лист2!$C$1:$F$505,2,FALSE)</f>
        <v>31</v>
      </c>
      <c r="H48" s="11">
        <f>VLOOKUP(J48,Лист2!$C$1:$F$505,3,FALSE)</f>
        <v>4709</v>
      </c>
      <c r="I48" s="11">
        <f>VLOOKUP(J48,Лист2!$C$1:$F$505,4,FALSE)</f>
        <v>4348</v>
      </c>
      <c r="J48" s="11" t="str">
        <f t="shared" si="0"/>
        <v>43957Екатеринбург</v>
      </c>
      <c r="K48" s="11">
        <f t="shared" si="1"/>
        <v>19</v>
      </c>
      <c r="L48" s="24">
        <f t="shared" si="2"/>
        <v>0.31365094155957746</v>
      </c>
      <c r="M48" s="24">
        <f t="shared" si="3"/>
        <v>0.28013507664641712</v>
      </c>
    </row>
    <row r="49" spans="1:13" x14ac:dyDescent="0.3">
      <c r="A49" s="12">
        <v>43974</v>
      </c>
      <c r="B49" s="13" t="s">
        <v>11</v>
      </c>
      <c r="C49" s="13">
        <v>102889.5</v>
      </c>
      <c r="D49" s="13">
        <v>8089143</v>
      </c>
      <c r="E49" s="13">
        <v>6673236.3720000004</v>
      </c>
      <c r="F49" s="14">
        <v>127223.84583076923</v>
      </c>
      <c r="G49" s="11">
        <f>VLOOKUP(J49,Лист2!$C$1:$F$505,2,FALSE)</f>
        <v>31</v>
      </c>
      <c r="H49" s="11">
        <f>VLOOKUP(J49,Лист2!$C$1:$F$505,3,FALSE)</f>
        <v>6276</v>
      </c>
      <c r="I49" s="11">
        <f>VLOOKUP(J49,Лист2!$C$1:$F$505,4,FALSE)</f>
        <v>5801</v>
      </c>
      <c r="J49" s="11" t="str">
        <f t="shared" si="0"/>
        <v>43974Екатеринбург</v>
      </c>
      <c r="K49" s="11">
        <f t="shared" si="1"/>
        <v>21</v>
      </c>
      <c r="L49" s="24">
        <f t="shared" si="2"/>
        <v>0.21217690324007596</v>
      </c>
      <c r="M49" s="24">
        <f t="shared" si="3"/>
        <v>0.1931121138727184</v>
      </c>
    </row>
    <row r="50" spans="1:13" x14ac:dyDescent="0.3">
      <c r="A50" s="8">
        <v>43976</v>
      </c>
      <c r="B50" s="9" t="s">
        <v>11</v>
      </c>
      <c r="C50" s="9">
        <v>76999.5</v>
      </c>
      <c r="D50" s="9">
        <v>6645603</v>
      </c>
      <c r="E50" s="9">
        <v>5032216.1889999993</v>
      </c>
      <c r="F50" s="10">
        <v>100883.95384615385</v>
      </c>
      <c r="G50" s="11">
        <f>VLOOKUP(J50,Лист2!$C$1:$F$505,2,FALSE)</f>
        <v>31</v>
      </c>
      <c r="H50" s="11">
        <f>VLOOKUP(J50,Лист2!$C$1:$F$505,3,FALSE)</f>
        <v>5210</v>
      </c>
      <c r="I50" s="11">
        <f>VLOOKUP(J50,Лист2!$C$1:$F$505,4,FALSE)</f>
        <v>4841</v>
      </c>
      <c r="J50" s="11" t="str">
        <f t="shared" si="0"/>
        <v>43976Екатеринбург</v>
      </c>
      <c r="K50" s="11">
        <f t="shared" si="1"/>
        <v>22</v>
      </c>
      <c r="L50" s="24">
        <f t="shared" si="2"/>
        <v>0.3206115855131042</v>
      </c>
      <c r="M50" s="24">
        <f t="shared" si="3"/>
        <v>0.30056396632164784</v>
      </c>
    </row>
    <row r="51" spans="1:13" x14ac:dyDescent="0.3">
      <c r="A51" s="12">
        <v>43951</v>
      </c>
      <c r="B51" s="13" t="s">
        <v>11</v>
      </c>
      <c r="C51" s="13">
        <v>77565</v>
      </c>
      <c r="D51" s="13">
        <v>7023727.5</v>
      </c>
      <c r="E51" s="13">
        <v>5349682.4849999994</v>
      </c>
      <c r="F51" s="14">
        <v>31578.207692307689</v>
      </c>
      <c r="G51" s="11">
        <f>VLOOKUP(J51,Лист2!$C$1:$F$505,2,FALSE)</f>
        <v>31</v>
      </c>
      <c r="H51" s="11">
        <f>VLOOKUP(J51,Лист2!$C$1:$F$505,3,FALSE)</f>
        <v>5120</v>
      </c>
      <c r="I51" s="11">
        <f>VLOOKUP(J51,Лист2!$C$1:$F$505,4,FALSE)</f>
        <v>4737</v>
      </c>
      <c r="J51" s="11" t="str">
        <f t="shared" si="0"/>
        <v>43951Екатеринбург</v>
      </c>
      <c r="K51" s="11">
        <f t="shared" si="1"/>
        <v>18</v>
      </c>
      <c r="L51" s="24">
        <f t="shared" si="2"/>
        <v>0.31292418189189053</v>
      </c>
      <c r="M51" s="24">
        <f t="shared" si="3"/>
        <v>0.30702136284032061</v>
      </c>
    </row>
    <row r="52" spans="1:13" x14ac:dyDescent="0.3">
      <c r="A52" s="8">
        <v>43961</v>
      </c>
      <c r="B52" s="9" t="s">
        <v>11</v>
      </c>
      <c r="C52" s="9">
        <v>84132</v>
      </c>
      <c r="D52" s="9">
        <v>7483194</v>
      </c>
      <c r="E52" s="9">
        <v>5637882.125</v>
      </c>
      <c r="F52" s="10">
        <v>126673.26923076922</v>
      </c>
      <c r="G52" s="11">
        <f>VLOOKUP(J52,Лист2!$C$1:$F$505,2,FALSE)</f>
        <v>31</v>
      </c>
      <c r="H52" s="11">
        <f>VLOOKUP(J52,Лист2!$C$1:$F$505,3,FALSE)</f>
        <v>5495</v>
      </c>
      <c r="I52" s="11">
        <f>VLOOKUP(J52,Лист2!$C$1:$F$505,4,FALSE)</f>
        <v>5093</v>
      </c>
      <c r="J52" s="11" t="str">
        <f t="shared" si="0"/>
        <v>43961Екатеринбург</v>
      </c>
      <c r="K52" s="11">
        <f t="shared" si="1"/>
        <v>19</v>
      </c>
      <c r="L52" s="24">
        <f t="shared" si="2"/>
        <v>0.32730586310369164</v>
      </c>
      <c r="M52" s="24">
        <f t="shared" si="3"/>
        <v>0.30483762655275998</v>
      </c>
    </row>
    <row r="53" spans="1:13" x14ac:dyDescent="0.3">
      <c r="A53" s="12">
        <v>43959</v>
      </c>
      <c r="B53" s="13" t="s">
        <v>11</v>
      </c>
      <c r="C53" s="13">
        <v>69544.5</v>
      </c>
      <c r="D53" s="13">
        <v>6293776.5</v>
      </c>
      <c r="E53" s="13">
        <v>4773839.9380000001</v>
      </c>
      <c r="F53" s="14">
        <v>201777.4038153846</v>
      </c>
      <c r="G53" s="11">
        <f>VLOOKUP(J53,Лист2!$C$1:$F$505,2,FALSE)</f>
        <v>31</v>
      </c>
      <c r="H53" s="11">
        <f>VLOOKUP(J53,Лист2!$C$1:$F$505,3,FALSE)</f>
        <v>4635</v>
      </c>
      <c r="I53" s="11">
        <f>VLOOKUP(J53,Лист2!$C$1:$F$505,4,FALSE)</f>
        <v>4266</v>
      </c>
      <c r="J53" s="11" t="str">
        <f t="shared" si="0"/>
        <v>43959Екатеринбург</v>
      </c>
      <c r="K53" s="11">
        <f t="shared" si="1"/>
        <v>19</v>
      </c>
      <c r="L53" s="24">
        <f t="shared" si="2"/>
        <v>0.31838867279592481</v>
      </c>
      <c r="M53" s="24">
        <f t="shared" si="3"/>
        <v>0.27612135624657286</v>
      </c>
    </row>
    <row r="54" spans="1:13" x14ac:dyDescent="0.3">
      <c r="A54" s="8">
        <v>43958</v>
      </c>
      <c r="B54" s="9" t="s">
        <v>11</v>
      </c>
      <c r="C54" s="9">
        <v>73204.5</v>
      </c>
      <c r="D54" s="9">
        <v>6591883.5</v>
      </c>
      <c r="E54" s="9">
        <v>5001227.6710000001</v>
      </c>
      <c r="F54" s="10">
        <v>184167.76355384616</v>
      </c>
      <c r="G54" s="11">
        <f>VLOOKUP(J54,Лист2!$C$1:$F$505,2,FALSE)</f>
        <v>31</v>
      </c>
      <c r="H54" s="11">
        <f>VLOOKUP(J54,Лист2!$C$1:$F$505,3,FALSE)</f>
        <v>4903</v>
      </c>
      <c r="I54" s="11">
        <f>VLOOKUP(J54,Лист2!$C$1:$F$505,4,FALSE)</f>
        <v>4527</v>
      </c>
      <c r="J54" s="11" t="str">
        <f t="shared" si="0"/>
        <v>43958Екатеринбург</v>
      </c>
      <c r="K54" s="11">
        <f t="shared" si="1"/>
        <v>19</v>
      </c>
      <c r="L54" s="24">
        <f t="shared" si="2"/>
        <v>0.31805307289318963</v>
      </c>
      <c r="M54" s="24">
        <f t="shared" si="3"/>
        <v>0.28122856185927747</v>
      </c>
    </row>
    <row r="55" spans="1:13" x14ac:dyDescent="0.3">
      <c r="A55" s="12">
        <v>43975</v>
      </c>
      <c r="B55" s="13" t="s">
        <v>11</v>
      </c>
      <c r="C55" s="13">
        <v>76663.5</v>
      </c>
      <c r="D55" s="13">
        <v>6451032</v>
      </c>
      <c r="E55" s="13">
        <v>5048965.7960000001</v>
      </c>
      <c r="F55" s="14">
        <v>94608.146153846144</v>
      </c>
      <c r="G55" s="11">
        <f>VLOOKUP(J55,Лист2!$C$1:$F$505,2,FALSE)</f>
        <v>31</v>
      </c>
      <c r="H55" s="11">
        <f>VLOOKUP(J55,Лист2!$C$1:$F$505,3,FALSE)</f>
        <v>5035</v>
      </c>
      <c r="I55" s="11">
        <f>VLOOKUP(J55,Лист2!$C$1:$F$505,4,FALSE)</f>
        <v>4683</v>
      </c>
      <c r="J55" s="11" t="str">
        <f t="shared" si="0"/>
        <v>43975Екатеринбург</v>
      </c>
      <c r="K55" s="11">
        <f t="shared" si="1"/>
        <v>21</v>
      </c>
      <c r="L55" s="24">
        <f t="shared" si="2"/>
        <v>0.27769374177792505</v>
      </c>
      <c r="M55" s="24">
        <f t="shared" si="3"/>
        <v>0.25895561797665106</v>
      </c>
    </row>
    <row r="56" spans="1:13" x14ac:dyDescent="0.3">
      <c r="A56" s="8">
        <v>43967</v>
      </c>
      <c r="B56" s="9" t="s">
        <v>12</v>
      </c>
      <c r="C56" s="9">
        <v>14265</v>
      </c>
      <c r="D56" s="9">
        <v>1130506.5</v>
      </c>
      <c r="E56" s="9">
        <v>1024403.9859999999</v>
      </c>
      <c r="F56" s="10">
        <v>72626.813907692311</v>
      </c>
      <c r="G56" s="11">
        <f>VLOOKUP(J56,Лист2!$C$1:$F$505,2,FALSE)</f>
        <v>10</v>
      </c>
      <c r="H56" s="11">
        <f>VLOOKUP(J56,Лист2!$C$1:$F$505,3,FALSE)</f>
        <v>760</v>
      </c>
      <c r="I56" s="11">
        <f>VLOOKUP(J56,Лист2!$C$1:$F$505,4,FALSE)</f>
        <v>672</v>
      </c>
      <c r="J56" s="11" t="str">
        <f t="shared" si="0"/>
        <v>43967Тольятти</v>
      </c>
      <c r="K56" s="11">
        <f t="shared" si="1"/>
        <v>20</v>
      </c>
      <c r="L56" s="24">
        <f t="shared" si="2"/>
        <v>0.10357487421959337</v>
      </c>
      <c r="M56" s="24">
        <f t="shared" si="3"/>
        <v>3.2678221238693787E-2</v>
      </c>
    </row>
    <row r="57" spans="1:13" x14ac:dyDescent="0.3">
      <c r="A57" s="12">
        <v>43970</v>
      </c>
      <c r="B57" s="13" t="s">
        <v>12</v>
      </c>
      <c r="C57" s="13">
        <v>11526</v>
      </c>
      <c r="D57" s="13">
        <v>938764.5</v>
      </c>
      <c r="E57" s="13">
        <v>820018.375</v>
      </c>
      <c r="F57" s="14">
        <v>77816.215384615381</v>
      </c>
      <c r="G57" s="11">
        <f>VLOOKUP(J57,Лист2!$C$1:$F$505,2,FALSE)</f>
        <v>10</v>
      </c>
      <c r="H57" s="11">
        <f>VLOOKUP(J57,Лист2!$C$1:$F$505,3,FALSE)</f>
        <v>649</v>
      </c>
      <c r="I57" s="11">
        <f>VLOOKUP(J57,Лист2!$C$1:$F$505,4,FALSE)</f>
        <v>568</v>
      </c>
      <c r="J57" s="11" t="str">
        <f t="shared" si="0"/>
        <v>43970Тольятти</v>
      </c>
      <c r="K57" s="11">
        <f t="shared" si="1"/>
        <v>21</v>
      </c>
      <c r="L57" s="24">
        <f t="shared" si="2"/>
        <v>0.14480910260090207</v>
      </c>
      <c r="M57" s="24">
        <f t="shared" si="3"/>
        <v>4.9913405434828965E-2</v>
      </c>
    </row>
    <row r="58" spans="1:13" x14ac:dyDescent="0.3">
      <c r="A58" s="8">
        <v>43968</v>
      </c>
      <c r="B58" s="9" t="s">
        <v>12</v>
      </c>
      <c r="C58" s="9">
        <v>10402.5</v>
      </c>
      <c r="D58" s="9">
        <v>843727.5</v>
      </c>
      <c r="E58" s="9">
        <v>729677.51899999997</v>
      </c>
      <c r="F58" s="10">
        <v>140731.96461538461</v>
      </c>
      <c r="G58" s="11">
        <f>VLOOKUP(J58,Лист2!$C$1:$F$505,2,FALSE)</f>
        <v>10</v>
      </c>
      <c r="H58" s="11">
        <f>VLOOKUP(J58,Лист2!$C$1:$F$505,3,FALSE)</f>
        <v>591</v>
      </c>
      <c r="I58" s="11">
        <f>VLOOKUP(J58,Лист2!$C$1:$F$505,4,FALSE)</f>
        <v>513</v>
      </c>
      <c r="J58" s="11" t="str">
        <f t="shared" si="0"/>
        <v>43968Тольятти</v>
      </c>
      <c r="K58" s="11">
        <f t="shared" si="1"/>
        <v>20</v>
      </c>
      <c r="L58" s="24">
        <f t="shared" si="2"/>
        <v>0.15630189779767634</v>
      </c>
      <c r="M58" s="24">
        <f t="shared" si="3"/>
        <v>-3.6566816053140022E-2</v>
      </c>
    </row>
    <row r="59" spans="1:13" x14ac:dyDescent="0.3">
      <c r="A59" s="12">
        <v>43960</v>
      </c>
      <c r="B59" s="13" t="s">
        <v>12</v>
      </c>
      <c r="C59" s="13">
        <v>13216.5</v>
      </c>
      <c r="D59" s="13">
        <v>1046400</v>
      </c>
      <c r="E59" s="13">
        <v>937716.15799999994</v>
      </c>
      <c r="F59" s="14">
        <v>61387.776923076919</v>
      </c>
      <c r="G59" s="11">
        <f>VLOOKUP(J59,Лист2!$C$1:$F$505,2,FALSE)</f>
        <v>10</v>
      </c>
      <c r="H59" s="11">
        <f>VLOOKUP(J59,Лист2!$C$1:$F$505,3,FALSE)</f>
        <v>644</v>
      </c>
      <c r="I59" s="11">
        <f>VLOOKUP(J59,Лист2!$C$1:$F$505,4,FALSE)</f>
        <v>559</v>
      </c>
      <c r="J59" s="11" t="str">
        <f t="shared" si="0"/>
        <v>43960Тольятти</v>
      </c>
      <c r="K59" s="11">
        <f t="shared" si="1"/>
        <v>19</v>
      </c>
      <c r="L59" s="24">
        <f t="shared" si="2"/>
        <v>0.11590270794928552</v>
      </c>
      <c r="M59" s="24">
        <f t="shared" si="3"/>
        <v>5.0437506780088084E-2</v>
      </c>
    </row>
    <row r="60" spans="1:13" x14ac:dyDescent="0.3">
      <c r="A60" s="8">
        <v>43955</v>
      </c>
      <c r="B60" s="9" t="s">
        <v>12</v>
      </c>
      <c r="C60" s="9">
        <v>9130.5</v>
      </c>
      <c r="D60" s="9">
        <v>728890.5</v>
      </c>
      <c r="E60" s="9">
        <v>644150.51899999997</v>
      </c>
      <c r="F60" s="10">
        <v>98026.490369230756</v>
      </c>
      <c r="G60" s="11">
        <f>VLOOKUP(J60,Лист2!$C$1:$F$505,2,FALSE)</f>
        <v>10</v>
      </c>
      <c r="H60" s="11">
        <f>VLOOKUP(J60,Лист2!$C$1:$F$505,3,FALSE)</f>
        <v>462</v>
      </c>
      <c r="I60" s="11">
        <f>VLOOKUP(J60,Лист2!$C$1:$F$505,4,FALSE)</f>
        <v>396</v>
      </c>
      <c r="J60" s="11" t="str">
        <f t="shared" si="0"/>
        <v>43955Тольятти</v>
      </c>
      <c r="K60" s="11">
        <f t="shared" si="1"/>
        <v>19</v>
      </c>
      <c r="L60" s="24">
        <f t="shared" si="2"/>
        <v>0.13155307416588455</v>
      </c>
      <c r="M60" s="24">
        <f t="shared" si="3"/>
        <v>-2.0626404818949975E-2</v>
      </c>
    </row>
    <row r="61" spans="1:13" x14ac:dyDescent="0.3">
      <c r="A61" s="12">
        <v>43950</v>
      </c>
      <c r="B61" s="13" t="s">
        <v>12</v>
      </c>
      <c r="C61" s="13">
        <v>10840.5</v>
      </c>
      <c r="D61" s="13">
        <v>797919</v>
      </c>
      <c r="E61" s="13">
        <v>783753.29499999993</v>
      </c>
      <c r="F61" s="14">
        <v>58214.93076923077</v>
      </c>
      <c r="G61" s="11">
        <f>VLOOKUP(J61,Лист2!$C$1:$F$505,2,FALSE)</f>
        <v>10</v>
      </c>
      <c r="H61" s="11">
        <f>VLOOKUP(J61,Лист2!$C$1:$F$505,3,FALSE)</f>
        <v>502</v>
      </c>
      <c r="I61" s="11">
        <f>VLOOKUP(J61,Лист2!$C$1:$F$505,4,FALSE)</f>
        <v>433</v>
      </c>
      <c r="J61" s="11" t="str">
        <f t="shared" si="0"/>
        <v>43950Тольятти</v>
      </c>
      <c r="K61" s="11">
        <f t="shared" si="1"/>
        <v>18</v>
      </c>
      <c r="L61" s="24">
        <f t="shared" si="2"/>
        <v>1.8074188766249558E-2</v>
      </c>
      <c r="M61" s="24">
        <f t="shared" si="3"/>
        <v>-5.6202922590878168E-2</v>
      </c>
    </row>
    <row r="62" spans="1:13" x14ac:dyDescent="0.3">
      <c r="A62" s="8">
        <v>43953</v>
      </c>
      <c r="B62" s="9" t="s">
        <v>12</v>
      </c>
      <c r="C62" s="9">
        <v>7866</v>
      </c>
      <c r="D62" s="9">
        <v>617881.5</v>
      </c>
      <c r="E62" s="9">
        <v>575518.06799999997</v>
      </c>
      <c r="F62" s="10">
        <v>119723.42363076922</v>
      </c>
      <c r="G62" s="11">
        <f>VLOOKUP(J62,Лист2!$C$1:$F$505,2,FALSE)</f>
        <v>10</v>
      </c>
      <c r="H62" s="11">
        <f>VLOOKUP(J62,Лист2!$C$1:$F$505,3,FALSE)</f>
        <v>416</v>
      </c>
      <c r="I62" s="11">
        <f>VLOOKUP(J62,Лист2!$C$1:$F$505,4,FALSE)</f>
        <v>341</v>
      </c>
      <c r="J62" s="11" t="str">
        <f t="shared" si="0"/>
        <v>43953Тольятти</v>
      </c>
      <c r="K62" s="11">
        <f t="shared" si="1"/>
        <v>18</v>
      </c>
      <c r="L62" s="24">
        <f t="shared" si="2"/>
        <v>7.3609212908325283E-2</v>
      </c>
      <c r="M62" s="24">
        <f t="shared" si="3"/>
        <v>-0.13441800689178224</v>
      </c>
    </row>
    <row r="63" spans="1:13" x14ac:dyDescent="0.3">
      <c r="A63" s="12">
        <v>43977</v>
      </c>
      <c r="B63" s="13" t="s">
        <v>12</v>
      </c>
      <c r="C63" s="13">
        <v>11835</v>
      </c>
      <c r="D63" s="13">
        <v>983109</v>
      </c>
      <c r="E63" s="13">
        <v>825345.05300000007</v>
      </c>
      <c r="F63" s="14">
        <v>109486.33076923077</v>
      </c>
      <c r="G63" s="11">
        <f>VLOOKUP(J63,Лист2!$C$1:$F$505,2,FALSE)</f>
        <v>10</v>
      </c>
      <c r="H63" s="11">
        <f>VLOOKUP(J63,Лист2!$C$1:$F$505,3,FALSE)</f>
        <v>692</v>
      </c>
      <c r="I63" s="11">
        <f>VLOOKUP(J63,Лист2!$C$1:$F$505,4,FALSE)</f>
        <v>601</v>
      </c>
      <c r="J63" s="11" t="str">
        <f t="shared" si="0"/>
        <v>43977Тольятти</v>
      </c>
      <c r="K63" s="11">
        <f t="shared" si="1"/>
        <v>22</v>
      </c>
      <c r="L63" s="24">
        <f t="shared" si="2"/>
        <v>0.19114907931725364</v>
      </c>
      <c r="M63" s="24">
        <f t="shared" si="3"/>
        <v>5.8493857878335345E-2</v>
      </c>
    </row>
    <row r="64" spans="1:13" x14ac:dyDescent="0.3">
      <c r="A64" s="8">
        <v>43952</v>
      </c>
      <c r="B64" s="9" t="s">
        <v>12</v>
      </c>
      <c r="C64" s="9">
        <v>11619</v>
      </c>
      <c r="D64" s="9">
        <v>891139.5</v>
      </c>
      <c r="E64" s="9">
        <v>829782.37600000005</v>
      </c>
      <c r="F64" s="10">
        <v>121759.66210769229</v>
      </c>
      <c r="G64" s="11">
        <f>VLOOKUP(J64,Лист2!$C$1:$F$505,2,FALSE)</f>
        <v>10</v>
      </c>
      <c r="H64" s="11">
        <f>VLOOKUP(J64,Лист2!$C$1:$F$505,3,FALSE)</f>
        <v>554</v>
      </c>
      <c r="I64" s="11">
        <f>VLOOKUP(J64,Лист2!$C$1:$F$505,4,FALSE)</f>
        <v>472</v>
      </c>
      <c r="J64" s="11" t="str">
        <f t="shared" si="0"/>
        <v>43952Тольятти</v>
      </c>
      <c r="K64" s="11">
        <f t="shared" si="1"/>
        <v>18</v>
      </c>
      <c r="L64" s="24">
        <f t="shared" si="2"/>
        <v>7.3943633625691702E-2</v>
      </c>
      <c r="M64" s="24">
        <f t="shared" si="3"/>
        <v>-7.2793228507533808E-2</v>
      </c>
    </row>
    <row r="65" spans="1:13" x14ac:dyDescent="0.3">
      <c r="A65" s="12">
        <v>43963</v>
      </c>
      <c r="B65" s="13" t="s">
        <v>12</v>
      </c>
      <c r="C65" s="13">
        <v>9328.5</v>
      </c>
      <c r="D65" s="13">
        <v>732964.5</v>
      </c>
      <c r="E65" s="13">
        <v>634517.67299999995</v>
      </c>
      <c r="F65" s="14">
        <v>136157.98361538461</v>
      </c>
      <c r="G65" s="11">
        <f>VLOOKUP(J65,Лист2!$C$1:$F$505,2,FALSE)</f>
        <v>10</v>
      </c>
      <c r="H65" s="11">
        <f>VLOOKUP(J65,Лист2!$C$1:$F$505,3,FALSE)</f>
        <v>526</v>
      </c>
      <c r="I65" s="11">
        <f>VLOOKUP(J65,Лист2!$C$1:$F$505,4,FALSE)</f>
        <v>448</v>
      </c>
      <c r="J65" s="11" t="str">
        <f t="shared" si="0"/>
        <v>43963Тольятти</v>
      </c>
      <c r="K65" s="11">
        <f t="shared" si="1"/>
        <v>20</v>
      </c>
      <c r="L65" s="24">
        <f t="shared" si="2"/>
        <v>0.15515222221399033</v>
      </c>
      <c r="M65" s="24">
        <f t="shared" si="3"/>
        <v>-5.9432791583386782E-2</v>
      </c>
    </row>
    <row r="66" spans="1:13" x14ac:dyDescent="0.3">
      <c r="A66" s="8">
        <v>43972</v>
      </c>
      <c r="B66" s="9" t="s">
        <v>12</v>
      </c>
      <c r="C66" s="9">
        <v>11250</v>
      </c>
      <c r="D66" s="9">
        <v>935523</v>
      </c>
      <c r="E66" s="9">
        <v>808524.505</v>
      </c>
      <c r="F66" s="10">
        <v>94344.953846153847</v>
      </c>
      <c r="G66" s="11">
        <f>VLOOKUP(J66,Лист2!$C$1:$F$505,2,FALSE)</f>
        <v>10</v>
      </c>
      <c r="H66" s="11">
        <f>VLOOKUP(J66,Лист2!$C$1:$F$505,3,FALSE)</f>
        <v>677</v>
      </c>
      <c r="I66" s="11">
        <f>VLOOKUP(J66,Лист2!$C$1:$F$505,4,FALSE)</f>
        <v>591</v>
      </c>
      <c r="J66" s="11" t="str">
        <f t="shared" si="0"/>
        <v>43972Тольятти</v>
      </c>
      <c r="K66" s="11">
        <f t="shared" si="1"/>
        <v>21</v>
      </c>
      <c r="L66" s="24">
        <f t="shared" si="2"/>
        <v>0.15707439195055689</v>
      </c>
      <c r="M66" s="24">
        <f t="shared" si="3"/>
        <v>4.0386581917942178E-2</v>
      </c>
    </row>
    <row r="67" spans="1:13" x14ac:dyDescent="0.3">
      <c r="A67" s="12">
        <v>43971</v>
      </c>
      <c r="B67" s="13" t="s">
        <v>12</v>
      </c>
      <c r="C67" s="13">
        <v>13063.5</v>
      </c>
      <c r="D67" s="13">
        <v>1037247</v>
      </c>
      <c r="E67" s="13">
        <v>910480.6449999999</v>
      </c>
      <c r="F67" s="14">
        <v>64430.964123076919</v>
      </c>
      <c r="G67" s="11">
        <f>VLOOKUP(J67,Лист2!$C$1:$F$505,2,FALSE)</f>
        <v>10</v>
      </c>
      <c r="H67" s="11">
        <f>VLOOKUP(J67,Лист2!$C$1:$F$505,3,FALSE)</f>
        <v>745</v>
      </c>
      <c r="I67" s="11">
        <f>VLOOKUP(J67,Лист2!$C$1:$F$505,4,FALSE)</f>
        <v>654</v>
      </c>
      <c r="J67" s="11" t="str">
        <f t="shared" ref="J67:J130" si="4">_xlfn.CONCAT(A67,B67)</f>
        <v>43971Тольятти</v>
      </c>
      <c r="K67" s="11">
        <f t="shared" ref="K67:K130" si="5">WEEKNUM(A67,2)</f>
        <v>21</v>
      </c>
      <c r="L67" s="24">
        <f t="shared" ref="L67:L130" si="6">(D67 - E67) / E67</f>
        <v>0.1392301480499897</v>
      </c>
      <c r="M67" s="24">
        <f t="shared" ref="M67:M130" si="7">(D67-E67-F67)/E67</f>
        <v>6.8464267987732114E-2</v>
      </c>
    </row>
    <row r="68" spans="1:13" x14ac:dyDescent="0.3">
      <c r="A68" s="8">
        <v>43956</v>
      </c>
      <c r="B68" s="9" t="s">
        <v>12</v>
      </c>
      <c r="C68" s="9">
        <v>10147.5</v>
      </c>
      <c r="D68" s="9">
        <v>793320</v>
      </c>
      <c r="E68" s="9">
        <v>718019.27600000007</v>
      </c>
      <c r="F68" s="10">
        <v>92027.36809230769</v>
      </c>
      <c r="G68" s="11">
        <f>VLOOKUP(J68,Лист2!$C$1:$F$505,2,FALSE)</f>
        <v>10</v>
      </c>
      <c r="H68" s="11">
        <f>VLOOKUP(J68,Лист2!$C$1:$F$505,3,FALSE)</f>
        <v>511</v>
      </c>
      <c r="I68" s="11">
        <f>VLOOKUP(J68,Лист2!$C$1:$F$505,4,FALSE)</f>
        <v>437</v>
      </c>
      <c r="J68" s="11" t="str">
        <f t="shared" si="4"/>
        <v>43956Тольятти</v>
      </c>
      <c r="K68" s="11">
        <f t="shared" si="5"/>
        <v>19</v>
      </c>
      <c r="L68" s="24">
        <f t="shared" si="6"/>
        <v>0.10487284466719515</v>
      </c>
      <c r="M68" s="24">
        <f t="shared" si="7"/>
        <v>-2.3295536277925438E-2</v>
      </c>
    </row>
    <row r="69" spans="1:13" x14ac:dyDescent="0.3">
      <c r="A69" s="12">
        <v>43949</v>
      </c>
      <c r="B69" s="13" t="s">
        <v>12</v>
      </c>
      <c r="C69" s="13">
        <v>12331.5</v>
      </c>
      <c r="D69" s="13">
        <v>869983.5</v>
      </c>
      <c r="E69" s="13">
        <v>896773.32399999991</v>
      </c>
      <c r="F69" s="14">
        <v>51681.038461538461</v>
      </c>
      <c r="G69" s="11">
        <f>VLOOKUP(J69,Лист2!$C$1:$F$505,2,FALSE)</f>
        <v>10</v>
      </c>
      <c r="H69" s="11">
        <f>VLOOKUP(J69,Лист2!$C$1:$F$505,3,FALSE)</f>
        <v>580</v>
      </c>
      <c r="I69" s="11">
        <f>VLOOKUP(J69,Лист2!$C$1:$F$505,4,FALSE)</f>
        <v>506</v>
      </c>
      <c r="J69" s="11" t="str">
        <f t="shared" si="4"/>
        <v>43949Тольятти</v>
      </c>
      <c r="K69" s="11">
        <f t="shared" si="5"/>
        <v>18</v>
      </c>
      <c r="L69" s="24">
        <f t="shared" si="6"/>
        <v>-2.9873573714821952E-2</v>
      </c>
      <c r="M69" s="24">
        <f t="shared" si="7"/>
        <v>-8.7503564570279732E-2</v>
      </c>
    </row>
    <row r="70" spans="1:13" x14ac:dyDescent="0.3">
      <c r="A70" s="8">
        <v>43964</v>
      </c>
      <c r="B70" s="9" t="s">
        <v>12</v>
      </c>
      <c r="C70" s="9">
        <v>11202</v>
      </c>
      <c r="D70" s="9">
        <v>865714.5</v>
      </c>
      <c r="E70" s="9">
        <v>799644.75899999996</v>
      </c>
      <c r="F70" s="10">
        <v>111860.49372307691</v>
      </c>
      <c r="G70" s="11">
        <f>VLOOKUP(J70,Лист2!$C$1:$F$505,2,FALSE)</f>
        <v>10</v>
      </c>
      <c r="H70" s="11">
        <f>VLOOKUP(J70,Лист2!$C$1:$F$505,3,FALSE)</f>
        <v>612</v>
      </c>
      <c r="I70" s="11">
        <f>VLOOKUP(J70,Лист2!$C$1:$F$505,4,FALSE)</f>
        <v>530</v>
      </c>
      <c r="J70" s="11" t="str">
        <f t="shared" si="4"/>
        <v>43964Тольятти</v>
      </c>
      <c r="K70" s="11">
        <f t="shared" si="5"/>
        <v>20</v>
      </c>
      <c r="L70" s="24">
        <f t="shared" si="6"/>
        <v>8.2623865480746614E-2</v>
      </c>
      <c r="M70" s="24">
        <f t="shared" si="7"/>
        <v>-5.7263868996453811E-2</v>
      </c>
    </row>
    <row r="71" spans="1:13" x14ac:dyDescent="0.3">
      <c r="A71" s="12">
        <v>43982</v>
      </c>
      <c r="B71" s="13" t="s">
        <v>11</v>
      </c>
      <c r="C71" s="13">
        <v>89149.5</v>
      </c>
      <c r="D71" s="13">
        <v>7512646.5</v>
      </c>
      <c r="E71" s="13">
        <v>5979210.0970000001</v>
      </c>
      <c r="F71" s="14">
        <v>47580.146153846152</v>
      </c>
      <c r="G71" s="11">
        <f>VLOOKUP(J71,Лист2!$C$1:$F$505,2,FALSE)</f>
        <v>31</v>
      </c>
      <c r="H71" s="11">
        <f>VLOOKUP(J71,Лист2!$C$1:$F$505,3,FALSE)</f>
        <v>5760</v>
      </c>
      <c r="I71" s="11">
        <f>VLOOKUP(J71,Лист2!$C$1:$F$505,4,FALSE)</f>
        <v>5367</v>
      </c>
      <c r="J71" s="11" t="str">
        <f t="shared" si="4"/>
        <v>43982Екатеринбург</v>
      </c>
      <c r="K71" s="11">
        <f t="shared" si="5"/>
        <v>22</v>
      </c>
      <c r="L71" s="24">
        <f t="shared" si="6"/>
        <v>0.256461368328466</v>
      </c>
      <c r="M71" s="24">
        <f t="shared" si="7"/>
        <v>0.2485037710234777</v>
      </c>
    </row>
    <row r="72" spans="1:13" x14ac:dyDescent="0.3">
      <c r="A72" s="8">
        <v>43954</v>
      </c>
      <c r="B72" s="9" t="s">
        <v>12</v>
      </c>
      <c r="C72" s="9">
        <v>8185.5</v>
      </c>
      <c r="D72" s="9">
        <v>637881</v>
      </c>
      <c r="E72" s="9">
        <v>575840.67700000003</v>
      </c>
      <c r="F72" s="10">
        <v>73920.584615384607</v>
      </c>
      <c r="G72" s="11">
        <f>VLOOKUP(J72,Лист2!$C$1:$F$505,2,FALSE)</f>
        <v>10</v>
      </c>
      <c r="H72" s="11">
        <f>VLOOKUP(J72,Лист2!$C$1:$F$505,3,FALSE)</f>
        <v>402</v>
      </c>
      <c r="I72" s="11">
        <f>VLOOKUP(J72,Лист2!$C$1:$F$505,4,FALSE)</f>
        <v>333</v>
      </c>
      <c r="J72" s="11" t="str">
        <f t="shared" si="4"/>
        <v>43954Тольятти</v>
      </c>
      <c r="K72" s="11">
        <f t="shared" si="5"/>
        <v>18</v>
      </c>
      <c r="L72" s="24">
        <f t="shared" si="6"/>
        <v>0.10773869488209144</v>
      </c>
      <c r="M72" s="24">
        <f t="shared" si="7"/>
        <v>-2.063116082260481E-2</v>
      </c>
    </row>
    <row r="73" spans="1:13" x14ac:dyDescent="0.3">
      <c r="A73" s="12">
        <v>43981</v>
      </c>
      <c r="B73" s="13" t="s">
        <v>11</v>
      </c>
      <c r="C73" s="13">
        <v>108123</v>
      </c>
      <c r="D73" s="13">
        <v>9164707.5</v>
      </c>
      <c r="E73" s="13">
        <v>7329868.665</v>
      </c>
      <c r="F73" s="14">
        <v>137418.15930769229</v>
      </c>
      <c r="G73" s="11">
        <f>VLOOKUP(J73,Лист2!$C$1:$F$505,2,FALSE)</f>
        <v>31</v>
      </c>
      <c r="H73" s="11">
        <f>VLOOKUP(J73,Лист2!$C$1:$F$505,3,FALSE)</f>
        <v>6735</v>
      </c>
      <c r="I73" s="11">
        <f>VLOOKUP(J73,Лист2!$C$1:$F$505,4,FALSE)</f>
        <v>6264</v>
      </c>
      <c r="J73" s="11" t="str">
        <f t="shared" si="4"/>
        <v>43981Екатеринбург</v>
      </c>
      <c r="K73" s="11">
        <f t="shared" si="5"/>
        <v>22</v>
      </c>
      <c r="L73" s="24">
        <f t="shared" si="6"/>
        <v>0.2503235622435262</v>
      </c>
      <c r="M73" s="24">
        <f t="shared" si="7"/>
        <v>0.23157586489884369</v>
      </c>
    </row>
    <row r="74" spans="1:13" x14ac:dyDescent="0.3">
      <c r="A74" s="8">
        <v>43957</v>
      </c>
      <c r="B74" s="9" t="s">
        <v>12</v>
      </c>
      <c r="C74" s="9">
        <v>9210</v>
      </c>
      <c r="D74" s="9">
        <v>696832.5</v>
      </c>
      <c r="E74" s="9">
        <v>616683.38099999994</v>
      </c>
      <c r="F74" s="10">
        <v>99623.130769230775</v>
      </c>
      <c r="G74" s="11">
        <f>VLOOKUP(J74,Лист2!$C$1:$F$505,2,FALSE)</f>
        <v>10</v>
      </c>
      <c r="H74" s="11">
        <f>VLOOKUP(J74,Лист2!$C$1:$F$505,3,FALSE)</f>
        <v>465</v>
      </c>
      <c r="I74" s="11">
        <f>VLOOKUP(J74,Лист2!$C$1:$F$505,4,FALSE)</f>
        <v>390</v>
      </c>
      <c r="J74" s="11" t="str">
        <f t="shared" si="4"/>
        <v>43957Тольятти</v>
      </c>
      <c r="K74" s="11">
        <f t="shared" si="5"/>
        <v>19</v>
      </c>
      <c r="L74" s="24">
        <f t="shared" si="6"/>
        <v>0.12996802162891441</v>
      </c>
      <c r="M74" s="24">
        <f t="shared" si="7"/>
        <v>-3.1578622627469043E-2</v>
      </c>
    </row>
    <row r="75" spans="1:13" x14ac:dyDescent="0.3">
      <c r="A75" s="12">
        <v>43974</v>
      </c>
      <c r="B75" s="13" t="s">
        <v>12</v>
      </c>
      <c r="C75" s="13">
        <v>14773.5</v>
      </c>
      <c r="D75" s="13">
        <v>1241383.5</v>
      </c>
      <c r="E75" s="13">
        <v>1069622.507</v>
      </c>
      <c r="F75" s="14">
        <v>74049.523076923084</v>
      </c>
      <c r="G75" s="11">
        <f>VLOOKUP(J75,Лист2!$C$1:$F$505,2,FALSE)</f>
        <v>10</v>
      </c>
      <c r="H75" s="11">
        <f>VLOOKUP(J75,Лист2!$C$1:$F$505,3,FALSE)</f>
        <v>828</v>
      </c>
      <c r="I75" s="11">
        <f>VLOOKUP(J75,Лист2!$C$1:$F$505,4,FALSE)</f>
        <v>734</v>
      </c>
      <c r="J75" s="11" t="str">
        <f t="shared" si="4"/>
        <v>43974Тольятти</v>
      </c>
      <c r="K75" s="11">
        <f t="shared" si="5"/>
        <v>21</v>
      </c>
      <c r="L75" s="24">
        <f t="shared" si="6"/>
        <v>0.16058094503054432</v>
      </c>
      <c r="M75" s="24">
        <f t="shared" si="7"/>
        <v>9.1351359272656862E-2</v>
      </c>
    </row>
    <row r="76" spans="1:13" x14ac:dyDescent="0.3">
      <c r="A76" s="8">
        <v>43979</v>
      </c>
      <c r="B76" s="9" t="s">
        <v>11</v>
      </c>
      <c r="C76" s="9">
        <v>78141</v>
      </c>
      <c r="D76" s="9">
        <v>6641569.5</v>
      </c>
      <c r="E76" s="9">
        <v>5084073.5159999998</v>
      </c>
      <c r="F76" s="10">
        <v>142499.01538461537</v>
      </c>
      <c r="G76" s="11">
        <f>VLOOKUP(J76,Лист2!$C$1:$F$505,2,FALSE)</f>
        <v>31</v>
      </c>
      <c r="H76" s="11">
        <f>VLOOKUP(J76,Лист2!$C$1:$F$505,3,FALSE)</f>
        <v>5355</v>
      </c>
      <c r="I76" s="11">
        <f>VLOOKUP(J76,Лист2!$C$1:$F$505,4,FALSE)</f>
        <v>4969</v>
      </c>
      <c r="J76" s="11" t="str">
        <f t="shared" si="4"/>
        <v>43979Екатеринбург</v>
      </c>
      <c r="K76" s="11">
        <f t="shared" si="5"/>
        <v>22</v>
      </c>
      <c r="L76" s="24">
        <f t="shared" si="6"/>
        <v>0.30634804534167959</v>
      </c>
      <c r="M76" s="24">
        <f t="shared" si="7"/>
        <v>0.27831953337462023</v>
      </c>
    </row>
    <row r="77" spans="1:13" x14ac:dyDescent="0.3">
      <c r="A77" s="12">
        <v>43976</v>
      </c>
      <c r="B77" s="13" t="s">
        <v>12</v>
      </c>
      <c r="C77" s="13">
        <v>12280.5</v>
      </c>
      <c r="D77" s="13">
        <v>1030440</v>
      </c>
      <c r="E77" s="13">
        <v>871047.598</v>
      </c>
      <c r="F77" s="14">
        <v>85172.084615384621</v>
      </c>
      <c r="G77" s="11">
        <f>VLOOKUP(J77,Лист2!$C$1:$F$505,2,FALSE)</f>
        <v>10</v>
      </c>
      <c r="H77" s="11">
        <f>VLOOKUP(J77,Лист2!$C$1:$F$505,3,FALSE)</f>
        <v>739</v>
      </c>
      <c r="I77" s="11">
        <f>VLOOKUP(J77,Лист2!$C$1:$F$505,4,FALSE)</f>
        <v>642</v>
      </c>
      <c r="J77" s="11" t="str">
        <f t="shared" si="4"/>
        <v>43976Тольятти</v>
      </c>
      <c r="K77" s="11">
        <f t="shared" si="5"/>
        <v>22</v>
      </c>
      <c r="L77" s="24">
        <f t="shared" si="6"/>
        <v>0.1829893135185478</v>
      </c>
      <c r="M77" s="24">
        <f t="shared" si="7"/>
        <v>8.5208107519074275E-2</v>
      </c>
    </row>
    <row r="78" spans="1:13" x14ac:dyDescent="0.3">
      <c r="A78" s="8">
        <v>43951</v>
      </c>
      <c r="B78" s="9" t="s">
        <v>12</v>
      </c>
      <c r="C78" s="9">
        <v>8934</v>
      </c>
      <c r="D78" s="9">
        <v>716196</v>
      </c>
      <c r="E78" s="9">
        <v>663415.49699999997</v>
      </c>
      <c r="F78" s="10">
        <v>24274.438461538462</v>
      </c>
      <c r="G78" s="11">
        <f>VLOOKUP(J78,Лист2!$C$1:$F$505,2,FALSE)</f>
        <v>10</v>
      </c>
      <c r="H78" s="11">
        <f>VLOOKUP(J78,Лист2!$C$1:$F$505,3,FALSE)</f>
        <v>448</v>
      </c>
      <c r="I78" s="11">
        <f>VLOOKUP(J78,Лист2!$C$1:$F$505,4,FALSE)</f>
        <v>376</v>
      </c>
      <c r="J78" s="11" t="str">
        <f t="shared" si="4"/>
        <v>43951Тольятти</v>
      </c>
      <c r="K78" s="11">
        <f t="shared" si="5"/>
        <v>18</v>
      </c>
      <c r="L78" s="24">
        <f t="shared" si="6"/>
        <v>7.9558742957733519E-2</v>
      </c>
      <c r="M78" s="24">
        <f t="shared" si="7"/>
        <v>4.2968644337323288E-2</v>
      </c>
    </row>
    <row r="79" spans="1:13" x14ac:dyDescent="0.3">
      <c r="A79" s="12">
        <v>43961</v>
      </c>
      <c r="B79" s="13" t="s">
        <v>12</v>
      </c>
      <c r="C79" s="13">
        <v>12918</v>
      </c>
      <c r="D79" s="13">
        <v>1004788.5</v>
      </c>
      <c r="E79" s="13">
        <v>896111.80299999996</v>
      </c>
      <c r="F79" s="14">
        <v>99729.923076923063</v>
      </c>
      <c r="G79" s="11">
        <f>VLOOKUP(J79,Лист2!$C$1:$F$505,2,FALSE)</f>
        <v>10</v>
      </c>
      <c r="H79" s="11">
        <f>VLOOKUP(J79,Лист2!$C$1:$F$505,3,FALSE)</f>
        <v>642</v>
      </c>
      <c r="I79" s="11">
        <f>VLOOKUP(J79,Лист2!$C$1:$F$505,4,FALSE)</f>
        <v>556</v>
      </c>
      <c r="J79" s="11" t="str">
        <f t="shared" si="4"/>
        <v>43961Тольятти</v>
      </c>
      <c r="K79" s="11">
        <f t="shared" si="5"/>
        <v>19</v>
      </c>
      <c r="L79" s="24">
        <f t="shared" si="6"/>
        <v>0.12127582365969579</v>
      </c>
      <c r="M79" s="24">
        <f t="shared" si="7"/>
        <v>9.9839929494567551E-3</v>
      </c>
    </row>
    <row r="80" spans="1:13" x14ac:dyDescent="0.3">
      <c r="A80" s="8">
        <v>43959</v>
      </c>
      <c r="B80" s="9" t="s">
        <v>12</v>
      </c>
      <c r="C80" s="9">
        <v>12528</v>
      </c>
      <c r="D80" s="9">
        <v>959703</v>
      </c>
      <c r="E80" s="9">
        <v>861486.47499999998</v>
      </c>
      <c r="F80" s="10">
        <v>87212.130769230775</v>
      </c>
      <c r="G80" s="11">
        <f>VLOOKUP(J80,Лист2!$C$1:$F$505,2,FALSE)</f>
        <v>10</v>
      </c>
      <c r="H80" s="11">
        <f>VLOOKUP(J80,Лист2!$C$1:$F$505,3,FALSE)</f>
        <v>638</v>
      </c>
      <c r="I80" s="11">
        <f>VLOOKUP(J80,Лист2!$C$1:$F$505,4,FALSE)</f>
        <v>547</v>
      </c>
      <c r="J80" s="11" t="str">
        <f t="shared" si="4"/>
        <v>43959Тольятти</v>
      </c>
      <c r="K80" s="11">
        <f t="shared" si="5"/>
        <v>19</v>
      </c>
      <c r="L80" s="24">
        <f t="shared" si="6"/>
        <v>0.11400820308873685</v>
      </c>
      <c r="M80" s="24">
        <f t="shared" si="7"/>
        <v>1.2773728375444604E-2</v>
      </c>
    </row>
    <row r="81" spans="1:13" x14ac:dyDescent="0.3">
      <c r="A81" s="12">
        <v>43958</v>
      </c>
      <c r="B81" s="13" t="s">
        <v>12</v>
      </c>
      <c r="C81" s="13">
        <v>11029.5</v>
      </c>
      <c r="D81" s="13">
        <v>863754</v>
      </c>
      <c r="E81" s="13">
        <v>758428.73499999999</v>
      </c>
      <c r="F81" s="14">
        <v>86710.804507692301</v>
      </c>
      <c r="G81" s="11">
        <f>VLOOKUP(J81,Лист2!$C$1:$F$505,2,FALSE)</f>
        <v>10</v>
      </c>
      <c r="H81" s="11">
        <f>VLOOKUP(J81,Лист2!$C$1:$F$505,3,FALSE)</f>
        <v>563</v>
      </c>
      <c r="I81" s="11">
        <f>VLOOKUP(J81,Лист2!$C$1:$F$505,4,FALSE)</f>
        <v>486</v>
      </c>
      <c r="J81" s="11" t="str">
        <f t="shared" si="4"/>
        <v>43958Тольятти</v>
      </c>
      <c r="K81" s="11">
        <f t="shared" si="5"/>
        <v>19</v>
      </c>
      <c r="L81" s="24">
        <f t="shared" si="6"/>
        <v>0.13887298850827431</v>
      </c>
      <c r="M81" s="24">
        <f t="shared" si="7"/>
        <v>2.4543453634187151E-2</v>
      </c>
    </row>
    <row r="82" spans="1:13" x14ac:dyDescent="0.3">
      <c r="A82" s="8">
        <v>43975</v>
      </c>
      <c r="B82" s="9" t="s">
        <v>12</v>
      </c>
      <c r="C82" s="9">
        <v>9994.5</v>
      </c>
      <c r="D82" s="9">
        <v>828984</v>
      </c>
      <c r="E82" s="9">
        <v>702631.81099999999</v>
      </c>
      <c r="F82" s="10">
        <v>82264.567169230766</v>
      </c>
      <c r="G82" s="11">
        <f>VLOOKUP(J82,Лист2!$C$1:$F$505,2,FALSE)</f>
        <v>10</v>
      </c>
      <c r="H82" s="11">
        <f>VLOOKUP(J82,Лист2!$C$1:$F$505,3,FALSE)</f>
        <v>639</v>
      </c>
      <c r="I82" s="11">
        <f>VLOOKUP(J82,Лист2!$C$1:$F$505,4,FALSE)</f>
        <v>557</v>
      </c>
      <c r="J82" s="11" t="str">
        <f t="shared" si="4"/>
        <v>43975Тольятти</v>
      </c>
      <c r="K82" s="11">
        <f t="shared" si="5"/>
        <v>21</v>
      </c>
      <c r="L82" s="24">
        <f t="shared" si="6"/>
        <v>0.17982702607810055</v>
      </c>
      <c r="M82" s="24">
        <f t="shared" si="7"/>
        <v>6.2746407350989186E-2</v>
      </c>
    </row>
    <row r="83" spans="1:13" x14ac:dyDescent="0.3">
      <c r="A83" s="12">
        <v>43982</v>
      </c>
      <c r="B83" s="13" t="s">
        <v>12</v>
      </c>
      <c r="C83" s="13">
        <v>12724.5</v>
      </c>
      <c r="D83" s="13">
        <v>1045515</v>
      </c>
      <c r="E83" s="13">
        <v>896490.07</v>
      </c>
      <c r="F83" s="14">
        <v>49463.982984615388</v>
      </c>
      <c r="G83" s="11">
        <f>VLOOKUP(J83,Лист2!$C$1:$F$505,2,FALSE)</f>
        <v>10</v>
      </c>
      <c r="H83" s="11">
        <f>VLOOKUP(J83,Лист2!$C$1:$F$505,3,FALSE)</f>
        <v>749</v>
      </c>
      <c r="I83" s="11">
        <f>VLOOKUP(J83,Лист2!$C$1:$F$505,4,FALSE)</f>
        <v>655</v>
      </c>
      <c r="J83" s="11" t="str">
        <f t="shared" si="4"/>
        <v>43982Тольятти</v>
      </c>
      <c r="K83" s="11">
        <f t="shared" si="5"/>
        <v>22</v>
      </c>
      <c r="L83" s="24">
        <f t="shared" si="6"/>
        <v>0.16623154565448792</v>
      </c>
      <c r="M83" s="24">
        <f t="shared" si="7"/>
        <v>0.11105638572815946</v>
      </c>
    </row>
    <row r="84" spans="1:13" x14ac:dyDescent="0.3">
      <c r="A84" s="8">
        <v>43981</v>
      </c>
      <c r="B84" s="9" t="s">
        <v>12</v>
      </c>
      <c r="C84" s="9">
        <v>14728.5</v>
      </c>
      <c r="D84" s="9">
        <v>1260483</v>
      </c>
      <c r="E84" s="9">
        <v>1048221.1390000001</v>
      </c>
      <c r="F84" s="10">
        <v>86278.176699999996</v>
      </c>
      <c r="G84" s="11">
        <f>VLOOKUP(J84,Лист2!$C$1:$F$505,2,FALSE)</f>
        <v>10</v>
      </c>
      <c r="H84" s="11">
        <f>VLOOKUP(J84,Лист2!$C$1:$F$505,3,FALSE)</f>
        <v>865</v>
      </c>
      <c r="I84" s="11">
        <f>VLOOKUP(J84,Лист2!$C$1:$F$505,4,FALSE)</f>
        <v>763</v>
      </c>
      <c r="J84" s="11" t="str">
        <f t="shared" si="4"/>
        <v>43981Тольятти</v>
      </c>
      <c r="K84" s="11">
        <f t="shared" si="5"/>
        <v>22</v>
      </c>
      <c r="L84" s="24">
        <f t="shared" si="6"/>
        <v>0.2024972146645479</v>
      </c>
      <c r="M84" s="24">
        <f t="shared" si="7"/>
        <v>0.12018807827152579</v>
      </c>
    </row>
    <row r="85" spans="1:13" x14ac:dyDescent="0.3">
      <c r="A85" s="12">
        <v>43979</v>
      </c>
      <c r="B85" s="13" t="s">
        <v>12</v>
      </c>
      <c r="C85" s="13">
        <v>13038</v>
      </c>
      <c r="D85" s="13">
        <v>1114552.5</v>
      </c>
      <c r="E85" s="13">
        <v>939269.56700000004</v>
      </c>
      <c r="F85" s="14">
        <v>74269.06047692307</v>
      </c>
      <c r="G85" s="11">
        <f>VLOOKUP(J85,Лист2!$C$1:$F$505,2,FALSE)</f>
        <v>10</v>
      </c>
      <c r="H85" s="11">
        <f>VLOOKUP(J85,Лист2!$C$1:$F$505,3,FALSE)</f>
        <v>791</v>
      </c>
      <c r="I85" s="11">
        <f>VLOOKUP(J85,Лист2!$C$1:$F$505,4,FALSE)</f>
        <v>697</v>
      </c>
      <c r="J85" s="11" t="str">
        <f t="shared" si="4"/>
        <v>43979Тольятти</v>
      </c>
      <c r="K85" s="11">
        <f t="shared" si="5"/>
        <v>22</v>
      </c>
      <c r="L85" s="24">
        <f t="shared" si="6"/>
        <v>0.18661621664145747</v>
      </c>
      <c r="M85" s="24">
        <f t="shared" si="7"/>
        <v>0.10754513514763636</v>
      </c>
    </row>
    <row r="86" spans="1:13" x14ac:dyDescent="0.3">
      <c r="A86" s="8">
        <v>43967</v>
      </c>
      <c r="B86" s="9" t="s">
        <v>13</v>
      </c>
      <c r="C86" s="9">
        <v>35482.5</v>
      </c>
      <c r="D86" s="9">
        <v>3222517.5</v>
      </c>
      <c r="E86" s="9">
        <v>2633868.1740000001</v>
      </c>
      <c r="F86" s="10">
        <v>150484.18215384614</v>
      </c>
      <c r="G86" s="11">
        <f>VLOOKUP(J86,Лист2!$C$1:$F$505,2,FALSE)</f>
        <v>19</v>
      </c>
      <c r="H86" s="11">
        <f>VLOOKUP(J86,Лист2!$C$1:$F$505,3,FALSE)</f>
        <v>2080</v>
      </c>
      <c r="I86" s="11">
        <f>VLOOKUP(J86,Лист2!$C$1:$F$505,4,FALSE)</f>
        <v>1844</v>
      </c>
      <c r="J86" s="11" t="str">
        <f t="shared" si="4"/>
        <v>43967Нижний Новгород</v>
      </c>
      <c r="K86" s="11">
        <f t="shared" si="5"/>
        <v>20</v>
      </c>
      <c r="L86" s="24">
        <f t="shared" si="6"/>
        <v>0.22349232653737205</v>
      </c>
      <c r="M86" s="24">
        <f t="shared" si="7"/>
        <v>0.16635803878548772</v>
      </c>
    </row>
    <row r="87" spans="1:13" x14ac:dyDescent="0.3">
      <c r="A87" s="12">
        <v>43970</v>
      </c>
      <c r="B87" s="13" t="s">
        <v>13</v>
      </c>
      <c r="C87" s="13">
        <v>32434.5</v>
      </c>
      <c r="D87" s="13">
        <v>2865337.5</v>
      </c>
      <c r="E87" s="13">
        <v>2368028.6850000001</v>
      </c>
      <c r="F87" s="14">
        <v>225452.89078461539</v>
      </c>
      <c r="G87" s="11">
        <f>VLOOKUP(J87,Лист2!$C$1:$F$505,2,FALSE)</f>
        <v>19</v>
      </c>
      <c r="H87" s="11">
        <f>VLOOKUP(J87,Лист2!$C$1:$F$505,3,FALSE)</f>
        <v>1999</v>
      </c>
      <c r="I87" s="11">
        <f>VLOOKUP(J87,Лист2!$C$1:$F$505,4,FALSE)</f>
        <v>1799</v>
      </c>
      <c r="J87" s="11" t="str">
        <f t="shared" si="4"/>
        <v>43970Нижний Новгород</v>
      </c>
      <c r="K87" s="11">
        <f t="shared" si="5"/>
        <v>21</v>
      </c>
      <c r="L87" s="24">
        <f t="shared" si="6"/>
        <v>0.21000962452445965</v>
      </c>
      <c r="M87" s="24">
        <f t="shared" si="7"/>
        <v>0.11480263137749301</v>
      </c>
    </row>
    <row r="88" spans="1:13" x14ac:dyDescent="0.3">
      <c r="A88" s="8">
        <v>43968</v>
      </c>
      <c r="B88" s="9" t="s">
        <v>13</v>
      </c>
      <c r="C88" s="9">
        <v>30486</v>
      </c>
      <c r="D88" s="9">
        <v>2694289.5</v>
      </c>
      <c r="E88" s="9">
        <v>2183502.7290000003</v>
      </c>
      <c r="F88" s="10">
        <v>153558.02257692307</v>
      </c>
      <c r="G88" s="11">
        <f>VLOOKUP(J88,Лист2!$C$1:$F$505,2,FALSE)</f>
        <v>19</v>
      </c>
      <c r="H88" s="11">
        <f>VLOOKUP(J88,Лист2!$C$1:$F$505,3,FALSE)</f>
        <v>1871</v>
      </c>
      <c r="I88" s="11">
        <f>VLOOKUP(J88,Лист2!$C$1:$F$505,4,FALSE)</f>
        <v>1660</v>
      </c>
      <c r="J88" s="11" t="str">
        <f t="shared" si="4"/>
        <v>43968Нижний Новгород</v>
      </c>
      <c r="K88" s="11">
        <f t="shared" si="5"/>
        <v>20</v>
      </c>
      <c r="L88" s="24">
        <f t="shared" si="6"/>
        <v>0.23392998974355741</v>
      </c>
      <c r="M88" s="24">
        <f t="shared" si="7"/>
        <v>0.16360352734098946</v>
      </c>
    </row>
    <row r="89" spans="1:13" x14ac:dyDescent="0.3">
      <c r="A89" s="12">
        <v>43960</v>
      </c>
      <c r="B89" s="13" t="s">
        <v>13</v>
      </c>
      <c r="C89" s="13">
        <v>32079</v>
      </c>
      <c r="D89" s="13">
        <v>2902167</v>
      </c>
      <c r="E89" s="13">
        <v>2319890.3459999999</v>
      </c>
      <c r="F89" s="14">
        <v>194963.39216923076</v>
      </c>
      <c r="G89" s="11">
        <f>VLOOKUP(J89,Лист2!$C$1:$F$505,2,FALSE)</f>
        <v>19</v>
      </c>
      <c r="H89" s="11">
        <f>VLOOKUP(J89,Лист2!$C$1:$F$505,3,FALSE)</f>
        <v>1851</v>
      </c>
      <c r="I89" s="11">
        <f>VLOOKUP(J89,Лист2!$C$1:$F$505,4,FALSE)</f>
        <v>1635</v>
      </c>
      <c r="J89" s="11" t="str">
        <f t="shared" si="4"/>
        <v>43960Нижний Новгород</v>
      </c>
      <c r="K89" s="11">
        <f t="shared" si="5"/>
        <v>19</v>
      </c>
      <c r="L89" s="24">
        <f t="shared" si="6"/>
        <v>0.25099317948538941</v>
      </c>
      <c r="M89" s="24">
        <f t="shared" si="7"/>
        <v>0.16695326246716033</v>
      </c>
    </row>
    <row r="90" spans="1:13" x14ac:dyDescent="0.3">
      <c r="A90" s="8">
        <v>43955</v>
      </c>
      <c r="B90" s="9" t="s">
        <v>13</v>
      </c>
      <c r="C90" s="9">
        <v>27072</v>
      </c>
      <c r="D90" s="9">
        <v>2450968.5</v>
      </c>
      <c r="E90" s="9">
        <v>1980824.9889999998</v>
      </c>
      <c r="F90" s="10">
        <v>188174.3243923077</v>
      </c>
      <c r="G90" s="11">
        <f>VLOOKUP(J90,Лист2!$C$1:$F$505,2,FALSE)</f>
        <v>19</v>
      </c>
      <c r="H90" s="11">
        <f>VLOOKUP(J90,Лист2!$C$1:$F$505,3,FALSE)</f>
        <v>1582</v>
      </c>
      <c r="I90" s="11">
        <f>VLOOKUP(J90,Лист2!$C$1:$F$505,4,FALSE)</f>
        <v>1403</v>
      </c>
      <c r="J90" s="11" t="str">
        <f t="shared" si="4"/>
        <v>43955Нижний Новгород</v>
      </c>
      <c r="K90" s="11">
        <f t="shared" si="5"/>
        <v>19</v>
      </c>
      <c r="L90" s="24">
        <f t="shared" si="6"/>
        <v>0.23734732427691532</v>
      </c>
      <c r="M90" s="24">
        <f t="shared" si="7"/>
        <v>0.14234936865878389</v>
      </c>
    </row>
    <row r="91" spans="1:13" x14ac:dyDescent="0.3">
      <c r="A91" s="12">
        <v>43950</v>
      </c>
      <c r="B91" s="13" t="s">
        <v>13</v>
      </c>
      <c r="C91" s="13">
        <v>25917</v>
      </c>
      <c r="D91" s="13">
        <v>2397588</v>
      </c>
      <c r="E91" s="13">
        <v>1937222.0459999999</v>
      </c>
      <c r="F91" s="14">
        <v>159472.57584615384</v>
      </c>
      <c r="G91" s="11">
        <f>VLOOKUP(J91,Лист2!$C$1:$F$505,2,FALSE)</f>
        <v>18</v>
      </c>
      <c r="H91" s="11">
        <f>VLOOKUP(J91,Лист2!$C$1:$F$505,3,FALSE)</f>
        <v>1534</v>
      </c>
      <c r="I91" s="11">
        <f>VLOOKUP(J91,Лист2!$C$1:$F$505,4,FALSE)</f>
        <v>1369</v>
      </c>
      <c r="J91" s="11" t="str">
        <f t="shared" si="4"/>
        <v>43950Нижний Новгород</v>
      </c>
      <c r="K91" s="11">
        <f t="shared" si="5"/>
        <v>18</v>
      </c>
      <c r="L91" s="24">
        <f t="shared" si="6"/>
        <v>0.23764232652140702</v>
      </c>
      <c r="M91" s="24">
        <f t="shared" si="7"/>
        <v>0.15532209060656454</v>
      </c>
    </row>
    <row r="92" spans="1:13" x14ac:dyDescent="0.3">
      <c r="A92" s="8">
        <v>43953</v>
      </c>
      <c r="B92" s="9" t="s">
        <v>13</v>
      </c>
      <c r="C92" s="9">
        <v>19461</v>
      </c>
      <c r="D92" s="9">
        <v>1799230.5</v>
      </c>
      <c r="E92" s="9">
        <v>1457108.1479999998</v>
      </c>
      <c r="F92" s="10">
        <v>183829.81409230767</v>
      </c>
      <c r="G92" s="11">
        <f>VLOOKUP(J92,Лист2!$C$1:$F$505,2,FALSE)</f>
        <v>19</v>
      </c>
      <c r="H92" s="11">
        <f>VLOOKUP(J92,Лист2!$C$1:$F$505,3,FALSE)</f>
        <v>1217</v>
      </c>
      <c r="I92" s="11">
        <f>VLOOKUP(J92,Лист2!$C$1:$F$505,4,FALSE)</f>
        <v>1048</v>
      </c>
      <c r="J92" s="11" t="str">
        <f t="shared" si="4"/>
        <v>43953Нижний Новгород</v>
      </c>
      <c r="K92" s="11">
        <f t="shared" si="5"/>
        <v>18</v>
      </c>
      <c r="L92" s="24">
        <f t="shared" si="6"/>
        <v>0.23479544223919901</v>
      </c>
      <c r="M92" s="24">
        <f t="shared" si="7"/>
        <v>0.10863472153728738</v>
      </c>
    </row>
    <row r="93" spans="1:13" x14ac:dyDescent="0.3">
      <c r="A93" s="12">
        <v>43977</v>
      </c>
      <c r="B93" s="13" t="s">
        <v>13</v>
      </c>
      <c r="C93" s="13">
        <v>31407</v>
      </c>
      <c r="D93" s="13">
        <v>2907411</v>
      </c>
      <c r="E93" s="13">
        <v>2288433.4950000001</v>
      </c>
      <c r="F93" s="14">
        <v>193538.8704076923</v>
      </c>
      <c r="G93" s="11">
        <f>VLOOKUP(J93,Лист2!$C$1:$F$505,2,FALSE)</f>
        <v>20</v>
      </c>
      <c r="H93" s="11">
        <f>VLOOKUP(J93,Лист2!$C$1:$F$505,3,FALSE)</f>
        <v>2036</v>
      </c>
      <c r="I93" s="11">
        <f>VLOOKUP(J93,Лист2!$C$1:$F$505,4,FALSE)</f>
        <v>1790</v>
      </c>
      <c r="J93" s="11" t="str">
        <f t="shared" si="4"/>
        <v>43977Нижний Новгород</v>
      </c>
      <c r="K93" s="11">
        <f t="shared" si="5"/>
        <v>22</v>
      </c>
      <c r="L93" s="24">
        <f t="shared" si="6"/>
        <v>0.2704808797600648</v>
      </c>
      <c r="M93" s="24">
        <f t="shared" si="7"/>
        <v>0.18590823614575158</v>
      </c>
    </row>
    <row r="94" spans="1:13" x14ac:dyDescent="0.3">
      <c r="A94" s="8">
        <v>43952</v>
      </c>
      <c r="B94" s="9" t="s">
        <v>13</v>
      </c>
      <c r="C94" s="9">
        <v>25792.5</v>
      </c>
      <c r="D94" s="9">
        <v>2374356</v>
      </c>
      <c r="E94" s="9">
        <v>1915101.034</v>
      </c>
      <c r="F94" s="10">
        <v>277477.31932307692</v>
      </c>
      <c r="G94" s="11">
        <f>VLOOKUP(J94,Лист2!$C$1:$F$505,2,FALSE)</f>
        <v>19</v>
      </c>
      <c r="H94" s="11">
        <f>VLOOKUP(J94,Лист2!$C$1:$F$505,3,FALSE)</f>
        <v>1497</v>
      </c>
      <c r="I94" s="11">
        <f>VLOOKUP(J94,Лист2!$C$1:$F$505,4,FALSE)</f>
        <v>1291</v>
      </c>
      <c r="J94" s="11" t="str">
        <f t="shared" si="4"/>
        <v>43952Нижний Новгород</v>
      </c>
      <c r="K94" s="11">
        <f t="shared" si="5"/>
        <v>18</v>
      </c>
      <c r="L94" s="24">
        <f t="shared" si="6"/>
        <v>0.23980717353630754</v>
      </c>
      <c r="M94" s="24">
        <f t="shared" si="7"/>
        <v>9.4918045288321373E-2</v>
      </c>
    </row>
    <row r="95" spans="1:13" x14ac:dyDescent="0.3">
      <c r="A95" s="12">
        <v>43963</v>
      </c>
      <c r="B95" s="13" t="s">
        <v>13</v>
      </c>
      <c r="C95" s="13">
        <v>26032.5</v>
      </c>
      <c r="D95" s="13">
        <v>2370432</v>
      </c>
      <c r="E95" s="13">
        <v>1847737.8370000001</v>
      </c>
      <c r="F95" s="14">
        <v>141864.00329999998</v>
      </c>
      <c r="G95" s="11">
        <f>VLOOKUP(J95,Лист2!$C$1:$F$505,2,FALSE)</f>
        <v>19</v>
      </c>
      <c r="H95" s="11">
        <f>VLOOKUP(J95,Лист2!$C$1:$F$505,3,FALSE)</f>
        <v>1649</v>
      </c>
      <c r="I95" s="11">
        <f>VLOOKUP(J95,Лист2!$C$1:$F$505,4,FALSE)</f>
        <v>1460</v>
      </c>
      <c r="J95" s="11" t="str">
        <f t="shared" si="4"/>
        <v>43963Нижний Новгород</v>
      </c>
      <c r="K95" s="11">
        <f t="shared" si="5"/>
        <v>20</v>
      </c>
      <c r="L95" s="24">
        <f t="shared" si="6"/>
        <v>0.28288329249600136</v>
      </c>
      <c r="M95" s="24">
        <f t="shared" si="7"/>
        <v>0.20610616510311791</v>
      </c>
    </row>
    <row r="96" spans="1:13" x14ac:dyDescent="0.3">
      <c r="A96" s="8">
        <v>43972</v>
      </c>
      <c r="B96" s="9" t="s">
        <v>13</v>
      </c>
      <c r="C96" s="9">
        <v>31707</v>
      </c>
      <c r="D96" s="9">
        <v>2853181.5</v>
      </c>
      <c r="E96" s="9">
        <v>2349459.5</v>
      </c>
      <c r="F96" s="10">
        <v>187617.05315384615</v>
      </c>
      <c r="G96" s="11">
        <f>VLOOKUP(J96,Лист2!$C$1:$F$505,2,FALSE)</f>
        <v>19</v>
      </c>
      <c r="H96" s="11">
        <f>VLOOKUP(J96,Лист2!$C$1:$F$505,3,FALSE)</f>
        <v>1949</v>
      </c>
      <c r="I96" s="11">
        <f>VLOOKUP(J96,Лист2!$C$1:$F$505,4,FALSE)</f>
        <v>1724</v>
      </c>
      <c r="J96" s="11" t="str">
        <f t="shared" si="4"/>
        <v>43972Нижний Новгород</v>
      </c>
      <c r="K96" s="11">
        <f t="shared" si="5"/>
        <v>21</v>
      </c>
      <c r="L96" s="24">
        <f t="shared" si="6"/>
        <v>0.21439909902681872</v>
      </c>
      <c r="M96" s="24">
        <f t="shared" si="7"/>
        <v>0.13454368838711789</v>
      </c>
    </row>
    <row r="97" spans="1:13" x14ac:dyDescent="0.3">
      <c r="A97" s="12">
        <v>43971</v>
      </c>
      <c r="B97" s="13" t="s">
        <v>13</v>
      </c>
      <c r="C97" s="13">
        <v>29955</v>
      </c>
      <c r="D97" s="13">
        <v>2692230</v>
      </c>
      <c r="E97" s="13">
        <v>2195766.1209999998</v>
      </c>
      <c r="F97" s="14">
        <v>202002.14775384613</v>
      </c>
      <c r="G97" s="11">
        <f>VLOOKUP(J97,Лист2!$C$1:$F$505,2,FALSE)</f>
        <v>19</v>
      </c>
      <c r="H97" s="11">
        <f>VLOOKUP(J97,Лист2!$C$1:$F$505,3,FALSE)</f>
        <v>1889</v>
      </c>
      <c r="I97" s="11">
        <f>VLOOKUP(J97,Лист2!$C$1:$F$505,4,FALSE)</f>
        <v>1690</v>
      </c>
      <c r="J97" s="11" t="str">
        <f t="shared" si="4"/>
        <v>43971Нижний Новгород</v>
      </c>
      <c r="K97" s="11">
        <f t="shared" si="5"/>
        <v>21</v>
      </c>
      <c r="L97" s="24">
        <f t="shared" si="6"/>
        <v>0.22610052785307558</v>
      </c>
      <c r="M97" s="24">
        <f t="shared" si="7"/>
        <v>0.13410432396691219</v>
      </c>
    </row>
    <row r="98" spans="1:13" x14ac:dyDescent="0.3">
      <c r="A98" s="8">
        <v>43956</v>
      </c>
      <c r="B98" s="9" t="s">
        <v>13</v>
      </c>
      <c r="C98" s="9">
        <v>22848</v>
      </c>
      <c r="D98" s="9">
        <v>2079900</v>
      </c>
      <c r="E98" s="9">
        <v>1657688.8529999999</v>
      </c>
      <c r="F98" s="10">
        <v>178454.88537692308</v>
      </c>
      <c r="G98" s="11">
        <f>VLOOKUP(J98,Лист2!$C$1:$F$505,2,FALSE)</f>
        <v>19</v>
      </c>
      <c r="H98" s="11">
        <f>VLOOKUP(J98,Лист2!$C$1:$F$505,3,FALSE)</f>
        <v>1417</v>
      </c>
      <c r="I98" s="11">
        <f>VLOOKUP(J98,Лист2!$C$1:$F$505,4,FALSE)</f>
        <v>1245</v>
      </c>
      <c r="J98" s="11" t="str">
        <f t="shared" si="4"/>
        <v>43956Нижний Новгород</v>
      </c>
      <c r="K98" s="11">
        <f t="shared" si="5"/>
        <v>19</v>
      </c>
      <c r="L98" s="24">
        <f t="shared" si="6"/>
        <v>0.25469867052306233</v>
      </c>
      <c r="M98" s="24">
        <f t="shared" si="7"/>
        <v>0.14704584710329657</v>
      </c>
    </row>
    <row r="99" spans="1:13" x14ac:dyDescent="0.3">
      <c r="A99" s="12">
        <v>43949</v>
      </c>
      <c r="B99" s="13" t="s">
        <v>13</v>
      </c>
      <c r="C99" s="13">
        <v>23314.5</v>
      </c>
      <c r="D99" s="13">
        <v>2136817.5</v>
      </c>
      <c r="E99" s="13">
        <v>1701780.4779999999</v>
      </c>
      <c r="F99" s="14">
        <v>141999.40078461537</v>
      </c>
      <c r="G99" s="11">
        <f>VLOOKUP(J99,Лист2!$C$1:$F$505,2,FALSE)</f>
        <v>17</v>
      </c>
      <c r="H99" s="11">
        <f>VLOOKUP(J99,Лист2!$C$1:$F$505,3,FALSE)</f>
        <v>1439</v>
      </c>
      <c r="I99" s="11">
        <f>VLOOKUP(J99,Лист2!$C$1:$F$505,4,FALSE)</f>
        <v>1265</v>
      </c>
      <c r="J99" s="11" t="str">
        <f t="shared" si="4"/>
        <v>43949Нижний Новгород</v>
      </c>
      <c r="K99" s="11">
        <f t="shared" si="5"/>
        <v>18</v>
      </c>
      <c r="L99" s="24">
        <f t="shared" si="6"/>
        <v>0.25563639236905156</v>
      </c>
      <c r="M99" s="24">
        <f t="shared" si="7"/>
        <v>0.17219472488001167</v>
      </c>
    </row>
    <row r="100" spans="1:13" x14ac:dyDescent="0.3">
      <c r="A100" s="8">
        <v>43964</v>
      </c>
      <c r="B100" s="9" t="s">
        <v>13</v>
      </c>
      <c r="C100" s="9">
        <v>26464.5</v>
      </c>
      <c r="D100" s="9">
        <v>2373337.5</v>
      </c>
      <c r="E100" s="9">
        <v>1886244.7409999999</v>
      </c>
      <c r="F100" s="10">
        <v>207105.15935384613</v>
      </c>
      <c r="G100" s="11">
        <f>VLOOKUP(J100,Лист2!$C$1:$F$505,2,FALSE)</f>
        <v>19</v>
      </c>
      <c r="H100" s="11">
        <f>VLOOKUP(J100,Лист2!$C$1:$F$505,3,FALSE)</f>
        <v>1625</v>
      </c>
      <c r="I100" s="11">
        <f>VLOOKUP(J100,Лист2!$C$1:$F$505,4,FALSE)</f>
        <v>1444</v>
      </c>
      <c r="J100" s="11" t="str">
        <f t="shared" si="4"/>
        <v>43964Нижний Новгород</v>
      </c>
      <c r="K100" s="11">
        <f t="shared" si="5"/>
        <v>20</v>
      </c>
      <c r="L100" s="24">
        <f t="shared" si="6"/>
        <v>0.25823412434897813</v>
      </c>
      <c r="M100" s="24">
        <f t="shared" si="7"/>
        <v>0.14843651704376257</v>
      </c>
    </row>
    <row r="101" spans="1:13" x14ac:dyDescent="0.3">
      <c r="A101" s="12">
        <v>43954</v>
      </c>
      <c r="B101" s="13" t="s">
        <v>13</v>
      </c>
      <c r="C101" s="13">
        <v>23539.5</v>
      </c>
      <c r="D101" s="13">
        <v>2170309.5</v>
      </c>
      <c r="E101" s="13">
        <v>1735984.6140000001</v>
      </c>
      <c r="F101" s="14">
        <v>170377.85753846151</v>
      </c>
      <c r="G101" s="11">
        <f>VLOOKUP(J101,Лист2!$C$1:$F$505,2,FALSE)</f>
        <v>19</v>
      </c>
      <c r="H101" s="11">
        <f>VLOOKUP(J101,Лист2!$C$1:$F$505,3,FALSE)</f>
        <v>1402</v>
      </c>
      <c r="I101" s="11">
        <f>VLOOKUP(J101,Лист2!$C$1:$F$505,4,FALSE)</f>
        <v>1234</v>
      </c>
      <c r="J101" s="11" t="str">
        <f t="shared" si="4"/>
        <v>43954Нижний Новгород</v>
      </c>
      <c r="K101" s="11">
        <f t="shared" si="5"/>
        <v>18</v>
      </c>
      <c r="L101" s="24">
        <f t="shared" si="6"/>
        <v>0.25018936371748279</v>
      </c>
      <c r="M101" s="24">
        <f t="shared" si="7"/>
        <v>0.15204456671615318</v>
      </c>
    </row>
    <row r="102" spans="1:13" x14ac:dyDescent="0.3">
      <c r="A102" s="8">
        <v>43957</v>
      </c>
      <c r="B102" s="9" t="s">
        <v>13</v>
      </c>
      <c r="C102" s="9">
        <v>24678</v>
      </c>
      <c r="D102" s="9">
        <v>2232519</v>
      </c>
      <c r="E102" s="9">
        <v>1781999.058</v>
      </c>
      <c r="F102" s="10">
        <v>359577.90600769228</v>
      </c>
      <c r="G102" s="11">
        <f>VLOOKUP(J102,Лист2!$C$1:$F$505,2,FALSE)</f>
        <v>19</v>
      </c>
      <c r="H102" s="11">
        <f>VLOOKUP(J102,Лист2!$C$1:$F$505,3,FALSE)</f>
        <v>1499</v>
      </c>
      <c r="I102" s="11">
        <f>VLOOKUP(J102,Лист2!$C$1:$F$505,4,FALSE)</f>
        <v>1323</v>
      </c>
      <c r="J102" s="11" t="str">
        <f t="shared" si="4"/>
        <v>43957Нижний Новгород</v>
      </c>
      <c r="K102" s="11">
        <f t="shared" si="5"/>
        <v>19</v>
      </c>
      <c r="L102" s="24">
        <f t="shared" si="6"/>
        <v>0.25281716058011522</v>
      </c>
      <c r="M102" s="24">
        <f t="shared" si="7"/>
        <v>5.1033717208793142E-2</v>
      </c>
    </row>
    <row r="103" spans="1:13" x14ac:dyDescent="0.3">
      <c r="A103" s="12">
        <v>43974</v>
      </c>
      <c r="B103" s="13" t="s">
        <v>13</v>
      </c>
      <c r="C103" s="13">
        <v>38176.5</v>
      </c>
      <c r="D103" s="13">
        <v>3385372.5</v>
      </c>
      <c r="E103" s="13">
        <v>2831498.2739999997</v>
      </c>
      <c r="F103" s="14">
        <v>146460.30097692306</v>
      </c>
      <c r="G103" s="11">
        <f>VLOOKUP(J103,Лист2!$C$1:$F$505,2,FALSE)</f>
        <v>20</v>
      </c>
      <c r="H103" s="11">
        <f>VLOOKUP(J103,Лист2!$C$1:$F$505,3,FALSE)</f>
        <v>2266</v>
      </c>
      <c r="I103" s="11">
        <f>VLOOKUP(J103,Лист2!$C$1:$F$505,4,FALSE)</f>
        <v>1993</v>
      </c>
      <c r="J103" s="11" t="str">
        <f t="shared" si="4"/>
        <v>43974Нижний Новгород</v>
      </c>
      <c r="K103" s="11">
        <f t="shared" si="5"/>
        <v>21</v>
      </c>
      <c r="L103" s="24">
        <f t="shared" si="6"/>
        <v>0.1956117123877153</v>
      </c>
      <c r="M103" s="24">
        <f t="shared" si="7"/>
        <v>0.14388634058657992</v>
      </c>
    </row>
    <row r="104" spans="1:13" x14ac:dyDescent="0.3">
      <c r="A104" s="8">
        <v>43976</v>
      </c>
      <c r="B104" s="9" t="s">
        <v>13</v>
      </c>
      <c r="C104" s="9">
        <v>30603</v>
      </c>
      <c r="D104" s="9">
        <v>2865727.5</v>
      </c>
      <c r="E104" s="9">
        <v>2288224.429</v>
      </c>
      <c r="F104" s="10">
        <v>167381.28187692308</v>
      </c>
      <c r="G104" s="11">
        <f>VLOOKUP(J104,Лист2!$C$1:$F$505,2,FALSE)</f>
        <v>20</v>
      </c>
      <c r="H104" s="11">
        <f>VLOOKUP(J104,Лист2!$C$1:$F$505,3,FALSE)</f>
        <v>2011</v>
      </c>
      <c r="I104" s="11">
        <f>VLOOKUP(J104,Лист2!$C$1:$F$505,4,FALSE)</f>
        <v>1791</v>
      </c>
      <c r="J104" s="11" t="str">
        <f t="shared" si="4"/>
        <v>43976Нижний Новгород</v>
      </c>
      <c r="K104" s="11">
        <f t="shared" si="5"/>
        <v>22</v>
      </c>
      <c r="L104" s="24">
        <f t="shared" si="6"/>
        <v>0.25238043247898567</v>
      </c>
      <c r="M104" s="24">
        <f t="shared" si="7"/>
        <v>0.17923145296648563</v>
      </c>
    </row>
    <row r="105" spans="1:13" x14ac:dyDescent="0.3">
      <c r="A105" s="12">
        <v>43951</v>
      </c>
      <c r="B105" s="13" t="s">
        <v>13</v>
      </c>
      <c r="C105" s="13">
        <v>24211.5</v>
      </c>
      <c r="D105" s="13">
        <v>2267664</v>
      </c>
      <c r="E105" s="13">
        <v>1801564.392</v>
      </c>
      <c r="F105" s="14">
        <v>97090.63692307692</v>
      </c>
      <c r="G105" s="11">
        <f>VLOOKUP(J105,Лист2!$C$1:$F$505,2,FALSE)</f>
        <v>19</v>
      </c>
      <c r="H105" s="11">
        <f>VLOOKUP(J105,Лист2!$C$1:$F$505,3,FALSE)</f>
        <v>1499</v>
      </c>
      <c r="I105" s="11">
        <f>VLOOKUP(J105,Лист2!$C$1:$F$505,4,FALSE)</f>
        <v>1322</v>
      </c>
      <c r="J105" s="11" t="str">
        <f t="shared" si="4"/>
        <v>43951Нижний Новгород</v>
      </c>
      <c r="K105" s="11">
        <f t="shared" si="5"/>
        <v>18</v>
      </c>
      <c r="L105" s="24">
        <f t="shared" si="6"/>
        <v>0.25871937193572153</v>
      </c>
      <c r="M105" s="24">
        <f t="shared" si="7"/>
        <v>0.20482696744870116</v>
      </c>
    </row>
    <row r="106" spans="1:13" x14ac:dyDescent="0.3">
      <c r="A106" s="8">
        <v>43961</v>
      </c>
      <c r="B106" s="9" t="s">
        <v>13</v>
      </c>
      <c r="C106" s="9">
        <v>31399.5</v>
      </c>
      <c r="D106" s="9">
        <v>2862298.5</v>
      </c>
      <c r="E106" s="9">
        <v>2267667.5189999999</v>
      </c>
      <c r="F106" s="10">
        <v>169650.86923076923</v>
      </c>
      <c r="G106" s="11">
        <f>VLOOKUP(J106,Лист2!$C$1:$F$505,2,FALSE)</f>
        <v>19</v>
      </c>
      <c r="H106" s="11">
        <f>VLOOKUP(J106,Лист2!$C$1:$F$505,3,FALSE)</f>
        <v>1848</v>
      </c>
      <c r="I106" s="11">
        <f>VLOOKUP(J106,Лист2!$C$1:$F$505,4,FALSE)</f>
        <v>1649</v>
      </c>
      <c r="J106" s="11" t="str">
        <f t="shared" si="4"/>
        <v>43961Нижний Новгород</v>
      </c>
      <c r="K106" s="11">
        <f t="shared" si="5"/>
        <v>19</v>
      </c>
      <c r="L106" s="24">
        <f t="shared" si="6"/>
        <v>0.26222141297954543</v>
      </c>
      <c r="M106" s="24">
        <f t="shared" si="7"/>
        <v>0.18740847509984154</v>
      </c>
    </row>
    <row r="107" spans="1:13" x14ac:dyDescent="0.3">
      <c r="A107" s="12">
        <v>43959</v>
      </c>
      <c r="B107" s="13" t="s">
        <v>13</v>
      </c>
      <c r="C107" s="13">
        <v>25294.5</v>
      </c>
      <c r="D107" s="13">
        <v>2271454.5</v>
      </c>
      <c r="E107" s="13">
        <v>1811009.8979999998</v>
      </c>
      <c r="F107" s="14">
        <v>151659.17713846153</v>
      </c>
      <c r="G107" s="11">
        <f>VLOOKUP(J107,Лист2!$C$1:$F$505,2,FALSE)</f>
        <v>19</v>
      </c>
      <c r="H107" s="11">
        <f>VLOOKUP(J107,Лист2!$C$1:$F$505,3,FALSE)</f>
        <v>1522</v>
      </c>
      <c r="I107" s="11">
        <f>VLOOKUP(J107,Лист2!$C$1:$F$505,4,FALSE)</f>
        <v>1340</v>
      </c>
      <c r="J107" s="11" t="str">
        <f t="shared" si="4"/>
        <v>43959Нижний Новгород</v>
      </c>
      <c r="K107" s="11">
        <f t="shared" si="5"/>
        <v>19</v>
      </c>
      <c r="L107" s="24">
        <f t="shared" si="6"/>
        <v>0.25424742432854458</v>
      </c>
      <c r="M107" s="24">
        <f t="shared" si="7"/>
        <v>0.1705045484304353</v>
      </c>
    </row>
    <row r="108" spans="1:13" x14ac:dyDescent="0.3">
      <c r="A108" s="8">
        <v>43958</v>
      </c>
      <c r="B108" s="9" t="s">
        <v>13</v>
      </c>
      <c r="C108" s="9">
        <v>25468.5</v>
      </c>
      <c r="D108" s="9">
        <v>2350672.5</v>
      </c>
      <c r="E108" s="9">
        <v>1875294.65</v>
      </c>
      <c r="F108" s="10">
        <v>221739.45623076922</v>
      </c>
      <c r="G108" s="11">
        <f>VLOOKUP(J108,Лист2!$C$1:$F$505,2,FALSE)</f>
        <v>19</v>
      </c>
      <c r="H108" s="11">
        <f>VLOOKUP(J108,Лист2!$C$1:$F$505,3,FALSE)</f>
        <v>1530</v>
      </c>
      <c r="I108" s="11">
        <f>VLOOKUP(J108,Лист2!$C$1:$F$505,4,FALSE)</f>
        <v>1338</v>
      </c>
      <c r="J108" s="11" t="str">
        <f t="shared" si="4"/>
        <v>43958Нижний Новгород</v>
      </c>
      <c r="K108" s="11">
        <f t="shared" si="5"/>
        <v>19</v>
      </c>
      <c r="L108" s="24">
        <f t="shared" si="6"/>
        <v>0.25349501743632669</v>
      </c>
      <c r="M108" s="24">
        <f t="shared" si="7"/>
        <v>0.13525255552199805</v>
      </c>
    </row>
    <row r="109" spans="1:13" x14ac:dyDescent="0.3">
      <c r="A109" s="12">
        <v>43975</v>
      </c>
      <c r="B109" s="13" t="s">
        <v>13</v>
      </c>
      <c r="C109" s="13">
        <v>31854</v>
      </c>
      <c r="D109" s="13">
        <v>2915533.5</v>
      </c>
      <c r="E109" s="13">
        <v>2431800.3939999999</v>
      </c>
      <c r="F109" s="14">
        <v>155421.87692307692</v>
      </c>
      <c r="G109" s="11">
        <f>VLOOKUP(J109,Лист2!$C$1:$F$505,2,FALSE)</f>
        <v>20</v>
      </c>
      <c r="H109" s="11">
        <f>VLOOKUP(J109,Лист2!$C$1:$F$505,3,FALSE)</f>
        <v>2015</v>
      </c>
      <c r="I109" s="11">
        <f>VLOOKUP(J109,Лист2!$C$1:$F$505,4,FALSE)</f>
        <v>1803</v>
      </c>
      <c r="J109" s="11" t="str">
        <f t="shared" si="4"/>
        <v>43975Нижний Новгород</v>
      </c>
      <c r="K109" s="11">
        <f t="shared" si="5"/>
        <v>21</v>
      </c>
      <c r="L109" s="24">
        <f t="shared" si="6"/>
        <v>0.19891974160112755</v>
      </c>
      <c r="M109" s="24">
        <f t="shared" si="7"/>
        <v>0.13500747425116308</v>
      </c>
    </row>
    <row r="110" spans="1:13" x14ac:dyDescent="0.3">
      <c r="A110" s="8">
        <v>43982</v>
      </c>
      <c r="B110" s="9" t="s">
        <v>13</v>
      </c>
      <c r="C110" s="9">
        <v>32359.5</v>
      </c>
      <c r="D110" s="9">
        <v>2991999</v>
      </c>
      <c r="E110" s="9">
        <v>2374135.6799999997</v>
      </c>
      <c r="F110" s="10">
        <v>106116.64615384616</v>
      </c>
      <c r="G110" s="11">
        <f>VLOOKUP(J110,Лист2!$C$1:$F$505,2,FALSE)</f>
        <v>20</v>
      </c>
      <c r="H110" s="11">
        <f>VLOOKUP(J110,Лист2!$C$1:$F$505,3,FALSE)</f>
        <v>2060</v>
      </c>
      <c r="I110" s="11">
        <f>VLOOKUP(J110,Лист2!$C$1:$F$505,4,FALSE)</f>
        <v>1826</v>
      </c>
      <c r="J110" s="11" t="str">
        <f t="shared" si="4"/>
        <v>43982Нижний Новгород</v>
      </c>
      <c r="K110" s="11">
        <f t="shared" si="5"/>
        <v>22</v>
      </c>
      <c r="L110" s="24">
        <f t="shared" si="6"/>
        <v>0.2602476872762387</v>
      </c>
      <c r="M110" s="24">
        <f t="shared" si="7"/>
        <v>0.21555072785315885</v>
      </c>
    </row>
    <row r="111" spans="1:13" x14ac:dyDescent="0.3">
      <c r="A111" s="12">
        <v>43981</v>
      </c>
      <c r="B111" s="13" t="s">
        <v>13</v>
      </c>
      <c r="C111" s="13">
        <v>39867</v>
      </c>
      <c r="D111" s="13">
        <v>3654166.5</v>
      </c>
      <c r="E111" s="13">
        <v>2919786.2949999999</v>
      </c>
      <c r="F111" s="14">
        <v>182639.11723076922</v>
      </c>
      <c r="G111" s="11">
        <f>VLOOKUP(J111,Лист2!$C$1:$F$505,2,FALSE)</f>
        <v>20</v>
      </c>
      <c r="H111" s="11">
        <f>VLOOKUP(J111,Лист2!$C$1:$F$505,3,FALSE)</f>
        <v>2451</v>
      </c>
      <c r="I111" s="11">
        <f>VLOOKUP(J111,Лист2!$C$1:$F$505,4,FALSE)</f>
        <v>2178</v>
      </c>
      <c r="J111" s="11" t="str">
        <f t="shared" si="4"/>
        <v>43981Нижний Новгород</v>
      </c>
      <c r="K111" s="11">
        <f t="shared" si="5"/>
        <v>22</v>
      </c>
      <c r="L111" s="24">
        <f t="shared" si="6"/>
        <v>0.25151847799874688</v>
      </c>
      <c r="M111" s="24">
        <f t="shared" si="7"/>
        <v>0.18896625712438686</v>
      </c>
    </row>
    <row r="112" spans="1:13" x14ac:dyDescent="0.3">
      <c r="A112" s="8">
        <v>43979</v>
      </c>
      <c r="B112" s="9" t="s">
        <v>13</v>
      </c>
      <c r="C112" s="9">
        <v>31974</v>
      </c>
      <c r="D112" s="9">
        <v>3004213.5</v>
      </c>
      <c r="E112" s="9">
        <v>2389834.3129999996</v>
      </c>
      <c r="F112" s="10">
        <v>174780.66518461538</v>
      </c>
      <c r="G112" s="11">
        <f>VLOOKUP(J112,Лист2!$C$1:$F$505,2,FALSE)</f>
        <v>20</v>
      </c>
      <c r="H112" s="11">
        <f>VLOOKUP(J112,Лист2!$C$1:$F$505,3,FALSE)</f>
        <v>2088</v>
      </c>
      <c r="I112" s="11">
        <f>VLOOKUP(J112,Лист2!$C$1:$F$505,4,FALSE)</f>
        <v>1848</v>
      </c>
      <c r="J112" s="11" t="str">
        <f t="shared" si="4"/>
        <v>43979Нижний Новгород</v>
      </c>
      <c r="K112" s="11">
        <f t="shared" si="5"/>
        <v>22</v>
      </c>
      <c r="L112" s="24">
        <f t="shared" si="6"/>
        <v>0.25708024345368102</v>
      </c>
      <c r="M112" s="24">
        <f t="shared" si="7"/>
        <v>0.1839451879254129</v>
      </c>
    </row>
    <row r="113" spans="1:13" x14ac:dyDescent="0.3">
      <c r="A113" s="12">
        <v>43967</v>
      </c>
      <c r="B113" s="13" t="s">
        <v>14</v>
      </c>
      <c r="C113" s="13">
        <v>321412.5</v>
      </c>
      <c r="D113" s="13">
        <v>32235864</v>
      </c>
      <c r="E113" s="13">
        <v>23691368.555</v>
      </c>
      <c r="F113" s="14">
        <v>595097.15929230768</v>
      </c>
      <c r="G113" s="11">
        <f>VLOOKUP(J113,Лист2!$C$1:$F$505,2,FALSE)</f>
        <v>129</v>
      </c>
      <c r="H113" s="11">
        <f>VLOOKUP(J113,Лист2!$C$1:$F$505,3,FALSE)</f>
        <v>17914</v>
      </c>
      <c r="I113" s="11">
        <f>VLOOKUP(J113,Лист2!$C$1:$F$505,4,FALSE)</f>
        <v>16631</v>
      </c>
      <c r="J113" s="11" t="str">
        <f t="shared" si="4"/>
        <v>43967Санкт-Петербург Юг</v>
      </c>
      <c r="K113" s="11">
        <f t="shared" si="5"/>
        <v>20</v>
      </c>
      <c r="L113" s="24">
        <f t="shared" si="6"/>
        <v>0.36065858437699699</v>
      </c>
      <c r="M113" s="24">
        <f t="shared" si="7"/>
        <v>0.33553985145488752</v>
      </c>
    </row>
    <row r="114" spans="1:13" x14ac:dyDescent="0.3">
      <c r="A114" s="8">
        <v>43970</v>
      </c>
      <c r="B114" s="9" t="s">
        <v>14</v>
      </c>
      <c r="C114" s="9">
        <v>276568.5</v>
      </c>
      <c r="D114" s="9">
        <v>27093624</v>
      </c>
      <c r="E114" s="9">
        <v>19768696.5</v>
      </c>
      <c r="F114" s="10">
        <v>759335.80469230772</v>
      </c>
      <c r="G114" s="11">
        <f>VLOOKUP(J114,Лист2!$C$1:$F$505,2,FALSE)</f>
        <v>129</v>
      </c>
      <c r="H114" s="11">
        <f>VLOOKUP(J114,Лист2!$C$1:$F$505,3,FALSE)</f>
        <v>16191</v>
      </c>
      <c r="I114" s="11">
        <f>VLOOKUP(J114,Лист2!$C$1:$F$505,4,FALSE)</f>
        <v>15102</v>
      </c>
      <c r="J114" s="11" t="str">
        <f t="shared" si="4"/>
        <v>43970Санкт-Петербург Юг</v>
      </c>
      <c r="K114" s="11">
        <f t="shared" si="5"/>
        <v>21</v>
      </c>
      <c r="L114" s="24">
        <f t="shared" si="6"/>
        <v>0.37053163823927387</v>
      </c>
      <c r="M114" s="24">
        <f t="shared" si="7"/>
        <v>0.33212061783171654</v>
      </c>
    </row>
    <row r="115" spans="1:13" x14ac:dyDescent="0.3">
      <c r="A115" s="12">
        <v>43968</v>
      </c>
      <c r="B115" s="13" t="s">
        <v>14</v>
      </c>
      <c r="C115" s="13">
        <v>269029.5</v>
      </c>
      <c r="D115" s="13">
        <v>26659930.5</v>
      </c>
      <c r="E115" s="13">
        <v>19515982.116</v>
      </c>
      <c r="F115" s="14">
        <v>551393.4769230769</v>
      </c>
      <c r="G115" s="11">
        <f>VLOOKUP(J115,Лист2!$C$1:$F$505,2,FALSE)</f>
        <v>129</v>
      </c>
      <c r="H115" s="11">
        <f>VLOOKUP(J115,Лист2!$C$1:$F$505,3,FALSE)</f>
        <v>15744</v>
      </c>
      <c r="I115" s="11">
        <f>VLOOKUP(J115,Лист2!$C$1:$F$505,4,FALSE)</f>
        <v>14685</v>
      </c>
      <c r="J115" s="11" t="str">
        <f t="shared" si="4"/>
        <v>43968Санкт-Петербург Юг</v>
      </c>
      <c r="K115" s="11">
        <f t="shared" si="5"/>
        <v>20</v>
      </c>
      <c r="L115" s="24">
        <f t="shared" si="6"/>
        <v>0.36605630921044441</v>
      </c>
      <c r="M115" s="24">
        <f t="shared" si="7"/>
        <v>0.33780287704158518</v>
      </c>
    </row>
    <row r="116" spans="1:13" x14ac:dyDescent="0.3">
      <c r="A116" s="8">
        <v>43960</v>
      </c>
      <c r="B116" s="9" t="s">
        <v>14</v>
      </c>
      <c r="C116" s="9">
        <v>285972</v>
      </c>
      <c r="D116" s="9">
        <v>29768199</v>
      </c>
      <c r="E116" s="9">
        <v>21483666.921</v>
      </c>
      <c r="F116" s="10">
        <v>549316.95015384618</v>
      </c>
      <c r="G116" s="11">
        <f>VLOOKUP(J116,Лист2!$C$1:$F$505,2,FALSE)</f>
        <v>129</v>
      </c>
      <c r="H116" s="11">
        <f>VLOOKUP(J116,Лист2!$C$1:$F$505,3,FALSE)</f>
        <v>16420</v>
      </c>
      <c r="I116" s="11">
        <f>VLOOKUP(J116,Лист2!$C$1:$F$505,4,FALSE)</f>
        <v>15169</v>
      </c>
      <c r="J116" s="11" t="str">
        <f t="shared" si="4"/>
        <v>43960Санкт-Петербург Юг</v>
      </c>
      <c r="K116" s="11">
        <f t="shared" si="5"/>
        <v>19</v>
      </c>
      <c r="L116" s="24">
        <f t="shared" si="6"/>
        <v>0.38562002052368349</v>
      </c>
      <c r="M116" s="24">
        <f t="shared" si="7"/>
        <v>0.36005097068811298</v>
      </c>
    </row>
    <row r="117" spans="1:13" x14ac:dyDescent="0.3">
      <c r="A117" s="12">
        <v>43955</v>
      </c>
      <c r="B117" s="13" t="s">
        <v>14</v>
      </c>
      <c r="C117" s="13">
        <v>283942.5</v>
      </c>
      <c r="D117" s="13">
        <v>29357940</v>
      </c>
      <c r="E117" s="13">
        <v>21174604.830000002</v>
      </c>
      <c r="F117" s="14">
        <v>988153.40803076921</v>
      </c>
      <c r="G117" s="11">
        <f>VLOOKUP(J117,Лист2!$C$1:$F$505,2,FALSE)</f>
        <v>129</v>
      </c>
      <c r="H117" s="11">
        <f>VLOOKUP(J117,Лист2!$C$1:$F$505,3,FALSE)</f>
        <v>16525</v>
      </c>
      <c r="I117" s="11">
        <f>VLOOKUP(J117,Лист2!$C$1:$F$505,4,FALSE)</f>
        <v>15310</v>
      </c>
      <c r="J117" s="11" t="str">
        <f t="shared" si="4"/>
        <v>43955Санкт-Петербург Юг</v>
      </c>
      <c r="K117" s="11">
        <f t="shared" si="5"/>
        <v>19</v>
      </c>
      <c r="L117" s="24">
        <f t="shared" si="6"/>
        <v>0.38646932189288924</v>
      </c>
      <c r="M117" s="24">
        <f t="shared" si="7"/>
        <v>0.33980241046931636</v>
      </c>
    </row>
    <row r="118" spans="1:13" x14ac:dyDescent="0.3">
      <c r="A118" s="8">
        <v>43950</v>
      </c>
      <c r="B118" s="9" t="s">
        <v>14</v>
      </c>
      <c r="C118" s="9">
        <v>298059</v>
      </c>
      <c r="D118" s="9">
        <v>30869287.5</v>
      </c>
      <c r="E118" s="9">
        <v>22717731.617999997</v>
      </c>
      <c r="F118" s="10">
        <v>661329.17833846144</v>
      </c>
      <c r="G118" s="11">
        <f>VLOOKUP(J118,Лист2!$C$1:$F$505,2,FALSE)</f>
        <v>128</v>
      </c>
      <c r="H118" s="11">
        <f>VLOOKUP(J118,Лист2!$C$1:$F$505,3,FALSE)</f>
        <v>17368</v>
      </c>
      <c r="I118" s="11">
        <f>VLOOKUP(J118,Лист2!$C$1:$F$505,4,FALSE)</f>
        <v>16077</v>
      </c>
      <c r="J118" s="11" t="str">
        <f t="shared" si="4"/>
        <v>43950Санкт-Петербург Юг</v>
      </c>
      <c r="K118" s="11">
        <f t="shared" si="5"/>
        <v>18</v>
      </c>
      <c r="L118" s="24">
        <f t="shared" si="6"/>
        <v>0.35881909422423408</v>
      </c>
      <c r="M118" s="24">
        <f t="shared" si="7"/>
        <v>0.32970838944706926</v>
      </c>
    </row>
    <row r="119" spans="1:13" x14ac:dyDescent="0.3">
      <c r="A119" s="12">
        <v>43953</v>
      </c>
      <c r="B119" s="13" t="s">
        <v>14</v>
      </c>
      <c r="C119" s="13">
        <v>232903.5</v>
      </c>
      <c r="D119" s="13">
        <v>24342016.5</v>
      </c>
      <c r="E119" s="13">
        <v>17790852.443999998</v>
      </c>
      <c r="F119" s="14">
        <v>634118.86923076923</v>
      </c>
      <c r="G119" s="11">
        <f>VLOOKUP(J119,Лист2!$C$1:$F$505,2,FALSE)</f>
        <v>129</v>
      </c>
      <c r="H119" s="11">
        <f>VLOOKUP(J119,Лист2!$C$1:$F$505,3,FALSE)</f>
        <v>14009</v>
      </c>
      <c r="I119" s="11">
        <f>VLOOKUP(J119,Лист2!$C$1:$F$505,4,FALSE)</f>
        <v>12920</v>
      </c>
      <c r="J119" s="11" t="str">
        <f t="shared" si="4"/>
        <v>43953Санкт-Петербург Юг</v>
      </c>
      <c r="K119" s="11">
        <f t="shared" si="5"/>
        <v>18</v>
      </c>
      <c r="L119" s="24">
        <f t="shared" si="6"/>
        <v>0.36823216181579849</v>
      </c>
      <c r="M119" s="24">
        <f t="shared" si="7"/>
        <v>0.3325891890450009</v>
      </c>
    </row>
    <row r="120" spans="1:13" x14ac:dyDescent="0.3">
      <c r="A120" s="8">
        <v>43977</v>
      </c>
      <c r="B120" s="9" t="s">
        <v>14</v>
      </c>
      <c r="C120" s="9">
        <v>276966</v>
      </c>
      <c r="D120" s="9">
        <v>27872617.898850001</v>
      </c>
      <c r="E120" s="9">
        <v>20223763.805</v>
      </c>
      <c r="F120" s="10">
        <v>645572.57826153841</v>
      </c>
      <c r="G120" s="11">
        <f>VLOOKUP(J120,Лист2!$C$1:$F$505,2,FALSE)</f>
        <v>129</v>
      </c>
      <c r="H120" s="11">
        <f>VLOOKUP(J120,Лист2!$C$1:$F$505,3,FALSE)</f>
        <v>16459</v>
      </c>
      <c r="I120" s="11">
        <f>VLOOKUP(J120,Лист2!$C$1:$F$505,4,FALSE)</f>
        <v>15355</v>
      </c>
      <c r="J120" s="11" t="str">
        <f t="shared" si="4"/>
        <v>43977Санкт-Петербург Юг</v>
      </c>
      <c r="K120" s="11">
        <f t="shared" si="5"/>
        <v>22</v>
      </c>
      <c r="L120" s="24">
        <f t="shared" si="6"/>
        <v>0.3782112057676893</v>
      </c>
      <c r="M120" s="24">
        <f t="shared" si="7"/>
        <v>0.34628972050479617</v>
      </c>
    </row>
    <row r="121" spans="1:13" x14ac:dyDescent="0.3">
      <c r="A121" s="12">
        <v>43952</v>
      </c>
      <c r="B121" s="13" t="s">
        <v>14</v>
      </c>
      <c r="C121" s="13">
        <v>296149.5</v>
      </c>
      <c r="D121" s="13">
        <v>31053316.5</v>
      </c>
      <c r="E121" s="13">
        <v>22737807.546999998</v>
      </c>
      <c r="F121" s="14">
        <v>896375.16923076916</v>
      </c>
      <c r="G121" s="11">
        <f>VLOOKUP(J121,Лист2!$C$1:$F$505,2,FALSE)</f>
        <v>129</v>
      </c>
      <c r="H121" s="11">
        <f>VLOOKUP(J121,Лист2!$C$1:$F$505,3,FALSE)</f>
        <v>17002</v>
      </c>
      <c r="I121" s="11">
        <f>VLOOKUP(J121,Лист2!$C$1:$F$505,4,FALSE)</f>
        <v>15570</v>
      </c>
      <c r="J121" s="11" t="str">
        <f t="shared" si="4"/>
        <v>43952Санкт-Петербург Юг</v>
      </c>
      <c r="K121" s="11">
        <f t="shared" si="5"/>
        <v>18</v>
      </c>
      <c r="L121" s="24">
        <f t="shared" si="6"/>
        <v>0.3657128742870876</v>
      </c>
      <c r="M121" s="24">
        <f t="shared" si="7"/>
        <v>0.32629064031057403</v>
      </c>
    </row>
    <row r="122" spans="1:13" x14ac:dyDescent="0.3">
      <c r="A122" s="8">
        <v>43963</v>
      </c>
      <c r="B122" s="9" t="s">
        <v>14</v>
      </c>
      <c r="C122" s="9">
        <v>281796</v>
      </c>
      <c r="D122" s="9">
        <v>29042520</v>
      </c>
      <c r="E122" s="9">
        <v>20980503.504999999</v>
      </c>
      <c r="F122" s="10">
        <v>776209.03169999993</v>
      </c>
      <c r="G122" s="11">
        <f>VLOOKUP(J122,Лист2!$C$1:$F$505,2,FALSE)</f>
        <v>129</v>
      </c>
      <c r="H122" s="11">
        <f>VLOOKUP(J122,Лист2!$C$1:$F$505,3,FALSE)</f>
        <v>16387</v>
      </c>
      <c r="I122" s="11">
        <f>VLOOKUP(J122,Лист2!$C$1:$F$505,4,FALSE)</f>
        <v>15322</v>
      </c>
      <c r="J122" s="11" t="str">
        <f t="shared" si="4"/>
        <v>43963Санкт-Петербург Юг</v>
      </c>
      <c r="K122" s="11">
        <f t="shared" si="5"/>
        <v>20</v>
      </c>
      <c r="L122" s="24">
        <f t="shared" si="6"/>
        <v>0.38426229823696512</v>
      </c>
      <c r="M122" s="24">
        <f t="shared" si="7"/>
        <v>0.34726561550649504</v>
      </c>
    </row>
    <row r="123" spans="1:13" x14ac:dyDescent="0.3">
      <c r="A123" s="12">
        <v>43972</v>
      </c>
      <c r="B123" s="13" t="s">
        <v>14</v>
      </c>
      <c r="C123" s="13">
        <v>288936</v>
      </c>
      <c r="D123" s="13">
        <v>27852900</v>
      </c>
      <c r="E123" s="13">
        <v>20824687.999000002</v>
      </c>
      <c r="F123" s="14">
        <v>822353.43936153851</v>
      </c>
      <c r="G123" s="11">
        <f>VLOOKUP(J123,Лист2!$C$1:$F$505,2,FALSE)</f>
        <v>129</v>
      </c>
      <c r="H123" s="11">
        <f>VLOOKUP(J123,Лист2!$C$1:$F$505,3,FALSE)</f>
        <v>16373</v>
      </c>
      <c r="I123" s="11">
        <f>VLOOKUP(J123,Лист2!$C$1:$F$505,4,FALSE)</f>
        <v>15223</v>
      </c>
      <c r="J123" s="11" t="str">
        <f t="shared" si="4"/>
        <v>43972Санкт-Петербург Юг</v>
      </c>
      <c r="K123" s="11">
        <f t="shared" si="5"/>
        <v>21</v>
      </c>
      <c r="L123" s="24">
        <f t="shared" si="6"/>
        <v>0.33749422806898677</v>
      </c>
      <c r="M123" s="24">
        <f t="shared" si="7"/>
        <v>0.29800487584430863</v>
      </c>
    </row>
    <row r="124" spans="1:13" x14ac:dyDescent="0.3">
      <c r="A124" s="8">
        <v>43971</v>
      </c>
      <c r="B124" s="9" t="s">
        <v>14</v>
      </c>
      <c r="C124" s="9">
        <v>300151.5</v>
      </c>
      <c r="D124" s="9">
        <v>29368771.617449999</v>
      </c>
      <c r="E124" s="9">
        <v>21545834.136</v>
      </c>
      <c r="F124" s="10">
        <v>1052145.9026769232</v>
      </c>
      <c r="G124" s="11">
        <f>VLOOKUP(J124,Лист2!$C$1:$F$505,2,FALSE)</f>
        <v>129</v>
      </c>
      <c r="H124" s="11">
        <f>VLOOKUP(J124,Лист2!$C$1:$F$505,3,FALSE)</f>
        <v>17095</v>
      </c>
      <c r="I124" s="11">
        <f>VLOOKUP(J124,Лист2!$C$1:$F$505,4,FALSE)</f>
        <v>15919</v>
      </c>
      <c r="J124" s="11" t="str">
        <f t="shared" si="4"/>
        <v>43971Санкт-Петербург Юг</v>
      </c>
      <c r="K124" s="11">
        <f t="shared" si="5"/>
        <v>21</v>
      </c>
      <c r="L124" s="24">
        <f t="shared" si="6"/>
        <v>0.36308352844780289</v>
      </c>
      <c r="M124" s="24">
        <f t="shared" si="7"/>
        <v>0.31425061271868115</v>
      </c>
    </row>
    <row r="125" spans="1:13" x14ac:dyDescent="0.3">
      <c r="A125" s="12">
        <v>43956</v>
      </c>
      <c r="B125" s="13" t="s">
        <v>14</v>
      </c>
      <c r="C125" s="13">
        <v>262734</v>
      </c>
      <c r="D125" s="13">
        <v>27278441.145</v>
      </c>
      <c r="E125" s="13">
        <v>19610637.316999998</v>
      </c>
      <c r="F125" s="14">
        <v>919330.0461538462</v>
      </c>
      <c r="G125" s="11">
        <f>VLOOKUP(J125,Лист2!$C$1:$F$505,2,FALSE)</f>
        <v>129</v>
      </c>
      <c r="H125" s="11">
        <f>VLOOKUP(J125,Лист2!$C$1:$F$505,3,FALSE)</f>
        <v>15665</v>
      </c>
      <c r="I125" s="11">
        <f>VLOOKUP(J125,Лист2!$C$1:$F$505,4,FALSE)</f>
        <v>14501</v>
      </c>
      <c r="J125" s="11" t="str">
        <f t="shared" si="4"/>
        <v>43956Санкт-Петербург Юг</v>
      </c>
      <c r="K125" s="11">
        <f t="shared" si="5"/>
        <v>19</v>
      </c>
      <c r="L125" s="24">
        <f t="shared" si="6"/>
        <v>0.39100227616534233</v>
      </c>
      <c r="M125" s="24">
        <f t="shared" si="7"/>
        <v>0.34412312423911195</v>
      </c>
    </row>
    <row r="126" spans="1:13" x14ac:dyDescent="0.3">
      <c r="A126" s="8">
        <v>43949</v>
      </c>
      <c r="B126" s="9" t="s">
        <v>14</v>
      </c>
      <c r="C126" s="9">
        <v>286002</v>
      </c>
      <c r="D126" s="9">
        <v>29159032.5</v>
      </c>
      <c r="E126" s="9">
        <v>21437602.310000002</v>
      </c>
      <c r="F126" s="10">
        <v>637711.59372307686</v>
      </c>
      <c r="G126" s="11">
        <f>VLOOKUP(J126,Лист2!$C$1:$F$505,2,FALSE)</f>
        <v>128</v>
      </c>
      <c r="H126" s="11">
        <f>VLOOKUP(J126,Лист2!$C$1:$F$505,3,FALSE)</f>
        <v>16450</v>
      </c>
      <c r="I126" s="11">
        <f>VLOOKUP(J126,Лист2!$C$1:$F$505,4,FALSE)</f>
        <v>15320</v>
      </c>
      <c r="J126" s="11" t="str">
        <f t="shared" si="4"/>
        <v>43949Санкт-Петербург Юг</v>
      </c>
      <c r="K126" s="11">
        <f t="shared" si="5"/>
        <v>18</v>
      </c>
      <c r="L126" s="24">
        <f t="shared" si="6"/>
        <v>0.36018161351925915</v>
      </c>
      <c r="M126" s="24">
        <f t="shared" si="7"/>
        <v>0.33043427589719659</v>
      </c>
    </row>
    <row r="127" spans="1:13" x14ac:dyDescent="0.3">
      <c r="A127" s="12">
        <v>43964</v>
      </c>
      <c r="B127" s="13" t="s">
        <v>14</v>
      </c>
      <c r="C127" s="13">
        <v>258459</v>
      </c>
      <c r="D127" s="13">
        <v>26467453.5</v>
      </c>
      <c r="E127" s="13">
        <v>19153152.526999999</v>
      </c>
      <c r="F127" s="14">
        <v>636197.23340769229</v>
      </c>
      <c r="G127" s="11">
        <f>VLOOKUP(J127,Лист2!$C$1:$F$505,2,FALSE)</f>
        <v>129</v>
      </c>
      <c r="H127" s="11">
        <f>VLOOKUP(J127,Лист2!$C$1:$F$505,3,FALSE)</f>
        <v>15304</v>
      </c>
      <c r="I127" s="11">
        <f>VLOOKUP(J127,Лист2!$C$1:$F$505,4,FALSE)</f>
        <v>14315</v>
      </c>
      <c r="J127" s="11" t="str">
        <f t="shared" si="4"/>
        <v>43964Санкт-Петербург Юг</v>
      </c>
      <c r="K127" s="11">
        <f t="shared" si="5"/>
        <v>20</v>
      </c>
      <c r="L127" s="24">
        <f t="shared" si="6"/>
        <v>0.38188496450853754</v>
      </c>
      <c r="M127" s="24">
        <f t="shared" si="7"/>
        <v>0.34866864502740508</v>
      </c>
    </row>
    <row r="128" spans="1:13" x14ac:dyDescent="0.3">
      <c r="A128" s="8">
        <v>43954</v>
      </c>
      <c r="B128" s="9" t="s">
        <v>14</v>
      </c>
      <c r="C128" s="9">
        <v>274083</v>
      </c>
      <c r="D128" s="9">
        <v>28427001</v>
      </c>
      <c r="E128" s="9">
        <v>20563887.598999999</v>
      </c>
      <c r="F128" s="10">
        <v>779849.36538461538</v>
      </c>
      <c r="G128" s="11">
        <f>VLOOKUP(J128,Лист2!$C$1:$F$505,2,FALSE)</f>
        <v>129</v>
      </c>
      <c r="H128" s="11">
        <f>VLOOKUP(J128,Лист2!$C$1:$F$505,3,FALSE)</f>
        <v>15778</v>
      </c>
      <c r="I128" s="11">
        <f>VLOOKUP(J128,Лист2!$C$1:$F$505,4,FALSE)</f>
        <v>14624</v>
      </c>
      <c r="J128" s="11" t="str">
        <f t="shared" si="4"/>
        <v>43954Санкт-Петербург Юг</v>
      </c>
      <c r="K128" s="11">
        <f t="shared" si="5"/>
        <v>18</v>
      </c>
      <c r="L128" s="24">
        <f t="shared" si="6"/>
        <v>0.3823748482938788</v>
      </c>
      <c r="M128" s="24">
        <f t="shared" si="7"/>
        <v>0.34445160242754086</v>
      </c>
    </row>
    <row r="129" spans="1:13" x14ac:dyDescent="0.3">
      <c r="A129" s="12">
        <v>43957</v>
      </c>
      <c r="B129" s="13" t="s">
        <v>14</v>
      </c>
      <c r="C129" s="13">
        <v>277512</v>
      </c>
      <c r="D129" s="13">
        <v>28770810.105599999</v>
      </c>
      <c r="E129" s="13">
        <v>20810852.736000001</v>
      </c>
      <c r="F129" s="14">
        <v>790162.57692307688</v>
      </c>
      <c r="G129" s="11">
        <f>VLOOKUP(J129,Лист2!$C$1:$F$505,2,FALSE)</f>
        <v>129</v>
      </c>
      <c r="H129" s="11">
        <f>VLOOKUP(J129,Лист2!$C$1:$F$505,3,FALSE)</f>
        <v>16376</v>
      </c>
      <c r="I129" s="11">
        <f>VLOOKUP(J129,Лист2!$C$1:$F$505,4,FALSE)</f>
        <v>15197</v>
      </c>
      <c r="J129" s="11" t="str">
        <f t="shared" si="4"/>
        <v>43957Санкт-Петербург Юг</v>
      </c>
      <c r="K129" s="11">
        <f t="shared" si="5"/>
        <v>19</v>
      </c>
      <c r="L129" s="24">
        <f t="shared" si="6"/>
        <v>0.38249068745896858</v>
      </c>
      <c r="M129" s="24">
        <f t="shared" si="7"/>
        <v>0.34452191285146772</v>
      </c>
    </row>
    <row r="130" spans="1:13" x14ac:dyDescent="0.3">
      <c r="A130" s="8">
        <v>43974</v>
      </c>
      <c r="B130" s="9" t="s">
        <v>14</v>
      </c>
      <c r="C130" s="9">
        <v>356982</v>
      </c>
      <c r="D130" s="9">
        <v>35103926.711549997</v>
      </c>
      <c r="E130" s="9">
        <v>26357141.036999997</v>
      </c>
      <c r="F130" s="10">
        <v>601482.07692307688</v>
      </c>
      <c r="G130" s="11">
        <f>VLOOKUP(J130,Лист2!$C$1:$F$505,2,FALSE)</f>
        <v>129</v>
      </c>
      <c r="H130" s="11">
        <f>VLOOKUP(J130,Лист2!$C$1:$F$505,3,FALSE)</f>
        <v>19856</v>
      </c>
      <c r="I130" s="11">
        <f>VLOOKUP(J130,Лист2!$C$1:$F$505,4,FALSE)</f>
        <v>18325</v>
      </c>
      <c r="J130" s="11" t="str">
        <f t="shared" si="4"/>
        <v>43974Санкт-Петербург Юг</v>
      </c>
      <c r="K130" s="11">
        <f t="shared" si="5"/>
        <v>21</v>
      </c>
      <c r="L130" s="24">
        <f t="shared" si="6"/>
        <v>0.33185638997307465</v>
      </c>
      <c r="M130" s="24">
        <f t="shared" si="7"/>
        <v>0.30903593019412062</v>
      </c>
    </row>
    <row r="131" spans="1:13" x14ac:dyDescent="0.3">
      <c r="A131" s="12">
        <v>43976</v>
      </c>
      <c r="B131" s="13" t="s">
        <v>14</v>
      </c>
      <c r="C131" s="13">
        <v>266983.5</v>
      </c>
      <c r="D131" s="13">
        <v>27165913.5</v>
      </c>
      <c r="E131" s="13">
        <v>19659432.722999997</v>
      </c>
      <c r="F131" s="14">
        <v>698314.9846153846</v>
      </c>
      <c r="G131" s="11">
        <f>VLOOKUP(J131,Лист2!$C$1:$F$505,2,FALSE)</f>
        <v>129</v>
      </c>
      <c r="H131" s="11">
        <f>VLOOKUP(J131,Лист2!$C$1:$F$505,3,FALSE)</f>
        <v>15822</v>
      </c>
      <c r="I131" s="11">
        <f>VLOOKUP(J131,Лист2!$C$1:$F$505,4,FALSE)</f>
        <v>14753</v>
      </c>
      <c r="J131" s="11" t="str">
        <f t="shared" ref="J131:J194" si="8">_xlfn.CONCAT(A131,B131)</f>
        <v>43976Санкт-Петербург Юг</v>
      </c>
      <c r="K131" s="11">
        <f t="shared" ref="K131:K194" si="9">WEEKNUM(A131,2)</f>
        <v>22</v>
      </c>
      <c r="L131" s="24">
        <f t="shared" ref="L131:L194" si="10">(D131 - E131) / E131</f>
        <v>0.38182590936197297</v>
      </c>
      <c r="M131" s="24">
        <f t="shared" ref="M131:M194" si="11">(D131-E131-F131)/E131</f>
        <v>0.34630530231015244</v>
      </c>
    </row>
    <row r="132" spans="1:13" x14ac:dyDescent="0.3">
      <c r="A132" s="8">
        <v>43951</v>
      </c>
      <c r="B132" s="9" t="s">
        <v>14</v>
      </c>
      <c r="C132" s="9">
        <v>311131.5</v>
      </c>
      <c r="D132" s="9">
        <v>32418879</v>
      </c>
      <c r="E132" s="9">
        <v>23595019.660999998</v>
      </c>
      <c r="F132" s="10">
        <v>265444.33165384614</v>
      </c>
      <c r="G132" s="11">
        <f>VLOOKUP(J132,Лист2!$C$1:$F$505,2,FALSE)</f>
        <v>129</v>
      </c>
      <c r="H132" s="11">
        <f>VLOOKUP(J132,Лист2!$C$1:$F$505,3,FALSE)</f>
        <v>18042</v>
      </c>
      <c r="I132" s="11">
        <f>VLOOKUP(J132,Лист2!$C$1:$F$505,4,FALSE)</f>
        <v>16631</v>
      </c>
      <c r="J132" s="11" t="str">
        <f t="shared" si="8"/>
        <v>43951Санкт-Петербург Юг</v>
      </c>
      <c r="K132" s="11">
        <f t="shared" si="9"/>
        <v>18</v>
      </c>
      <c r="L132" s="24">
        <f t="shared" si="10"/>
        <v>0.37397126452006657</v>
      </c>
      <c r="M132" s="24">
        <f t="shared" si="11"/>
        <v>0.36272124924279187</v>
      </c>
    </row>
    <row r="133" spans="1:13" x14ac:dyDescent="0.3">
      <c r="A133" s="12">
        <v>43961</v>
      </c>
      <c r="B133" s="13" t="s">
        <v>14</v>
      </c>
      <c r="C133" s="13">
        <v>287206.5</v>
      </c>
      <c r="D133" s="13">
        <v>29536176.10605</v>
      </c>
      <c r="E133" s="13">
        <v>21276357.105999999</v>
      </c>
      <c r="F133" s="14">
        <v>541588.89356153843</v>
      </c>
      <c r="G133" s="11">
        <f>VLOOKUP(J133,Лист2!$C$1:$F$505,2,FALSE)</f>
        <v>129</v>
      </c>
      <c r="H133" s="11">
        <f>VLOOKUP(J133,Лист2!$C$1:$F$505,3,FALSE)</f>
        <v>16437</v>
      </c>
      <c r="I133" s="11">
        <f>VLOOKUP(J133,Лист2!$C$1:$F$505,4,FALSE)</f>
        <v>15285</v>
      </c>
      <c r="J133" s="11" t="str">
        <f t="shared" si="8"/>
        <v>43961Санкт-Петербург Юг</v>
      </c>
      <c r="K133" s="11">
        <f t="shared" si="9"/>
        <v>19</v>
      </c>
      <c r="L133" s="24">
        <f t="shared" si="10"/>
        <v>0.38821584723828056</v>
      </c>
      <c r="M133" s="24">
        <f t="shared" si="11"/>
        <v>0.36276088373755944</v>
      </c>
    </row>
    <row r="134" spans="1:13" x14ac:dyDescent="0.3">
      <c r="A134" s="8">
        <v>43959</v>
      </c>
      <c r="B134" s="9" t="s">
        <v>14</v>
      </c>
      <c r="C134" s="9">
        <v>370092</v>
      </c>
      <c r="D134" s="9">
        <v>38091556.5</v>
      </c>
      <c r="E134" s="9">
        <v>28012065.349999998</v>
      </c>
      <c r="F134" s="10">
        <v>725212.99592307687</v>
      </c>
      <c r="G134" s="11">
        <f>VLOOKUP(J134,Лист2!$C$1:$F$505,2,FALSE)</f>
        <v>129</v>
      </c>
      <c r="H134" s="11">
        <f>VLOOKUP(J134,Лист2!$C$1:$F$505,3,FALSE)</f>
        <v>20452</v>
      </c>
      <c r="I134" s="11">
        <f>VLOOKUP(J134,Лист2!$C$1:$F$505,4,FALSE)</f>
        <v>18857</v>
      </c>
      <c r="J134" s="11" t="str">
        <f t="shared" si="8"/>
        <v>43959Санкт-Петербург Юг</v>
      </c>
      <c r="K134" s="11">
        <f t="shared" si="9"/>
        <v>19</v>
      </c>
      <c r="L134" s="24">
        <f t="shared" si="10"/>
        <v>0.35982677550050779</v>
      </c>
      <c r="M134" s="24">
        <f t="shared" si="11"/>
        <v>0.33393746720203638</v>
      </c>
    </row>
    <row r="135" spans="1:13" x14ac:dyDescent="0.3">
      <c r="A135" s="12">
        <v>43958</v>
      </c>
      <c r="B135" s="13" t="s">
        <v>14</v>
      </c>
      <c r="C135" s="13">
        <v>247813.5</v>
      </c>
      <c r="D135" s="13">
        <v>25325271</v>
      </c>
      <c r="E135" s="13">
        <v>18582990.427999999</v>
      </c>
      <c r="F135" s="14">
        <v>865201.87857692305</v>
      </c>
      <c r="G135" s="11">
        <f>VLOOKUP(J135,Лист2!$C$1:$F$505,2,FALSE)</f>
        <v>129</v>
      </c>
      <c r="H135" s="11">
        <f>VLOOKUP(J135,Лист2!$C$1:$F$505,3,FALSE)</f>
        <v>14582</v>
      </c>
      <c r="I135" s="11">
        <f>VLOOKUP(J135,Лист2!$C$1:$F$505,4,FALSE)</f>
        <v>13512</v>
      </c>
      <c r="J135" s="11" t="str">
        <f t="shared" si="8"/>
        <v>43958Санкт-Петербург Юг</v>
      </c>
      <c r="K135" s="11">
        <f t="shared" si="9"/>
        <v>19</v>
      </c>
      <c r="L135" s="24">
        <f t="shared" si="10"/>
        <v>0.36281999918813074</v>
      </c>
      <c r="M135" s="24">
        <f t="shared" si="11"/>
        <v>0.31626119144783954</v>
      </c>
    </row>
    <row r="136" spans="1:13" x14ac:dyDescent="0.3">
      <c r="A136" s="8">
        <v>43975</v>
      </c>
      <c r="B136" s="9" t="s">
        <v>14</v>
      </c>
      <c r="C136" s="9">
        <v>287740.5</v>
      </c>
      <c r="D136" s="9">
        <v>28188534</v>
      </c>
      <c r="E136" s="9">
        <v>21369401.386999998</v>
      </c>
      <c r="F136" s="10">
        <v>607679.34615384613</v>
      </c>
      <c r="G136" s="11">
        <f>VLOOKUP(J136,Лист2!$C$1:$F$505,2,FALSE)</f>
        <v>129</v>
      </c>
      <c r="H136" s="11">
        <f>VLOOKUP(J136,Лист2!$C$1:$F$505,3,FALSE)</f>
        <v>16432</v>
      </c>
      <c r="I136" s="11">
        <f>VLOOKUP(J136,Лист2!$C$1:$F$505,4,FALSE)</f>
        <v>15345</v>
      </c>
      <c r="J136" s="11" t="str">
        <f t="shared" si="8"/>
        <v>43975Санкт-Петербург Юг</v>
      </c>
      <c r="K136" s="11">
        <f t="shared" si="9"/>
        <v>21</v>
      </c>
      <c r="L136" s="24">
        <f t="shared" si="10"/>
        <v>0.3191073296582092</v>
      </c>
      <c r="M136" s="24">
        <f t="shared" si="11"/>
        <v>0.2906704382755837</v>
      </c>
    </row>
    <row r="137" spans="1:13" x14ac:dyDescent="0.3">
      <c r="A137" s="12">
        <v>43967</v>
      </c>
      <c r="B137" s="13" t="s">
        <v>15</v>
      </c>
      <c r="C137" s="13">
        <v>408810</v>
      </c>
      <c r="D137" s="13">
        <v>42323631</v>
      </c>
      <c r="E137" s="13">
        <v>31033323.692999996</v>
      </c>
      <c r="F137" s="14">
        <v>571764.09076923074</v>
      </c>
      <c r="G137" s="11">
        <f>VLOOKUP(J137,Лист2!$C$1:$F$505,2,FALSE)</f>
        <v>125</v>
      </c>
      <c r="H137" s="11">
        <f>VLOOKUP(J137,Лист2!$C$1:$F$505,3,FALSE)</f>
        <v>22291</v>
      </c>
      <c r="I137" s="11">
        <f>VLOOKUP(J137,Лист2!$C$1:$F$505,4,FALSE)</f>
        <v>20635</v>
      </c>
      <c r="J137" s="11" t="str">
        <f t="shared" si="8"/>
        <v>43967Санкт-Петербург Север</v>
      </c>
      <c r="K137" s="11">
        <f t="shared" si="9"/>
        <v>20</v>
      </c>
      <c r="L137" s="24">
        <f t="shared" si="10"/>
        <v>0.36381237854798942</v>
      </c>
      <c r="M137" s="24">
        <f t="shared" si="11"/>
        <v>0.34538818085568096</v>
      </c>
    </row>
    <row r="138" spans="1:13" x14ac:dyDescent="0.3">
      <c r="A138" s="8">
        <v>43970</v>
      </c>
      <c r="B138" s="9" t="s">
        <v>15</v>
      </c>
      <c r="C138" s="9">
        <v>362536.5</v>
      </c>
      <c r="D138" s="9">
        <v>37023243</v>
      </c>
      <c r="E138" s="9">
        <v>26762183.377</v>
      </c>
      <c r="F138" s="10">
        <v>650375.76849230775</v>
      </c>
      <c r="G138" s="11">
        <f>VLOOKUP(J138,Лист2!$C$1:$F$505,2,FALSE)</f>
        <v>125</v>
      </c>
      <c r="H138" s="11">
        <f>VLOOKUP(J138,Лист2!$C$1:$F$505,3,FALSE)</f>
        <v>20771</v>
      </c>
      <c r="I138" s="11">
        <f>VLOOKUP(J138,Лист2!$C$1:$F$505,4,FALSE)</f>
        <v>19338</v>
      </c>
      <c r="J138" s="11" t="str">
        <f t="shared" si="8"/>
        <v>43970Санкт-Петербург Север</v>
      </c>
      <c r="K138" s="11">
        <f t="shared" si="9"/>
        <v>21</v>
      </c>
      <c r="L138" s="24">
        <f t="shared" si="10"/>
        <v>0.38341638566824021</v>
      </c>
      <c r="M138" s="24">
        <f t="shared" si="11"/>
        <v>0.35911434127483494</v>
      </c>
    </row>
    <row r="139" spans="1:13" x14ac:dyDescent="0.3">
      <c r="A139" s="12">
        <v>43968</v>
      </c>
      <c r="B139" s="13" t="s">
        <v>15</v>
      </c>
      <c r="C139" s="13">
        <v>357072</v>
      </c>
      <c r="D139" s="13">
        <v>36834567</v>
      </c>
      <c r="E139" s="13">
        <v>26914635.671</v>
      </c>
      <c r="F139" s="14">
        <v>566638.92575384618</v>
      </c>
      <c r="G139" s="11">
        <f>VLOOKUP(J139,Лист2!$C$1:$F$505,2,FALSE)</f>
        <v>125</v>
      </c>
      <c r="H139" s="11">
        <f>VLOOKUP(J139,Лист2!$C$1:$F$505,3,FALSE)</f>
        <v>20079</v>
      </c>
      <c r="I139" s="11">
        <f>VLOOKUP(J139,Лист2!$C$1:$F$505,4,FALSE)</f>
        <v>18721</v>
      </c>
      <c r="J139" s="11" t="str">
        <f t="shared" si="8"/>
        <v>43968Санкт-Петербург Север</v>
      </c>
      <c r="K139" s="11">
        <f t="shared" si="9"/>
        <v>20</v>
      </c>
      <c r="L139" s="24">
        <f t="shared" si="10"/>
        <v>0.36857015083761785</v>
      </c>
      <c r="M139" s="24">
        <f t="shared" si="11"/>
        <v>0.34751696131351112</v>
      </c>
    </row>
    <row r="140" spans="1:13" x14ac:dyDescent="0.3">
      <c r="A140" s="8">
        <v>43960</v>
      </c>
      <c r="B140" s="9" t="s">
        <v>15</v>
      </c>
      <c r="C140" s="9">
        <v>359214</v>
      </c>
      <c r="D140" s="9">
        <v>38693427</v>
      </c>
      <c r="E140" s="9">
        <v>27863789.055</v>
      </c>
      <c r="F140" s="10">
        <v>582268.72615384613</v>
      </c>
      <c r="G140" s="11">
        <f>VLOOKUP(J140,Лист2!$C$1:$F$505,2,FALSE)</f>
        <v>125</v>
      </c>
      <c r="H140" s="11">
        <f>VLOOKUP(J140,Лист2!$C$1:$F$505,3,FALSE)</f>
        <v>20132</v>
      </c>
      <c r="I140" s="11">
        <f>VLOOKUP(J140,Лист2!$C$1:$F$505,4,FALSE)</f>
        <v>18617</v>
      </c>
      <c r="J140" s="11" t="str">
        <f t="shared" si="8"/>
        <v>43960Санкт-Петербург Север</v>
      </c>
      <c r="K140" s="11">
        <f t="shared" si="9"/>
        <v>19</v>
      </c>
      <c r="L140" s="24">
        <f t="shared" si="10"/>
        <v>0.38866350601576505</v>
      </c>
      <c r="M140" s="24">
        <f t="shared" si="11"/>
        <v>0.36776653737289622</v>
      </c>
    </row>
    <row r="141" spans="1:13" x14ac:dyDescent="0.3">
      <c r="A141" s="12">
        <v>43955</v>
      </c>
      <c r="B141" s="13" t="s">
        <v>15</v>
      </c>
      <c r="C141" s="13">
        <v>360255</v>
      </c>
      <c r="D141" s="13">
        <v>38406954</v>
      </c>
      <c r="E141" s="13">
        <v>27588003.988000002</v>
      </c>
      <c r="F141" s="14">
        <v>1078421.345076923</v>
      </c>
      <c r="G141" s="11">
        <f>VLOOKUP(J141,Лист2!$C$1:$F$505,2,FALSE)</f>
        <v>125</v>
      </c>
      <c r="H141" s="11">
        <f>VLOOKUP(J141,Лист2!$C$1:$F$505,3,FALSE)</f>
        <v>20495</v>
      </c>
      <c r="I141" s="11">
        <f>VLOOKUP(J141,Лист2!$C$1:$F$505,4,FALSE)</f>
        <v>18964</v>
      </c>
      <c r="J141" s="11" t="str">
        <f t="shared" si="8"/>
        <v>43955Санкт-Петербург Север</v>
      </c>
      <c r="K141" s="11">
        <f t="shared" si="9"/>
        <v>19</v>
      </c>
      <c r="L141" s="24">
        <f t="shared" si="10"/>
        <v>0.39216139075178957</v>
      </c>
      <c r="M141" s="24">
        <f t="shared" si="11"/>
        <v>0.35307116350860068</v>
      </c>
    </row>
    <row r="142" spans="1:13" x14ac:dyDescent="0.3">
      <c r="A142" s="8">
        <v>43950</v>
      </c>
      <c r="B142" s="9" t="s">
        <v>15</v>
      </c>
      <c r="C142" s="9">
        <v>387220.5</v>
      </c>
      <c r="D142" s="9">
        <v>41559384</v>
      </c>
      <c r="E142" s="9">
        <v>30476170.214999996</v>
      </c>
      <c r="F142" s="10">
        <v>642893.56656923075</v>
      </c>
      <c r="G142" s="11">
        <f>VLOOKUP(J142,Лист2!$C$1:$F$505,2,FALSE)</f>
        <v>125</v>
      </c>
      <c r="H142" s="11">
        <f>VLOOKUP(J142,Лист2!$C$1:$F$505,3,FALSE)</f>
        <v>21863</v>
      </c>
      <c r="I142" s="11">
        <f>VLOOKUP(J142,Лист2!$C$1:$F$505,4,FALSE)</f>
        <v>20160</v>
      </c>
      <c r="J142" s="11" t="str">
        <f t="shared" si="8"/>
        <v>43950Санкт-Петербург Север</v>
      </c>
      <c r="K142" s="11">
        <f t="shared" si="9"/>
        <v>18</v>
      </c>
      <c r="L142" s="24">
        <f t="shared" si="10"/>
        <v>0.36366819409431511</v>
      </c>
      <c r="M142" s="24">
        <f t="shared" si="11"/>
        <v>0.34257323491690483</v>
      </c>
    </row>
    <row r="143" spans="1:13" x14ac:dyDescent="0.3">
      <c r="A143" s="12">
        <v>43953</v>
      </c>
      <c r="B143" s="13" t="s">
        <v>15</v>
      </c>
      <c r="C143" s="13">
        <v>296580</v>
      </c>
      <c r="D143" s="13">
        <v>31843737</v>
      </c>
      <c r="E143" s="13">
        <v>23119777.98</v>
      </c>
      <c r="F143" s="14">
        <v>657754.31880000001</v>
      </c>
      <c r="G143" s="11">
        <f>VLOOKUP(J143,Лист2!$C$1:$F$505,2,FALSE)</f>
        <v>125</v>
      </c>
      <c r="H143" s="11">
        <f>VLOOKUP(J143,Лист2!$C$1:$F$505,3,FALSE)</f>
        <v>16932</v>
      </c>
      <c r="I143" s="11">
        <f>VLOOKUP(J143,Лист2!$C$1:$F$505,4,FALSE)</f>
        <v>15601</v>
      </c>
      <c r="J143" s="11" t="str">
        <f t="shared" si="8"/>
        <v>43953Санкт-Петербург Север</v>
      </c>
      <c r="K143" s="11">
        <f t="shared" si="9"/>
        <v>18</v>
      </c>
      <c r="L143" s="24">
        <f t="shared" si="10"/>
        <v>0.37733749119679044</v>
      </c>
      <c r="M143" s="24">
        <f t="shared" si="11"/>
        <v>0.34888763673153572</v>
      </c>
    </row>
    <row r="144" spans="1:13" x14ac:dyDescent="0.3">
      <c r="A144" s="8">
        <v>43977</v>
      </c>
      <c r="B144" s="9" t="s">
        <v>15</v>
      </c>
      <c r="C144" s="9">
        <v>369861</v>
      </c>
      <c r="D144" s="9">
        <v>38365960.5</v>
      </c>
      <c r="E144" s="9">
        <v>27592063.502999999</v>
      </c>
      <c r="F144" s="10">
        <v>589339.03384615376</v>
      </c>
      <c r="G144" s="11">
        <f>VLOOKUP(J144,Лист2!$C$1:$F$505,2,FALSE)</f>
        <v>124</v>
      </c>
      <c r="H144" s="11">
        <f>VLOOKUP(J144,Лист2!$C$1:$F$505,3,FALSE)</f>
        <v>21153</v>
      </c>
      <c r="I144" s="11">
        <f>VLOOKUP(J144,Лист2!$C$1:$F$505,4,FALSE)</f>
        <v>19673</v>
      </c>
      <c r="J144" s="11" t="str">
        <f t="shared" si="8"/>
        <v>43977Санкт-Петербург Север</v>
      </c>
      <c r="K144" s="11">
        <f t="shared" si="9"/>
        <v>22</v>
      </c>
      <c r="L144" s="24">
        <f t="shared" si="10"/>
        <v>0.39047086840129192</v>
      </c>
      <c r="M144" s="24">
        <f t="shared" si="11"/>
        <v>0.36911186298358994</v>
      </c>
    </row>
    <row r="145" spans="1:13" x14ac:dyDescent="0.3">
      <c r="A145" s="12">
        <v>43952</v>
      </c>
      <c r="B145" s="13" t="s">
        <v>15</v>
      </c>
      <c r="C145" s="13">
        <v>372504</v>
      </c>
      <c r="D145" s="13">
        <v>40077193.5</v>
      </c>
      <c r="E145" s="13">
        <v>29141359.438000001</v>
      </c>
      <c r="F145" s="14">
        <v>848425.41843846149</v>
      </c>
      <c r="G145" s="11">
        <f>VLOOKUP(J145,Лист2!$C$1:$F$505,2,FALSE)</f>
        <v>125</v>
      </c>
      <c r="H145" s="11">
        <f>VLOOKUP(J145,Лист2!$C$1:$F$505,3,FALSE)</f>
        <v>20602</v>
      </c>
      <c r="I145" s="11">
        <f>VLOOKUP(J145,Лист2!$C$1:$F$505,4,FALSE)</f>
        <v>18845</v>
      </c>
      <c r="J145" s="11" t="str">
        <f t="shared" si="8"/>
        <v>43952Санкт-Петербург Север</v>
      </c>
      <c r="K145" s="11">
        <f t="shared" si="9"/>
        <v>18</v>
      </c>
      <c r="L145" s="24">
        <f t="shared" si="10"/>
        <v>0.37526849374568971</v>
      </c>
      <c r="M145" s="24">
        <f t="shared" si="11"/>
        <v>0.34615436060980986</v>
      </c>
    </row>
    <row r="146" spans="1:13" x14ac:dyDescent="0.3">
      <c r="A146" s="8">
        <v>43963</v>
      </c>
      <c r="B146" s="9" t="s">
        <v>15</v>
      </c>
      <c r="C146" s="9">
        <v>373392</v>
      </c>
      <c r="D146" s="9">
        <v>39578577</v>
      </c>
      <c r="E146" s="9">
        <v>28453665.594999999</v>
      </c>
      <c r="F146" s="10">
        <v>535419.89796923078</v>
      </c>
      <c r="G146" s="11">
        <f>VLOOKUP(J146,Лист2!$C$1:$F$505,2,FALSE)</f>
        <v>125</v>
      </c>
      <c r="H146" s="11">
        <f>VLOOKUP(J146,Лист2!$C$1:$F$505,3,FALSE)</f>
        <v>21106</v>
      </c>
      <c r="I146" s="11">
        <f>VLOOKUP(J146,Лист2!$C$1:$F$505,4,FALSE)</f>
        <v>19651</v>
      </c>
      <c r="J146" s="11" t="str">
        <f t="shared" si="8"/>
        <v>43963Санкт-Петербург Север</v>
      </c>
      <c r="K146" s="11">
        <f t="shared" si="9"/>
        <v>20</v>
      </c>
      <c r="L146" s="24">
        <f t="shared" si="10"/>
        <v>0.39098341715785534</v>
      </c>
      <c r="M146" s="24">
        <f t="shared" si="11"/>
        <v>0.37216616156800553</v>
      </c>
    </row>
    <row r="147" spans="1:13" x14ac:dyDescent="0.3">
      <c r="A147" s="12">
        <v>43972</v>
      </c>
      <c r="B147" s="13" t="s">
        <v>15</v>
      </c>
      <c r="C147" s="13">
        <v>378043.5</v>
      </c>
      <c r="D147" s="13">
        <v>37902156.57</v>
      </c>
      <c r="E147" s="13">
        <v>28083686.689999998</v>
      </c>
      <c r="F147" s="14">
        <v>713697.60769230768</v>
      </c>
      <c r="G147" s="11">
        <f>VLOOKUP(J147,Лист2!$C$1:$F$505,2,FALSE)</f>
        <v>125</v>
      </c>
      <c r="H147" s="11">
        <f>VLOOKUP(J147,Лист2!$C$1:$F$505,3,FALSE)</f>
        <v>20911</v>
      </c>
      <c r="I147" s="11">
        <f>VLOOKUP(J147,Лист2!$C$1:$F$505,4,FALSE)</f>
        <v>19358</v>
      </c>
      <c r="J147" s="11" t="str">
        <f t="shared" si="8"/>
        <v>43972Санкт-Петербург Север</v>
      </c>
      <c r="K147" s="11">
        <f t="shared" si="9"/>
        <v>21</v>
      </c>
      <c r="L147" s="24">
        <f t="shared" si="10"/>
        <v>0.34961470651558546</v>
      </c>
      <c r="M147" s="24">
        <f t="shared" si="11"/>
        <v>0.32420146161044133</v>
      </c>
    </row>
    <row r="148" spans="1:13" x14ac:dyDescent="0.3">
      <c r="A148" s="8">
        <v>43971</v>
      </c>
      <c r="B148" s="9" t="s">
        <v>15</v>
      </c>
      <c r="C148" s="9">
        <v>388668</v>
      </c>
      <c r="D148" s="9">
        <v>39639309</v>
      </c>
      <c r="E148" s="9">
        <v>28736966.634</v>
      </c>
      <c r="F148" s="10">
        <v>997757.75384615385</v>
      </c>
      <c r="G148" s="11">
        <f>VLOOKUP(J148,Лист2!$C$1:$F$505,2,FALSE)</f>
        <v>125</v>
      </c>
      <c r="H148" s="11">
        <f>VLOOKUP(J148,Лист2!$C$1:$F$505,3,FALSE)</f>
        <v>21674</v>
      </c>
      <c r="I148" s="11">
        <f>VLOOKUP(J148,Лист2!$C$1:$F$505,4,FALSE)</f>
        <v>20155</v>
      </c>
      <c r="J148" s="11" t="str">
        <f t="shared" si="8"/>
        <v>43971Санкт-Петербург Север</v>
      </c>
      <c r="K148" s="11">
        <f t="shared" si="9"/>
        <v>21</v>
      </c>
      <c r="L148" s="24">
        <f t="shared" si="10"/>
        <v>0.37938389617994506</v>
      </c>
      <c r="M148" s="24">
        <f t="shared" si="11"/>
        <v>0.34466353872002925</v>
      </c>
    </row>
    <row r="149" spans="1:13" x14ac:dyDescent="0.3">
      <c r="A149" s="12">
        <v>43956</v>
      </c>
      <c r="B149" s="13" t="s">
        <v>15</v>
      </c>
      <c r="C149" s="13">
        <v>333792</v>
      </c>
      <c r="D149" s="13">
        <v>35671734</v>
      </c>
      <c r="E149" s="13">
        <v>25644478.342</v>
      </c>
      <c r="F149" s="14">
        <v>919576.96055384621</v>
      </c>
      <c r="G149" s="11">
        <f>VLOOKUP(J149,Лист2!$C$1:$F$505,2,FALSE)</f>
        <v>125</v>
      </c>
      <c r="H149" s="11">
        <f>VLOOKUP(J149,Лист2!$C$1:$F$505,3,FALSE)</f>
        <v>18944</v>
      </c>
      <c r="I149" s="11">
        <f>VLOOKUP(J149,Лист2!$C$1:$F$505,4,FALSE)</f>
        <v>17541</v>
      </c>
      <c r="J149" s="11" t="str">
        <f t="shared" si="8"/>
        <v>43956Санкт-Петербург Север</v>
      </c>
      <c r="K149" s="11">
        <f t="shared" si="9"/>
        <v>19</v>
      </c>
      <c r="L149" s="24">
        <f t="shared" si="10"/>
        <v>0.39101031903532879</v>
      </c>
      <c r="M149" s="24">
        <f t="shared" si="11"/>
        <v>0.35515164613544842</v>
      </c>
    </row>
    <row r="150" spans="1:13" x14ac:dyDescent="0.3">
      <c r="A150" s="8">
        <v>43949</v>
      </c>
      <c r="B150" s="9" t="s">
        <v>15</v>
      </c>
      <c r="C150" s="9">
        <v>376060.5</v>
      </c>
      <c r="D150" s="9">
        <v>39918028.5</v>
      </c>
      <c r="E150" s="9">
        <v>29154014.884</v>
      </c>
      <c r="F150" s="10">
        <v>611904.23352307687</v>
      </c>
      <c r="G150" s="11">
        <f>VLOOKUP(J150,Лист2!$C$1:$F$505,2,FALSE)</f>
        <v>125</v>
      </c>
      <c r="H150" s="11">
        <f>VLOOKUP(J150,Лист2!$C$1:$F$505,3,FALSE)</f>
        <v>20914</v>
      </c>
      <c r="I150" s="11">
        <f>VLOOKUP(J150,Лист2!$C$1:$F$505,4,FALSE)</f>
        <v>19479</v>
      </c>
      <c r="J150" s="11" t="str">
        <f t="shared" si="8"/>
        <v>43949Санкт-Петербург Север</v>
      </c>
      <c r="K150" s="11">
        <f t="shared" si="9"/>
        <v>18</v>
      </c>
      <c r="L150" s="24">
        <f t="shared" si="10"/>
        <v>0.36921205051272005</v>
      </c>
      <c r="M150" s="24">
        <f t="shared" si="11"/>
        <v>0.34822337241957363</v>
      </c>
    </row>
    <row r="151" spans="1:13" x14ac:dyDescent="0.3">
      <c r="A151" s="12">
        <v>43964</v>
      </c>
      <c r="B151" s="13" t="s">
        <v>15</v>
      </c>
      <c r="C151" s="13">
        <v>350068.5</v>
      </c>
      <c r="D151" s="13">
        <v>37197115.5</v>
      </c>
      <c r="E151" s="13">
        <v>26793668.158999998</v>
      </c>
      <c r="F151" s="14">
        <v>582815.36153846153</v>
      </c>
      <c r="G151" s="11">
        <f>VLOOKUP(J151,Лист2!$C$1:$F$505,2,FALSE)</f>
        <v>125</v>
      </c>
      <c r="H151" s="11">
        <f>VLOOKUP(J151,Лист2!$C$1:$F$505,3,FALSE)</f>
        <v>19965</v>
      </c>
      <c r="I151" s="11">
        <f>VLOOKUP(J151,Лист2!$C$1:$F$505,4,FALSE)</f>
        <v>18573</v>
      </c>
      <c r="J151" s="11" t="str">
        <f t="shared" si="8"/>
        <v>43964Санкт-Петербург Север</v>
      </c>
      <c r="K151" s="11">
        <f t="shared" si="9"/>
        <v>20</v>
      </c>
      <c r="L151" s="24">
        <f t="shared" si="10"/>
        <v>0.38828006972630519</v>
      </c>
      <c r="M151" s="24">
        <f t="shared" si="11"/>
        <v>0.36652808869556697</v>
      </c>
    </row>
    <row r="152" spans="1:13" x14ac:dyDescent="0.3">
      <c r="A152" s="8">
        <v>43982</v>
      </c>
      <c r="B152" s="9" t="s">
        <v>14</v>
      </c>
      <c r="C152" s="9">
        <v>294337.5</v>
      </c>
      <c r="D152" s="9">
        <v>29327766</v>
      </c>
      <c r="E152" s="9">
        <v>22491044.692999996</v>
      </c>
      <c r="F152" s="10">
        <v>283716.73846153845</v>
      </c>
      <c r="G152" s="11">
        <f>VLOOKUP(J152,Лист2!$C$1:$F$505,2,FALSE)</f>
        <v>129</v>
      </c>
      <c r="H152" s="11">
        <f>VLOOKUP(J152,Лист2!$C$1:$F$505,3,FALSE)</f>
        <v>17235</v>
      </c>
      <c r="I152" s="11">
        <f>VLOOKUP(J152,Лист2!$C$1:$F$505,4,FALSE)</f>
        <v>16052</v>
      </c>
      <c r="J152" s="11" t="str">
        <f t="shared" si="8"/>
        <v>43982Санкт-Петербург Юг</v>
      </c>
      <c r="K152" s="11">
        <f t="shared" si="9"/>
        <v>22</v>
      </c>
      <c r="L152" s="24">
        <f t="shared" si="10"/>
        <v>0.30397526661479768</v>
      </c>
      <c r="M152" s="24">
        <f t="shared" si="11"/>
        <v>0.29136061299002225</v>
      </c>
    </row>
    <row r="153" spans="1:13" x14ac:dyDescent="0.3">
      <c r="A153" s="12">
        <v>43954</v>
      </c>
      <c r="B153" s="13" t="s">
        <v>15</v>
      </c>
      <c r="C153" s="13">
        <v>342666</v>
      </c>
      <c r="D153" s="13">
        <v>36631999.5</v>
      </c>
      <c r="E153" s="13">
        <v>26408496.047999997</v>
      </c>
      <c r="F153" s="14">
        <v>820373.56815384608</v>
      </c>
      <c r="G153" s="11">
        <f>VLOOKUP(J153,Лист2!$C$1:$F$505,2,FALSE)</f>
        <v>125</v>
      </c>
      <c r="H153" s="11">
        <f>VLOOKUP(J153,Лист2!$C$1:$F$505,3,FALSE)</f>
        <v>18861</v>
      </c>
      <c r="I153" s="11">
        <f>VLOOKUP(J153,Лист2!$C$1:$F$505,4,FALSE)</f>
        <v>17420</v>
      </c>
      <c r="J153" s="11" t="str">
        <f t="shared" si="8"/>
        <v>43954Санкт-Петербург Север</v>
      </c>
      <c r="K153" s="11">
        <f t="shared" si="9"/>
        <v>18</v>
      </c>
      <c r="L153" s="24">
        <f t="shared" si="10"/>
        <v>0.38712933267452249</v>
      </c>
      <c r="M153" s="24">
        <f t="shared" si="11"/>
        <v>0.35606457356583493</v>
      </c>
    </row>
    <row r="154" spans="1:13" x14ac:dyDescent="0.3">
      <c r="A154" s="8">
        <v>43981</v>
      </c>
      <c r="B154" s="9" t="s">
        <v>14</v>
      </c>
      <c r="C154" s="9">
        <v>364882.5</v>
      </c>
      <c r="D154" s="9">
        <v>35724493.5</v>
      </c>
      <c r="E154" s="9">
        <v>27535617.434</v>
      </c>
      <c r="F154" s="10">
        <v>541116.6988461538</v>
      </c>
      <c r="G154" s="11">
        <f>VLOOKUP(J154,Лист2!$C$1:$F$505,2,FALSE)</f>
        <v>129</v>
      </c>
      <c r="H154" s="11">
        <f>VLOOKUP(J154,Лист2!$C$1:$F$505,3,FALSE)</f>
        <v>20243</v>
      </c>
      <c r="I154" s="11">
        <f>VLOOKUP(J154,Лист2!$C$1:$F$505,4,FALSE)</f>
        <v>18711</v>
      </c>
      <c r="J154" s="11" t="str">
        <f t="shared" si="8"/>
        <v>43981Санкт-Петербург Юг</v>
      </c>
      <c r="K154" s="11">
        <f t="shared" si="9"/>
        <v>22</v>
      </c>
      <c r="L154" s="24">
        <f t="shared" si="10"/>
        <v>0.29739213531811592</v>
      </c>
      <c r="M154" s="24">
        <f t="shared" si="11"/>
        <v>0.27774061669344174</v>
      </c>
    </row>
    <row r="155" spans="1:13" x14ac:dyDescent="0.3">
      <c r="A155" s="12">
        <v>43957</v>
      </c>
      <c r="B155" s="13" t="s">
        <v>15</v>
      </c>
      <c r="C155" s="13">
        <v>355278</v>
      </c>
      <c r="D155" s="13">
        <v>38092344</v>
      </c>
      <c r="E155" s="13">
        <v>27467616.702999998</v>
      </c>
      <c r="F155" s="14">
        <v>942702.9</v>
      </c>
      <c r="G155" s="11">
        <f>VLOOKUP(J155,Лист2!$C$1:$F$505,2,FALSE)</f>
        <v>125</v>
      </c>
      <c r="H155" s="11">
        <f>VLOOKUP(J155,Лист2!$C$1:$F$505,3,FALSE)</f>
        <v>20218</v>
      </c>
      <c r="I155" s="11">
        <f>VLOOKUP(J155,Лист2!$C$1:$F$505,4,FALSE)</f>
        <v>18647</v>
      </c>
      <c r="J155" s="11" t="str">
        <f t="shared" si="8"/>
        <v>43957Санкт-Петербург Север</v>
      </c>
      <c r="K155" s="11">
        <f t="shared" si="9"/>
        <v>19</v>
      </c>
      <c r="L155" s="24">
        <f t="shared" si="10"/>
        <v>0.38680921653605188</v>
      </c>
      <c r="M155" s="24">
        <f t="shared" si="11"/>
        <v>0.35248869611401473</v>
      </c>
    </row>
    <row r="156" spans="1:13" x14ac:dyDescent="0.3">
      <c r="A156" s="8">
        <v>43974</v>
      </c>
      <c r="B156" s="9" t="s">
        <v>15</v>
      </c>
      <c r="C156" s="9">
        <v>456885</v>
      </c>
      <c r="D156" s="9">
        <v>46408080</v>
      </c>
      <c r="E156" s="9">
        <v>34793888.932999998</v>
      </c>
      <c r="F156" s="10">
        <v>595793.09065384604</v>
      </c>
      <c r="G156" s="11">
        <f>VLOOKUP(J156,Лист2!$C$1:$F$505,2,FALSE)</f>
        <v>125</v>
      </c>
      <c r="H156" s="11">
        <f>VLOOKUP(J156,Лист2!$C$1:$F$505,3,FALSE)</f>
        <v>24574</v>
      </c>
      <c r="I156" s="11">
        <f>VLOOKUP(J156,Лист2!$C$1:$F$505,4,FALSE)</f>
        <v>22609</v>
      </c>
      <c r="J156" s="11" t="str">
        <f t="shared" si="8"/>
        <v>43974Санкт-Петербург Север</v>
      </c>
      <c r="K156" s="11">
        <f t="shared" si="9"/>
        <v>21</v>
      </c>
      <c r="L156" s="24">
        <f t="shared" si="10"/>
        <v>0.33379973964291787</v>
      </c>
      <c r="M156" s="24">
        <f t="shared" si="11"/>
        <v>0.31667624155389656</v>
      </c>
    </row>
    <row r="157" spans="1:13" x14ac:dyDescent="0.3">
      <c r="A157" s="12">
        <v>43979</v>
      </c>
      <c r="B157" s="13" t="s">
        <v>14</v>
      </c>
      <c r="C157" s="13">
        <v>278491.5</v>
      </c>
      <c r="D157" s="13">
        <v>28151004.75</v>
      </c>
      <c r="E157" s="13">
        <v>20806418.796</v>
      </c>
      <c r="F157" s="14">
        <v>591565.35384615383</v>
      </c>
      <c r="G157" s="11">
        <f>VLOOKUP(J157,Лист2!$C$1:$F$505,2,FALSE)</f>
        <v>129</v>
      </c>
      <c r="H157" s="11">
        <f>VLOOKUP(J157,Лист2!$C$1:$F$505,3,FALSE)</f>
        <v>16453</v>
      </c>
      <c r="I157" s="11">
        <f>VLOOKUP(J157,Лист2!$C$1:$F$505,4,FALSE)</f>
        <v>15289</v>
      </c>
      <c r="J157" s="11" t="str">
        <f t="shared" si="8"/>
        <v>43979Санкт-Петербург Юг</v>
      </c>
      <c r="K157" s="11">
        <f t="shared" si="9"/>
        <v>22</v>
      </c>
      <c r="L157" s="24">
        <f t="shared" si="10"/>
        <v>0.35299616075266083</v>
      </c>
      <c r="M157" s="24">
        <f t="shared" si="11"/>
        <v>0.32456429270048637</v>
      </c>
    </row>
    <row r="158" spans="1:13" x14ac:dyDescent="0.3">
      <c r="A158" s="8">
        <v>43976</v>
      </c>
      <c r="B158" s="9" t="s">
        <v>15</v>
      </c>
      <c r="C158" s="9">
        <v>349734</v>
      </c>
      <c r="D158" s="9">
        <v>36883428</v>
      </c>
      <c r="E158" s="9">
        <v>26438356.802999999</v>
      </c>
      <c r="F158" s="10">
        <v>742420.26923076913</v>
      </c>
      <c r="G158" s="11">
        <f>VLOOKUP(J158,Лист2!$C$1:$F$505,2,FALSE)</f>
        <v>124</v>
      </c>
      <c r="H158" s="11">
        <f>VLOOKUP(J158,Лист2!$C$1:$F$505,3,FALSE)</f>
        <v>20358</v>
      </c>
      <c r="I158" s="11">
        <f>VLOOKUP(J158,Лист2!$C$1:$F$505,4,FALSE)</f>
        <v>18890</v>
      </c>
      <c r="J158" s="11" t="str">
        <f t="shared" si="8"/>
        <v>43976Санкт-Петербург Север</v>
      </c>
      <c r="K158" s="11">
        <f t="shared" si="9"/>
        <v>22</v>
      </c>
      <c r="L158" s="24">
        <f t="shared" si="10"/>
        <v>0.39507263158710315</v>
      </c>
      <c r="M158" s="24">
        <f t="shared" si="11"/>
        <v>0.36699145109760589</v>
      </c>
    </row>
    <row r="159" spans="1:13" x14ac:dyDescent="0.3">
      <c r="A159" s="12">
        <v>43951</v>
      </c>
      <c r="B159" s="13" t="s">
        <v>15</v>
      </c>
      <c r="C159" s="13">
        <v>401580</v>
      </c>
      <c r="D159" s="13">
        <v>43028734.5</v>
      </c>
      <c r="E159" s="13">
        <v>31156525.939999998</v>
      </c>
      <c r="F159" s="14">
        <v>343786.08461538458</v>
      </c>
      <c r="G159" s="11">
        <f>VLOOKUP(J159,Лист2!$C$1:$F$505,2,FALSE)</f>
        <v>125</v>
      </c>
      <c r="H159" s="11">
        <f>VLOOKUP(J159,Лист2!$C$1:$F$505,3,FALSE)</f>
        <v>22368</v>
      </c>
      <c r="I159" s="11">
        <f>VLOOKUP(J159,Лист2!$C$1:$F$505,4,FALSE)</f>
        <v>20625</v>
      </c>
      <c r="J159" s="11" t="str">
        <f t="shared" si="8"/>
        <v>43951Санкт-Петербург Север</v>
      </c>
      <c r="K159" s="11">
        <f t="shared" si="9"/>
        <v>18</v>
      </c>
      <c r="L159" s="24">
        <f t="shared" si="10"/>
        <v>0.38105046059573622</v>
      </c>
      <c r="M159" s="24">
        <f t="shared" si="11"/>
        <v>0.37001630084129394</v>
      </c>
    </row>
    <row r="160" spans="1:13" x14ac:dyDescent="0.3">
      <c r="A160" s="8">
        <v>43961</v>
      </c>
      <c r="B160" s="9" t="s">
        <v>15</v>
      </c>
      <c r="C160" s="9">
        <v>368649</v>
      </c>
      <c r="D160" s="9">
        <v>39010875</v>
      </c>
      <c r="E160" s="9">
        <v>28090230.958999999</v>
      </c>
      <c r="F160" s="10">
        <v>532663.16153846146</v>
      </c>
      <c r="G160" s="11">
        <f>VLOOKUP(J160,Лист2!$C$1:$F$505,2,FALSE)</f>
        <v>125</v>
      </c>
      <c r="H160" s="11">
        <f>VLOOKUP(J160,Лист2!$C$1:$F$505,3,FALSE)</f>
        <v>20368</v>
      </c>
      <c r="I160" s="11">
        <f>VLOOKUP(J160,Лист2!$C$1:$F$505,4,FALSE)</f>
        <v>18884</v>
      </c>
      <c r="J160" s="11" t="str">
        <f t="shared" si="8"/>
        <v>43961Санкт-Петербург Север</v>
      </c>
      <c r="K160" s="11">
        <f t="shared" si="9"/>
        <v>19</v>
      </c>
      <c r="L160" s="24">
        <f t="shared" si="10"/>
        <v>0.38877017625592253</v>
      </c>
      <c r="M160" s="24">
        <f t="shared" si="11"/>
        <v>0.36980759946842917</v>
      </c>
    </row>
    <row r="161" spans="1:13" x14ac:dyDescent="0.3">
      <c r="A161" s="12">
        <v>43959</v>
      </c>
      <c r="B161" s="13" t="s">
        <v>15</v>
      </c>
      <c r="C161" s="13">
        <v>463530</v>
      </c>
      <c r="D161" s="13">
        <v>49123180.5</v>
      </c>
      <c r="E161" s="13">
        <v>36012087.989</v>
      </c>
      <c r="F161" s="14">
        <v>700442.11537692312</v>
      </c>
      <c r="G161" s="11">
        <f>VLOOKUP(J161,Лист2!$C$1:$F$505,2,FALSE)</f>
        <v>125</v>
      </c>
      <c r="H161" s="11">
        <f>VLOOKUP(J161,Лист2!$C$1:$F$505,3,FALSE)</f>
        <v>24620</v>
      </c>
      <c r="I161" s="11">
        <f>VLOOKUP(J161,Лист2!$C$1:$F$505,4,FALSE)</f>
        <v>22641</v>
      </c>
      <c r="J161" s="11" t="str">
        <f t="shared" si="8"/>
        <v>43959Санкт-Петербург Север</v>
      </c>
      <c r="K161" s="11">
        <f t="shared" si="9"/>
        <v>19</v>
      </c>
      <c r="L161" s="24">
        <f t="shared" si="10"/>
        <v>0.36407476608978689</v>
      </c>
      <c r="M161" s="24">
        <f t="shared" si="11"/>
        <v>0.34462457159979026</v>
      </c>
    </row>
    <row r="162" spans="1:13" x14ac:dyDescent="0.3">
      <c r="A162" s="8">
        <v>43958</v>
      </c>
      <c r="B162" s="9" t="s">
        <v>15</v>
      </c>
      <c r="C162" s="9">
        <v>319110</v>
      </c>
      <c r="D162" s="9">
        <v>33763989</v>
      </c>
      <c r="E162" s="9">
        <v>24610757.489</v>
      </c>
      <c r="F162" s="10">
        <v>1101833.4472307691</v>
      </c>
      <c r="G162" s="11">
        <f>VLOOKUP(J162,Лист2!$C$1:$F$505,2,FALSE)</f>
        <v>125</v>
      </c>
      <c r="H162" s="11">
        <f>VLOOKUP(J162,Лист2!$C$1:$F$505,3,FALSE)</f>
        <v>18014</v>
      </c>
      <c r="I162" s="11">
        <f>VLOOKUP(J162,Лист2!$C$1:$F$505,4,FALSE)</f>
        <v>16675</v>
      </c>
      <c r="J162" s="11" t="str">
        <f t="shared" si="8"/>
        <v>43958Санкт-Петербург Север</v>
      </c>
      <c r="K162" s="11">
        <f t="shared" si="9"/>
        <v>19</v>
      </c>
      <c r="L162" s="24">
        <f t="shared" si="10"/>
        <v>0.37191994253289923</v>
      </c>
      <c r="M162" s="24">
        <f t="shared" si="11"/>
        <v>0.32714954293332399</v>
      </c>
    </row>
    <row r="163" spans="1:13" x14ac:dyDescent="0.3">
      <c r="A163" s="12">
        <v>43975</v>
      </c>
      <c r="B163" s="13" t="s">
        <v>15</v>
      </c>
      <c r="C163" s="13">
        <v>375744</v>
      </c>
      <c r="D163" s="13">
        <v>38191381.5</v>
      </c>
      <c r="E163" s="13">
        <v>28822960.470999997</v>
      </c>
      <c r="F163" s="14">
        <v>574198.11538461538</v>
      </c>
      <c r="G163" s="11">
        <f>VLOOKUP(J163,Лист2!$C$1:$F$505,2,FALSE)</f>
        <v>125</v>
      </c>
      <c r="H163" s="11">
        <f>VLOOKUP(J163,Лист2!$C$1:$F$505,3,FALSE)</f>
        <v>21004</v>
      </c>
      <c r="I163" s="11">
        <f>VLOOKUP(J163,Лист2!$C$1:$F$505,4,FALSE)</f>
        <v>19556</v>
      </c>
      <c r="J163" s="11" t="str">
        <f t="shared" si="8"/>
        <v>43975Санкт-Петербург Север</v>
      </c>
      <c r="K163" s="11">
        <f t="shared" si="9"/>
        <v>21</v>
      </c>
      <c r="L163" s="24">
        <f t="shared" si="10"/>
        <v>0.32503326778059349</v>
      </c>
      <c r="M163" s="24">
        <f t="shared" si="11"/>
        <v>0.30511171544864824</v>
      </c>
    </row>
    <row r="164" spans="1:13" x14ac:dyDescent="0.3">
      <c r="A164" s="8">
        <v>43967</v>
      </c>
      <c r="B164" s="9" t="s">
        <v>16</v>
      </c>
      <c r="C164" s="9">
        <v>81331.5</v>
      </c>
      <c r="D164" s="9">
        <v>6652179</v>
      </c>
      <c r="E164" s="9">
        <v>5305378.9040000001</v>
      </c>
      <c r="F164" s="10">
        <v>156413.8362153846</v>
      </c>
      <c r="G164" s="11">
        <f>VLOOKUP(J164,Лист2!$C$1:$F$505,2,FALSE)</f>
        <v>36</v>
      </c>
      <c r="H164" s="11">
        <f>VLOOKUP(J164,Лист2!$C$1:$F$505,3,FALSE)</f>
        <v>5286</v>
      </c>
      <c r="I164" s="11">
        <f>VLOOKUP(J164,Лист2!$C$1:$F$505,4,FALSE)</f>
        <v>4867</v>
      </c>
      <c r="J164" s="11" t="str">
        <f t="shared" si="8"/>
        <v>43967Волгоград</v>
      </c>
      <c r="K164" s="11">
        <f t="shared" si="9"/>
        <v>20</v>
      </c>
      <c r="L164" s="24">
        <f t="shared" si="10"/>
        <v>0.25385559078251274</v>
      </c>
      <c r="M164" s="24">
        <f t="shared" si="11"/>
        <v>0.22437346725360585</v>
      </c>
    </row>
    <row r="165" spans="1:13" x14ac:dyDescent="0.3">
      <c r="A165" s="12">
        <v>43970</v>
      </c>
      <c r="B165" s="13" t="s">
        <v>16</v>
      </c>
      <c r="C165" s="13">
        <v>75796.5</v>
      </c>
      <c r="D165" s="13">
        <v>6173463</v>
      </c>
      <c r="E165" s="13">
        <v>4915101.7949999999</v>
      </c>
      <c r="F165" s="14">
        <v>253686.7171923077</v>
      </c>
      <c r="G165" s="11">
        <f>VLOOKUP(J165,Лист2!$C$1:$F$505,2,FALSE)</f>
        <v>36</v>
      </c>
      <c r="H165" s="11">
        <f>VLOOKUP(J165,Лист2!$C$1:$F$505,3,FALSE)</f>
        <v>5094</v>
      </c>
      <c r="I165" s="11">
        <f>VLOOKUP(J165,Лист2!$C$1:$F$505,4,FALSE)</f>
        <v>4716</v>
      </c>
      <c r="J165" s="11" t="str">
        <f t="shared" si="8"/>
        <v>43970Волгоград</v>
      </c>
      <c r="K165" s="11">
        <f t="shared" si="9"/>
        <v>21</v>
      </c>
      <c r="L165" s="24">
        <f t="shared" si="10"/>
        <v>0.25601935778422674</v>
      </c>
      <c r="M165" s="24">
        <f t="shared" si="11"/>
        <v>0.2044056318080168</v>
      </c>
    </row>
    <row r="166" spans="1:13" x14ac:dyDescent="0.3">
      <c r="A166" s="8">
        <v>43968</v>
      </c>
      <c r="B166" s="9" t="s">
        <v>16</v>
      </c>
      <c r="C166" s="9">
        <v>72861</v>
      </c>
      <c r="D166" s="9">
        <v>5952802.5</v>
      </c>
      <c r="E166" s="9">
        <v>4711294.2009999994</v>
      </c>
      <c r="F166" s="10">
        <v>125880.90000000001</v>
      </c>
      <c r="G166" s="11">
        <f>VLOOKUP(J166,Лист2!$C$1:$F$505,2,FALSE)</f>
        <v>36</v>
      </c>
      <c r="H166" s="11">
        <f>VLOOKUP(J166,Лист2!$C$1:$F$505,3,FALSE)</f>
        <v>4918</v>
      </c>
      <c r="I166" s="11">
        <f>VLOOKUP(J166,Лист2!$C$1:$F$505,4,FALSE)</f>
        <v>4554</v>
      </c>
      <c r="J166" s="11" t="str">
        <f t="shared" si="8"/>
        <v>43968Волгоград</v>
      </c>
      <c r="K166" s="11">
        <f t="shared" si="9"/>
        <v>20</v>
      </c>
      <c r="L166" s="24">
        <f t="shared" si="10"/>
        <v>0.26351746378659252</v>
      </c>
      <c r="M166" s="24">
        <f t="shared" si="11"/>
        <v>0.23679849981841555</v>
      </c>
    </row>
    <row r="167" spans="1:13" x14ac:dyDescent="0.3">
      <c r="A167" s="12">
        <v>43960</v>
      </c>
      <c r="B167" s="13" t="s">
        <v>16</v>
      </c>
      <c r="C167" s="13">
        <v>83373</v>
      </c>
      <c r="D167" s="13">
        <v>7253427</v>
      </c>
      <c r="E167" s="13">
        <v>5531366.3810000001</v>
      </c>
      <c r="F167" s="14">
        <v>221053.87967692307</v>
      </c>
      <c r="G167" s="11">
        <f>VLOOKUP(J167,Лист2!$C$1:$F$505,2,FALSE)</f>
        <v>36</v>
      </c>
      <c r="H167" s="11">
        <f>VLOOKUP(J167,Лист2!$C$1:$F$505,3,FALSE)</f>
        <v>5413</v>
      </c>
      <c r="I167" s="11">
        <f>VLOOKUP(J167,Лист2!$C$1:$F$505,4,FALSE)</f>
        <v>4959</v>
      </c>
      <c r="J167" s="11" t="str">
        <f t="shared" si="8"/>
        <v>43960Волгоград</v>
      </c>
      <c r="K167" s="11">
        <f t="shared" si="9"/>
        <v>19</v>
      </c>
      <c r="L167" s="24">
        <f t="shared" si="10"/>
        <v>0.31132644276018351</v>
      </c>
      <c r="M167" s="24">
        <f t="shared" si="11"/>
        <v>0.27136274040334207</v>
      </c>
    </row>
    <row r="168" spans="1:13" x14ac:dyDescent="0.3">
      <c r="A168" s="8">
        <v>43955</v>
      </c>
      <c r="B168" s="9" t="s">
        <v>16</v>
      </c>
      <c r="C168" s="9">
        <v>64108.5</v>
      </c>
      <c r="D168" s="9">
        <v>5561452.5</v>
      </c>
      <c r="E168" s="9">
        <v>4257859.3720000004</v>
      </c>
      <c r="F168" s="10">
        <v>337872.83273076924</v>
      </c>
      <c r="G168" s="11">
        <f>VLOOKUP(J168,Лист2!$C$1:$F$505,2,FALSE)</f>
        <v>36</v>
      </c>
      <c r="H168" s="11">
        <f>VLOOKUP(J168,Лист2!$C$1:$F$505,3,FALSE)</f>
        <v>4508</v>
      </c>
      <c r="I168" s="11">
        <f>VLOOKUP(J168,Лист2!$C$1:$F$505,4,FALSE)</f>
        <v>4149</v>
      </c>
      <c r="J168" s="11" t="str">
        <f t="shared" si="8"/>
        <v>43955Волгоград</v>
      </c>
      <c r="K168" s="11">
        <f t="shared" si="9"/>
        <v>19</v>
      </c>
      <c r="L168" s="24">
        <f t="shared" si="10"/>
        <v>0.30616162115933765</v>
      </c>
      <c r="M168" s="24">
        <f t="shared" si="11"/>
        <v>0.22680887528129248</v>
      </c>
    </row>
    <row r="169" spans="1:13" x14ac:dyDescent="0.3">
      <c r="A169" s="12">
        <v>43950</v>
      </c>
      <c r="B169" s="13" t="s">
        <v>16</v>
      </c>
      <c r="C169" s="13">
        <v>74707.5</v>
      </c>
      <c r="D169" s="13">
        <v>6454458</v>
      </c>
      <c r="E169" s="13">
        <v>4968152.9469999997</v>
      </c>
      <c r="F169" s="14">
        <v>118941.29398461539</v>
      </c>
      <c r="G169" s="11">
        <f>VLOOKUP(J169,Лист2!$C$1:$F$505,2,FALSE)</f>
        <v>36</v>
      </c>
      <c r="H169" s="11">
        <f>VLOOKUP(J169,Лист2!$C$1:$F$505,3,FALSE)</f>
        <v>4937</v>
      </c>
      <c r="I169" s="11">
        <f>VLOOKUP(J169,Лист2!$C$1:$F$505,4,FALSE)</f>
        <v>4561</v>
      </c>
      <c r="J169" s="11" t="str">
        <f t="shared" si="8"/>
        <v>43950Волгоград</v>
      </c>
      <c r="K169" s="11">
        <f t="shared" si="9"/>
        <v>18</v>
      </c>
      <c r="L169" s="24">
        <f t="shared" si="10"/>
        <v>0.29916652503572783</v>
      </c>
      <c r="M169" s="24">
        <f t="shared" si="11"/>
        <v>0.27522577778952284</v>
      </c>
    </row>
    <row r="170" spans="1:13" x14ac:dyDescent="0.3">
      <c r="A170" s="8">
        <v>43953</v>
      </c>
      <c r="B170" s="9" t="s">
        <v>16</v>
      </c>
      <c r="C170" s="9">
        <v>46216.5</v>
      </c>
      <c r="D170" s="9">
        <v>4118251.5</v>
      </c>
      <c r="E170" s="9">
        <v>3133704.9279999998</v>
      </c>
      <c r="F170" s="10">
        <v>179531.89196153847</v>
      </c>
      <c r="G170" s="11">
        <f>VLOOKUP(J170,Лист2!$C$1:$F$505,2,FALSE)</f>
        <v>36</v>
      </c>
      <c r="H170" s="11">
        <f>VLOOKUP(J170,Лист2!$C$1:$F$505,3,FALSE)</f>
        <v>3442</v>
      </c>
      <c r="I170" s="11">
        <f>VLOOKUP(J170,Лист2!$C$1:$F$505,4,FALSE)</f>
        <v>3147</v>
      </c>
      <c r="J170" s="11" t="str">
        <f t="shared" si="8"/>
        <v>43953Волгоград</v>
      </c>
      <c r="K170" s="11">
        <f t="shared" si="9"/>
        <v>18</v>
      </c>
      <c r="L170" s="24">
        <f t="shared" si="10"/>
        <v>0.31417973121941628</v>
      </c>
      <c r="M170" s="24">
        <f t="shared" si="11"/>
        <v>0.25688911321725494</v>
      </c>
    </row>
    <row r="171" spans="1:13" x14ac:dyDescent="0.3">
      <c r="A171" s="12">
        <v>43977</v>
      </c>
      <c r="B171" s="13" t="s">
        <v>16</v>
      </c>
      <c r="C171" s="13">
        <v>67726.5</v>
      </c>
      <c r="D171" s="13">
        <v>5864989.5</v>
      </c>
      <c r="E171" s="13">
        <v>4506085.4840000002</v>
      </c>
      <c r="F171" s="14">
        <v>167003.69436153845</v>
      </c>
      <c r="G171" s="11">
        <f>VLOOKUP(J171,Лист2!$C$1:$F$505,2,FALSE)</f>
        <v>36</v>
      </c>
      <c r="H171" s="11">
        <f>VLOOKUP(J171,Лист2!$C$1:$F$505,3,FALSE)</f>
        <v>4770</v>
      </c>
      <c r="I171" s="11">
        <f>VLOOKUP(J171,Лист2!$C$1:$F$505,4,FALSE)</f>
        <v>4424</v>
      </c>
      <c r="J171" s="11" t="str">
        <f t="shared" si="8"/>
        <v>43977Волгоград</v>
      </c>
      <c r="K171" s="11">
        <f t="shared" si="9"/>
        <v>22</v>
      </c>
      <c r="L171" s="24">
        <f t="shared" si="10"/>
        <v>0.30157084698573372</v>
      </c>
      <c r="M171" s="24">
        <f t="shared" si="11"/>
        <v>0.26450903469776726</v>
      </c>
    </row>
    <row r="172" spans="1:13" x14ac:dyDescent="0.3">
      <c r="A172" s="8">
        <v>43952</v>
      </c>
      <c r="B172" s="9" t="s">
        <v>16</v>
      </c>
      <c r="C172" s="9">
        <v>82228.5</v>
      </c>
      <c r="D172" s="9">
        <v>7032225</v>
      </c>
      <c r="E172" s="9">
        <v>5546127.1919999998</v>
      </c>
      <c r="F172" s="10">
        <v>196859.98644615384</v>
      </c>
      <c r="G172" s="11">
        <f>VLOOKUP(J172,Лист2!$C$1:$F$505,2,FALSE)</f>
        <v>36</v>
      </c>
      <c r="H172" s="11">
        <f>VLOOKUP(J172,Лист2!$C$1:$F$505,3,FALSE)</f>
        <v>5457</v>
      </c>
      <c r="I172" s="11">
        <f>VLOOKUP(J172,Лист2!$C$1:$F$505,4,FALSE)</f>
        <v>4916</v>
      </c>
      <c r="J172" s="11" t="str">
        <f t="shared" si="8"/>
        <v>43952Волгоград</v>
      </c>
      <c r="K172" s="11">
        <f t="shared" si="9"/>
        <v>18</v>
      </c>
      <c r="L172" s="24">
        <f t="shared" si="10"/>
        <v>0.26795234882885827</v>
      </c>
      <c r="M172" s="24">
        <f t="shared" si="11"/>
        <v>0.23245731244921769</v>
      </c>
    </row>
    <row r="173" spans="1:13" x14ac:dyDescent="0.3">
      <c r="A173" s="12">
        <v>43963</v>
      </c>
      <c r="B173" s="13" t="s">
        <v>16</v>
      </c>
      <c r="C173" s="13">
        <v>64390.5</v>
      </c>
      <c r="D173" s="13">
        <v>5523145.5</v>
      </c>
      <c r="E173" s="13">
        <v>4230689.2069999995</v>
      </c>
      <c r="F173" s="14">
        <v>183154.05167692306</v>
      </c>
      <c r="G173" s="11">
        <f>VLOOKUP(J173,Лист2!$C$1:$F$505,2,FALSE)</f>
        <v>36</v>
      </c>
      <c r="H173" s="11">
        <f>VLOOKUP(J173,Лист2!$C$1:$F$505,3,FALSE)</f>
        <v>4418</v>
      </c>
      <c r="I173" s="11">
        <f>VLOOKUP(J173,Лист2!$C$1:$F$505,4,FALSE)</f>
        <v>4088</v>
      </c>
      <c r="J173" s="11" t="str">
        <f t="shared" si="8"/>
        <v>43963Волгоград</v>
      </c>
      <c r="K173" s="11">
        <f t="shared" si="9"/>
        <v>20</v>
      </c>
      <c r="L173" s="24">
        <f t="shared" si="10"/>
        <v>0.30549544761206582</v>
      </c>
      <c r="M173" s="24">
        <f t="shared" si="11"/>
        <v>0.26220367109161602</v>
      </c>
    </row>
    <row r="174" spans="1:13" x14ac:dyDescent="0.3">
      <c r="A174" s="8">
        <v>43972</v>
      </c>
      <c r="B174" s="9" t="s">
        <v>16</v>
      </c>
      <c r="C174" s="9">
        <v>73126.5</v>
      </c>
      <c r="D174" s="9">
        <v>5864085</v>
      </c>
      <c r="E174" s="9">
        <v>4847142.9859999996</v>
      </c>
      <c r="F174" s="10">
        <v>142998.2095</v>
      </c>
      <c r="G174" s="11">
        <f>VLOOKUP(J174,Лист2!$C$1:$F$505,2,FALSE)</f>
        <v>36</v>
      </c>
      <c r="H174" s="11">
        <f>VLOOKUP(J174,Лист2!$C$1:$F$505,3,FALSE)</f>
        <v>4816</v>
      </c>
      <c r="I174" s="11">
        <f>VLOOKUP(J174,Лист2!$C$1:$F$505,4,FALSE)</f>
        <v>4452</v>
      </c>
      <c r="J174" s="11" t="str">
        <f t="shared" si="8"/>
        <v>43972Волгоград</v>
      </c>
      <c r="K174" s="11">
        <f t="shared" si="9"/>
        <v>21</v>
      </c>
      <c r="L174" s="24">
        <f t="shared" si="10"/>
        <v>0.20980235510634482</v>
      </c>
      <c r="M174" s="24">
        <f t="shared" si="11"/>
        <v>0.18030080957467354</v>
      </c>
    </row>
    <row r="175" spans="1:13" x14ac:dyDescent="0.3">
      <c r="A175" s="12">
        <v>43971</v>
      </c>
      <c r="B175" s="13" t="s">
        <v>16</v>
      </c>
      <c r="C175" s="13">
        <v>99631.5</v>
      </c>
      <c r="D175" s="13">
        <v>7121946</v>
      </c>
      <c r="E175" s="13">
        <v>6279205.8499999996</v>
      </c>
      <c r="F175" s="14">
        <v>279127.27602307691</v>
      </c>
      <c r="G175" s="11">
        <f>VLOOKUP(J175,Лист2!$C$1:$F$505,2,FALSE)</f>
        <v>36</v>
      </c>
      <c r="H175" s="11">
        <f>VLOOKUP(J175,Лист2!$C$1:$F$505,3,FALSE)</f>
        <v>5914</v>
      </c>
      <c r="I175" s="11">
        <f>VLOOKUP(J175,Лист2!$C$1:$F$505,4,FALSE)</f>
        <v>5384</v>
      </c>
      <c r="J175" s="11" t="str">
        <f t="shared" si="8"/>
        <v>43971Волгоград</v>
      </c>
      <c r="K175" s="11">
        <f t="shared" si="9"/>
        <v>21</v>
      </c>
      <c r="L175" s="24">
        <f t="shared" si="10"/>
        <v>0.13421126335585901</v>
      </c>
      <c r="M175" s="24">
        <f t="shared" si="11"/>
        <v>8.9758623533089554E-2</v>
      </c>
    </row>
    <row r="176" spans="1:13" x14ac:dyDescent="0.3">
      <c r="A176" s="8">
        <v>43956</v>
      </c>
      <c r="B176" s="9" t="s">
        <v>16</v>
      </c>
      <c r="C176" s="9">
        <v>66396</v>
      </c>
      <c r="D176" s="9">
        <v>5770539</v>
      </c>
      <c r="E176" s="9">
        <v>4433831.2509999992</v>
      </c>
      <c r="F176" s="10">
        <v>232587.42287692308</v>
      </c>
      <c r="G176" s="11">
        <f>VLOOKUP(J176,Лист2!$C$1:$F$505,2,FALSE)</f>
        <v>36</v>
      </c>
      <c r="H176" s="11">
        <f>VLOOKUP(J176,Лист2!$C$1:$F$505,3,FALSE)</f>
        <v>4575</v>
      </c>
      <c r="I176" s="11">
        <f>VLOOKUP(J176,Лист2!$C$1:$F$505,4,FALSE)</f>
        <v>4206</v>
      </c>
      <c r="J176" s="11" t="str">
        <f t="shared" si="8"/>
        <v>43956Волгоград</v>
      </c>
      <c r="K176" s="11">
        <f t="shared" si="9"/>
        <v>19</v>
      </c>
      <c r="L176" s="24">
        <f t="shared" si="10"/>
        <v>0.30147916628503213</v>
      </c>
      <c r="M176" s="24">
        <f t="shared" si="11"/>
        <v>0.24902172942961148</v>
      </c>
    </row>
    <row r="177" spans="1:13" x14ac:dyDescent="0.3">
      <c r="A177" s="12">
        <v>43949</v>
      </c>
      <c r="B177" s="13" t="s">
        <v>16</v>
      </c>
      <c r="C177" s="13">
        <v>73147.5</v>
      </c>
      <c r="D177" s="13">
        <v>6288246</v>
      </c>
      <c r="E177" s="13">
        <v>4798265.1129999999</v>
      </c>
      <c r="F177" s="14">
        <v>123081.63515384615</v>
      </c>
      <c r="G177" s="11">
        <f>VLOOKUP(J177,Лист2!$C$1:$F$505,2,FALSE)</f>
        <v>36</v>
      </c>
      <c r="H177" s="11">
        <f>VLOOKUP(J177,Лист2!$C$1:$F$505,3,FALSE)</f>
        <v>4923</v>
      </c>
      <c r="I177" s="11">
        <f>VLOOKUP(J177,Лист2!$C$1:$F$505,4,FALSE)</f>
        <v>4560</v>
      </c>
      <c r="J177" s="11" t="str">
        <f t="shared" si="8"/>
        <v>43949Волгоград</v>
      </c>
      <c r="K177" s="11">
        <f t="shared" si="9"/>
        <v>18</v>
      </c>
      <c r="L177" s="24">
        <f t="shared" si="10"/>
        <v>0.31052491930118165</v>
      </c>
      <c r="M177" s="24">
        <f t="shared" si="11"/>
        <v>0.28487364071293114</v>
      </c>
    </row>
    <row r="178" spans="1:13" x14ac:dyDescent="0.3">
      <c r="A178" s="8">
        <v>43964</v>
      </c>
      <c r="B178" s="9" t="s">
        <v>16</v>
      </c>
      <c r="C178" s="9">
        <v>73062</v>
      </c>
      <c r="D178" s="9">
        <v>6333828</v>
      </c>
      <c r="E178" s="9">
        <v>4890619.2620000001</v>
      </c>
      <c r="F178" s="10">
        <v>181964.68769230769</v>
      </c>
      <c r="G178" s="11">
        <f>VLOOKUP(J178,Лист2!$C$1:$F$505,2,FALSE)</f>
        <v>36</v>
      </c>
      <c r="H178" s="11">
        <f>VLOOKUP(J178,Лист2!$C$1:$F$505,3,FALSE)</f>
        <v>4967</v>
      </c>
      <c r="I178" s="11">
        <f>VLOOKUP(J178,Лист2!$C$1:$F$505,4,FALSE)</f>
        <v>4583</v>
      </c>
      <c r="J178" s="11" t="str">
        <f t="shared" si="8"/>
        <v>43964Волгоград</v>
      </c>
      <c r="K178" s="11">
        <f t="shared" si="9"/>
        <v>20</v>
      </c>
      <c r="L178" s="24">
        <f t="shared" si="10"/>
        <v>0.29509734057887083</v>
      </c>
      <c r="M178" s="24">
        <f t="shared" si="11"/>
        <v>0.25789045982530878</v>
      </c>
    </row>
    <row r="179" spans="1:13" x14ac:dyDescent="0.3">
      <c r="A179" s="12">
        <v>43982</v>
      </c>
      <c r="B179" s="13" t="s">
        <v>15</v>
      </c>
      <c r="C179" s="13">
        <v>379663.5</v>
      </c>
      <c r="D179" s="13">
        <v>39380178</v>
      </c>
      <c r="E179" s="13">
        <v>29726473.223999996</v>
      </c>
      <c r="F179" s="14">
        <v>305744.98843076918</v>
      </c>
      <c r="G179" s="11">
        <f>VLOOKUP(J179,Лист2!$C$1:$F$505,2,FALSE)</f>
        <v>124</v>
      </c>
      <c r="H179" s="11">
        <f>VLOOKUP(J179,Лист2!$C$1:$F$505,3,FALSE)</f>
        <v>21392</v>
      </c>
      <c r="I179" s="11">
        <f>VLOOKUP(J179,Лист2!$C$1:$F$505,4,FALSE)</f>
        <v>19869</v>
      </c>
      <c r="J179" s="11" t="str">
        <f t="shared" si="8"/>
        <v>43982Санкт-Петербург Север</v>
      </c>
      <c r="K179" s="11">
        <f t="shared" si="9"/>
        <v>22</v>
      </c>
      <c r="L179" s="24">
        <f t="shared" si="10"/>
        <v>0.32475109654804185</v>
      </c>
      <c r="M179" s="24">
        <f t="shared" si="11"/>
        <v>0.31446582031877424</v>
      </c>
    </row>
    <row r="180" spans="1:13" x14ac:dyDescent="0.3">
      <c r="A180" s="8">
        <v>43954</v>
      </c>
      <c r="B180" s="9" t="s">
        <v>16</v>
      </c>
      <c r="C180" s="9">
        <v>70581</v>
      </c>
      <c r="D180" s="9">
        <v>6221320.5</v>
      </c>
      <c r="E180" s="9">
        <v>4762185.0609999998</v>
      </c>
      <c r="F180" s="10">
        <v>172821.83076923076</v>
      </c>
      <c r="G180" s="11">
        <f>VLOOKUP(J180,Лист2!$C$1:$F$505,2,FALSE)</f>
        <v>36</v>
      </c>
      <c r="H180" s="11">
        <f>VLOOKUP(J180,Лист2!$C$1:$F$505,3,FALSE)</f>
        <v>4751</v>
      </c>
      <c r="I180" s="11">
        <f>VLOOKUP(J180,Лист2!$C$1:$F$505,4,FALSE)</f>
        <v>4370</v>
      </c>
      <c r="J180" s="11" t="str">
        <f t="shared" si="8"/>
        <v>43954Волгоград</v>
      </c>
      <c r="K180" s="11">
        <f t="shared" si="9"/>
        <v>18</v>
      </c>
      <c r="L180" s="24">
        <f t="shared" si="10"/>
        <v>0.30640040660108236</v>
      </c>
      <c r="M180" s="24">
        <f t="shared" si="11"/>
        <v>0.27010995829730722</v>
      </c>
    </row>
    <row r="181" spans="1:13" x14ac:dyDescent="0.3">
      <c r="A181" s="12">
        <v>43981</v>
      </c>
      <c r="B181" s="13" t="s">
        <v>15</v>
      </c>
      <c r="C181" s="13">
        <v>453123</v>
      </c>
      <c r="D181" s="13">
        <v>46370904</v>
      </c>
      <c r="E181" s="13">
        <v>35190775.285000004</v>
      </c>
      <c r="F181" s="14">
        <v>552625.80000000005</v>
      </c>
      <c r="G181" s="11">
        <f>VLOOKUP(J181,Лист2!$C$1:$F$505,2,FALSE)</f>
        <v>124</v>
      </c>
      <c r="H181" s="11">
        <f>VLOOKUP(J181,Лист2!$C$1:$F$505,3,FALSE)</f>
        <v>24325</v>
      </c>
      <c r="I181" s="11">
        <f>VLOOKUP(J181,Лист2!$C$1:$F$505,4,FALSE)</f>
        <v>22469</v>
      </c>
      <c r="J181" s="11" t="str">
        <f t="shared" si="8"/>
        <v>43981Санкт-Петербург Север</v>
      </c>
      <c r="K181" s="11">
        <f t="shared" si="9"/>
        <v>22</v>
      </c>
      <c r="L181" s="24">
        <f t="shared" si="10"/>
        <v>0.31770055147848658</v>
      </c>
      <c r="M181" s="24">
        <f t="shared" si="11"/>
        <v>0.3019968394822477</v>
      </c>
    </row>
    <row r="182" spans="1:13" x14ac:dyDescent="0.3">
      <c r="A182" s="8">
        <v>43957</v>
      </c>
      <c r="B182" s="9" t="s">
        <v>16</v>
      </c>
      <c r="C182" s="9">
        <v>63012</v>
      </c>
      <c r="D182" s="9">
        <v>5454121.5</v>
      </c>
      <c r="E182" s="9">
        <v>4155234.554</v>
      </c>
      <c r="F182" s="10">
        <v>234787.55649230769</v>
      </c>
      <c r="G182" s="11">
        <f>VLOOKUP(J182,Лист2!$C$1:$F$505,2,FALSE)</f>
        <v>36</v>
      </c>
      <c r="H182" s="11">
        <f>VLOOKUP(J182,Лист2!$C$1:$F$505,3,FALSE)</f>
        <v>4384</v>
      </c>
      <c r="I182" s="11">
        <f>VLOOKUP(J182,Лист2!$C$1:$F$505,4,FALSE)</f>
        <v>4025</v>
      </c>
      <c r="J182" s="11" t="str">
        <f t="shared" si="8"/>
        <v>43957Волгоград</v>
      </c>
      <c r="K182" s="11">
        <f t="shared" si="9"/>
        <v>19</v>
      </c>
      <c r="L182" s="24">
        <f t="shared" si="10"/>
        <v>0.31259052386095459</v>
      </c>
      <c r="M182" s="24">
        <f t="shared" si="11"/>
        <v>0.25608647975921034</v>
      </c>
    </row>
    <row r="183" spans="1:13" x14ac:dyDescent="0.3">
      <c r="A183" s="12">
        <v>43974</v>
      </c>
      <c r="B183" s="13" t="s">
        <v>16</v>
      </c>
      <c r="C183" s="13">
        <v>89556</v>
      </c>
      <c r="D183" s="13">
        <v>7173117</v>
      </c>
      <c r="E183" s="13">
        <v>6068194.523</v>
      </c>
      <c r="F183" s="14">
        <v>139983.69019999998</v>
      </c>
      <c r="G183" s="11">
        <f>VLOOKUP(J183,Лист2!$C$1:$F$505,2,FALSE)</f>
        <v>36</v>
      </c>
      <c r="H183" s="11">
        <f>VLOOKUP(J183,Лист2!$C$1:$F$505,3,FALSE)</f>
        <v>5651</v>
      </c>
      <c r="I183" s="11">
        <f>VLOOKUP(J183,Лист2!$C$1:$F$505,4,FALSE)</f>
        <v>5212</v>
      </c>
      <c r="J183" s="11" t="str">
        <f t="shared" si="8"/>
        <v>43974Волгоград</v>
      </c>
      <c r="K183" s="11">
        <f t="shared" si="9"/>
        <v>21</v>
      </c>
      <c r="L183" s="24">
        <f t="shared" si="10"/>
        <v>0.1820842217255994</v>
      </c>
      <c r="M183" s="24">
        <f t="shared" si="11"/>
        <v>0.15901579673206531</v>
      </c>
    </row>
    <row r="184" spans="1:13" x14ac:dyDescent="0.3">
      <c r="A184" s="8">
        <v>43979</v>
      </c>
      <c r="B184" s="9" t="s">
        <v>15</v>
      </c>
      <c r="C184" s="9">
        <v>364638</v>
      </c>
      <c r="D184" s="9">
        <v>37947688.5</v>
      </c>
      <c r="E184" s="9">
        <v>27829971.363000002</v>
      </c>
      <c r="F184" s="10">
        <v>628647.33076923073</v>
      </c>
      <c r="G184" s="11">
        <f>VLOOKUP(J184,Лист2!$C$1:$F$505,2,FALSE)</f>
        <v>124</v>
      </c>
      <c r="H184" s="11">
        <f>VLOOKUP(J184,Лист2!$C$1:$F$505,3,FALSE)</f>
        <v>20868</v>
      </c>
      <c r="I184" s="11">
        <f>VLOOKUP(J184,Лист2!$C$1:$F$505,4,FALSE)</f>
        <v>19342</v>
      </c>
      <c r="J184" s="11" t="str">
        <f t="shared" si="8"/>
        <v>43979Санкт-Петербург Север</v>
      </c>
      <c r="K184" s="11">
        <f t="shared" si="9"/>
        <v>22</v>
      </c>
      <c r="L184" s="24">
        <f t="shared" si="10"/>
        <v>0.3635547088794896</v>
      </c>
      <c r="M184" s="24">
        <f t="shared" si="11"/>
        <v>0.34096584874127833</v>
      </c>
    </row>
    <row r="185" spans="1:13" x14ac:dyDescent="0.3">
      <c r="A185" s="12">
        <v>43976</v>
      </c>
      <c r="B185" s="13" t="s">
        <v>16</v>
      </c>
      <c r="C185" s="13">
        <v>66316.5</v>
      </c>
      <c r="D185" s="13">
        <v>5704650</v>
      </c>
      <c r="E185" s="13">
        <v>4375924.2359999996</v>
      </c>
      <c r="F185" s="14">
        <v>135246.95929230767</v>
      </c>
      <c r="G185" s="11">
        <f>VLOOKUP(J185,Лист2!$C$1:$F$505,2,FALSE)</f>
        <v>36</v>
      </c>
      <c r="H185" s="11">
        <f>VLOOKUP(J185,Лист2!$C$1:$F$505,3,FALSE)</f>
        <v>4641</v>
      </c>
      <c r="I185" s="11">
        <f>VLOOKUP(J185,Лист2!$C$1:$F$505,4,FALSE)</f>
        <v>4274</v>
      </c>
      <c r="J185" s="11" t="str">
        <f t="shared" si="8"/>
        <v>43976Волгоград</v>
      </c>
      <c r="K185" s="11">
        <f t="shared" si="9"/>
        <v>22</v>
      </c>
      <c r="L185" s="24">
        <f t="shared" si="10"/>
        <v>0.30364459993817877</v>
      </c>
      <c r="M185" s="24">
        <f t="shared" si="11"/>
        <v>0.27273753848138904</v>
      </c>
    </row>
    <row r="186" spans="1:13" x14ac:dyDescent="0.3">
      <c r="A186" s="8">
        <v>43951</v>
      </c>
      <c r="B186" s="9" t="s">
        <v>16</v>
      </c>
      <c r="C186" s="9">
        <v>78235.5</v>
      </c>
      <c r="D186" s="9">
        <v>6819594</v>
      </c>
      <c r="E186" s="9">
        <v>5260171.5349999992</v>
      </c>
      <c r="F186" s="10">
        <v>70931.816676923074</v>
      </c>
      <c r="G186" s="11">
        <f>VLOOKUP(J186,Лист2!$C$1:$F$505,2,FALSE)</f>
        <v>36</v>
      </c>
      <c r="H186" s="11">
        <f>VLOOKUP(J186,Лист2!$C$1:$F$505,3,FALSE)</f>
        <v>5143</v>
      </c>
      <c r="I186" s="11">
        <f>VLOOKUP(J186,Лист2!$C$1:$F$505,4,FALSE)</f>
        <v>4715</v>
      </c>
      <c r="J186" s="11" t="str">
        <f t="shared" si="8"/>
        <v>43951Волгоград</v>
      </c>
      <c r="K186" s="11">
        <f t="shared" si="9"/>
        <v>18</v>
      </c>
      <c r="L186" s="24">
        <f t="shared" si="10"/>
        <v>0.2964584813677566</v>
      </c>
      <c r="M186" s="24">
        <f t="shared" si="11"/>
        <v>0.282973784869751</v>
      </c>
    </row>
    <row r="187" spans="1:13" x14ac:dyDescent="0.3">
      <c r="A187" s="12">
        <v>43961</v>
      </c>
      <c r="B187" s="13" t="s">
        <v>16</v>
      </c>
      <c r="C187" s="13">
        <v>88311</v>
      </c>
      <c r="D187" s="13">
        <v>7726069.5</v>
      </c>
      <c r="E187" s="13">
        <v>5922893.7209999999</v>
      </c>
      <c r="F187" s="14">
        <v>161614.12454615385</v>
      </c>
      <c r="G187" s="11">
        <f>VLOOKUP(J187,Лист2!$C$1:$F$505,2,FALSE)</f>
        <v>36</v>
      </c>
      <c r="H187" s="11">
        <f>VLOOKUP(J187,Лист2!$C$1:$F$505,3,FALSE)</f>
        <v>5746</v>
      </c>
      <c r="I187" s="11">
        <f>VLOOKUP(J187,Лист2!$C$1:$F$505,4,FALSE)</f>
        <v>5277</v>
      </c>
      <c r="J187" s="11" t="str">
        <f t="shared" si="8"/>
        <v>43961Волгоград</v>
      </c>
      <c r="K187" s="11">
        <f t="shared" si="9"/>
        <v>19</v>
      </c>
      <c r="L187" s="24">
        <f t="shared" si="10"/>
        <v>0.30444169082533501</v>
      </c>
      <c r="M187" s="24">
        <f t="shared" si="11"/>
        <v>0.27715534530589059</v>
      </c>
    </row>
    <row r="188" spans="1:13" x14ac:dyDescent="0.3">
      <c r="A188" s="8">
        <v>43959</v>
      </c>
      <c r="B188" s="9" t="s">
        <v>16</v>
      </c>
      <c r="C188" s="9">
        <v>61804.5</v>
      </c>
      <c r="D188" s="9">
        <v>5365708.5</v>
      </c>
      <c r="E188" s="9">
        <v>4091691.3249999997</v>
      </c>
      <c r="F188" s="10">
        <v>232169.67161538458</v>
      </c>
      <c r="G188" s="11">
        <f>VLOOKUP(J188,Лист2!$C$1:$F$505,2,FALSE)</f>
        <v>36</v>
      </c>
      <c r="H188" s="11">
        <f>VLOOKUP(J188,Лист2!$C$1:$F$505,3,FALSE)</f>
        <v>4199</v>
      </c>
      <c r="I188" s="11">
        <f>VLOOKUP(J188,Лист2!$C$1:$F$505,4,FALSE)</f>
        <v>3867</v>
      </c>
      <c r="J188" s="11" t="str">
        <f t="shared" si="8"/>
        <v>43959Волгоград</v>
      </c>
      <c r="K188" s="11">
        <f t="shared" si="9"/>
        <v>19</v>
      </c>
      <c r="L188" s="24">
        <f t="shared" si="10"/>
        <v>0.31136688322890543</v>
      </c>
      <c r="M188" s="24">
        <f t="shared" si="11"/>
        <v>0.25462514657911439</v>
      </c>
    </row>
    <row r="189" spans="1:13" x14ac:dyDescent="0.3">
      <c r="A189" s="12">
        <v>43958</v>
      </c>
      <c r="B189" s="13" t="s">
        <v>16</v>
      </c>
      <c r="C189" s="13">
        <v>71067</v>
      </c>
      <c r="D189" s="13">
        <v>6175837.5</v>
      </c>
      <c r="E189" s="13">
        <v>4747959.6140000001</v>
      </c>
      <c r="F189" s="14">
        <v>157793.27424615383</v>
      </c>
      <c r="G189" s="11">
        <f>VLOOKUP(J189,Лист2!$C$1:$F$505,2,FALSE)</f>
        <v>36</v>
      </c>
      <c r="H189" s="11">
        <f>VLOOKUP(J189,Лист2!$C$1:$F$505,3,FALSE)</f>
        <v>4826</v>
      </c>
      <c r="I189" s="11">
        <f>VLOOKUP(J189,Лист2!$C$1:$F$505,4,FALSE)</f>
        <v>4426</v>
      </c>
      <c r="J189" s="11" t="str">
        <f t="shared" si="8"/>
        <v>43958Волгоград</v>
      </c>
      <c r="K189" s="11">
        <f t="shared" si="9"/>
        <v>19</v>
      </c>
      <c r="L189" s="24">
        <f t="shared" si="10"/>
        <v>0.30073505296669101</v>
      </c>
      <c r="M189" s="24">
        <f t="shared" si="11"/>
        <v>0.26750114049176621</v>
      </c>
    </row>
    <row r="190" spans="1:13" x14ac:dyDescent="0.3">
      <c r="A190" s="8">
        <v>43975</v>
      </c>
      <c r="B190" s="9" t="s">
        <v>16</v>
      </c>
      <c r="C190" s="9">
        <v>74649</v>
      </c>
      <c r="D190" s="9">
        <v>6098236.5</v>
      </c>
      <c r="E190" s="9">
        <v>5042435.841</v>
      </c>
      <c r="F190" s="10">
        <v>156805.83461538461</v>
      </c>
      <c r="G190" s="11">
        <f>VLOOKUP(J190,Лист2!$C$1:$F$505,2,FALSE)</f>
        <v>36</v>
      </c>
      <c r="H190" s="11">
        <f>VLOOKUP(J190,Лист2!$C$1:$F$505,3,FALSE)</f>
        <v>4915</v>
      </c>
      <c r="I190" s="11">
        <f>VLOOKUP(J190,Лист2!$C$1:$F$505,4,FALSE)</f>
        <v>4562</v>
      </c>
      <c r="J190" s="11" t="str">
        <f t="shared" si="8"/>
        <v>43975Волгоград</v>
      </c>
      <c r="K190" s="11">
        <f t="shared" si="9"/>
        <v>21</v>
      </c>
      <c r="L190" s="24">
        <f t="shared" si="10"/>
        <v>0.20938306253007613</v>
      </c>
      <c r="M190" s="24">
        <f t="shared" si="11"/>
        <v>0.17828582310852559</v>
      </c>
    </row>
    <row r="191" spans="1:13" x14ac:dyDescent="0.3">
      <c r="A191" s="12">
        <v>43967</v>
      </c>
      <c r="B191" s="13" t="s">
        <v>17</v>
      </c>
      <c r="C191" s="13">
        <v>44560.5</v>
      </c>
      <c r="D191" s="13">
        <v>4025148</v>
      </c>
      <c r="E191" s="13">
        <v>3259483.304</v>
      </c>
      <c r="F191" s="14">
        <v>145385.33866923075</v>
      </c>
      <c r="G191" s="11">
        <f>VLOOKUP(J191,Лист2!$C$1:$F$505,2,FALSE)</f>
        <v>21</v>
      </c>
      <c r="H191" s="11">
        <f>VLOOKUP(J191,Лист2!$C$1:$F$505,3,FALSE)</f>
        <v>2427</v>
      </c>
      <c r="I191" s="11">
        <f>VLOOKUP(J191,Лист2!$C$1:$F$505,4,FALSE)</f>
        <v>2213</v>
      </c>
      <c r="J191" s="11" t="str">
        <f t="shared" si="8"/>
        <v>43967Казань</v>
      </c>
      <c r="K191" s="11">
        <f t="shared" si="9"/>
        <v>20</v>
      </c>
      <c r="L191" s="24">
        <f t="shared" si="10"/>
        <v>0.23490370239368466</v>
      </c>
      <c r="M191" s="24">
        <f t="shared" si="11"/>
        <v>0.19029990322992901</v>
      </c>
    </row>
    <row r="192" spans="1:13" x14ac:dyDescent="0.3">
      <c r="A192" s="8">
        <v>43970</v>
      </c>
      <c r="B192" s="9" t="s">
        <v>17</v>
      </c>
      <c r="C192" s="9">
        <v>38250</v>
      </c>
      <c r="D192" s="9">
        <v>3552937.5</v>
      </c>
      <c r="E192" s="9">
        <v>2795344.17</v>
      </c>
      <c r="F192" s="10">
        <v>245048.26007692309</v>
      </c>
      <c r="G192" s="11">
        <f>VLOOKUP(J192,Лист2!$C$1:$F$505,2,FALSE)</f>
        <v>21</v>
      </c>
      <c r="H192" s="11">
        <f>VLOOKUP(J192,Лист2!$C$1:$F$505,3,FALSE)</f>
        <v>2245</v>
      </c>
      <c r="I192" s="11">
        <f>VLOOKUP(J192,Лист2!$C$1:$F$505,4,FALSE)</f>
        <v>2053</v>
      </c>
      <c r="J192" s="11" t="str">
        <f t="shared" si="8"/>
        <v>43970Казань</v>
      </c>
      <c r="K192" s="11">
        <f t="shared" si="9"/>
        <v>21</v>
      </c>
      <c r="L192" s="24">
        <f t="shared" si="10"/>
        <v>0.2710196970128369</v>
      </c>
      <c r="M192" s="24">
        <f t="shared" si="11"/>
        <v>0.18335669554532064</v>
      </c>
    </row>
    <row r="193" spans="1:13" x14ac:dyDescent="0.3">
      <c r="A193" s="12">
        <v>43968</v>
      </c>
      <c r="B193" s="13" t="s">
        <v>17</v>
      </c>
      <c r="C193" s="13">
        <v>34830</v>
      </c>
      <c r="D193" s="13">
        <v>3191155.5</v>
      </c>
      <c r="E193" s="13">
        <v>2528990.5839999998</v>
      </c>
      <c r="F193" s="14">
        <v>292821.22307692311</v>
      </c>
      <c r="G193" s="11">
        <f>VLOOKUP(J193,Лист2!$C$1:$F$505,2,FALSE)</f>
        <v>21</v>
      </c>
      <c r="H193" s="11">
        <f>VLOOKUP(J193,Лист2!$C$1:$F$505,3,FALSE)</f>
        <v>2054</v>
      </c>
      <c r="I193" s="11">
        <f>VLOOKUP(J193,Лист2!$C$1:$F$505,4,FALSE)</f>
        <v>1883</v>
      </c>
      <c r="J193" s="11" t="str">
        <f t="shared" si="8"/>
        <v>43968Казань</v>
      </c>
      <c r="K193" s="11">
        <f t="shared" si="9"/>
        <v>20</v>
      </c>
      <c r="L193" s="24">
        <f t="shared" si="10"/>
        <v>0.26182972771400409</v>
      </c>
      <c r="M193" s="24">
        <f t="shared" si="11"/>
        <v>0.14604391778276274</v>
      </c>
    </row>
    <row r="194" spans="1:13" x14ac:dyDescent="0.3">
      <c r="A194" s="8">
        <v>43960</v>
      </c>
      <c r="B194" s="9" t="s">
        <v>17</v>
      </c>
      <c r="C194" s="9">
        <v>32239.5</v>
      </c>
      <c r="D194" s="9">
        <v>3084892.5</v>
      </c>
      <c r="E194" s="9">
        <v>2384575.3629999999</v>
      </c>
      <c r="F194" s="10">
        <v>184346.05176923078</v>
      </c>
      <c r="G194" s="11">
        <f>VLOOKUP(J194,Лист2!$C$1:$F$505,2,FALSE)</f>
        <v>21</v>
      </c>
      <c r="H194" s="11">
        <f>VLOOKUP(J194,Лист2!$C$1:$F$505,3,FALSE)</f>
        <v>1891</v>
      </c>
      <c r="I194" s="11">
        <f>VLOOKUP(J194,Лист2!$C$1:$F$505,4,FALSE)</f>
        <v>1709</v>
      </c>
      <c r="J194" s="11" t="str">
        <f t="shared" si="8"/>
        <v>43960Казань</v>
      </c>
      <c r="K194" s="11">
        <f t="shared" si="9"/>
        <v>19</v>
      </c>
      <c r="L194" s="24">
        <f t="shared" si="10"/>
        <v>0.29368630904537285</v>
      </c>
      <c r="M194" s="24">
        <f t="shared" si="11"/>
        <v>0.21637860276373633</v>
      </c>
    </row>
    <row r="195" spans="1:13" x14ac:dyDescent="0.3">
      <c r="A195" s="12">
        <v>43955</v>
      </c>
      <c r="B195" s="13" t="s">
        <v>17</v>
      </c>
      <c r="C195" s="13">
        <v>30780</v>
      </c>
      <c r="D195" s="13">
        <v>2817853.5</v>
      </c>
      <c r="E195" s="13">
        <v>2169377.2250000001</v>
      </c>
      <c r="F195" s="14">
        <v>215836.18461538458</v>
      </c>
      <c r="G195" s="11">
        <f>VLOOKUP(J195,Лист2!$C$1:$F$505,2,FALSE)</f>
        <v>20</v>
      </c>
      <c r="H195" s="11">
        <f>VLOOKUP(J195,Лист2!$C$1:$F$505,3,FALSE)</f>
        <v>1804</v>
      </c>
      <c r="I195" s="11">
        <f>VLOOKUP(J195,Лист2!$C$1:$F$505,4,FALSE)</f>
        <v>1638</v>
      </c>
      <c r="J195" s="11" t="str">
        <f t="shared" ref="J195:J258" si="12">_xlfn.CONCAT(A195,B195)</f>
        <v>43955Казань</v>
      </c>
      <c r="K195" s="11">
        <f t="shared" ref="K195:K258" si="13">WEEKNUM(A195,2)</f>
        <v>19</v>
      </c>
      <c r="L195" s="24">
        <f t="shared" ref="L195:L258" si="14">(D195 - E195) / E195</f>
        <v>0.29892278185966475</v>
      </c>
      <c r="M195" s="24">
        <f t="shared" ref="M195:M258" si="15">(D195-E195-F195)/E195</f>
        <v>0.19943054873023078</v>
      </c>
    </row>
    <row r="196" spans="1:13" x14ac:dyDescent="0.3">
      <c r="A196" s="8">
        <v>43950</v>
      </c>
      <c r="B196" s="9" t="s">
        <v>17</v>
      </c>
      <c r="C196" s="9">
        <v>29142</v>
      </c>
      <c r="D196" s="9">
        <v>2627595</v>
      </c>
      <c r="E196" s="9">
        <v>2033299.2799999998</v>
      </c>
      <c r="F196" s="10">
        <v>202681.39594615382</v>
      </c>
      <c r="G196" s="11">
        <f>VLOOKUP(J196,Лист2!$C$1:$F$505,2,FALSE)</f>
        <v>19</v>
      </c>
      <c r="H196" s="11">
        <f>VLOOKUP(J196,Лист2!$C$1:$F$505,3,FALSE)</f>
        <v>1676</v>
      </c>
      <c r="I196" s="11">
        <f>VLOOKUP(J196,Лист2!$C$1:$F$505,4,FALSE)</f>
        <v>1516</v>
      </c>
      <c r="J196" s="11" t="str">
        <f t="shared" si="12"/>
        <v>43950Казань</v>
      </c>
      <c r="K196" s="11">
        <f t="shared" si="13"/>
        <v>18</v>
      </c>
      <c r="L196" s="24">
        <f t="shared" si="14"/>
        <v>0.29228147860259918</v>
      </c>
      <c r="M196" s="24">
        <f t="shared" si="15"/>
        <v>0.19260043413473615</v>
      </c>
    </row>
    <row r="197" spans="1:13" x14ac:dyDescent="0.3">
      <c r="A197" s="12">
        <v>43953</v>
      </c>
      <c r="B197" s="13" t="s">
        <v>17</v>
      </c>
      <c r="C197" s="13">
        <v>26428.5</v>
      </c>
      <c r="D197" s="13">
        <v>2470465.5</v>
      </c>
      <c r="E197" s="13">
        <v>1911613.1440000001</v>
      </c>
      <c r="F197" s="14">
        <v>187667.93086153845</v>
      </c>
      <c r="G197" s="11">
        <f>VLOOKUP(J197,Лист2!$C$1:$F$505,2,FALSE)</f>
        <v>20</v>
      </c>
      <c r="H197" s="11">
        <f>VLOOKUP(J197,Лист2!$C$1:$F$505,3,FALSE)</f>
        <v>1613</v>
      </c>
      <c r="I197" s="11">
        <f>VLOOKUP(J197,Лист2!$C$1:$F$505,4,FALSE)</f>
        <v>1457</v>
      </c>
      <c r="J197" s="11" t="str">
        <f t="shared" si="12"/>
        <v>43953Казань</v>
      </c>
      <c r="K197" s="11">
        <f t="shared" si="13"/>
        <v>18</v>
      </c>
      <c r="L197" s="24">
        <f t="shared" si="14"/>
        <v>0.2923459475857213</v>
      </c>
      <c r="M197" s="24">
        <f t="shared" si="15"/>
        <v>0.19417340077593725</v>
      </c>
    </row>
    <row r="198" spans="1:13" x14ac:dyDescent="0.3">
      <c r="A198" s="8">
        <v>43977</v>
      </c>
      <c r="B198" s="9" t="s">
        <v>17</v>
      </c>
      <c r="C198" s="9">
        <v>40744.5</v>
      </c>
      <c r="D198" s="9">
        <v>3700311</v>
      </c>
      <c r="E198" s="9">
        <v>2861069.8419999997</v>
      </c>
      <c r="F198" s="10">
        <v>170303.62015384613</v>
      </c>
      <c r="G198" s="11">
        <f>VLOOKUP(J198,Лист2!$C$1:$F$505,2,FALSE)</f>
        <v>21</v>
      </c>
      <c r="H198" s="11">
        <f>VLOOKUP(J198,Лист2!$C$1:$F$505,3,FALSE)</f>
        <v>2418</v>
      </c>
      <c r="I198" s="11">
        <f>VLOOKUP(J198,Лист2!$C$1:$F$505,4,FALSE)</f>
        <v>2215</v>
      </c>
      <c r="J198" s="11" t="str">
        <f t="shared" si="12"/>
        <v>43977Казань</v>
      </c>
      <c r="K198" s="11">
        <f t="shared" si="13"/>
        <v>22</v>
      </c>
      <c r="L198" s="24">
        <f t="shared" si="14"/>
        <v>0.2933312377349509</v>
      </c>
      <c r="M198" s="24">
        <f t="shared" si="15"/>
        <v>0.23380678375140282</v>
      </c>
    </row>
    <row r="199" spans="1:13" x14ac:dyDescent="0.3">
      <c r="A199" s="12">
        <v>43952</v>
      </c>
      <c r="B199" s="13" t="s">
        <v>17</v>
      </c>
      <c r="C199" s="13">
        <v>46620</v>
      </c>
      <c r="D199" s="13">
        <v>4293241.5</v>
      </c>
      <c r="E199" s="13">
        <v>3389723.9589999998</v>
      </c>
      <c r="F199" s="14">
        <v>329717.03827692306</v>
      </c>
      <c r="G199" s="11">
        <f>VLOOKUP(J199,Лист2!$C$1:$F$505,2,FALSE)</f>
        <v>20</v>
      </c>
      <c r="H199" s="11">
        <f>VLOOKUP(J199,Лист2!$C$1:$F$505,3,FALSE)</f>
        <v>2468</v>
      </c>
      <c r="I199" s="11">
        <f>VLOOKUP(J199,Лист2!$C$1:$F$505,4,FALSE)</f>
        <v>2221</v>
      </c>
      <c r="J199" s="11" t="str">
        <f t="shared" si="12"/>
        <v>43952Казань</v>
      </c>
      <c r="K199" s="11">
        <f t="shared" si="13"/>
        <v>18</v>
      </c>
      <c r="L199" s="24">
        <f t="shared" si="14"/>
        <v>0.2665460526958503</v>
      </c>
      <c r="M199" s="24">
        <f t="shared" si="15"/>
        <v>0.16927646901736318</v>
      </c>
    </row>
    <row r="200" spans="1:13" x14ac:dyDescent="0.3">
      <c r="A200" s="8">
        <v>43963</v>
      </c>
      <c r="B200" s="9" t="s">
        <v>17</v>
      </c>
      <c r="C200" s="9">
        <v>32419.5</v>
      </c>
      <c r="D200" s="9">
        <v>3080614.5</v>
      </c>
      <c r="E200" s="9">
        <v>2363955.7909999997</v>
      </c>
      <c r="F200" s="10">
        <v>200042.36143846155</v>
      </c>
      <c r="G200" s="11">
        <f>VLOOKUP(J200,Лист2!$C$1:$F$505,2,FALSE)</f>
        <v>21</v>
      </c>
      <c r="H200" s="11">
        <f>VLOOKUP(J200,Лист2!$C$1:$F$505,3,FALSE)</f>
        <v>1926</v>
      </c>
      <c r="I200" s="11">
        <f>VLOOKUP(J200,Лист2!$C$1:$F$505,4,FALSE)</f>
        <v>1745</v>
      </c>
      <c r="J200" s="11" t="str">
        <f t="shared" si="12"/>
        <v>43963Казань</v>
      </c>
      <c r="K200" s="11">
        <f t="shared" si="13"/>
        <v>20</v>
      </c>
      <c r="L200" s="24">
        <f t="shared" si="14"/>
        <v>0.30316079163935616</v>
      </c>
      <c r="M200" s="24">
        <f t="shared" si="15"/>
        <v>0.21853892087508109</v>
      </c>
    </row>
    <row r="201" spans="1:13" x14ac:dyDescent="0.3">
      <c r="A201" s="12">
        <v>43972</v>
      </c>
      <c r="B201" s="13" t="s">
        <v>17</v>
      </c>
      <c r="C201" s="13">
        <v>40819.5</v>
      </c>
      <c r="D201" s="13">
        <v>3810394.5</v>
      </c>
      <c r="E201" s="13">
        <v>3046897.7940000002</v>
      </c>
      <c r="F201" s="14">
        <v>144594.40769230769</v>
      </c>
      <c r="G201" s="11">
        <f>VLOOKUP(J201,Лист2!$C$1:$F$505,2,FALSE)</f>
        <v>21</v>
      </c>
      <c r="H201" s="11">
        <f>VLOOKUP(J201,Лист2!$C$1:$F$505,3,FALSE)</f>
        <v>2335</v>
      </c>
      <c r="I201" s="11">
        <f>VLOOKUP(J201,Лист2!$C$1:$F$505,4,FALSE)</f>
        <v>2126</v>
      </c>
      <c r="J201" s="11" t="str">
        <f t="shared" si="12"/>
        <v>43972Казань</v>
      </c>
      <c r="K201" s="11">
        <f t="shared" si="13"/>
        <v>21</v>
      </c>
      <c r="L201" s="24">
        <f t="shared" si="14"/>
        <v>0.25058165964854145</v>
      </c>
      <c r="M201" s="24">
        <f t="shared" si="15"/>
        <v>0.2031253885596177</v>
      </c>
    </row>
    <row r="202" spans="1:13" x14ac:dyDescent="0.3">
      <c r="A202" s="8">
        <v>43971</v>
      </c>
      <c r="B202" s="9" t="s">
        <v>17</v>
      </c>
      <c r="C202" s="9">
        <v>41391</v>
      </c>
      <c r="D202" s="9">
        <v>3918987</v>
      </c>
      <c r="E202" s="9">
        <v>3141103.9569999999</v>
      </c>
      <c r="F202" s="10">
        <v>205451.17950769232</v>
      </c>
      <c r="G202" s="11">
        <f>VLOOKUP(J202,Лист2!$C$1:$F$505,2,FALSE)</f>
        <v>21</v>
      </c>
      <c r="H202" s="11">
        <f>VLOOKUP(J202,Лист2!$C$1:$F$505,3,FALSE)</f>
        <v>2410</v>
      </c>
      <c r="I202" s="11">
        <f>VLOOKUP(J202,Лист2!$C$1:$F$505,4,FALSE)</f>
        <v>2202</v>
      </c>
      <c r="J202" s="11" t="str">
        <f t="shared" si="12"/>
        <v>43971Казань</v>
      </c>
      <c r="K202" s="11">
        <f t="shared" si="13"/>
        <v>21</v>
      </c>
      <c r="L202" s="24">
        <f t="shared" si="14"/>
        <v>0.24764638599957042</v>
      </c>
      <c r="M202" s="24">
        <f t="shared" si="15"/>
        <v>0.18223906987116242</v>
      </c>
    </row>
    <row r="203" spans="1:13" x14ac:dyDescent="0.3">
      <c r="A203" s="12">
        <v>43956</v>
      </c>
      <c r="B203" s="13" t="s">
        <v>17</v>
      </c>
      <c r="C203" s="13">
        <v>29482.5</v>
      </c>
      <c r="D203" s="13">
        <v>2648688</v>
      </c>
      <c r="E203" s="13">
        <v>2021918.12</v>
      </c>
      <c r="F203" s="14">
        <v>219587.1531846154</v>
      </c>
      <c r="G203" s="11">
        <f>VLOOKUP(J203,Лист2!$C$1:$F$505,2,FALSE)</f>
        <v>20</v>
      </c>
      <c r="H203" s="11">
        <f>VLOOKUP(J203,Лист2!$C$1:$F$505,3,FALSE)</f>
        <v>1757</v>
      </c>
      <c r="I203" s="11">
        <f>VLOOKUP(J203,Лист2!$C$1:$F$505,4,FALSE)</f>
        <v>1596</v>
      </c>
      <c r="J203" s="11" t="str">
        <f t="shared" si="12"/>
        <v>43956Казань</v>
      </c>
      <c r="K203" s="11">
        <f t="shared" si="13"/>
        <v>19</v>
      </c>
      <c r="L203" s="24">
        <f t="shared" si="14"/>
        <v>0.30998776547885126</v>
      </c>
      <c r="M203" s="24">
        <f t="shared" si="15"/>
        <v>0.20138437990524782</v>
      </c>
    </row>
    <row r="204" spans="1:13" x14ac:dyDescent="0.3">
      <c r="A204" s="8">
        <v>43949</v>
      </c>
      <c r="B204" s="9" t="s">
        <v>17</v>
      </c>
      <c r="C204" s="9">
        <v>32181</v>
      </c>
      <c r="D204" s="9">
        <v>2863600.5</v>
      </c>
      <c r="E204" s="9">
        <v>2246478.6170000001</v>
      </c>
      <c r="F204" s="10">
        <v>140503.93076923076</v>
      </c>
      <c r="G204" s="11">
        <f>VLOOKUP(J204,Лист2!$C$1:$F$505,2,FALSE)</f>
        <v>19</v>
      </c>
      <c r="H204" s="11">
        <f>VLOOKUP(J204,Лист2!$C$1:$F$505,3,FALSE)</f>
        <v>1846</v>
      </c>
      <c r="I204" s="11">
        <f>VLOOKUP(J204,Лист2!$C$1:$F$505,4,FALSE)</f>
        <v>1681</v>
      </c>
      <c r="J204" s="11" t="str">
        <f t="shared" si="12"/>
        <v>43949Казань</v>
      </c>
      <c r="K204" s="11">
        <f t="shared" si="13"/>
        <v>18</v>
      </c>
      <c r="L204" s="24">
        <f t="shared" si="14"/>
        <v>0.27470632407982537</v>
      </c>
      <c r="M204" s="24">
        <f t="shared" si="15"/>
        <v>0.21216224744985815</v>
      </c>
    </row>
    <row r="205" spans="1:13" x14ac:dyDescent="0.3">
      <c r="A205" s="12">
        <v>43964</v>
      </c>
      <c r="B205" s="13" t="s">
        <v>17</v>
      </c>
      <c r="C205" s="13">
        <v>35535</v>
      </c>
      <c r="D205" s="13">
        <v>3288069</v>
      </c>
      <c r="E205" s="13">
        <v>2580984.0299999998</v>
      </c>
      <c r="F205" s="14">
        <v>208081.82515384615</v>
      </c>
      <c r="G205" s="11">
        <f>VLOOKUP(J205,Лист2!$C$1:$F$505,2,FALSE)</f>
        <v>21</v>
      </c>
      <c r="H205" s="11">
        <f>VLOOKUP(J205,Лист2!$C$1:$F$505,3,FALSE)</f>
        <v>2061</v>
      </c>
      <c r="I205" s="11">
        <f>VLOOKUP(J205,Лист2!$C$1:$F$505,4,FALSE)</f>
        <v>1876</v>
      </c>
      <c r="J205" s="11" t="str">
        <f t="shared" si="12"/>
        <v>43964Казань</v>
      </c>
      <c r="K205" s="11">
        <f t="shared" si="13"/>
        <v>20</v>
      </c>
      <c r="L205" s="24">
        <f t="shared" si="14"/>
        <v>0.27395945181419828</v>
      </c>
      <c r="M205" s="24">
        <f t="shared" si="15"/>
        <v>0.19333833105745876</v>
      </c>
    </row>
    <row r="206" spans="1:13" x14ac:dyDescent="0.3">
      <c r="A206" s="8">
        <v>43982</v>
      </c>
      <c r="B206" s="9" t="s">
        <v>16</v>
      </c>
      <c r="C206" s="9">
        <v>76234.5</v>
      </c>
      <c r="D206" s="9">
        <v>6500848.5</v>
      </c>
      <c r="E206" s="9">
        <v>5172874.4439999992</v>
      </c>
      <c r="F206" s="10">
        <v>60556.251538461533</v>
      </c>
      <c r="G206" s="11">
        <f>VLOOKUP(J206,Лист2!$C$1:$F$505,2,FALSE)</f>
        <v>37</v>
      </c>
      <c r="H206" s="11">
        <f>VLOOKUP(J206,Лист2!$C$1:$F$505,3,FALSE)</f>
        <v>5215</v>
      </c>
      <c r="I206" s="11">
        <f>VLOOKUP(J206,Лист2!$C$1:$F$505,4,FALSE)</f>
        <v>4848</v>
      </c>
      <c r="J206" s="11" t="str">
        <f t="shared" si="12"/>
        <v>43982Волгоград</v>
      </c>
      <c r="K206" s="11">
        <f t="shared" si="13"/>
        <v>22</v>
      </c>
      <c r="L206" s="24">
        <f t="shared" si="14"/>
        <v>0.25671878766365841</v>
      </c>
      <c r="M206" s="24">
        <f t="shared" si="15"/>
        <v>0.24501228827071439</v>
      </c>
    </row>
    <row r="207" spans="1:13" x14ac:dyDescent="0.3">
      <c r="A207" s="12">
        <v>43954</v>
      </c>
      <c r="B207" s="13" t="s">
        <v>17</v>
      </c>
      <c r="C207" s="13">
        <v>29935.5</v>
      </c>
      <c r="D207" s="13">
        <v>2720002.5</v>
      </c>
      <c r="E207" s="13">
        <v>2102974.0010000002</v>
      </c>
      <c r="F207" s="14">
        <v>175338.6411076923</v>
      </c>
      <c r="G207" s="11">
        <f>VLOOKUP(J207,Лист2!$C$1:$F$505,2,FALSE)</f>
        <v>20</v>
      </c>
      <c r="H207" s="11">
        <f>VLOOKUP(J207,Лист2!$C$1:$F$505,3,FALSE)</f>
        <v>1716</v>
      </c>
      <c r="I207" s="11">
        <f>VLOOKUP(J207,Лист2!$C$1:$F$505,4,FALSE)</f>
        <v>1561</v>
      </c>
      <c r="J207" s="11" t="str">
        <f t="shared" si="12"/>
        <v>43954Казань</v>
      </c>
      <c r="K207" s="11">
        <f t="shared" si="13"/>
        <v>18</v>
      </c>
      <c r="L207" s="24">
        <f t="shared" si="14"/>
        <v>0.293407573610797</v>
      </c>
      <c r="M207" s="24">
        <f t="shared" si="15"/>
        <v>0.21003105967181548</v>
      </c>
    </row>
    <row r="208" spans="1:13" x14ac:dyDescent="0.3">
      <c r="A208" s="8">
        <v>43981</v>
      </c>
      <c r="B208" s="9" t="s">
        <v>16</v>
      </c>
      <c r="C208" s="9">
        <v>106926</v>
      </c>
      <c r="D208" s="9">
        <v>9098386.5</v>
      </c>
      <c r="E208" s="9">
        <v>7354572.0109999999</v>
      </c>
      <c r="F208" s="10">
        <v>193869.59292307691</v>
      </c>
      <c r="G208" s="11">
        <f>VLOOKUP(J208,Лист2!$C$1:$F$505,2,FALSE)</f>
        <v>37</v>
      </c>
      <c r="H208" s="11">
        <f>VLOOKUP(J208,Лист2!$C$1:$F$505,3,FALSE)</f>
        <v>6645</v>
      </c>
      <c r="I208" s="11">
        <f>VLOOKUP(J208,Лист2!$C$1:$F$505,4,FALSE)</f>
        <v>6122</v>
      </c>
      <c r="J208" s="11" t="str">
        <f t="shared" si="12"/>
        <v>43981Волгоград</v>
      </c>
      <c r="K208" s="11">
        <f t="shared" si="13"/>
        <v>22</v>
      </c>
      <c r="L208" s="24">
        <f t="shared" si="14"/>
        <v>0.2371061818949943</v>
      </c>
      <c r="M208" s="24">
        <f t="shared" si="15"/>
        <v>0.21074576382673524</v>
      </c>
    </row>
    <row r="209" spans="1:13" x14ac:dyDescent="0.3">
      <c r="A209" s="12">
        <v>43957</v>
      </c>
      <c r="B209" s="13" t="s">
        <v>17</v>
      </c>
      <c r="C209" s="13">
        <v>30342</v>
      </c>
      <c r="D209" s="13">
        <v>2738127</v>
      </c>
      <c r="E209" s="13">
        <v>2094375.01</v>
      </c>
      <c r="F209" s="14">
        <v>174068.47879999998</v>
      </c>
      <c r="G209" s="11">
        <f>VLOOKUP(J209,Лист2!$C$1:$F$505,2,FALSE)</f>
        <v>20</v>
      </c>
      <c r="H209" s="11">
        <f>VLOOKUP(J209,Лист2!$C$1:$F$505,3,FALSE)</f>
        <v>1747</v>
      </c>
      <c r="I209" s="11">
        <f>VLOOKUP(J209,Лист2!$C$1:$F$505,4,FALSE)</f>
        <v>1570</v>
      </c>
      <c r="J209" s="11" t="str">
        <f t="shared" si="12"/>
        <v>43957Казань</v>
      </c>
      <c r="K209" s="11">
        <f t="shared" si="13"/>
        <v>19</v>
      </c>
      <c r="L209" s="24">
        <f t="shared" si="14"/>
        <v>0.30737188274606081</v>
      </c>
      <c r="M209" s="24">
        <f t="shared" si="15"/>
        <v>0.22425950890237178</v>
      </c>
    </row>
    <row r="210" spans="1:13" x14ac:dyDescent="0.3">
      <c r="A210" s="8">
        <v>43974</v>
      </c>
      <c r="B210" s="9" t="s">
        <v>17</v>
      </c>
      <c r="C210" s="9">
        <v>42999</v>
      </c>
      <c r="D210" s="9">
        <v>3883215</v>
      </c>
      <c r="E210" s="9">
        <v>3151914.3419999997</v>
      </c>
      <c r="F210" s="10">
        <v>162279.9956153846</v>
      </c>
      <c r="G210" s="11">
        <f>VLOOKUP(J210,Лист2!$C$1:$F$505,2,FALSE)</f>
        <v>21</v>
      </c>
      <c r="H210" s="11">
        <f>VLOOKUP(J210,Лист2!$C$1:$F$505,3,FALSE)</f>
        <v>2460</v>
      </c>
      <c r="I210" s="11">
        <f>VLOOKUP(J210,Лист2!$C$1:$F$505,4,FALSE)</f>
        <v>2226</v>
      </c>
      <c r="J210" s="11" t="str">
        <f t="shared" si="12"/>
        <v>43974Казань</v>
      </c>
      <c r="K210" s="11">
        <f t="shared" si="13"/>
        <v>21</v>
      </c>
      <c r="L210" s="24">
        <f t="shared" si="14"/>
        <v>0.23201793534019852</v>
      </c>
      <c r="M210" s="24">
        <f t="shared" si="15"/>
        <v>0.18053176598179768</v>
      </c>
    </row>
    <row r="211" spans="1:13" x14ac:dyDescent="0.3">
      <c r="A211" s="12">
        <v>43979</v>
      </c>
      <c r="B211" s="13" t="s">
        <v>16</v>
      </c>
      <c r="C211" s="13">
        <v>69945</v>
      </c>
      <c r="D211" s="13">
        <v>6101931</v>
      </c>
      <c r="E211" s="13">
        <v>4743581.9779999992</v>
      </c>
      <c r="F211" s="14">
        <v>226018.55243846151</v>
      </c>
      <c r="G211" s="11">
        <f>VLOOKUP(J211,Лист2!$C$1:$F$505,2,FALSE)</f>
        <v>37</v>
      </c>
      <c r="H211" s="11">
        <f>VLOOKUP(J211,Лист2!$C$1:$F$505,3,FALSE)</f>
        <v>4840</v>
      </c>
      <c r="I211" s="11">
        <f>VLOOKUP(J211,Лист2!$C$1:$F$505,4,FALSE)</f>
        <v>4475</v>
      </c>
      <c r="J211" s="11" t="str">
        <f t="shared" si="12"/>
        <v>43979Волгоград</v>
      </c>
      <c r="K211" s="11">
        <f t="shared" si="13"/>
        <v>22</v>
      </c>
      <c r="L211" s="24">
        <f t="shared" si="14"/>
        <v>0.28635512747535802</v>
      </c>
      <c r="M211" s="24">
        <f t="shared" si="15"/>
        <v>0.23870789517565275</v>
      </c>
    </row>
    <row r="212" spans="1:13" x14ac:dyDescent="0.3">
      <c r="A212" s="8">
        <v>43976</v>
      </c>
      <c r="B212" s="9" t="s">
        <v>17</v>
      </c>
      <c r="C212" s="9">
        <v>38740.5</v>
      </c>
      <c r="D212" s="9">
        <v>3561655.5</v>
      </c>
      <c r="E212" s="9">
        <v>2769041.2770000002</v>
      </c>
      <c r="F212" s="10">
        <v>180495.52483076922</v>
      </c>
      <c r="G212" s="11">
        <f>VLOOKUP(J212,Лист2!$C$1:$F$505,2,FALSE)</f>
        <v>21</v>
      </c>
      <c r="H212" s="11">
        <f>VLOOKUP(J212,Лист2!$C$1:$F$505,3,FALSE)</f>
        <v>2330</v>
      </c>
      <c r="I212" s="11">
        <f>VLOOKUP(J212,Лист2!$C$1:$F$505,4,FALSE)</f>
        <v>2142</v>
      </c>
      <c r="J212" s="11" t="str">
        <f t="shared" si="12"/>
        <v>43976Казань</v>
      </c>
      <c r="K212" s="11">
        <f t="shared" si="13"/>
        <v>22</v>
      </c>
      <c r="L212" s="24">
        <f t="shared" si="14"/>
        <v>0.28624138960424739</v>
      </c>
      <c r="M212" s="24">
        <f t="shared" si="15"/>
        <v>0.2210579897286343</v>
      </c>
    </row>
    <row r="213" spans="1:13" x14ac:dyDescent="0.3">
      <c r="A213" s="12">
        <v>43951</v>
      </c>
      <c r="B213" s="13" t="s">
        <v>17</v>
      </c>
      <c r="C213" s="13">
        <v>31231.5</v>
      </c>
      <c r="D213" s="13">
        <v>2853310.5</v>
      </c>
      <c r="E213" s="13">
        <v>2211817.6569999997</v>
      </c>
      <c r="F213" s="14">
        <v>63441.684615384613</v>
      </c>
      <c r="G213" s="11">
        <f>VLOOKUP(J213,Лист2!$C$1:$F$505,2,FALSE)</f>
        <v>20</v>
      </c>
      <c r="H213" s="11">
        <f>VLOOKUP(J213,Лист2!$C$1:$F$505,3,FALSE)</f>
        <v>1756</v>
      </c>
      <c r="I213" s="11">
        <f>VLOOKUP(J213,Лист2!$C$1:$F$505,4,FALSE)</f>
        <v>1586</v>
      </c>
      <c r="J213" s="11" t="str">
        <f t="shared" si="12"/>
        <v>43951Казань</v>
      </c>
      <c r="K213" s="11">
        <f t="shared" si="13"/>
        <v>18</v>
      </c>
      <c r="L213" s="24">
        <f t="shared" si="14"/>
        <v>0.29002971423516422</v>
      </c>
      <c r="M213" s="24">
        <f t="shared" si="15"/>
        <v>0.26134666054192546</v>
      </c>
    </row>
    <row r="214" spans="1:13" x14ac:dyDescent="0.3">
      <c r="A214" s="8">
        <v>43961</v>
      </c>
      <c r="B214" s="9" t="s">
        <v>17</v>
      </c>
      <c r="C214" s="9">
        <v>37489.5</v>
      </c>
      <c r="D214" s="9">
        <v>3549097.5</v>
      </c>
      <c r="E214" s="9">
        <v>2745646.9479999999</v>
      </c>
      <c r="F214" s="10">
        <v>258287.05384615384</v>
      </c>
      <c r="G214" s="11">
        <f>VLOOKUP(J214,Лист2!$C$1:$F$505,2,FALSE)</f>
        <v>21</v>
      </c>
      <c r="H214" s="11">
        <f>VLOOKUP(J214,Лист2!$C$1:$F$505,3,FALSE)</f>
        <v>2120</v>
      </c>
      <c r="I214" s="11">
        <f>VLOOKUP(J214,Лист2!$C$1:$F$505,4,FALSE)</f>
        <v>1921</v>
      </c>
      <c r="J214" s="11" t="str">
        <f t="shared" si="12"/>
        <v>43961Казань</v>
      </c>
      <c r="K214" s="11">
        <f t="shared" si="13"/>
        <v>19</v>
      </c>
      <c r="L214" s="24">
        <f t="shared" si="14"/>
        <v>0.29262704463341666</v>
      </c>
      <c r="M214" s="24">
        <f t="shared" si="15"/>
        <v>0.19855557122919879</v>
      </c>
    </row>
    <row r="215" spans="1:13" x14ac:dyDescent="0.3">
      <c r="A215" s="12">
        <v>43959</v>
      </c>
      <c r="B215" s="13" t="s">
        <v>17</v>
      </c>
      <c r="C215" s="13">
        <v>34399.5</v>
      </c>
      <c r="D215" s="13">
        <v>3201358.5</v>
      </c>
      <c r="E215" s="13">
        <v>2481896.3339999998</v>
      </c>
      <c r="F215" s="14">
        <v>156377.12456923077</v>
      </c>
      <c r="G215" s="11">
        <f>VLOOKUP(J215,Лист2!$C$1:$F$505,2,FALSE)</f>
        <v>21</v>
      </c>
      <c r="H215" s="11">
        <f>VLOOKUP(J215,Лист2!$C$1:$F$505,3,FALSE)</f>
        <v>1957</v>
      </c>
      <c r="I215" s="11">
        <f>VLOOKUP(J215,Лист2!$C$1:$F$505,4,FALSE)</f>
        <v>1755</v>
      </c>
      <c r="J215" s="11" t="str">
        <f t="shared" si="12"/>
        <v>43959Казань</v>
      </c>
      <c r="K215" s="11">
        <f t="shared" si="13"/>
        <v>19</v>
      </c>
      <c r="L215" s="24">
        <f t="shared" si="14"/>
        <v>0.28988405202261774</v>
      </c>
      <c r="M215" s="24">
        <f t="shared" si="15"/>
        <v>0.22687693829792713</v>
      </c>
    </row>
    <row r="216" spans="1:13" x14ac:dyDescent="0.3">
      <c r="A216" s="8">
        <v>43958</v>
      </c>
      <c r="B216" s="9" t="s">
        <v>17</v>
      </c>
      <c r="C216" s="9">
        <v>32851.5</v>
      </c>
      <c r="D216" s="9">
        <v>2934504</v>
      </c>
      <c r="E216" s="9">
        <v>2253872.1379999998</v>
      </c>
      <c r="F216" s="10">
        <v>160756.50769230767</v>
      </c>
      <c r="G216" s="11">
        <f>VLOOKUP(J216,Лист2!$C$1:$F$505,2,FALSE)</f>
        <v>21</v>
      </c>
      <c r="H216" s="11">
        <f>VLOOKUP(J216,Лист2!$C$1:$F$505,3,FALSE)</f>
        <v>1879</v>
      </c>
      <c r="I216" s="11">
        <f>VLOOKUP(J216,Лист2!$C$1:$F$505,4,FALSE)</f>
        <v>1695</v>
      </c>
      <c r="J216" s="11" t="str">
        <f t="shared" si="12"/>
        <v>43958Казань</v>
      </c>
      <c r="K216" s="11">
        <f t="shared" si="13"/>
        <v>19</v>
      </c>
      <c r="L216" s="24">
        <f t="shared" si="14"/>
        <v>0.30198335146197203</v>
      </c>
      <c r="M216" s="24">
        <f t="shared" si="15"/>
        <v>0.23065876078001926</v>
      </c>
    </row>
    <row r="217" spans="1:13" x14ac:dyDescent="0.3">
      <c r="A217" s="12">
        <v>43975</v>
      </c>
      <c r="B217" s="13" t="s">
        <v>17</v>
      </c>
      <c r="C217" s="13">
        <v>38194.5</v>
      </c>
      <c r="D217" s="13">
        <v>3449302.5</v>
      </c>
      <c r="E217" s="13">
        <v>2798056.2479999997</v>
      </c>
      <c r="F217" s="14">
        <v>174707.83838461537</v>
      </c>
      <c r="G217" s="11">
        <f>VLOOKUP(J217,Лист2!$C$1:$F$505,2,FALSE)</f>
        <v>21</v>
      </c>
      <c r="H217" s="11">
        <f>VLOOKUP(J217,Лист2!$C$1:$F$505,3,FALSE)</f>
        <v>2254</v>
      </c>
      <c r="I217" s="11">
        <f>VLOOKUP(J217,Лист2!$C$1:$F$505,4,FALSE)</f>
        <v>2061</v>
      </c>
      <c r="J217" s="11" t="str">
        <f t="shared" si="12"/>
        <v>43975Казань</v>
      </c>
      <c r="K217" s="11">
        <f t="shared" si="13"/>
        <v>21</v>
      </c>
      <c r="L217" s="24">
        <f t="shared" si="14"/>
        <v>0.23274952119547254</v>
      </c>
      <c r="M217" s="24">
        <f t="shared" si="15"/>
        <v>0.1703105196530649</v>
      </c>
    </row>
    <row r="218" spans="1:13" x14ac:dyDescent="0.3">
      <c r="A218" s="8">
        <v>43982</v>
      </c>
      <c r="B218" s="9" t="s">
        <v>17</v>
      </c>
      <c r="C218" s="9">
        <v>42423</v>
      </c>
      <c r="D218" s="9">
        <v>3994153.5</v>
      </c>
      <c r="E218" s="9">
        <v>3105853.9129999997</v>
      </c>
      <c r="F218" s="10">
        <v>53605.712153846151</v>
      </c>
      <c r="G218" s="11">
        <f>VLOOKUP(J218,Лист2!$C$1:$F$505,2,FALSE)</f>
        <v>23</v>
      </c>
      <c r="H218" s="11">
        <f>VLOOKUP(J218,Лист2!$C$1:$F$505,3,FALSE)</f>
        <v>2522</v>
      </c>
      <c r="I218" s="11">
        <f>VLOOKUP(J218,Лист2!$C$1:$F$505,4,FALSE)</f>
        <v>2295</v>
      </c>
      <c r="J218" s="11" t="str">
        <f t="shared" si="12"/>
        <v>43982Казань</v>
      </c>
      <c r="K218" s="11">
        <f t="shared" si="13"/>
        <v>22</v>
      </c>
      <c r="L218" s="24">
        <f t="shared" si="14"/>
        <v>0.28600816776407101</v>
      </c>
      <c r="M218" s="24">
        <f t="shared" si="15"/>
        <v>0.26874859482360791</v>
      </c>
    </row>
    <row r="219" spans="1:13" x14ac:dyDescent="0.3">
      <c r="A219" s="12">
        <v>43981</v>
      </c>
      <c r="B219" s="13" t="s">
        <v>17</v>
      </c>
      <c r="C219" s="13">
        <v>48286.5</v>
      </c>
      <c r="D219" s="13">
        <v>4456441.5</v>
      </c>
      <c r="E219" s="13">
        <v>3473157.5449999999</v>
      </c>
      <c r="F219" s="14">
        <v>205639.55141538463</v>
      </c>
      <c r="G219" s="11">
        <f>VLOOKUP(J219,Лист2!$C$1:$F$505,2,FALSE)</f>
        <v>22</v>
      </c>
      <c r="H219" s="11">
        <f>VLOOKUP(J219,Лист2!$C$1:$F$505,3,FALSE)</f>
        <v>2793</v>
      </c>
      <c r="I219" s="11">
        <f>VLOOKUP(J219,Лист2!$C$1:$F$505,4,FALSE)</f>
        <v>2539</v>
      </c>
      <c r="J219" s="11" t="str">
        <f t="shared" si="12"/>
        <v>43981Казань</v>
      </c>
      <c r="K219" s="11">
        <f t="shared" si="13"/>
        <v>22</v>
      </c>
      <c r="L219" s="24">
        <f t="shared" si="14"/>
        <v>0.28310951699140391</v>
      </c>
      <c r="M219" s="24">
        <f t="shared" si="15"/>
        <v>0.22390127528309847</v>
      </c>
    </row>
    <row r="220" spans="1:13" x14ac:dyDescent="0.3">
      <c r="A220" s="8">
        <v>43979</v>
      </c>
      <c r="B220" s="9" t="s">
        <v>17</v>
      </c>
      <c r="C220" s="9">
        <v>41442</v>
      </c>
      <c r="D220" s="9">
        <v>3893680.5</v>
      </c>
      <c r="E220" s="9">
        <v>3004872.3489999999</v>
      </c>
      <c r="F220" s="10">
        <v>190911.88401538462</v>
      </c>
      <c r="G220" s="11">
        <f>VLOOKUP(J220,Лист2!$C$1:$F$505,2,FALSE)</f>
        <v>22</v>
      </c>
      <c r="H220" s="11">
        <f>VLOOKUP(J220,Лист2!$C$1:$F$505,3,FALSE)</f>
        <v>2454</v>
      </c>
      <c r="I220" s="11">
        <f>VLOOKUP(J220,Лист2!$C$1:$F$505,4,FALSE)</f>
        <v>2239</v>
      </c>
      <c r="J220" s="11" t="str">
        <f t="shared" si="12"/>
        <v>43979Казань</v>
      </c>
      <c r="K220" s="11">
        <f t="shared" si="13"/>
        <v>22</v>
      </c>
      <c r="L220" s="24">
        <f t="shared" si="14"/>
        <v>0.29578898794013297</v>
      </c>
      <c r="M220" s="24">
        <f t="shared" si="15"/>
        <v>0.23225488005068515</v>
      </c>
    </row>
    <row r="221" spans="1:13" x14ac:dyDescent="0.3">
      <c r="A221" s="12">
        <v>43967</v>
      </c>
      <c r="B221" s="13" t="s">
        <v>18</v>
      </c>
      <c r="C221" s="13">
        <v>18600</v>
      </c>
      <c r="D221" s="13">
        <v>1601425.5</v>
      </c>
      <c r="E221" s="13">
        <v>1268422.666</v>
      </c>
      <c r="F221" s="14">
        <v>189642.93076923076</v>
      </c>
      <c r="G221" s="11">
        <f>VLOOKUP(J221,Лист2!$C$1:$F$505,2,FALSE)</f>
        <v>15</v>
      </c>
      <c r="H221" s="11">
        <f>VLOOKUP(J221,Лист2!$C$1:$F$505,3,FALSE)</f>
        <v>1111</v>
      </c>
      <c r="I221" s="11">
        <f>VLOOKUP(J221,Лист2!$C$1:$F$505,4,FALSE)</f>
        <v>992</v>
      </c>
      <c r="J221" s="11" t="str">
        <f t="shared" si="12"/>
        <v>43967Пермь</v>
      </c>
      <c r="K221" s="11">
        <f t="shared" si="13"/>
        <v>20</v>
      </c>
      <c r="L221" s="24">
        <f t="shared" si="14"/>
        <v>0.26253302067687906</v>
      </c>
      <c r="M221" s="24">
        <f t="shared" si="15"/>
        <v>0.1130221865893157</v>
      </c>
    </row>
    <row r="222" spans="1:13" x14ac:dyDescent="0.3">
      <c r="A222" s="8">
        <v>43970</v>
      </c>
      <c r="B222" s="9" t="s">
        <v>18</v>
      </c>
      <c r="C222" s="9">
        <v>16638</v>
      </c>
      <c r="D222" s="9">
        <v>1364847</v>
      </c>
      <c r="E222" s="9">
        <v>1137103.412</v>
      </c>
      <c r="F222" s="10">
        <v>258642.5153846154</v>
      </c>
      <c r="G222" s="11">
        <f>VLOOKUP(J222,Лист2!$C$1:$F$505,2,FALSE)</f>
        <v>16</v>
      </c>
      <c r="H222" s="11">
        <f>VLOOKUP(J222,Лист2!$C$1:$F$505,3,FALSE)</f>
        <v>1012</v>
      </c>
      <c r="I222" s="11">
        <f>VLOOKUP(J222,Лист2!$C$1:$F$505,4,FALSE)</f>
        <v>900</v>
      </c>
      <c r="J222" s="11" t="str">
        <f t="shared" si="12"/>
        <v>43970Пермь</v>
      </c>
      <c r="K222" s="11">
        <f t="shared" si="13"/>
        <v>21</v>
      </c>
      <c r="L222" s="24">
        <f t="shared" si="14"/>
        <v>0.20028397206146101</v>
      </c>
      <c r="M222" s="24">
        <f t="shared" si="15"/>
        <v>-2.7173366167522688E-2</v>
      </c>
    </row>
    <row r="223" spans="1:13" x14ac:dyDescent="0.3">
      <c r="A223" s="12">
        <v>43968</v>
      </c>
      <c r="B223" s="13" t="s">
        <v>18</v>
      </c>
      <c r="C223" s="13">
        <v>15609</v>
      </c>
      <c r="D223" s="13">
        <v>1377577.5</v>
      </c>
      <c r="E223" s="13">
        <v>1086345.0159999998</v>
      </c>
      <c r="F223" s="14">
        <v>224718.40769230769</v>
      </c>
      <c r="G223" s="11">
        <f>VLOOKUP(J223,Лист2!$C$1:$F$505,2,FALSE)</f>
        <v>15</v>
      </c>
      <c r="H223" s="11">
        <f>VLOOKUP(J223,Лист2!$C$1:$F$505,3,FALSE)</f>
        <v>971</v>
      </c>
      <c r="I223" s="11">
        <f>VLOOKUP(J223,Лист2!$C$1:$F$505,4,FALSE)</f>
        <v>856</v>
      </c>
      <c r="J223" s="11" t="str">
        <f t="shared" si="12"/>
        <v>43968Пермь</v>
      </c>
      <c r="K223" s="11">
        <f t="shared" si="13"/>
        <v>20</v>
      </c>
      <c r="L223" s="24">
        <f t="shared" si="14"/>
        <v>0.26808470578927035</v>
      </c>
      <c r="M223" s="24">
        <f t="shared" si="15"/>
        <v>6.1227395834706426E-2</v>
      </c>
    </row>
    <row r="224" spans="1:13" x14ac:dyDescent="0.3">
      <c r="A224" s="8">
        <v>43960</v>
      </c>
      <c r="B224" s="9" t="s">
        <v>18</v>
      </c>
      <c r="C224" s="9">
        <v>13948.5</v>
      </c>
      <c r="D224" s="9">
        <v>1222932</v>
      </c>
      <c r="E224" s="9">
        <v>974409.1449999999</v>
      </c>
      <c r="F224" s="10">
        <v>299208.26923076925</v>
      </c>
      <c r="G224" s="11">
        <f>VLOOKUP(J224,Лист2!$C$1:$F$505,2,FALSE)</f>
        <v>15</v>
      </c>
      <c r="H224" s="11">
        <f>VLOOKUP(J224,Лист2!$C$1:$F$505,3,FALSE)</f>
        <v>849</v>
      </c>
      <c r="I224" s="11">
        <f>VLOOKUP(J224,Лист2!$C$1:$F$505,4,FALSE)</f>
        <v>740</v>
      </c>
      <c r="J224" s="11" t="str">
        <f t="shared" si="12"/>
        <v>43960Пермь</v>
      </c>
      <c r="K224" s="11">
        <f t="shared" si="13"/>
        <v>19</v>
      </c>
      <c r="L224" s="24">
        <f t="shared" si="14"/>
        <v>0.25504979738259753</v>
      </c>
      <c r="M224" s="24">
        <f t="shared" si="15"/>
        <v>-5.201656254033736E-2</v>
      </c>
    </row>
    <row r="225" spans="1:13" x14ac:dyDescent="0.3">
      <c r="A225" s="12">
        <v>43955</v>
      </c>
      <c r="B225" s="13" t="s">
        <v>18</v>
      </c>
      <c r="C225" s="13">
        <v>12301.5</v>
      </c>
      <c r="D225" s="13">
        <v>1085211</v>
      </c>
      <c r="E225" s="13">
        <v>874153.34499999997</v>
      </c>
      <c r="F225" s="14">
        <v>243709.48269230771</v>
      </c>
      <c r="G225" s="11">
        <f>VLOOKUP(J225,Лист2!$C$1:$F$505,2,FALSE)</f>
        <v>15</v>
      </c>
      <c r="H225" s="11">
        <f>VLOOKUP(J225,Лист2!$C$1:$F$505,3,FALSE)</f>
        <v>750</v>
      </c>
      <c r="I225" s="11">
        <f>VLOOKUP(J225,Лист2!$C$1:$F$505,4,FALSE)</f>
        <v>647</v>
      </c>
      <c r="J225" s="11" t="str">
        <f t="shared" si="12"/>
        <v>43955Пермь</v>
      </c>
      <c r="K225" s="11">
        <f t="shared" si="13"/>
        <v>19</v>
      </c>
      <c r="L225" s="24">
        <f t="shared" si="14"/>
        <v>0.24144236958791257</v>
      </c>
      <c r="M225" s="24">
        <f t="shared" si="15"/>
        <v>-3.735251701440058E-2</v>
      </c>
    </row>
    <row r="226" spans="1:13" x14ac:dyDescent="0.3">
      <c r="A226" s="8">
        <v>43950</v>
      </c>
      <c r="B226" s="9" t="s">
        <v>18</v>
      </c>
      <c r="C226" s="9">
        <v>13014</v>
      </c>
      <c r="D226" s="9">
        <v>1115992.5</v>
      </c>
      <c r="E226" s="9">
        <v>928035.23599999992</v>
      </c>
      <c r="F226" s="10">
        <v>185811.06153846154</v>
      </c>
      <c r="G226" s="11">
        <f>VLOOKUP(J226,Лист2!$C$1:$F$505,2,FALSE)</f>
        <v>15</v>
      </c>
      <c r="H226" s="11">
        <f>VLOOKUP(J226,Лист2!$C$1:$F$505,3,FALSE)</f>
        <v>786</v>
      </c>
      <c r="I226" s="11">
        <f>VLOOKUP(J226,Лист2!$C$1:$F$505,4,FALSE)</f>
        <v>695</v>
      </c>
      <c r="J226" s="11" t="str">
        <f t="shared" si="12"/>
        <v>43950Пермь</v>
      </c>
      <c r="K226" s="11">
        <f t="shared" si="13"/>
        <v>18</v>
      </c>
      <c r="L226" s="24">
        <f t="shared" si="14"/>
        <v>0.20253246504963535</v>
      </c>
      <c r="M226" s="24">
        <f t="shared" si="15"/>
        <v>2.3126303595853398E-3</v>
      </c>
    </row>
    <row r="227" spans="1:13" x14ac:dyDescent="0.3">
      <c r="A227" s="12">
        <v>43953</v>
      </c>
      <c r="B227" s="13" t="s">
        <v>18</v>
      </c>
      <c r="C227" s="13">
        <v>12313.5</v>
      </c>
      <c r="D227" s="13">
        <v>1053220.5</v>
      </c>
      <c r="E227" s="13">
        <v>843395.10900000005</v>
      </c>
      <c r="F227" s="14">
        <v>137019.67692307691</v>
      </c>
      <c r="G227" s="11">
        <f>VLOOKUP(J227,Лист2!$C$1:$F$505,2,FALSE)</f>
        <v>15</v>
      </c>
      <c r="H227" s="11">
        <f>VLOOKUP(J227,Лист2!$C$1:$F$505,3,FALSE)</f>
        <v>751</v>
      </c>
      <c r="I227" s="11">
        <f>VLOOKUP(J227,Лист2!$C$1:$F$505,4,FALSE)</f>
        <v>651</v>
      </c>
      <c r="J227" s="11" t="str">
        <f t="shared" si="12"/>
        <v>43953Пермь</v>
      </c>
      <c r="K227" s="11">
        <f t="shared" si="13"/>
        <v>18</v>
      </c>
      <c r="L227" s="24">
        <f t="shared" si="14"/>
        <v>0.24878658740241749</v>
      </c>
      <c r="M227" s="24">
        <f t="shared" si="15"/>
        <v>8.6324562829452015E-2</v>
      </c>
    </row>
    <row r="228" spans="1:13" x14ac:dyDescent="0.3">
      <c r="A228" s="8">
        <v>43977</v>
      </c>
      <c r="B228" s="9" t="s">
        <v>18</v>
      </c>
      <c r="C228" s="9">
        <v>17391</v>
      </c>
      <c r="D228" s="9">
        <v>1489132.5</v>
      </c>
      <c r="E228" s="9">
        <v>1209901.0159999998</v>
      </c>
      <c r="F228" s="10">
        <v>272121.81538461539</v>
      </c>
      <c r="G228" s="11">
        <f>VLOOKUP(J228,Лист2!$C$1:$F$505,2,FALSE)</f>
        <v>17</v>
      </c>
      <c r="H228" s="11">
        <f>VLOOKUP(J228,Лист2!$C$1:$F$505,3,FALSE)</f>
        <v>1140</v>
      </c>
      <c r="I228" s="11">
        <f>VLOOKUP(J228,Лист2!$C$1:$F$505,4,FALSE)</f>
        <v>1016</v>
      </c>
      <c r="J228" s="11" t="str">
        <f t="shared" si="12"/>
        <v>43977Пермь</v>
      </c>
      <c r="K228" s="11">
        <f t="shared" si="13"/>
        <v>22</v>
      </c>
      <c r="L228" s="24">
        <f t="shared" si="14"/>
        <v>0.23078870114776415</v>
      </c>
      <c r="M228" s="24">
        <f t="shared" si="15"/>
        <v>5.8762398918299485E-3</v>
      </c>
    </row>
    <row r="229" spans="1:13" x14ac:dyDescent="0.3">
      <c r="A229" s="12">
        <v>43952</v>
      </c>
      <c r="B229" s="13" t="s">
        <v>18</v>
      </c>
      <c r="C229" s="13">
        <v>17113.5</v>
      </c>
      <c r="D229" s="13">
        <v>1465842</v>
      </c>
      <c r="E229" s="13">
        <v>1193019.642</v>
      </c>
      <c r="F229" s="14">
        <v>272484.63076923077</v>
      </c>
      <c r="G229" s="11">
        <f>VLOOKUP(J229,Лист2!$C$1:$F$505,2,FALSE)</f>
        <v>15</v>
      </c>
      <c r="H229" s="11">
        <f>VLOOKUP(J229,Лист2!$C$1:$F$505,3,FALSE)</f>
        <v>996</v>
      </c>
      <c r="I229" s="11">
        <f>VLOOKUP(J229,Лист2!$C$1:$F$505,4,FALSE)</f>
        <v>888</v>
      </c>
      <c r="J229" s="11" t="str">
        <f t="shared" si="12"/>
        <v>43952Пермь</v>
      </c>
      <c r="K229" s="11">
        <f t="shared" si="13"/>
        <v>18</v>
      </c>
      <c r="L229" s="24">
        <f t="shared" si="14"/>
        <v>0.22868220136144246</v>
      </c>
      <c r="M229" s="24">
        <f t="shared" si="15"/>
        <v>2.8308606068133191E-4</v>
      </c>
    </row>
    <row r="230" spans="1:13" x14ac:dyDescent="0.3">
      <c r="A230" s="8">
        <v>43963</v>
      </c>
      <c r="B230" s="9" t="s">
        <v>18</v>
      </c>
      <c r="C230" s="9">
        <v>12802.5</v>
      </c>
      <c r="D230" s="9">
        <v>1123830</v>
      </c>
      <c r="E230" s="9">
        <v>914932.571</v>
      </c>
      <c r="F230" s="10">
        <v>284287.79007692303</v>
      </c>
      <c r="G230" s="11">
        <f>VLOOKUP(J230,Лист2!$C$1:$F$505,2,FALSE)</f>
        <v>15</v>
      </c>
      <c r="H230" s="11">
        <f>VLOOKUP(J230,Лист2!$C$1:$F$505,3,FALSE)</f>
        <v>845</v>
      </c>
      <c r="I230" s="11">
        <f>VLOOKUP(J230,Лист2!$C$1:$F$505,4,FALSE)</f>
        <v>743</v>
      </c>
      <c r="J230" s="11" t="str">
        <f t="shared" si="12"/>
        <v>43963Пермь</v>
      </c>
      <c r="K230" s="11">
        <f t="shared" si="13"/>
        <v>20</v>
      </c>
      <c r="L230" s="24">
        <f t="shared" si="14"/>
        <v>0.22832002665691525</v>
      </c>
      <c r="M230" s="24">
        <f t="shared" si="15"/>
        <v>-8.239990953051668E-2</v>
      </c>
    </row>
    <row r="231" spans="1:13" x14ac:dyDescent="0.3">
      <c r="A231" s="12">
        <v>43972</v>
      </c>
      <c r="B231" s="13" t="s">
        <v>18</v>
      </c>
      <c r="C231" s="13">
        <v>16554</v>
      </c>
      <c r="D231" s="13">
        <v>1380751.5</v>
      </c>
      <c r="E231" s="13">
        <v>1137748.7319999998</v>
      </c>
      <c r="F231" s="14">
        <v>227139.51416923077</v>
      </c>
      <c r="G231" s="11">
        <f>VLOOKUP(J231,Лист2!$C$1:$F$505,2,FALSE)</f>
        <v>17</v>
      </c>
      <c r="H231" s="11">
        <f>VLOOKUP(J231,Лист2!$C$1:$F$505,3,FALSE)</f>
        <v>1045</v>
      </c>
      <c r="I231" s="11">
        <f>VLOOKUP(J231,Лист2!$C$1:$F$505,4,FALSE)</f>
        <v>930</v>
      </c>
      <c r="J231" s="11" t="str">
        <f t="shared" si="12"/>
        <v>43972Пермь</v>
      </c>
      <c r="K231" s="11">
        <f t="shared" si="13"/>
        <v>21</v>
      </c>
      <c r="L231" s="24">
        <f t="shared" si="14"/>
        <v>0.21358210399657926</v>
      </c>
      <c r="M231" s="24">
        <f t="shared" si="15"/>
        <v>1.3942668872839835E-2</v>
      </c>
    </row>
    <row r="232" spans="1:13" x14ac:dyDescent="0.3">
      <c r="A232" s="8">
        <v>43971</v>
      </c>
      <c r="B232" s="9" t="s">
        <v>18</v>
      </c>
      <c r="C232" s="9">
        <v>17329.5</v>
      </c>
      <c r="D232" s="9">
        <v>1430254.5</v>
      </c>
      <c r="E232" s="9">
        <v>1175778.8370000001</v>
      </c>
      <c r="F232" s="10">
        <v>286968.87692307692</v>
      </c>
      <c r="G232" s="11">
        <f>VLOOKUP(J232,Лист2!$C$1:$F$505,2,FALSE)</f>
        <v>16</v>
      </c>
      <c r="H232" s="11">
        <f>VLOOKUP(J232,Лист2!$C$1:$F$505,3,FALSE)</f>
        <v>1050</v>
      </c>
      <c r="I232" s="11">
        <f>VLOOKUP(J232,Лист2!$C$1:$F$505,4,FALSE)</f>
        <v>938</v>
      </c>
      <c r="J232" s="11" t="str">
        <f t="shared" si="12"/>
        <v>43971Пермь</v>
      </c>
      <c r="K232" s="11">
        <f t="shared" si="13"/>
        <v>21</v>
      </c>
      <c r="L232" s="24">
        <f t="shared" si="14"/>
        <v>0.2164315728366864</v>
      </c>
      <c r="M232" s="24">
        <f t="shared" si="15"/>
        <v>-2.7635481181123675E-2</v>
      </c>
    </row>
    <row r="233" spans="1:13" x14ac:dyDescent="0.3">
      <c r="A233" s="12">
        <v>43956</v>
      </c>
      <c r="B233" s="13" t="s">
        <v>18</v>
      </c>
      <c r="C233" s="13">
        <v>15987</v>
      </c>
      <c r="D233" s="13">
        <v>1384179</v>
      </c>
      <c r="E233" s="13">
        <v>1116620.7919999999</v>
      </c>
      <c r="F233" s="14">
        <v>220298.15353846154</v>
      </c>
      <c r="G233" s="11">
        <f>VLOOKUP(J233,Лист2!$C$1:$F$505,2,FALSE)</f>
        <v>15</v>
      </c>
      <c r="H233" s="11">
        <f>VLOOKUP(J233,Лист2!$C$1:$F$505,3,FALSE)</f>
        <v>922</v>
      </c>
      <c r="I233" s="11">
        <f>VLOOKUP(J233,Лист2!$C$1:$F$505,4,FALSE)</f>
        <v>823</v>
      </c>
      <c r="J233" s="11" t="str">
        <f t="shared" si="12"/>
        <v>43956Пермь</v>
      </c>
      <c r="K233" s="11">
        <f t="shared" si="13"/>
        <v>19</v>
      </c>
      <c r="L233" s="24">
        <f t="shared" si="14"/>
        <v>0.23961420915400627</v>
      </c>
      <c r="M233" s="24">
        <f t="shared" si="15"/>
        <v>4.2324175584166054E-2</v>
      </c>
    </row>
    <row r="234" spans="1:13" x14ac:dyDescent="0.3">
      <c r="A234" s="8">
        <v>43949</v>
      </c>
      <c r="B234" s="9" t="s">
        <v>18</v>
      </c>
      <c r="C234" s="9">
        <v>13303.5</v>
      </c>
      <c r="D234" s="9">
        <v>1102887</v>
      </c>
      <c r="E234" s="9">
        <v>914116.79200000002</v>
      </c>
      <c r="F234" s="10">
        <v>173095.92049999998</v>
      </c>
      <c r="G234" s="11">
        <f>VLOOKUP(J234,Лист2!$C$1:$F$505,2,FALSE)</f>
        <v>15</v>
      </c>
      <c r="H234" s="11">
        <f>VLOOKUP(J234,Лист2!$C$1:$F$505,3,FALSE)</f>
        <v>780</v>
      </c>
      <c r="I234" s="11">
        <f>VLOOKUP(J234,Лист2!$C$1:$F$505,4,FALSE)</f>
        <v>690</v>
      </c>
      <c r="J234" s="11" t="str">
        <f t="shared" si="12"/>
        <v>43949Пермь</v>
      </c>
      <c r="K234" s="11">
        <f t="shared" si="13"/>
        <v>18</v>
      </c>
      <c r="L234" s="24">
        <f t="shared" si="14"/>
        <v>0.20650556871074302</v>
      </c>
      <c r="M234" s="24">
        <f t="shared" si="15"/>
        <v>1.7146919996629935E-2</v>
      </c>
    </row>
    <row r="235" spans="1:13" x14ac:dyDescent="0.3">
      <c r="A235" s="12">
        <v>43964</v>
      </c>
      <c r="B235" s="13" t="s">
        <v>18</v>
      </c>
      <c r="C235" s="13">
        <v>14305.5</v>
      </c>
      <c r="D235" s="13">
        <v>1243507.5</v>
      </c>
      <c r="E235" s="13">
        <v>987216.74099999992</v>
      </c>
      <c r="F235" s="14">
        <v>233030.6</v>
      </c>
      <c r="G235" s="11">
        <f>VLOOKUP(J235,Лист2!$C$1:$F$505,2,FALSE)</f>
        <v>15</v>
      </c>
      <c r="H235" s="11">
        <f>VLOOKUP(J235,Лист2!$C$1:$F$505,3,FALSE)</f>
        <v>898</v>
      </c>
      <c r="I235" s="11">
        <f>VLOOKUP(J235,Лист2!$C$1:$F$505,4,FALSE)</f>
        <v>795</v>
      </c>
      <c r="J235" s="11" t="str">
        <f t="shared" si="12"/>
        <v>43964Пермь</v>
      </c>
      <c r="K235" s="11">
        <f t="shared" si="13"/>
        <v>20</v>
      </c>
      <c r="L235" s="24">
        <f t="shared" si="14"/>
        <v>0.2596094133699462</v>
      </c>
      <c r="M235" s="24">
        <f t="shared" si="15"/>
        <v>2.3561349837360662E-2</v>
      </c>
    </row>
    <row r="236" spans="1:13" x14ac:dyDescent="0.3">
      <c r="A236" s="8">
        <v>43954</v>
      </c>
      <c r="B236" s="9" t="s">
        <v>18</v>
      </c>
      <c r="C236" s="9">
        <v>12924</v>
      </c>
      <c r="D236" s="9">
        <v>1120009.5</v>
      </c>
      <c r="E236" s="9">
        <v>902752.71699999995</v>
      </c>
      <c r="F236" s="10">
        <v>193184.6</v>
      </c>
      <c r="G236" s="11">
        <f>VLOOKUP(J236,Лист2!$C$1:$F$505,2,FALSE)</f>
        <v>15</v>
      </c>
      <c r="H236" s="11">
        <f>VLOOKUP(J236,Лист2!$C$1:$F$505,3,FALSE)</f>
        <v>784</v>
      </c>
      <c r="I236" s="11">
        <f>VLOOKUP(J236,Лист2!$C$1:$F$505,4,FALSE)</f>
        <v>696</v>
      </c>
      <c r="J236" s="11" t="str">
        <f t="shared" si="12"/>
        <v>43954Пермь</v>
      </c>
      <c r="K236" s="11">
        <f t="shared" si="13"/>
        <v>18</v>
      </c>
      <c r="L236" s="24">
        <f t="shared" si="14"/>
        <v>0.24066034796547731</v>
      </c>
      <c r="M236" s="24">
        <f t="shared" si="15"/>
        <v>2.6665312157681437E-2</v>
      </c>
    </row>
    <row r="237" spans="1:13" x14ac:dyDescent="0.3">
      <c r="A237" s="12">
        <v>43957</v>
      </c>
      <c r="B237" s="13" t="s">
        <v>18</v>
      </c>
      <c r="C237" s="13">
        <v>14061</v>
      </c>
      <c r="D237" s="13">
        <v>1221057</v>
      </c>
      <c r="E237" s="13">
        <v>983096.41700000002</v>
      </c>
      <c r="F237" s="14">
        <v>373408.83343076921</v>
      </c>
      <c r="G237" s="11">
        <f>VLOOKUP(J237,Лист2!$C$1:$F$505,2,FALSE)</f>
        <v>15</v>
      </c>
      <c r="H237" s="11">
        <f>VLOOKUP(J237,Лист2!$C$1:$F$505,3,FALSE)</f>
        <v>839</v>
      </c>
      <c r="I237" s="11">
        <f>VLOOKUP(J237,Лист2!$C$1:$F$505,4,FALSE)</f>
        <v>733</v>
      </c>
      <c r="J237" s="11" t="str">
        <f t="shared" si="12"/>
        <v>43957Пермь</v>
      </c>
      <c r="K237" s="11">
        <f t="shared" si="13"/>
        <v>19</v>
      </c>
      <c r="L237" s="24">
        <f t="shared" si="14"/>
        <v>0.24205213129161468</v>
      </c>
      <c r="M237" s="24">
        <f t="shared" si="15"/>
        <v>-0.13777717840138282</v>
      </c>
    </row>
    <row r="238" spans="1:13" x14ac:dyDescent="0.3">
      <c r="A238" s="8">
        <v>43974</v>
      </c>
      <c r="B238" s="9" t="s">
        <v>18</v>
      </c>
      <c r="C238" s="9">
        <v>21958.5</v>
      </c>
      <c r="D238" s="9">
        <v>1854001.5</v>
      </c>
      <c r="E238" s="9">
        <v>1515956.368</v>
      </c>
      <c r="F238" s="10">
        <v>206787.93638461537</v>
      </c>
      <c r="G238" s="11">
        <f>VLOOKUP(J238,Лист2!$C$1:$F$505,2,FALSE)</f>
        <v>17</v>
      </c>
      <c r="H238" s="11">
        <f>VLOOKUP(J238,Лист2!$C$1:$F$505,3,FALSE)</f>
        <v>1294</v>
      </c>
      <c r="I238" s="11">
        <f>VLOOKUP(J238,Лист2!$C$1:$F$505,4,FALSE)</f>
        <v>1155</v>
      </c>
      <c r="J238" s="11" t="str">
        <f t="shared" si="12"/>
        <v>43974Пермь</v>
      </c>
      <c r="K238" s="11">
        <f t="shared" si="13"/>
        <v>21</v>
      </c>
      <c r="L238" s="24">
        <f t="shared" si="14"/>
        <v>0.2229913334814396</v>
      </c>
      <c r="M238" s="24">
        <f t="shared" si="15"/>
        <v>8.6583755565836057E-2</v>
      </c>
    </row>
    <row r="239" spans="1:13" x14ac:dyDescent="0.3">
      <c r="A239" s="12">
        <v>43976</v>
      </c>
      <c r="B239" s="13" t="s">
        <v>18</v>
      </c>
      <c r="C239" s="13">
        <v>17211</v>
      </c>
      <c r="D239" s="13">
        <v>1507867.5</v>
      </c>
      <c r="E239" s="13">
        <v>1217527.6069999998</v>
      </c>
      <c r="F239" s="14">
        <v>246242.8615384615</v>
      </c>
      <c r="G239" s="11">
        <f>VLOOKUP(J239,Лист2!$C$1:$F$505,2,FALSE)</f>
        <v>17</v>
      </c>
      <c r="H239" s="11">
        <f>VLOOKUP(J239,Лист2!$C$1:$F$505,3,FALSE)</f>
        <v>1142</v>
      </c>
      <c r="I239" s="11">
        <f>VLOOKUP(J239,Лист2!$C$1:$F$505,4,FALSE)</f>
        <v>1020</v>
      </c>
      <c r="J239" s="11" t="str">
        <f t="shared" si="12"/>
        <v>43976Пермь</v>
      </c>
      <c r="K239" s="11">
        <f t="shared" si="13"/>
        <v>22</v>
      </c>
      <c r="L239" s="24">
        <f t="shared" si="14"/>
        <v>0.23846678410471575</v>
      </c>
      <c r="M239" s="24">
        <f t="shared" si="15"/>
        <v>3.6218506428937723E-2</v>
      </c>
    </row>
    <row r="240" spans="1:13" x14ac:dyDescent="0.3">
      <c r="A240" s="8">
        <v>43951</v>
      </c>
      <c r="B240" s="9" t="s">
        <v>18</v>
      </c>
      <c r="C240" s="9">
        <v>12753</v>
      </c>
      <c r="D240" s="9">
        <v>1103068.5</v>
      </c>
      <c r="E240" s="9">
        <v>904501.45600000001</v>
      </c>
      <c r="F240" s="10">
        <v>58978.558669230762</v>
      </c>
      <c r="G240" s="11">
        <f>VLOOKUP(J240,Лист2!$C$1:$F$505,2,FALSE)</f>
        <v>15</v>
      </c>
      <c r="H240" s="11">
        <f>VLOOKUP(J240,Лист2!$C$1:$F$505,3,FALSE)</f>
        <v>791</v>
      </c>
      <c r="I240" s="11">
        <f>VLOOKUP(J240,Лист2!$C$1:$F$505,4,FALSE)</f>
        <v>691</v>
      </c>
      <c r="J240" s="11" t="str">
        <f t="shared" si="12"/>
        <v>43951Пермь</v>
      </c>
      <c r="K240" s="11">
        <f t="shared" si="13"/>
        <v>18</v>
      </c>
      <c r="L240" s="24">
        <f t="shared" si="14"/>
        <v>0.21953203356700843</v>
      </c>
      <c r="M240" s="24">
        <f t="shared" si="15"/>
        <v>0.15432643519234893</v>
      </c>
    </row>
    <row r="241" spans="1:13" x14ac:dyDescent="0.3">
      <c r="A241" s="12">
        <v>43961</v>
      </c>
      <c r="B241" s="13" t="s">
        <v>18</v>
      </c>
      <c r="C241" s="13">
        <v>16435.5</v>
      </c>
      <c r="D241" s="13">
        <v>1471537.5</v>
      </c>
      <c r="E241" s="13">
        <v>1176721.1640000001</v>
      </c>
      <c r="F241" s="14">
        <v>252262.82307692306</v>
      </c>
      <c r="G241" s="11">
        <f>VLOOKUP(J241,Лист2!$C$1:$F$505,2,FALSE)</f>
        <v>15</v>
      </c>
      <c r="H241" s="11">
        <f>VLOOKUP(J241,Лист2!$C$1:$F$505,3,FALSE)</f>
        <v>950</v>
      </c>
      <c r="I241" s="11">
        <f>VLOOKUP(J241,Лист2!$C$1:$F$505,4,FALSE)</f>
        <v>848</v>
      </c>
      <c r="J241" s="11" t="str">
        <f t="shared" si="12"/>
        <v>43961Пермь</v>
      </c>
      <c r="K241" s="11">
        <f t="shared" si="13"/>
        <v>19</v>
      </c>
      <c r="L241" s="24">
        <f t="shared" si="14"/>
        <v>0.25054052312430397</v>
      </c>
      <c r="M241" s="24">
        <f t="shared" si="15"/>
        <v>3.616278369501378E-2</v>
      </c>
    </row>
    <row r="242" spans="1:13" x14ac:dyDescent="0.3">
      <c r="A242" s="8">
        <v>43959</v>
      </c>
      <c r="B242" s="9" t="s">
        <v>18</v>
      </c>
      <c r="C242" s="9">
        <v>14494.5</v>
      </c>
      <c r="D242" s="9">
        <v>1269786</v>
      </c>
      <c r="E242" s="9">
        <v>1018857.6680000001</v>
      </c>
      <c r="F242" s="10">
        <v>197493.53076923077</v>
      </c>
      <c r="G242" s="11">
        <f>VLOOKUP(J242,Лист2!$C$1:$F$505,2,FALSE)</f>
        <v>15</v>
      </c>
      <c r="H242" s="11">
        <f>VLOOKUP(J242,Лист2!$C$1:$F$505,3,FALSE)</f>
        <v>879</v>
      </c>
      <c r="I242" s="11">
        <f>VLOOKUP(J242,Лист2!$C$1:$F$505,4,FALSE)</f>
        <v>768</v>
      </c>
      <c r="J242" s="11" t="str">
        <f t="shared" si="12"/>
        <v>43959Пермь</v>
      </c>
      <c r="K242" s="11">
        <f t="shared" si="13"/>
        <v>19</v>
      </c>
      <c r="L242" s="24">
        <f t="shared" si="14"/>
        <v>0.24628399027762915</v>
      </c>
      <c r="M242" s="24">
        <f t="shared" si="15"/>
        <v>5.2445795825103572E-2</v>
      </c>
    </row>
    <row r="243" spans="1:13" x14ac:dyDescent="0.3">
      <c r="A243" s="12">
        <v>43958</v>
      </c>
      <c r="B243" s="13" t="s">
        <v>18</v>
      </c>
      <c r="C243" s="13">
        <v>12705</v>
      </c>
      <c r="D243" s="13">
        <v>1123894.5</v>
      </c>
      <c r="E243" s="13">
        <v>898508.49699999997</v>
      </c>
      <c r="F243" s="14">
        <v>273904.81530769228</v>
      </c>
      <c r="G243" s="11">
        <f>VLOOKUP(J243,Лист2!$C$1:$F$505,2,FALSE)</f>
        <v>15</v>
      </c>
      <c r="H243" s="11">
        <f>VLOOKUP(J243,Лист2!$C$1:$F$505,3,FALSE)</f>
        <v>805</v>
      </c>
      <c r="I243" s="11">
        <f>VLOOKUP(J243,Лист2!$C$1:$F$505,4,FALSE)</f>
        <v>703</v>
      </c>
      <c r="J243" s="11" t="str">
        <f t="shared" si="12"/>
        <v>43958Пермь</v>
      </c>
      <c r="K243" s="11">
        <f t="shared" si="13"/>
        <v>19</v>
      </c>
      <c r="L243" s="24">
        <f t="shared" si="14"/>
        <v>0.25084459830099975</v>
      </c>
      <c r="M243" s="24">
        <f t="shared" si="15"/>
        <v>-5.3999280440519028E-2</v>
      </c>
    </row>
    <row r="244" spans="1:13" x14ac:dyDescent="0.3">
      <c r="A244" s="8">
        <v>43975</v>
      </c>
      <c r="B244" s="9" t="s">
        <v>18</v>
      </c>
      <c r="C244" s="9">
        <v>18075</v>
      </c>
      <c r="D244" s="9">
        <v>1548099</v>
      </c>
      <c r="E244" s="9">
        <v>1256993.4810000001</v>
      </c>
      <c r="F244" s="10">
        <v>213288.93846153846</v>
      </c>
      <c r="G244" s="11">
        <f>VLOOKUP(J244,Лист2!$C$1:$F$505,2,FALSE)</f>
        <v>17</v>
      </c>
      <c r="H244" s="11">
        <f>VLOOKUP(J244,Лист2!$C$1:$F$505,3,FALSE)</f>
        <v>1128</v>
      </c>
      <c r="I244" s="11">
        <f>VLOOKUP(J244,Лист2!$C$1:$F$505,4,FALSE)</f>
        <v>1001</v>
      </c>
      <c r="J244" s="11" t="str">
        <f t="shared" si="12"/>
        <v>43975Пермь</v>
      </c>
      <c r="K244" s="11">
        <f t="shared" si="13"/>
        <v>21</v>
      </c>
      <c r="L244" s="24">
        <f t="shared" si="14"/>
        <v>0.23158872611527873</v>
      </c>
      <c r="M244" s="24">
        <f t="shared" si="15"/>
        <v>6.1906908599521512E-2</v>
      </c>
    </row>
    <row r="245" spans="1:13" x14ac:dyDescent="0.3">
      <c r="A245" s="12">
        <v>43967</v>
      </c>
      <c r="B245" s="13" t="s">
        <v>19</v>
      </c>
      <c r="C245" s="13">
        <v>13120.5</v>
      </c>
      <c r="D245" s="13">
        <v>1215033</v>
      </c>
      <c r="E245" s="13">
        <v>985281.03599999985</v>
      </c>
      <c r="F245" s="14">
        <v>143418.86295384614</v>
      </c>
      <c r="G245" s="11">
        <f>VLOOKUP(J245,Лист2!$C$1:$F$505,2,FALSE)</f>
        <v>15</v>
      </c>
      <c r="H245" s="11">
        <f>VLOOKUP(J245,Лист2!$C$1:$F$505,3,FALSE)</f>
        <v>747</v>
      </c>
      <c r="I245" s="11">
        <f>VLOOKUP(J245,Лист2!$C$1:$F$505,4,FALSE)</f>
        <v>647</v>
      </c>
      <c r="J245" s="11" t="str">
        <f t="shared" si="12"/>
        <v>43967Ростов-на-Дону</v>
      </c>
      <c r="K245" s="11">
        <f t="shared" si="13"/>
        <v>20</v>
      </c>
      <c r="L245" s="24">
        <f t="shared" si="14"/>
        <v>0.23318419375322291</v>
      </c>
      <c r="M245" s="24">
        <f t="shared" si="15"/>
        <v>8.7622818152113535E-2</v>
      </c>
    </row>
    <row r="246" spans="1:13" x14ac:dyDescent="0.3">
      <c r="A246" s="8">
        <v>43970</v>
      </c>
      <c r="B246" s="9" t="s">
        <v>19</v>
      </c>
      <c r="C246" s="9">
        <v>16237.5</v>
      </c>
      <c r="D246" s="9">
        <v>1403047.5</v>
      </c>
      <c r="E246" s="9">
        <v>1195875.8800000001</v>
      </c>
      <c r="F246" s="10">
        <v>173178.52204615384</v>
      </c>
      <c r="G246" s="11">
        <f>VLOOKUP(J246,Лист2!$C$1:$F$505,2,FALSE)</f>
        <v>15</v>
      </c>
      <c r="H246" s="11">
        <f>VLOOKUP(J246,Лист2!$C$1:$F$505,3,FALSE)</f>
        <v>930</v>
      </c>
      <c r="I246" s="11">
        <f>VLOOKUP(J246,Лист2!$C$1:$F$505,4,FALSE)</f>
        <v>827</v>
      </c>
      <c r="J246" s="11" t="str">
        <f t="shared" si="12"/>
        <v>43970Ростов-на-Дону</v>
      </c>
      <c r="K246" s="11">
        <f t="shared" si="13"/>
        <v>21</v>
      </c>
      <c r="L246" s="24">
        <f t="shared" si="14"/>
        <v>0.17323839661353471</v>
      </c>
      <c r="M246" s="24">
        <f t="shared" si="15"/>
        <v>2.8425272657766152E-2</v>
      </c>
    </row>
    <row r="247" spans="1:13" x14ac:dyDescent="0.3">
      <c r="A247" s="12">
        <v>43968</v>
      </c>
      <c r="B247" s="13" t="s">
        <v>19</v>
      </c>
      <c r="C247" s="13">
        <v>11967</v>
      </c>
      <c r="D247" s="13">
        <v>1060489.5</v>
      </c>
      <c r="E247" s="13">
        <v>851805.179</v>
      </c>
      <c r="F247" s="14">
        <v>171981.49101538458</v>
      </c>
      <c r="G247" s="11">
        <f>VLOOKUP(J247,Лист2!$C$1:$F$505,2,FALSE)</f>
        <v>15</v>
      </c>
      <c r="H247" s="11">
        <f>VLOOKUP(J247,Лист2!$C$1:$F$505,3,FALSE)</f>
        <v>692</v>
      </c>
      <c r="I247" s="11">
        <f>VLOOKUP(J247,Лист2!$C$1:$F$505,4,FALSE)</f>
        <v>591</v>
      </c>
      <c r="J247" s="11" t="str">
        <f t="shared" si="12"/>
        <v>43968Ростов-на-Дону</v>
      </c>
      <c r="K247" s="11">
        <f t="shared" si="13"/>
        <v>20</v>
      </c>
      <c r="L247" s="24">
        <f t="shared" si="14"/>
        <v>0.24499066939812536</v>
      </c>
      <c r="M247" s="24">
        <f t="shared" si="15"/>
        <v>4.3088291653384528E-2</v>
      </c>
    </row>
    <row r="248" spans="1:13" x14ac:dyDescent="0.3">
      <c r="A248" s="8">
        <v>43960</v>
      </c>
      <c r="B248" s="9" t="s">
        <v>19</v>
      </c>
      <c r="C248" s="9">
        <v>12037.5</v>
      </c>
      <c r="D248" s="9">
        <v>1081216.5</v>
      </c>
      <c r="E248" s="9">
        <v>910141.15500000003</v>
      </c>
      <c r="F248" s="10">
        <v>143296.04318461538</v>
      </c>
      <c r="G248" s="11">
        <f>VLOOKUP(J248,Лист2!$C$1:$F$505,2,FALSE)</f>
        <v>15</v>
      </c>
      <c r="H248" s="11">
        <f>VLOOKUP(J248,Лист2!$C$1:$F$505,3,FALSE)</f>
        <v>623</v>
      </c>
      <c r="I248" s="11">
        <f>VLOOKUP(J248,Лист2!$C$1:$F$505,4,FALSE)</f>
        <v>535</v>
      </c>
      <c r="J248" s="11" t="str">
        <f t="shared" si="12"/>
        <v>43960Ростов-на-Дону</v>
      </c>
      <c r="K248" s="11">
        <f t="shared" si="13"/>
        <v>19</v>
      </c>
      <c r="L248" s="24">
        <f t="shared" si="14"/>
        <v>0.18796572823915425</v>
      </c>
      <c r="M248" s="24">
        <f t="shared" si="15"/>
        <v>3.0521970864381569E-2</v>
      </c>
    </row>
    <row r="249" spans="1:13" x14ac:dyDescent="0.3">
      <c r="A249" s="12">
        <v>43955</v>
      </c>
      <c r="B249" s="13" t="s">
        <v>19</v>
      </c>
      <c r="C249" s="13">
        <v>7087.5</v>
      </c>
      <c r="D249" s="13">
        <v>610855.5</v>
      </c>
      <c r="E249" s="13">
        <v>541946.12800000003</v>
      </c>
      <c r="F249" s="14">
        <v>150795.58461538461</v>
      </c>
      <c r="G249" s="11">
        <f>VLOOKUP(J249,Лист2!$C$1:$F$505,2,FALSE)</f>
        <v>15</v>
      </c>
      <c r="H249" s="11">
        <f>VLOOKUP(J249,Лист2!$C$1:$F$505,3,FALSE)</f>
        <v>390</v>
      </c>
      <c r="I249" s="11">
        <f>VLOOKUP(J249,Лист2!$C$1:$F$505,4,FALSE)</f>
        <v>315</v>
      </c>
      <c r="J249" s="11" t="str">
        <f t="shared" si="12"/>
        <v>43955Ростов-на-Дону</v>
      </c>
      <c r="K249" s="11">
        <f t="shared" si="13"/>
        <v>19</v>
      </c>
      <c r="L249" s="24">
        <f t="shared" si="14"/>
        <v>0.12715170095282971</v>
      </c>
      <c r="M249" s="24">
        <f t="shared" si="15"/>
        <v>-0.15109659131171915</v>
      </c>
    </row>
    <row r="250" spans="1:13" x14ac:dyDescent="0.3">
      <c r="A250" s="8">
        <v>43950</v>
      </c>
      <c r="B250" s="9" t="s">
        <v>20</v>
      </c>
      <c r="C250" s="9">
        <v>25816.5</v>
      </c>
      <c r="D250" s="9">
        <v>2360914.5</v>
      </c>
      <c r="E250" s="9">
        <v>1868643.6719999998</v>
      </c>
      <c r="F250" s="10">
        <v>137636.84266153845</v>
      </c>
      <c r="G250" s="11">
        <f>VLOOKUP(J250,Лист2!$C$1:$F$505,2,FALSE)</f>
        <v>18</v>
      </c>
      <c r="H250" s="11">
        <f>VLOOKUP(J250,Лист2!$C$1:$F$505,3,FALSE)</f>
        <v>1599</v>
      </c>
      <c r="I250" s="11">
        <f>VLOOKUP(J250,Лист2!$C$1:$F$505,4,FALSE)</f>
        <v>1450</v>
      </c>
      <c r="J250" s="11" t="str">
        <f t="shared" si="12"/>
        <v>43950Краснодар</v>
      </c>
      <c r="K250" s="11">
        <f t="shared" si="13"/>
        <v>18</v>
      </c>
      <c r="L250" s="24">
        <f t="shared" si="14"/>
        <v>0.26343750570333468</v>
      </c>
      <c r="M250" s="24">
        <f t="shared" si="15"/>
        <v>0.18978149266890398</v>
      </c>
    </row>
    <row r="251" spans="1:13" x14ac:dyDescent="0.3">
      <c r="A251" s="12">
        <v>43953</v>
      </c>
      <c r="B251" s="13" t="s">
        <v>19</v>
      </c>
      <c r="C251" s="13">
        <v>4624.5</v>
      </c>
      <c r="D251" s="13">
        <v>433243.5</v>
      </c>
      <c r="E251" s="13">
        <v>377401.46199999994</v>
      </c>
      <c r="F251" s="14">
        <v>65936.343369230759</v>
      </c>
      <c r="G251" s="11">
        <f>VLOOKUP(J251,Лист2!$C$1:$F$505,2,FALSE)</f>
        <v>15</v>
      </c>
      <c r="H251" s="11">
        <f>VLOOKUP(J251,Лист2!$C$1:$F$505,3,FALSE)</f>
        <v>274</v>
      </c>
      <c r="I251" s="11">
        <f>VLOOKUP(J251,Лист2!$C$1:$F$505,4,FALSE)</f>
        <v>203</v>
      </c>
      <c r="J251" s="11" t="str">
        <f t="shared" si="12"/>
        <v>43953Ростов-на-Дону</v>
      </c>
      <c r="K251" s="11">
        <f t="shared" si="13"/>
        <v>18</v>
      </c>
      <c r="L251" s="24">
        <f t="shared" si="14"/>
        <v>0.14796455134029149</v>
      </c>
      <c r="M251" s="24">
        <f t="shared" si="15"/>
        <v>-2.6746863448109011E-2</v>
      </c>
    </row>
    <row r="252" spans="1:13" x14ac:dyDescent="0.3">
      <c r="A252" s="8">
        <v>43977</v>
      </c>
      <c r="B252" s="9" t="s">
        <v>19</v>
      </c>
      <c r="C252" s="9">
        <v>12259.5</v>
      </c>
      <c r="D252" s="9">
        <v>1152054</v>
      </c>
      <c r="E252" s="9">
        <v>906579.62099999993</v>
      </c>
      <c r="F252" s="10">
        <v>217611.18753846153</v>
      </c>
      <c r="G252" s="11">
        <f>VLOOKUP(J252,Лист2!$C$1:$F$505,2,FALSE)</f>
        <v>15</v>
      </c>
      <c r="H252" s="11">
        <f>VLOOKUP(J252,Лист2!$C$1:$F$505,3,FALSE)</f>
        <v>812</v>
      </c>
      <c r="I252" s="11">
        <f>VLOOKUP(J252,Лист2!$C$1:$F$505,4,FALSE)</f>
        <v>711</v>
      </c>
      <c r="J252" s="11" t="str">
        <f t="shared" si="12"/>
        <v>43977Ростов-на-Дону</v>
      </c>
      <c r="K252" s="11">
        <f t="shared" si="13"/>
        <v>22</v>
      </c>
      <c r="L252" s="24">
        <f t="shared" si="14"/>
        <v>0.2707697959603706</v>
      </c>
      <c r="M252" s="24">
        <f t="shared" si="15"/>
        <v>3.073441186644383E-2</v>
      </c>
    </row>
    <row r="253" spans="1:13" x14ac:dyDescent="0.3">
      <c r="A253" s="12">
        <v>43952</v>
      </c>
      <c r="B253" s="13" t="s">
        <v>19</v>
      </c>
      <c r="C253" s="13">
        <v>5446.5</v>
      </c>
      <c r="D253" s="13">
        <v>505572</v>
      </c>
      <c r="E253" s="13">
        <v>422390.908</v>
      </c>
      <c r="F253" s="14">
        <v>42729.218369230766</v>
      </c>
      <c r="G253" s="11">
        <f>VLOOKUP(J253,Лист2!$C$1:$F$505,2,FALSE)</f>
        <v>15</v>
      </c>
      <c r="H253" s="11">
        <f>VLOOKUP(J253,Лист2!$C$1:$F$505,3,FALSE)</f>
        <v>294</v>
      </c>
      <c r="I253" s="11">
        <f>VLOOKUP(J253,Лист2!$C$1:$F$505,4,FALSE)</f>
        <v>225</v>
      </c>
      <c r="J253" s="11" t="str">
        <f t="shared" si="12"/>
        <v>43952Ростов-на-Дону</v>
      </c>
      <c r="K253" s="11">
        <f t="shared" si="13"/>
        <v>18</v>
      </c>
      <c r="L253" s="24">
        <f t="shared" si="14"/>
        <v>0.19692917253796571</v>
      </c>
      <c r="M253" s="24">
        <f t="shared" si="15"/>
        <v>9.5768807672274137E-2</v>
      </c>
    </row>
    <row r="254" spans="1:13" x14ac:dyDescent="0.3">
      <c r="A254" s="8">
        <v>43963</v>
      </c>
      <c r="B254" s="9" t="s">
        <v>19</v>
      </c>
      <c r="C254" s="9">
        <v>11296.5</v>
      </c>
      <c r="D254" s="9">
        <v>989632.5</v>
      </c>
      <c r="E254" s="9">
        <v>829947.41200000001</v>
      </c>
      <c r="F254" s="10">
        <v>196319.5046923077</v>
      </c>
      <c r="G254" s="11">
        <f>VLOOKUP(J254,Лист2!$C$1:$F$505,2,FALSE)</f>
        <v>15</v>
      </c>
      <c r="H254" s="11">
        <f>VLOOKUP(J254,Лист2!$C$1:$F$505,3,FALSE)</f>
        <v>624</v>
      </c>
      <c r="I254" s="11">
        <f>VLOOKUP(J254,Лист2!$C$1:$F$505,4,FALSE)</f>
        <v>538</v>
      </c>
      <c r="J254" s="11" t="str">
        <f t="shared" si="12"/>
        <v>43963Ростов-на-Дону</v>
      </c>
      <c r="K254" s="11">
        <f t="shared" si="13"/>
        <v>20</v>
      </c>
      <c r="L254" s="24">
        <f t="shared" si="14"/>
        <v>0.19240386281245489</v>
      </c>
      <c r="M254" s="24">
        <f t="shared" si="15"/>
        <v>-4.4140648145436612E-2</v>
      </c>
    </row>
    <row r="255" spans="1:13" x14ac:dyDescent="0.3">
      <c r="A255" s="12">
        <v>43972</v>
      </c>
      <c r="B255" s="13" t="s">
        <v>19</v>
      </c>
      <c r="C255" s="13">
        <v>12135</v>
      </c>
      <c r="D255" s="13">
        <v>1103623.5</v>
      </c>
      <c r="E255" s="13">
        <v>899589.3060000001</v>
      </c>
      <c r="F255" s="14">
        <v>184440.53076923077</v>
      </c>
      <c r="G255" s="11">
        <f>VLOOKUP(J255,Лист2!$C$1:$F$505,2,FALSE)</f>
        <v>15</v>
      </c>
      <c r="H255" s="11">
        <f>VLOOKUP(J255,Лист2!$C$1:$F$505,3,FALSE)</f>
        <v>749</v>
      </c>
      <c r="I255" s="11">
        <f>VLOOKUP(J255,Лист2!$C$1:$F$505,4,FALSE)</f>
        <v>652</v>
      </c>
      <c r="J255" s="11" t="str">
        <f t="shared" si="12"/>
        <v>43972Ростов-на-Дону</v>
      </c>
      <c r="K255" s="11">
        <f t="shared" si="13"/>
        <v>21</v>
      </c>
      <c r="L255" s="24">
        <f t="shared" si="14"/>
        <v>0.22680815861099163</v>
      </c>
      <c r="M255" s="24">
        <f t="shared" si="15"/>
        <v>2.1780676026365669E-2</v>
      </c>
    </row>
    <row r="256" spans="1:13" x14ac:dyDescent="0.3">
      <c r="A256" s="8">
        <v>43971</v>
      </c>
      <c r="B256" s="9" t="s">
        <v>19</v>
      </c>
      <c r="C256" s="9">
        <v>12630</v>
      </c>
      <c r="D256" s="9">
        <v>1104858</v>
      </c>
      <c r="E256" s="9">
        <v>915994.11899999983</v>
      </c>
      <c r="F256" s="10">
        <v>161654.46923076923</v>
      </c>
      <c r="G256" s="11">
        <f>VLOOKUP(J256,Лист2!$C$1:$F$505,2,FALSE)</f>
        <v>15</v>
      </c>
      <c r="H256" s="11">
        <f>VLOOKUP(J256,Лист2!$C$1:$F$505,3,FALSE)</f>
        <v>760</v>
      </c>
      <c r="I256" s="11">
        <f>VLOOKUP(J256,Лист2!$C$1:$F$505,4,FALSE)</f>
        <v>664</v>
      </c>
      <c r="J256" s="11" t="str">
        <f t="shared" si="12"/>
        <v>43971Ростов-на-Дону</v>
      </c>
      <c r="K256" s="11">
        <f t="shared" si="13"/>
        <v>21</v>
      </c>
      <c r="L256" s="24">
        <f t="shared" si="14"/>
        <v>0.20618459996903124</v>
      </c>
      <c r="M256" s="24">
        <f t="shared" si="15"/>
        <v>2.9704788715167442E-2</v>
      </c>
    </row>
    <row r="257" spans="1:13" x14ac:dyDescent="0.3">
      <c r="A257" s="12">
        <v>43956</v>
      </c>
      <c r="B257" s="13" t="s">
        <v>19</v>
      </c>
      <c r="C257" s="13">
        <v>8223</v>
      </c>
      <c r="D257" s="13">
        <v>694593</v>
      </c>
      <c r="E257" s="13">
        <v>622755.04999999993</v>
      </c>
      <c r="F257" s="14">
        <v>172368.62218461538</v>
      </c>
      <c r="G257" s="11">
        <f>VLOOKUP(J257,Лист2!$C$1:$F$505,2,FALSE)</f>
        <v>15</v>
      </c>
      <c r="H257" s="11">
        <f>VLOOKUP(J257,Лист2!$C$1:$F$505,3,FALSE)</f>
        <v>455</v>
      </c>
      <c r="I257" s="11">
        <f>VLOOKUP(J257,Лист2!$C$1:$F$505,4,FALSE)</f>
        <v>381</v>
      </c>
      <c r="J257" s="11" t="str">
        <f t="shared" si="12"/>
        <v>43956Ростов-на-Дону</v>
      </c>
      <c r="K257" s="11">
        <f t="shared" si="13"/>
        <v>19</v>
      </c>
      <c r="L257" s="24">
        <f t="shared" si="14"/>
        <v>0.11535506616927486</v>
      </c>
      <c r="M257" s="24">
        <f t="shared" si="15"/>
        <v>-0.16142891524463002</v>
      </c>
    </row>
    <row r="258" spans="1:13" x14ac:dyDescent="0.3">
      <c r="A258" s="8">
        <v>43949</v>
      </c>
      <c r="B258" s="9" t="s">
        <v>20</v>
      </c>
      <c r="C258" s="9">
        <v>25149</v>
      </c>
      <c r="D258" s="9">
        <v>2277072</v>
      </c>
      <c r="E258" s="9">
        <v>1804070.1239999998</v>
      </c>
      <c r="F258" s="10">
        <v>125553.02143076922</v>
      </c>
      <c r="G258" s="11">
        <f>VLOOKUP(J258,Лист2!$C$1:$F$505,2,FALSE)</f>
        <v>18</v>
      </c>
      <c r="H258" s="11">
        <f>VLOOKUP(J258,Лист2!$C$1:$F$505,3,FALSE)</f>
        <v>1505</v>
      </c>
      <c r="I258" s="11">
        <f>VLOOKUP(J258,Лист2!$C$1:$F$505,4,FALSE)</f>
        <v>1368</v>
      </c>
      <c r="J258" s="11" t="str">
        <f t="shared" si="12"/>
        <v>43949Краснодар</v>
      </c>
      <c r="K258" s="11">
        <f t="shared" si="13"/>
        <v>18</v>
      </c>
      <c r="L258" s="24">
        <f t="shared" si="14"/>
        <v>0.2621859703276147</v>
      </c>
      <c r="M258" s="24">
        <f t="shared" si="15"/>
        <v>0.19259165702432027</v>
      </c>
    </row>
    <row r="259" spans="1:13" x14ac:dyDescent="0.3">
      <c r="A259" s="12">
        <v>43964</v>
      </c>
      <c r="B259" s="13" t="s">
        <v>19</v>
      </c>
      <c r="C259" s="13">
        <v>10401</v>
      </c>
      <c r="D259" s="13">
        <v>949912.5</v>
      </c>
      <c r="E259" s="13">
        <v>785961.28899999999</v>
      </c>
      <c r="F259" s="14">
        <v>253438.94004615385</v>
      </c>
      <c r="G259" s="11">
        <f>VLOOKUP(J259,Лист2!$C$1:$F$505,2,FALSE)</f>
        <v>15</v>
      </c>
      <c r="H259" s="11">
        <f>VLOOKUP(J259,Лист2!$C$1:$F$505,3,FALSE)</f>
        <v>599</v>
      </c>
      <c r="I259" s="11">
        <f>VLOOKUP(J259,Лист2!$C$1:$F$505,4,FALSE)</f>
        <v>515</v>
      </c>
      <c r="J259" s="11" t="str">
        <f t="shared" ref="J259:J322" si="16">_xlfn.CONCAT(A259,B259)</f>
        <v>43964Ростов-на-Дону</v>
      </c>
      <c r="K259" s="11">
        <f t="shared" ref="K259:K322" si="17">WEEKNUM(A259,2)</f>
        <v>20</v>
      </c>
      <c r="L259" s="24">
        <f t="shared" ref="L259:L322" si="18">(D259 - E259) / E259</f>
        <v>0.20859960063503841</v>
      </c>
      <c r="M259" s="24">
        <f t="shared" ref="M259:M322" si="19">(D259-E259-F259)/E259</f>
        <v>-0.11385768014097936</v>
      </c>
    </row>
    <row r="260" spans="1:13" x14ac:dyDescent="0.3">
      <c r="A260" s="8">
        <v>43982</v>
      </c>
      <c r="B260" s="9" t="s">
        <v>18</v>
      </c>
      <c r="C260" s="9">
        <v>17689.5</v>
      </c>
      <c r="D260" s="9">
        <v>1592119.5</v>
      </c>
      <c r="E260" s="9">
        <v>1279369.1529999999</v>
      </c>
      <c r="F260" s="10">
        <v>119890.85384615383</v>
      </c>
      <c r="G260" s="11">
        <f>VLOOKUP(J260,Лист2!$C$1:$F$505,2,FALSE)</f>
        <v>17</v>
      </c>
      <c r="H260" s="11">
        <f>VLOOKUP(J260,Лист2!$C$1:$F$505,3,FALSE)</f>
        <v>1186</v>
      </c>
      <c r="I260" s="11">
        <f>VLOOKUP(J260,Лист2!$C$1:$F$505,4,FALSE)</f>
        <v>1054</v>
      </c>
      <c r="J260" s="11" t="str">
        <f t="shared" si="16"/>
        <v>43982Пермь</v>
      </c>
      <c r="K260" s="11">
        <f t="shared" si="17"/>
        <v>22</v>
      </c>
      <c r="L260" s="24">
        <f t="shared" si="18"/>
        <v>0.24445668888188371</v>
      </c>
      <c r="M260" s="24">
        <f t="shared" si="19"/>
        <v>0.15074577396337011</v>
      </c>
    </row>
    <row r="261" spans="1:13" x14ac:dyDescent="0.3">
      <c r="A261" s="12">
        <v>43954</v>
      </c>
      <c r="B261" s="13" t="s">
        <v>19</v>
      </c>
      <c r="C261" s="13">
        <v>8127</v>
      </c>
      <c r="D261" s="13">
        <v>665302.5</v>
      </c>
      <c r="E261" s="13">
        <v>644221.49399999995</v>
      </c>
      <c r="F261" s="14">
        <v>95245.727138461531</v>
      </c>
      <c r="G261" s="11">
        <f>VLOOKUP(J261,Лист2!$C$1:$F$505,2,FALSE)</f>
        <v>15</v>
      </c>
      <c r="H261" s="11">
        <f>VLOOKUP(J261,Лист2!$C$1:$F$505,3,FALSE)</f>
        <v>455</v>
      </c>
      <c r="I261" s="11">
        <f>VLOOKUP(J261,Лист2!$C$1:$F$505,4,FALSE)</f>
        <v>384</v>
      </c>
      <c r="J261" s="11" t="str">
        <f t="shared" si="16"/>
        <v>43954Ростов-на-Дону</v>
      </c>
      <c r="K261" s="11">
        <f t="shared" si="17"/>
        <v>18</v>
      </c>
      <c r="L261" s="24">
        <f t="shared" si="18"/>
        <v>3.2723226710594751E-2</v>
      </c>
      <c r="M261" s="24">
        <f t="shared" si="19"/>
        <v>-0.11512301565408727</v>
      </c>
    </row>
    <row r="262" spans="1:13" x14ac:dyDescent="0.3">
      <c r="A262" s="8">
        <v>43981</v>
      </c>
      <c r="B262" s="9" t="s">
        <v>18</v>
      </c>
      <c r="C262" s="9">
        <v>27250.5</v>
      </c>
      <c r="D262" s="9">
        <v>2457252</v>
      </c>
      <c r="E262" s="9">
        <v>1983435.05</v>
      </c>
      <c r="F262" s="10">
        <v>175066.50692307693</v>
      </c>
      <c r="G262" s="11">
        <f>VLOOKUP(J262,Лист2!$C$1:$F$505,2,FALSE)</f>
        <v>17</v>
      </c>
      <c r="H262" s="11">
        <f>VLOOKUP(J262,Лист2!$C$1:$F$505,3,FALSE)</f>
        <v>1697</v>
      </c>
      <c r="I262" s="11">
        <f>VLOOKUP(J262,Лист2!$C$1:$F$505,4,FALSE)</f>
        <v>1499</v>
      </c>
      <c r="J262" s="11" t="str">
        <f t="shared" si="16"/>
        <v>43981Пермь</v>
      </c>
      <c r="K262" s="11">
        <f t="shared" si="17"/>
        <v>22</v>
      </c>
      <c r="L262" s="24">
        <f t="shared" si="18"/>
        <v>0.23888705102796279</v>
      </c>
      <c r="M262" s="24">
        <f t="shared" si="19"/>
        <v>0.15062275070561199</v>
      </c>
    </row>
    <row r="263" spans="1:13" x14ac:dyDescent="0.3">
      <c r="A263" s="12">
        <v>43957</v>
      </c>
      <c r="B263" s="13" t="s">
        <v>19</v>
      </c>
      <c r="C263" s="13">
        <v>8464.5</v>
      </c>
      <c r="D263" s="13">
        <v>739291.5</v>
      </c>
      <c r="E263" s="13">
        <v>651727.3679999999</v>
      </c>
      <c r="F263" s="14">
        <v>154318.62433846152</v>
      </c>
      <c r="G263" s="11">
        <f>VLOOKUP(J263,Лист2!$C$1:$F$505,2,FALSE)</f>
        <v>15</v>
      </c>
      <c r="H263" s="11">
        <f>VLOOKUP(J263,Лист2!$C$1:$F$505,3,FALSE)</f>
        <v>467</v>
      </c>
      <c r="I263" s="11">
        <f>VLOOKUP(J263,Лист2!$C$1:$F$505,4,FALSE)</f>
        <v>389</v>
      </c>
      <c r="J263" s="11" t="str">
        <f t="shared" si="16"/>
        <v>43957Ростов-на-Дону</v>
      </c>
      <c r="K263" s="11">
        <f t="shared" si="17"/>
        <v>19</v>
      </c>
      <c r="L263" s="24">
        <f t="shared" si="18"/>
        <v>0.1343569969582743</v>
      </c>
      <c r="M263" s="24">
        <f t="shared" si="19"/>
        <v>-0.10242702027891736</v>
      </c>
    </row>
    <row r="264" spans="1:13" x14ac:dyDescent="0.3">
      <c r="A264" s="8">
        <v>43974</v>
      </c>
      <c r="B264" s="9" t="s">
        <v>19</v>
      </c>
      <c r="C264" s="9">
        <v>14167.5</v>
      </c>
      <c r="D264" s="9">
        <v>1315075.5</v>
      </c>
      <c r="E264" s="9">
        <v>1074904.135</v>
      </c>
      <c r="F264" s="10">
        <v>269233.34436923079</v>
      </c>
      <c r="G264" s="11">
        <f>VLOOKUP(J264,Лист2!$C$1:$F$505,2,FALSE)</f>
        <v>15</v>
      </c>
      <c r="H264" s="11">
        <f>VLOOKUP(J264,Лист2!$C$1:$F$505,3,FALSE)</f>
        <v>840</v>
      </c>
      <c r="I264" s="11">
        <f>VLOOKUP(J264,Лист2!$C$1:$F$505,4,FALSE)</f>
        <v>725</v>
      </c>
      <c r="J264" s="11" t="str">
        <f t="shared" si="16"/>
        <v>43974Ростов-на-Дону</v>
      </c>
      <c r="K264" s="11">
        <f t="shared" si="17"/>
        <v>21</v>
      </c>
      <c r="L264" s="24">
        <f t="shared" si="18"/>
        <v>0.22343514847489165</v>
      </c>
      <c r="M264" s="24">
        <f t="shared" si="19"/>
        <v>-2.7036810467968662E-2</v>
      </c>
    </row>
    <row r="265" spans="1:13" x14ac:dyDescent="0.3">
      <c r="A265" s="12">
        <v>43979</v>
      </c>
      <c r="B265" s="13" t="s">
        <v>18</v>
      </c>
      <c r="C265" s="13">
        <v>16500</v>
      </c>
      <c r="D265" s="13">
        <v>1487928</v>
      </c>
      <c r="E265" s="13">
        <v>1187884.8939999999</v>
      </c>
      <c r="F265" s="14">
        <v>279400.0153846154</v>
      </c>
      <c r="G265" s="11">
        <f>VLOOKUP(J265,Лист2!$C$1:$F$505,2,FALSE)</f>
        <v>17</v>
      </c>
      <c r="H265" s="11">
        <f>VLOOKUP(J265,Лист2!$C$1:$F$505,3,FALSE)</f>
        <v>1097</v>
      </c>
      <c r="I265" s="11">
        <f>VLOOKUP(J265,Лист2!$C$1:$F$505,4,FALSE)</f>
        <v>968</v>
      </c>
      <c r="J265" s="11" t="str">
        <f t="shared" si="16"/>
        <v>43979Пермь</v>
      </c>
      <c r="K265" s="11">
        <f t="shared" si="17"/>
        <v>22</v>
      </c>
      <c r="L265" s="24">
        <f t="shared" si="18"/>
        <v>0.25258601024014721</v>
      </c>
      <c r="M265" s="24">
        <f t="shared" si="19"/>
        <v>1.7378022668402372E-2</v>
      </c>
    </row>
    <row r="266" spans="1:13" x14ac:dyDescent="0.3">
      <c r="A266" s="8">
        <v>43976</v>
      </c>
      <c r="B266" s="9" t="s">
        <v>19</v>
      </c>
      <c r="C266" s="9">
        <v>13260</v>
      </c>
      <c r="D266" s="9">
        <v>1230687</v>
      </c>
      <c r="E266" s="9">
        <v>985675.48699999996</v>
      </c>
      <c r="F266" s="10">
        <v>224353.45695384615</v>
      </c>
      <c r="G266" s="11">
        <f>VLOOKUP(J266,Лист2!$C$1:$F$505,2,FALSE)</f>
        <v>15</v>
      </c>
      <c r="H266" s="11">
        <f>VLOOKUP(J266,Лист2!$C$1:$F$505,3,FALSE)</f>
        <v>835</v>
      </c>
      <c r="I266" s="11">
        <f>VLOOKUP(J266,Лист2!$C$1:$F$505,4,FALSE)</f>
        <v>736</v>
      </c>
      <c r="J266" s="11" t="str">
        <f t="shared" si="16"/>
        <v>43976Ростов-на-Дону</v>
      </c>
      <c r="K266" s="11">
        <f t="shared" si="17"/>
        <v>22</v>
      </c>
      <c r="L266" s="24">
        <f t="shared" si="18"/>
        <v>0.24857218854626953</v>
      </c>
      <c r="M266" s="24">
        <f t="shared" si="19"/>
        <v>2.095827310165611E-2</v>
      </c>
    </row>
    <row r="267" spans="1:13" x14ac:dyDescent="0.3">
      <c r="A267" s="12">
        <v>43951</v>
      </c>
      <c r="B267" s="13" t="s">
        <v>19</v>
      </c>
      <c r="C267" s="13">
        <v>4285.5</v>
      </c>
      <c r="D267" s="13">
        <v>404691</v>
      </c>
      <c r="E267" s="13">
        <v>333054.54800000001</v>
      </c>
      <c r="F267" s="14">
        <v>11494.630769230769</v>
      </c>
      <c r="G267" s="11">
        <f>VLOOKUP(J267,Лист2!$C$1:$F$505,2,FALSE)</f>
        <v>15</v>
      </c>
      <c r="H267" s="11">
        <f>VLOOKUP(J267,Лист2!$C$1:$F$505,3,FALSE)</f>
        <v>262</v>
      </c>
      <c r="I267" s="11">
        <f>VLOOKUP(J267,Лист2!$C$1:$F$505,4,FALSE)</f>
        <v>195</v>
      </c>
      <c r="J267" s="11" t="str">
        <f t="shared" si="16"/>
        <v>43951Ростов-на-Дону</v>
      </c>
      <c r="K267" s="11">
        <f t="shared" si="17"/>
        <v>18</v>
      </c>
      <c r="L267" s="24">
        <f t="shared" si="18"/>
        <v>0.21508924718241645</v>
      </c>
      <c r="M267" s="24">
        <f t="shared" si="19"/>
        <v>0.18057648992311379</v>
      </c>
    </row>
    <row r="268" spans="1:13" x14ac:dyDescent="0.3">
      <c r="A268" s="8">
        <v>43961</v>
      </c>
      <c r="B268" s="9" t="s">
        <v>19</v>
      </c>
      <c r="C268" s="9">
        <v>13440</v>
      </c>
      <c r="D268" s="9">
        <v>1198285.5</v>
      </c>
      <c r="E268" s="9">
        <v>1018063.802</v>
      </c>
      <c r="F268" s="10">
        <v>178012.59307692308</v>
      </c>
      <c r="G268" s="11">
        <f>VLOOKUP(J268,Лист2!$C$1:$F$505,2,FALSE)</f>
        <v>15</v>
      </c>
      <c r="H268" s="11">
        <f>VLOOKUP(J268,Лист2!$C$1:$F$505,3,FALSE)</f>
        <v>706</v>
      </c>
      <c r="I268" s="11">
        <f>VLOOKUP(J268,Лист2!$C$1:$F$505,4,FALSE)</f>
        <v>608</v>
      </c>
      <c r="J268" s="11" t="str">
        <f t="shared" si="16"/>
        <v>43961Ростов-на-Дону</v>
      </c>
      <c r="K268" s="11">
        <f t="shared" si="17"/>
        <v>19</v>
      </c>
      <c r="L268" s="24">
        <f t="shared" si="18"/>
        <v>0.177023972020174</v>
      </c>
      <c r="M268" s="24">
        <f t="shared" si="19"/>
        <v>2.1699081322183169E-3</v>
      </c>
    </row>
    <row r="269" spans="1:13" x14ac:dyDescent="0.3">
      <c r="A269" s="12">
        <v>43959</v>
      </c>
      <c r="B269" s="13" t="s">
        <v>19</v>
      </c>
      <c r="C269" s="13">
        <v>9058.5</v>
      </c>
      <c r="D269" s="13">
        <v>798759</v>
      </c>
      <c r="E269" s="13">
        <v>669115.93699999992</v>
      </c>
      <c r="F269" s="14">
        <v>171987.47030000002</v>
      </c>
      <c r="G269" s="11">
        <f>VLOOKUP(J269,Лист2!$C$1:$F$505,2,FALSE)</f>
        <v>15</v>
      </c>
      <c r="H269" s="11">
        <f>VLOOKUP(J269,Лист2!$C$1:$F$505,3,FALSE)</f>
        <v>492</v>
      </c>
      <c r="I269" s="11">
        <f>VLOOKUP(J269,Лист2!$C$1:$F$505,4,FALSE)</f>
        <v>412</v>
      </c>
      <c r="J269" s="11" t="str">
        <f t="shared" si="16"/>
        <v>43959Ростов-на-Дону</v>
      </c>
      <c r="K269" s="11">
        <f t="shared" si="17"/>
        <v>19</v>
      </c>
      <c r="L269" s="24">
        <f t="shared" si="18"/>
        <v>0.19375276515047363</v>
      </c>
      <c r="M269" s="24">
        <f t="shared" si="19"/>
        <v>-6.3284111106144431E-2</v>
      </c>
    </row>
    <row r="270" spans="1:13" x14ac:dyDescent="0.3">
      <c r="A270" s="8">
        <v>43958</v>
      </c>
      <c r="B270" s="9" t="s">
        <v>19</v>
      </c>
      <c r="C270" s="9">
        <v>8719.5</v>
      </c>
      <c r="D270" s="9">
        <v>769276.5</v>
      </c>
      <c r="E270" s="9">
        <v>654599.97699999996</v>
      </c>
      <c r="F270" s="10">
        <v>184385.1884923077</v>
      </c>
      <c r="G270" s="11">
        <f>VLOOKUP(J270,Лист2!$C$1:$F$505,2,FALSE)</f>
        <v>15</v>
      </c>
      <c r="H270" s="11">
        <f>VLOOKUP(J270,Лист2!$C$1:$F$505,3,FALSE)</f>
        <v>480</v>
      </c>
      <c r="I270" s="11">
        <f>VLOOKUP(J270,Лист2!$C$1:$F$505,4,FALSE)</f>
        <v>398</v>
      </c>
      <c r="J270" s="11" t="str">
        <f t="shared" si="16"/>
        <v>43958Ростов-на-Дону</v>
      </c>
      <c r="K270" s="11">
        <f t="shared" si="17"/>
        <v>19</v>
      </c>
      <c r="L270" s="24">
        <f t="shared" si="18"/>
        <v>0.1751856508238161</v>
      </c>
      <c r="M270" s="24">
        <f t="shared" si="19"/>
        <v>-0.10649047959301663</v>
      </c>
    </row>
    <row r="271" spans="1:13" x14ac:dyDescent="0.3">
      <c r="A271" s="12">
        <v>43975</v>
      </c>
      <c r="B271" s="13" t="s">
        <v>19</v>
      </c>
      <c r="C271" s="13">
        <v>12666</v>
      </c>
      <c r="D271" s="13">
        <v>1184865</v>
      </c>
      <c r="E271" s="13">
        <v>953822.62099999993</v>
      </c>
      <c r="F271" s="14">
        <v>340158.78723076923</v>
      </c>
      <c r="G271" s="11">
        <f>VLOOKUP(J271,Лист2!$C$1:$F$505,2,FALSE)</f>
        <v>15</v>
      </c>
      <c r="H271" s="11">
        <f>VLOOKUP(J271,Лист2!$C$1:$F$505,3,FALSE)</f>
        <v>779</v>
      </c>
      <c r="I271" s="11">
        <f>VLOOKUP(J271,Лист2!$C$1:$F$505,4,FALSE)</f>
        <v>673</v>
      </c>
      <c r="J271" s="11" t="str">
        <f t="shared" si="16"/>
        <v>43975Ростов-на-Дону</v>
      </c>
      <c r="K271" s="11">
        <f t="shared" si="17"/>
        <v>21</v>
      </c>
      <c r="L271" s="24">
        <f t="shared" si="18"/>
        <v>0.24222782508321333</v>
      </c>
      <c r="M271" s="24">
        <f t="shared" si="19"/>
        <v>-0.11439905683550482</v>
      </c>
    </row>
    <row r="272" spans="1:13" x14ac:dyDescent="0.3">
      <c r="A272" s="8">
        <v>43967</v>
      </c>
      <c r="B272" s="9" t="s">
        <v>20</v>
      </c>
      <c r="C272" s="9">
        <v>34563</v>
      </c>
      <c r="D272" s="9">
        <v>2922883.5</v>
      </c>
      <c r="E272" s="9">
        <v>2340316.3049999997</v>
      </c>
      <c r="F272" s="10">
        <v>109812.45384615385</v>
      </c>
      <c r="G272" s="11">
        <f>VLOOKUP(J272,Лист2!$C$1:$F$505,2,FALSE)</f>
        <v>19</v>
      </c>
      <c r="H272" s="11">
        <f>VLOOKUP(J272,Лист2!$C$1:$F$505,3,FALSE)</f>
        <v>2039</v>
      </c>
      <c r="I272" s="11">
        <f>VLOOKUP(J272,Лист2!$C$1:$F$505,4,FALSE)</f>
        <v>1868</v>
      </c>
      <c r="J272" s="11" t="str">
        <f t="shared" si="16"/>
        <v>43967Краснодар</v>
      </c>
      <c r="K272" s="11">
        <f t="shared" si="17"/>
        <v>20</v>
      </c>
      <c r="L272" s="24">
        <f t="shared" si="18"/>
        <v>0.24892669155676389</v>
      </c>
      <c r="M272" s="24">
        <f t="shared" si="19"/>
        <v>0.20200463507596103</v>
      </c>
    </row>
    <row r="273" spans="1:13" x14ac:dyDescent="0.3">
      <c r="A273" s="12">
        <v>43970</v>
      </c>
      <c r="B273" s="13" t="s">
        <v>20</v>
      </c>
      <c r="C273" s="13">
        <v>28882.5</v>
      </c>
      <c r="D273" s="13">
        <v>2446530</v>
      </c>
      <c r="E273" s="13">
        <v>1956748.2629999998</v>
      </c>
      <c r="F273" s="14">
        <v>108543.03143076923</v>
      </c>
      <c r="G273" s="11">
        <f>VLOOKUP(J273,Лист2!$C$1:$F$505,2,FALSE)</f>
        <v>19</v>
      </c>
      <c r="H273" s="11">
        <f>VLOOKUP(J273,Лист2!$C$1:$F$505,3,FALSE)</f>
        <v>1831</v>
      </c>
      <c r="I273" s="11">
        <f>VLOOKUP(J273,Лист2!$C$1:$F$505,4,FALSE)</f>
        <v>1667</v>
      </c>
      <c r="J273" s="11" t="str">
        <f t="shared" si="16"/>
        <v>43970Краснодар</v>
      </c>
      <c r="K273" s="11">
        <f t="shared" si="17"/>
        <v>21</v>
      </c>
      <c r="L273" s="24">
        <f t="shared" si="18"/>
        <v>0.25030390789722157</v>
      </c>
      <c r="M273" s="24">
        <f t="shared" si="19"/>
        <v>0.19483278088349118</v>
      </c>
    </row>
    <row r="274" spans="1:13" x14ac:dyDescent="0.3">
      <c r="A274" s="8">
        <v>43968</v>
      </c>
      <c r="B274" s="9" t="s">
        <v>20</v>
      </c>
      <c r="C274" s="9">
        <v>28275</v>
      </c>
      <c r="D274" s="9">
        <v>2435632.5</v>
      </c>
      <c r="E274" s="9">
        <v>1954139.7149999999</v>
      </c>
      <c r="F274" s="10">
        <v>79541.984615384616</v>
      </c>
      <c r="G274" s="11">
        <f>VLOOKUP(J274,Лист2!$C$1:$F$505,2,FALSE)</f>
        <v>19</v>
      </c>
      <c r="H274" s="11">
        <f>VLOOKUP(J274,Лист2!$C$1:$F$505,3,FALSE)</f>
        <v>1790</v>
      </c>
      <c r="I274" s="11">
        <f>VLOOKUP(J274,Лист2!$C$1:$F$505,4,FALSE)</f>
        <v>1633</v>
      </c>
      <c r="J274" s="11" t="str">
        <f t="shared" si="16"/>
        <v>43968Краснодар</v>
      </c>
      <c r="K274" s="11">
        <f t="shared" si="17"/>
        <v>20</v>
      </c>
      <c r="L274" s="24">
        <f t="shared" si="18"/>
        <v>0.24639629464774487</v>
      </c>
      <c r="M274" s="24">
        <f t="shared" si="19"/>
        <v>0.2056919458210876</v>
      </c>
    </row>
    <row r="275" spans="1:13" x14ac:dyDescent="0.3">
      <c r="A275" s="12">
        <v>43960</v>
      </c>
      <c r="B275" s="13" t="s">
        <v>20</v>
      </c>
      <c r="C275" s="13">
        <v>26271</v>
      </c>
      <c r="D275" s="13">
        <v>2384937</v>
      </c>
      <c r="E275" s="13">
        <v>1880070.5110000002</v>
      </c>
      <c r="F275" s="14">
        <v>141472.14615384614</v>
      </c>
      <c r="G275" s="11">
        <f>VLOOKUP(J275,Лист2!$C$1:$F$505,2,FALSE)</f>
        <v>19</v>
      </c>
      <c r="H275" s="11">
        <f>VLOOKUP(J275,Лист2!$C$1:$F$505,3,FALSE)</f>
        <v>1542</v>
      </c>
      <c r="I275" s="11">
        <f>VLOOKUP(J275,Лист2!$C$1:$F$505,4,FALSE)</f>
        <v>1412</v>
      </c>
      <c r="J275" s="11" t="str">
        <f t="shared" si="16"/>
        <v>43960Краснодар</v>
      </c>
      <c r="K275" s="11">
        <f t="shared" si="17"/>
        <v>19</v>
      </c>
      <c r="L275" s="24">
        <f t="shared" si="18"/>
        <v>0.26853593311852109</v>
      </c>
      <c r="M275" s="24">
        <f t="shared" si="19"/>
        <v>0.19328761379958351</v>
      </c>
    </row>
    <row r="276" spans="1:13" x14ac:dyDescent="0.3">
      <c r="A276" s="8">
        <v>43955</v>
      </c>
      <c r="B276" s="9" t="s">
        <v>20</v>
      </c>
      <c r="C276" s="9">
        <v>23587.5</v>
      </c>
      <c r="D276" s="9">
        <v>2155668</v>
      </c>
      <c r="E276" s="9">
        <v>1685753.1839999999</v>
      </c>
      <c r="F276" s="10">
        <v>135489.15811538461</v>
      </c>
      <c r="G276" s="11">
        <f>VLOOKUP(J276,Лист2!$C$1:$F$505,2,FALSE)</f>
        <v>19</v>
      </c>
      <c r="H276" s="11">
        <f>VLOOKUP(J276,Лист2!$C$1:$F$505,3,FALSE)</f>
        <v>1479</v>
      </c>
      <c r="I276" s="11">
        <f>VLOOKUP(J276,Лист2!$C$1:$F$505,4,FALSE)</f>
        <v>1346</v>
      </c>
      <c r="J276" s="11" t="str">
        <f t="shared" si="16"/>
        <v>43955Краснодар</v>
      </c>
      <c r="K276" s="11">
        <f t="shared" si="17"/>
        <v>19</v>
      </c>
      <c r="L276" s="24">
        <f t="shared" si="18"/>
        <v>0.27875659406139974</v>
      </c>
      <c r="M276" s="24">
        <f t="shared" si="19"/>
        <v>0.19838352438467974</v>
      </c>
    </row>
    <row r="277" spans="1:13" x14ac:dyDescent="0.3">
      <c r="A277" s="12">
        <v>43953</v>
      </c>
      <c r="B277" s="13" t="s">
        <v>20</v>
      </c>
      <c r="C277" s="13">
        <v>18427.5</v>
      </c>
      <c r="D277" s="13">
        <v>1682851.5</v>
      </c>
      <c r="E277" s="13">
        <v>1337535.2989999999</v>
      </c>
      <c r="F277" s="14">
        <v>121636.08074615385</v>
      </c>
      <c r="G277" s="11">
        <f>VLOOKUP(J277,Лист2!$C$1:$F$505,2,FALSE)</f>
        <v>19</v>
      </c>
      <c r="H277" s="11">
        <f>VLOOKUP(J277,Лист2!$C$1:$F$505,3,FALSE)</f>
        <v>1206</v>
      </c>
      <c r="I277" s="11">
        <f>VLOOKUP(J277,Лист2!$C$1:$F$505,4,FALSE)</f>
        <v>1080</v>
      </c>
      <c r="J277" s="11" t="str">
        <f t="shared" si="16"/>
        <v>43953Краснодар</v>
      </c>
      <c r="K277" s="11">
        <f t="shared" si="17"/>
        <v>18</v>
      </c>
      <c r="L277" s="24">
        <f t="shared" si="18"/>
        <v>0.25817352353853662</v>
      </c>
      <c r="M277" s="24">
        <f t="shared" si="19"/>
        <v>0.16723305950959153</v>
      </c>
    </row>
    <row r="278" spans="1:13" x14ac:dyDescent="0.3">
      <c r="A278" s="8">
        <v>43977</v>
      </c>
      <c r="B278" s="9" t="s">
        <v>20</v>
      </c>
      <c r="C278" s="9">
        <v>27156</v>
      </c>
      <c r="D278" s="9">
        <v>2410803</v>
      </c>
      <c r="E278" s="9">
        <v>1897998.2520000001</v>
      </c>
      <c r="F278" s="10">
        <v>96303.4</v>
      </c>
      <c r="G278" s="11">
        <f>VLOOKUP(J278,Лист2!$C$1:$F$505,2,FALSE)</f>
        <v>20</v>
      </c>
      <c r="H278" s="11">
        <f>VLOOKUP(J278,Лист2!$C$1:$F$505,3,FALSE)</f>
        <v>1814</v>
      </c>
      <c r="I278" s="11">
        <f>VLOOKUP(J278,Лист2!$C$1:$F$505,4,FALSE)</f>
        <v>1655</v>
      </c>
      <c r="J278" s="11" t="str">
        <f t="shared" si="16"/>
        <v>43977Краснодар</v>
      </c>
      <c r="K278" s="11">
        <f t="shared" si="17"/>
        <v>22</v>
      </c>
      <c r="L278" s="24">
        <f t="shared" si="18"/>
        <v>0.27018188634243268</v>
      </c>
      <c r="M278" s="24">
        <f t="shared" si="19"/>
        <v>0.2194424297077803</v>
      </c>
    </row>
    <row r="279" spans="1:13" x14ac:dyDescent="0.3">
      <c r="A279" s="12">
        <v>43952</v>
      </c>
      <c r="B279" s="13" t="s">
        <v>20</v>
      </c>
      <c r="C279" s="13">
        <v>35190</v>
      </c>
      <c r="D279" s="13">
        <v>3168510</v>
      </c>
      <c r="E279" s="13">
        <v>2533138.7200000002</v>
      </c>
      <c r="F279" s="14">
        <v>102615.49999999999</v>
      </c>
      <c r="G279" s="11">
        <f>VLOOKUP(J279,Лист2!$C$1:$F$505,2,FALSE)</f>
        <v>19</v>
      </c>
      <c r="H279" s="11">
        <f>VLOOKUP(J279,Лист2!$C$1:$F$505,3,FALSE)</f>
        <v>1987</v>
      </c>
      <c r="I279" s="11">
        <f>VLOOKUP(J279,Лист2!$C$1:$F$505,4,FALSE)</f>
        <v>1791</v>
      </c>
      <c r="J279" s="11" t="str">
        <f t="shared" si="16"/>
        <v>43952Краснодар</v>
      </c>
      <c r="K279" s="11">
        <f t="shared" si="17"/>
        <v>18</v>
      </c>
      <c r="L279" s="24">
        <f t="shared" si="18"/>
        <v>0.25082372117386437</v>
      </c>
      <c r="M279" s="24">
        <f t="shared" si="19"/>
        <v>0.21031449079109246</v>
      </c>
    </row>
    <row r="280" spans="1:13" x14ac:dyDescent="0.3">
      <c r="A280" s="8">
        <v>43963</v>
      </c>
      <c r="B280" s="9" t="s">
        <v>20</v>
      </c>
      <c r="C280" s="9">
        <v>25483.5</v>
      </c>
      <c r="D280" s="9">
        <v>2243160</v>
      </c>
      <c r="E280" s="9">
        <v>1757185.7729999998</v>
      </c>
      <c r="F280" s="10">
        <v>114933.59230769231</v>
      </c>
      <c r="G280" s="11">
        <f>VLOOKUP(J280,Лист2!$C$1:$F$505,2,FALSE)</f>
        <v>19</v>
      </c>
      <c r="H280" s="11">
        <f>VLOOKUP(J280,Лист2!$C$1:$F$505,3,FALSE)</f>
        <v>1598</v>
      </c>
      <c r="I280" s="11">
        <f>VLOOKUP(J280,Лист2!$C$1:$F$505,4,FALSE)</f>
        <v>1454</v>
      </c>
      <c r="J280" s="11" t="str">
        <f t="shared" si="16"/>
        <v>43963Краснодар</v>
      </c>
      <c r="K280" s="11">
        <f t="shared" si="17"/>
        <v>20</v>
      </c>
      <c r="L280" s="24">
        <f t="shared" si="18"/>
        <v>0.27656394358936132</v>
      </c>
      <c r="M280" s="24">
        <f t="shared" si="19"/>
        <v>0.21115617961033192</v>
      </c>
    </row>
    <row r="281" spans="1:13" x14ac:dyDescent="0.3">
      <c r="A281" s="12">
        <v>43972</v>
      </c>
      <c r="B281" s="13" t="s">
        <v>20</v>
      </c>
      <c r="C281" s="13">
        <v>25362</v>
      </c>
      <c r="D281" s="13">
        <v>2198935.5</v>
      </c>
      <c r="E281" s="13">
        <v>1755958.3049999999</v>
      </c>
      <c r="F281" s="14">
        <v>102833.37792307691</v>
      </c>
      <c r="G281" s="11">
        <f>VLOOKUP(J281,Лист2!$C$1:$F$505,2,FALSE)</f>
        <v>19</v>
      </c>
      <c r="H281" s="11">
        <f>VLOOKUP(J281,Лист2!$C$1:$F$505,3,FALSE)</f>
        <v>1650</v>
      </c>
      <c r="I281" s="11">
        <f>VLOOKUP(J281,Лист2!$C$1:$F$505,4,FALSE)</f>
        <v>1505</v>
      </c>
      <c r="J281" s="11" t="str">
        <f t="shared" si="16"/>
        <v>43972Краснодар</v>
      </c>
      <c r="K281" s="11">
        <f t="shared" si="17"/>
        <v>21</v>
      </c>
      <c r="L281" s="24">
        <f t="shared" si="18"/>
        <v>0.25227090742339697</v>
      </c>
      <c r="M281" s="24">
        <f t="shared" si="19"/>
        <v>0.19370836773765146</v>
      </c>
    </row>
    <row r="282" spans="1:13" x14ac:dyDescent="0.3">
      <c r="A282" s="8">
        <v>43971</v>
      </c>
      <c r="B282" s="9" t="s">
        <v>20</v>
      </c>
      <c r="C282" s="9">
        <v>28849.5</v>
      </c>
      <c r="D282" s="9">
        <v>2520759</v>
      </c>
      <c r="E282" s="9">
        <v>2010739.0729999999</v>
      </c>
      <c r="F282" s="10">
        <v>106300.0107076923</v>
      </c>
      <c r="G282" s="11">
        <f>VLOOKUP(J282,Лист2!$C$1:$F$505,2,FALSE)</f>
        <v>19</v>
      </c>
      <c r="H282" s="11">
        <f>VLOOKUP(J282,Лист2!$C$1:$F$505,3,FALSE)</f>
        <v>1823</v>
      </c>
      <c r="I282" s="11">
        <f>VLOOKUP(J282,Лист2!$C$1:$F$505,4,FALSE)</f>
        <v>1678</v>
      </c>
      <c r="J282" s="11" t="str">
        <f t="shared" si="16"/>
        <v>43971Краснодар</v>
      </c>
      <c r="K282" s="11">
        <f t="shared" si="17"/>
        <v>21</v>
      </c>
      <c r="L282" s="24">
        <f t="shared" si="18"/>
        <v>0.25364799135228233</v>
      </c>
      <c r="M282" s="24">
        <f t="shared" si="19"/>
        <v>0.20078185265975973</v>
      </c>
    </row>
    <row r="283" spans="1:13" x14ac:dyDescent="0.3">
      <c r="A283" s="12">
        <v>43956</v>
      </c>
      <c r="B283" s="13" t="s">
        <v>20</v>
      </c>
      <c r="C283" s="13">
        <v>26367</v>
      </c>
      <c r="D283" s="13">
        <v>2380333.5</v>
      </c>
      <c r="E283" s="13">
        <v>1873451.2719999999</v>
      </c>
      <c r="F283" s="14">
        <v>149632.49369999999</v>
      </c>
      <c r="G283" s="11">
        <f>VLOOKUP(J283,Лист2!$C$1:$F$505,2,FALSE)</f>
        <v>19</v>
      </c>
      <c r="H283" s="11">
        <f>VLOOKUP(J283,Лист2!$C$1:$F$505,3,FALSE)</f>
        <v>1622</v>
      </c>
      <c r="I283" s="11">
        <f>VLOOKUP(J283,Лист2!$C$1:$F$505,4,FALSE)</f>
        <v>1482</v>
      </c>
      <c r="J283" s="11" t="str">
        <f t="shared" si="16"/>
        <v>43956Краснодар</v>
      </c>
      <c r="K283" s="11">
        <f t="shared" si="17"/>
        <v>19</v>
      </c>
      <c r="L283" s="24">
        <f t="shared" si="18"/>
        <v>0.27056066820402475</v>
      </c>
      <c r="M283" s="24">
        <f t="shared" si="19"/>
        <v>0.19069069990735268</v>
      </c>
    </row>
    <row r="284" spans="1:13" x14ac:dyDescent="0.3">
      <c r="A284" s="8">
        <v>43964</v>
      </c>
      <c r="B284" s="9" t="s">
        <v>20</v>
      </c>
      <c r="C284" s="9">
        <v>25539</v>
      </c>
      <c r="D284" s="9">
        <v>2263651.5</v>
      </c>
      <c r="E284" s="9">
        <v>1783039.3049999997</v>
      </c>
      <c r="F284" s="10">
        <v>139331.31929230769</v>
      </c>
      <c r="G284" s="11">
        <f>VLOOKUP(J284,Лист2!$C$1:$F$505,2,FALSE)</f>
        <v>19</v>
      </c>
      <c r="H284" s="11">
        <f>VLOOKUP(J284,Лист2!$C$1:$F$505,3,FALSE)</f>
        <v>1605</v>
      </c>
      <c r="I284" s="11">
        <f>VLOOKUP(J284,Лист2!$C$1:$F$505,4,FALSE)</f>
        <v>1447</v>
      </c>
      <c r="J284" s="11" t="str">
        <f t="shared" si="16"/>
        <v>43964Краснодар</v>
      </c>
      <c r="K284" s="11">
        <f t="shared" si="17"/>
        <v>20</v>
      </c>
      <c r="L284" s="24">
        <f t="shared" si="18"/>
        <v>0.26954660710634215</v>
      </c>
      <c r="M284" s="24">
        <f t="shared" si="19"/>
        <v>0.19140401153842912</v>
      </c>
    </row>
    <row r="285" spans="1:13" x14ac:dyDescent="0.3">
      <c r="A285" s="12">
        <v>43982</v>
      </c>
      <c r="B285" s="13" t="s">
        <v>19</v>
      </c>
      <c r="C285" s="13">
        <v>14808</v>
      </c>
      <c r="D285" s="13">
        <v>1336789.5</v>
      </c>
      <c r="E285" s="13">
        <v>1084824.9949999999</v>
      </c>
      <c r="F285" s="14">
        <v>167974.06755384614</v>
      </c>
      <c r="G285" s="11">
        <f>VLOOKUP(J285,Лист2!$C$1:$F$505,2,FALSE)</f>
        <v>16</v>
      </c>
      <c r="H285" s="11">
        <f>VLOOKUP(J285,Лист2!$C$1:$F$505,3,FALSE)</f>
        <v>917</v>
      </c>
      <c r="I285" s="11">
        <f>VLOOKUP(J285,Лист2!$C$1:$F$505,4,FALSE)</f>
        <v>802</v>
      </c>
      <c r="J285" s="11" t="str">
        <f t="shared" si="16"/>
        <v>43982Ростов-на-Дону</v>
      </c>
      <c r="K285" s="11">
        <f t="shared" si="17"/>
        <v>22</v>
      </c>
      <c r="L285" s="24">
        <f t="shared" si="18"/>
        <v>0.23226281304478991</v>
      </c>
      <c r="M285" s="24">
        <f t="shared" si="19"/>
        <v>7.742302936719668E-2</v>
      </c>
    </row>
    <row r="286" spans="1:13" x14ac:dyDescent="0.3">
      <c r="A286" s="8">
        <v>43954</v>
      </c>
      <c r="B286" s="9" t="s">
        <v>20</v>
      </c>
      <c r="C286" s="9">
        <v>21343.5</v>
      </c>
      <c r="D286" s="9">
        <v>1906557</v>
      </c>
      <c r="E286" s="9">
        <v>1485927.8739999998</v>
      </c>
      <c r="F286" s="10">
        <v>100092.68052307691</v>
      </c>
      <c r="G286" s="11">
        <f>VLOOKUP(J286,Лист2!$C$1:$F$505,2,FALSE)</f>
        <v>19</v>
      </c>
      <c r="H286" s="11">
        <f>VLOOKUP(J286,Лист2!$C$1:$F$505,3,FALSE)</f>
        <v>1314</v>
      </c>
      <c r="I286" s="11">
        <f>VLOOKUP(J286,Лист2!$C$1:$F$505,4,FALSE)</f>
        <v>1192</v>
      </c>
      <c r="J286" s="11" t="str">
        <f t="shared" si="16"/>
        <v>43954Краснодар</v>
      </c>
      <c r="K286" s="11">
        <f t="shared" si="17"/>
        <v>18</v>
      </c>
      <c r="L286" s="24">
        <f t="shared" si="18"/>
        <v>0.28307506263254889</v>
      </c>
      <c r="M286" s="24">
        <f t="shared" si="19"/>
        <v>0.2157146730238424</v>
      </c>
    </row>
    <row r="287" spans="1:13" x14ac:dyDescent="0.3">
      <c r="A287" s="12">
        <v>43981</v>
      </c>
      <c r="B287" s="13" t="s">
        <v>19</v>
      </c>
      <c r="C287" s="13">
        <v>17946</v>
      </c>
      <c r="D287" s="13">
        <v>1609090.5</v>
      </c>
      <c r="E287" s="13">
        <v>1298844.2</v>
      </c>
      <c r="F287" s="14">
        <v>137945.5276</v>
      </c>
      <c r="G287" s="11">
        <f>VLOOKUP(J287,Лист2!$C$1:$F$505,2,FALSE)</f>
        <v>16</v>
      </c>
      <c r="H287" s="11">
        <f>VLOOKUP(J287,Лист2!$C$1:$F$505,3,FALSE)</f>
        <v>1048</v>
      </c>
      <c r="I287" s="11">
        <f>VLOOKUP(J287,Лист2!$C$1:$F$505,4,FALSE)</f>
        <v>918</v>
      </c>
      <c r="J287" s="11" t="str">
        <f t="shared" si="16"/>
        <v>43981Ростов-на-Дону</v>
      </c>
      <c r="K287" s="11">
        <f t="shared" si="17"/>
        <v>22</v>
      </c>
      <c r="L287" s="24">
        <f t="shared" si="18"/>
        <v>0.23886336790817564</v>
      </c>
      <c r="M287" s="24">
        <f t="shared" si="19"/>
        <v>0.13265699796788563</v>
      </c>
    </row>
    <row r="288" spans="1:13" x14ac:dyDescent="0.3">
      <c r="A288" s="8">
        <v>43957</v>
      </c>
      <c r="B288" s="9" t="s">
        <v>20</v>
      </c>
      <c r="C288" s="9">
        <v>24337.5</v>
      </c>
      <c r="D288" s="9">
        <v>2159350.5</v>
      </c>
      <c r="E288" s="9">
        <v>1715939.5399999998</v>
      </c>
      <c r="F288" s="10">
        <v>115138.50836153845</v>
      </c>
      <c r="G288" s="11">
        <f>VLOOKUP(J288,Лист2!$C$1:$F$505,2,FALSE)</f>
        <v>19</v>
      </c>
      <c r="H288" s="11">
        <f>VLOOKUP(J288,Лист2!$C$1:$F$505,3,FALSE)</f>
        <v>1509</v>
      </c>
      <c r="I288" s="11">
        <f>VLOOKUP(J288,Лист2!$C$1:$F$505,4,FALSE)</f>
        <v>1374</v>
      </c>
      <c r="J288" s="11" t="str">
        <f t="shared" si="16"/>
        <v>43957Краснодар</v>
      </c>
      <c r="K288" s="11">
        <f t="shared" si="17"/>
        <v>19</v>
      </c>
      <c r="L288" s="24">
        <f t="shared" si="18"/>
        <v>0.25840709982124443</v>
      </c>
      <c r="M288" s="24">
        <f t="shared" si="19"/>
        <v>0.1913077028567462</v>
      </c>
    </row>
    <row r="289" spans="1:13" x14ac:dyDescent="0.3">
      <c r="A289" s="12">
        <v>43974</v>
      </c>
      <c r="B289" s="13" t="s">
        <v>20</v>
      </c>
      <c r="C289" s="13">
        <v>36997.5</v>
      </c>
      <c r="D289" s="13">
        <v>3089140.5</v>
      </c>
      <c r="E289" s="13">
        <v>2533823.1740000001</v>
      </c>
      <c r="F289" s="14">
        <v>109891.53846153845</v>
      </c>
      <c r="G289" s="11">
        <f>VLOOKUP(J289,Лист2!$C$1:$F$505,2,FALSE)</f>
        <v>19</v>
      </c>
      <c r="H289" s="11">
        <f>VLOOKUP(J289,Лист2!$C$1:$F$505,3,FALSE)</f>
        <v>2195</v>
      </c>
      <c r="I289" s="11">
        <f>VLOOKUP(J289,Лист2!$C$1:$F$505,4,FALSE)</f>
        <v>1999</v>
      </c>
      <c r="J289" s="11" t="str">
        <f t="shared" si="16"/>
        <v>43974Краснодар</v>
      </c>
      <c r="K289" s="11">
        <f t="shared" si="17"/>
        <v>21</v>
      </c>
      <c r="L289" s="24">
        <f t="shared" si="18"/>
        <v>0.21916183090367453</v>
      </c>
      <c r="M289" s="24">
        <f t="shared" si="19"/>
        <v>0.17579197795215265</v>
      </c>
    </row>
    <row r="290" spans="1:13" x14ac:dyDescent="0.3">
      <c r="A290" s="8">
        <v>43979</v>
      </c>
      <c r="B290" s="9" t="s">
        <v>19</v>
      </c>
      <c r="C290" s="9">
        <v>13864.5</v>
      </c>
      <c r="D290" s="9">
        <v>1239747</v>
      </c>
      <c r="E290" s="9">
        <v>995597.5199999999</v>
      </c>
      <c r="F290" s="10">
        <v>216733.44615384613</v>
      </c>
      <c r="G290" s="11">
        <f>VLOOKUP(J290,Лист2!$C$1:$F$505,2,FALSE)</f>
        <v>16</v>
      </c>
      <c r="H290" s="11">
        <f>VLOOKUP(J290,Лист2!$C$1:$F$505,3,FALSE)</f>
        <v>876</v>
      </c>
      <c r="I290" s="11">
        <f>VLOOKUP(J290,Лист2!$C$1:$F$505,4,FALSE)</f>
        <v>762</v>
      </c>
      <c r="J290" s="11" t="str">
        <f t="shared" si="16"/>
        <v>43979Ростов-на-Дону</v>
      </c>
      <c r="K290" s="11">
        <f t="shared" si="17"/>
        <v>22</v>
      </c>
      <c r="L290" s="24">
        <f t="shared" si="18"/>
        <v>0.24522909619140085</v>
      </c>
      <c r="M290" s="24">
        <f t="shared" si="19"/>
        <v>2.7537266109455522E-2</v>
      </c>
    </row>
    <row r="291" spans="1:13" x14ac:dyDescent="0.3">
      <c r="A291" s="12">
        <v>43976</v>
      </c>
      <c r="B291" s="13" t="s">
        <v>20</v>
      </c>
      <c r="C291" s="13">
        <v>28494</v>
      </c>
      <c r="D291" s="13">
        <v>2512803</v>
      </c>
      <c r="E291" s="13">
        <v>1972327.267</v>
      </c>
      <c r="F291" s="14">
        <v>174025.3846153846</v>
      </c>
      <c r="G291" s="11">
        <f>VLOOKUP(J291,Лист2!$C$1:$F$505,2,FALSE)</f>
        <v>20</v>
      </c>
      <c r="H291" s="11">
        <f>VLOOKUP(J291,Лист2!$C$1:$F$505,3,FALSE)</f>
        <v>1899</v>
      </c>
      <c r="I291" s="11">
        <f>VLOOKUP(J291,Лист2!$C$1:$F$505,4,FALSE)</f>
        <v>1738</v>
      </c>
      <c r="J291" s="11" t="str">
        <f t="shared" si="16"/>
        <v>43976Краснодар</v>
      </c>
      <c r="K291" s="11">
        <f t="shared" si="17"/>
        <v>22</v>
      </c>
      <c r="L291" s="24">
        <f t="shared" si="18"/>
        <v>0.27402943823926762</v>
      </c>
      <c r="M291" s="24">
        <f t="shared" si="19"/>
        <v>0.18579591456036762</v>
      </c>
    </row>
    <row r="292" spans="1:13" x14ac:dyDescent="0.3">
      <c r="A292" s="8">
        <v>43951</v>
      </c>
      <c r="B292" s="9" t="s">
        <v>20</v>
      </c>
      <c r="C292" s="9">
        <v>27883.5</v>
      </c>
      <c r="D292" s="9">
        <v>2560080</v>
      </c>
      <c r="E292" s="9">
        <v>2016381.645</v>
      </c>
      <c r="F292" s="10">
        <v>41912.707692307689</v>
      </c>
      <c r="G292" s="11">
        <f>VLOOKUP(J292,Лист2!$C$1:$F$505,2,FALSE)</f>
        <v>19</v>
      </c>
      <c r="H292" s="11">
        <f>VLOOKUP(J292,Лист2!$C$1:$F$505,3,FALSE)</f>
        <v>1662</v>
      </c>
      <c r="I292" s="11">
        <f>VLOOKUP(J292,Лист2!$C$1:$F$505,4,FALSE)</f>
        <v>1506</v>
      </c>
      <c r="J292" s="11" t="str">
        <f t="shared" si="16"/>
        <v>43951Краснодар</v>
      </c>
      <c r="K292" s="11">
        <f t="shared" si="17"/>
        <v>18</v>
      </c>
      <c r="L292" s="24">
        <f t="shared" si="18"/>
        <v>0.26964059921305222</v>
      </c>
      <c r="M292" s="24">
        <f t="shared" si="19"/>
        <v>0.24885450061101516</v>
      </c>
    </row>
    <row r="293" spans="1:13" x14ac:dyDescent="0.3">
      <c r="A293" s="12">
        <v>43961</v>
      </c>
      <c r="B293" s="13" t="s">
        <v>20</v>
      </c>
      <c r="C293" s="13">
        <v>31224</v>
      </c>
      <c r="D293" s="13">
        <v>2767270.5</v>
      </c>
      <c r="E293" s="13">
        <v>2174380.5969999996</v>
      </c>
      <c r="F293" s="14">
        <v>80170.980907692297</v>
      </c>
      <c r="G293" s="11">
        <f>VLOOKUP(J293,Лист2!$C$1:$F$505,2,FALSE)</f>
        <v>19</v>
      </c>
      <c r="H293" s="11">
        <f>VLOOKUP(J293,Лист2!$C$1:$F$505,3,FALSE)</f>
        <v>1836</v>
      </c>
      <c r="I293" s="11">
        <f>VLOOKUP(J293,Лист2!$C$1:$F$505,4,FALSE)</f>
        <v>1680</v>
      </c>
      <c r="J293" s="11" t="str">
        <f t="shared" si="16"/>
        <v>43961Краснодар</v>
      </c>
      <c r="K293" s="11">
        <f t="shared" si="17"/>
        <v>19</v>
      </c>
      <c r="L293" s="24">
        <f t="shared" si="18"/>
        <v>0.27267071083048322</v>
      </c>
      <c r="M293" s="24">
        <f t="shared" si="19"/>
        <v>0.23579998956930914</v>
      </c>
    </row>
    <row r="294" spans="1:13" x14ac:dyDescent="0.3">
      <c r="A294" s="8">
        <v>43959</v>
      </c>
      <c r="B294" s="9" t="s">
        <v>20</v>
      </c>
      <c r="C294" s="9">
        <v>25020</v>
      </c>
      <c r="D294" s="9">
        <v>2235960</v>
      </c>
      <c r="E294" s="9">
        <v>1780335.608</v>
      </c>
      <c r="F294" s="10">
        <v>140320.89928461539</v>
      </c>
      <c r="G294" s="11">
        <f>VLOOKUP(J294,Лист2!$C$1:$F$505,2,FALSE)</f>
        <v>19</v>
      </c>
      <c r="H294" s="11">
        <f>VLOOKUP(J294,Лист2!$C$1:$F$505,3,FALSE)</f>
        <v>1520</v>
      </c>
      <c r="I294" s="11">
        <f>VLOOKUP(J294,Лист2!$C$1:$F$505,4,FALSE)</f>
        <v>1380</v>
      </c>
      <c r="J294" s="11" t="str">
        <f t="shared" si="16"/>
        <v>43959Краснодар</v>
      </c>
      <c r="K294" s="11">
        <f t="shared" si="17"/>
        <v>19</v>
      </c>
      <c r="L294" s="24">
        <f t="shared" si="18"/>
        <v>0.25592050732043775</v>
      </c>
      <c r="M294" s="24">
        <f t="shared" si="19"/>
        <v>0.17710340190835783</v>
      </c>
    </row>
    <row r="295" spans="1:13" x14ac:dyDescent="0.3">
      <c r="A295" s="12">
        <v>43958</v>
      </c>
      <c r="B295" s="13" t="s">
        <v>20</v>
      </c>
      <c r="C295" s="13">
        <v>26184</v>
      </c>
      <c r="D295" s="13">
        <v>2308336.5</v>
      </c>
      <c r="E295" s="13">
        <v>1837113.1940000001</v>
      </c>
      <c r="F295" s="14">
        <v>115064.43612307693</v>
      </c>
      <c r="G295" s="11">
        <f>VLOOKUP(J295,Лист2!$C$1:$F$505,2,FALSE)</f>
        <v>19</v>
      </c>
      <c r="H295" s="11">
        <f>VLOOKUP(J295,Лист2!$C$1:$F$505,3,FALSE)</f>
        <v>1580</v>
      </c>
      <c r="I295" s="11">
        <f>VLOOKUP(J295,Лист2!$C$1:$F$505,4,FALSE)</f>
        <v>1435</v>
      </c>
      <c r="J295" s="11" t="str">
        <f t="shared" si="16"/>
        <v>43958Краснодар</v>
      </c>
      <c r="K295" s="11">
        <f t="shared" si="17"/>
        <v>19</v>
      </c>
      <c r="L295" s="24">
        <f t="shared" si="18"/>
        <v>0.2565020530792616</v>
      </c>
      <c r="M295" s="24">
        <f t="shared" si="19"/>
        <v>0.19386876706352962</v>
      </c>
    </row>
    <row r="296" spans="1:13" x14ac:dyDescent="0.3">
      <c r="A296" s="8">
        <v>43975</v>
      </c>
      <c r="B296" s="9" t="s">
        <v>20</v>
      </c>
      <c r="C296" s="9">
        <v>29824.5</v>
      </c>
      <c r="D296" s="9">
        <v>2526909</v>
      </c>
      <c r="E296" s="9">
        <v>2092407.26</v>
      </c>
      <c r="F296" s="10">
        <v>62346.415384615379</v>
      </c>
      <c r="G296" s="11">
        <f>VLOOKUP(J296,Лист2!$C$1:$F$505,2,FALSE)</f>
        <v>19</v>
      </c>
      <c r="H296" s="11">
        <f>VLOOKUP(J296,Лист2!$C$1:$F$505,3,FALSE)</f>
        <v>1868</v>
      </c>
      <c r="I296" s="11">
        <f>VLOOKUP(J296,Лист2!$C$1:$F$505,4,FALSE)</f>
        <v>1706</v>
      </c>
      <c r="J296" s="11" t="str">
        <f t="shared" si="16"/>
        <v>43975Краснодар</v>
      </c>
      <c r="K296" s="11">
        <f t="shared" si="17"/>
        <v>21</v>
      </c>
      <c r="L296" s="24">
        <f t="shared" si="18"/>
        <v>0.20765639094561353</v>
      </c>
      <c r="M296" s="24">
        <f t="shared" si="19"/>
        <v>0.17785988976896622</v>
      </c>
    </row>
    <row r="297" spans="1:13" x14ac:dyDescent="0.3">
      <c r="A297" s="12">
        <v>43950</v>
      </c>
      <c r="B297" s="13" t="s">
        <v>21</v>
      </c>
      <c r="C297" s="13">
        <v>208351.5</v>
      </c>
      <c r="D297" s="13">
        <v>21615333</v>
      </c>
      <c r="E297" s="13">
        <v>15729720.814999998</v>
      </c>
      <c r="F297" s="14">
        <v>273156.71999999997</v>
      </c>
      <c r="G297" s="11">
        <f>VLOOKUP(J297,Лист2!$C$1:$F$505,2,FALSE)</f>
        <v>59</v>
      </c>
      <c r="H297" s="11">
        <f>VLOOKUP(J297,Лист2!$C$1:$F$505,3,FALSE)</f>
        <v>13186</v>
      </c>
      <c r="I297" s="11">
        <f>VLOOKUP(J297,Лист2!$C$1:$F$505,4,FALSE)</f>
        <v>12251</v>
      </c>
      <c r="J297" s="11" t="str">
        <f t="shared" si="16"/>
        <v>43950Москва Запад</v>
      </c>
      <c r="K297" s="11">
        <f t="shared" si="17"/>
        <v>18</v>
      </c>
      <c r="L297" s="24">
        <f t="shared" si="18"/>
        <v>0.37417143344257148</v>
      </c>
      <c r="M297" s="24">
        <f t="shared" si="19"/>
        <v>0.35680579019863573</v>
      </c>
    </row>
    <row r="298" spans="1:13" x14ac:dyDescent="0.3">
      <c r="A298" s="8">
        <v>43949</v>
      </c>
      <c r="B298" s="9" t="s">
        <v>21</v>
      </c>
      <c r="C298" s="9">
        <v>204637.5</v>
      </c>
      <c r="D298" s="9">
        <v>21114898.5</v>
      </c>
      <c r="E298" s="9">
        <v>15426373.358999999</v>
      </c>
      <c r="F298" s="10">
        <v>255889.23846153845</v>
      </c>
      <c r="G298" s="11">
        <f>VLOOKUP(J298,Лист2!$C$1:$F$505,2,FALSE)</f>
        <v>59</v>
      </c>
      <c r="H298" s="11">
        <f>VLOOKUP(J298,Лист2!$C$1:$F$505,3,FALSE)</f>
        <v>12943</v>
      </c>
      <c r="I298" s="11">
        <f>VLOOKUP(J298,Лист2!$C$1:$F$505,4,FALSE)</f>
        <v>12072</v>
      </c>
      <c r="J298" s="11" t="str">
        <f t="shared" si="16"/>
        <v>43949Москва Запад</v>
      </c>
      <c r="K298" s="11">
        <f t="shared" si="17"/>
        <v>18</v>
      </c>
      <c r="L298" s="24">
        <f t="shared" si="18"/>
        <v>0.36875323892515682</v>
      </c>
      <c r="M298" s="24">
        <f t="shared" si="19"/>
        <v>0.35216546210253452</v>
      </c>
    </row>
    <row r="299" spans="1:13" x14ac:dyDescent="0.3">
      <c r="A299" s="12">
        <v>43982</v>
      </c>
      <c r="B299" s="13" t="s">
        <v>20</v>
      </c>
      <c r="C299" s="13">
        <v>31372.5</v>
      </c>
      <c r="D299" s="13">
        <v>2794324.5</v>
      </c>
      <c r="E299" s="13">
        <v>2251714.5490000001</v>
      </c>
      <c r="F299" s="14">
        <v>37852.04366923077</v>
      </c>
      <c r="G299" s="11">
        <f>VLOOKUP(J299,Лист2!$C$1:$F$505,2,FALSE)</f>
        <v>21</v>
      </c>
      <c r="H299" s="11">
        <f>VLOOKUP(J299,Лист2!$C$1:$F$505,3,FALSE)</f>
        <v>2056</v>
      </c>
      <c r="I299" s="11">
        <f>VLOOKUP(J299,Лист2!$C$1:$F$505,4,FALSE)</f>
        <v>1879</v>
      </c>
      <c r="J299" s="11" t="str">
        <f t="shared" si="16"/>
        <v>43982Краснодар</v>
      </c>
      <c r="K299" s="11">
        <f t="shared" si="17"/>
        <v>22</v>
      </c>
      <c r="L299" s="24">
        <f t="shared" si="18"/>
        <v>0.24097634899635756</v>
      </c>
      <c r="M299" s="24">
        <f t="shared" si="19"/>
        <v>0.22416602830715604</v>
      </c>
    </row>
    <row r="300" spans="1:13" x14ac:dyDescent="0.3">
      <c r="A300" s="8">
        <v>43981</v>
      </c>
      <c r="B300" s="9" t="s">
        <v>20</v>
      </c>
      <c r="C300" s="9">
        <v>34681.5</v>
      </c>
      <c r="D300" s="9">
        <v>3005334</v>
      </c>
      <c r="E300" s="9">
        <v>2408136.8190000001</v>
      </c>
      <c r="F300" s="10">
        <v>113231.09230769232</v>
      </c>
      <c r="G300" s="11">
        <f>VLOOKUP(J300,Лист2!$C$1:$F$505,2,FALSE)</f>
        <v>20</v>
      </c>
      <c r="H300" s="11">
        <f>VLOOKUP(J300,Лист2!$C$1:$F$505,3,FALSE)</f>
        <v>2174</v>
      </c>
      <c r="I300" s="11">
        <f>VLOOKUP(J300,Лист2!$C$1:$F$505,4,FALSE)</f>
        <v>1957</v>
      </c>
      <c r="J300" s="11" t="str">
        <f t="shared" si="16"/>
        <v>43981Краснодар</v>
      </c>
      <c r="K300" s="11">
        <f t="shared" si="17"/>
        <v>22</v>
      </c>
      <c r="L300" s="24">
        <f t="shared" si="18"/>
        <v>0.24799138333344001</v>
      </c>
      <c r="M300" s="24">
        <f t="shared" si="19"/>
        <v>0.20097117608678011</v>
      </c>
    </row>
    <row r="301" spans="1:13" x14ac:dyDescent="0.3">
      <c r="A301" s="12">
        <v>43979</v>
      </c>
      <c r="B301" s="13" t="s">
        <v>20</v>
      </c>
      <c r="C301" s="13">
        <v>28197</v>
      </c>
      <c r="D301" s="13">
        <v>2559211.5</v>
      </c>
      <c r="E301" s="13">
        <v>2038847.0090000001</v>
      </c>
      <c r="F301" s="14">
        <v>74270.530769230769</v>
      </c>
      <c r="G301" s="11">
        <f>VLOOKUP(J301,Лист2!$C$1:$F$505,2,FALSE)</f>
        <v>20</v>
      </c>
      <c r="H301" s="11">
        <f>VLOOKUP(J301,Лист2!$C$1:$F$505,3,FALSE)</f>
        <v>1875</v>
      </c>
      <c r="I301" s="11">
        <f>VLOOKUP(J301,Лист2!$C$1:$F$505,4,FALSE)</f>
        <v>1701</v>
      </c>
      <c r="J301" s="11" t="str">
        <f t="shared" si="16"/>
        <v>43979Краснодар</v>
      </c>
      <c r="K301" s="11">
        <f t="shared" si="17"/>
        <v>22</v>
      </c>
      <c r="L301" s="24">
        <f t="shared" si="18"/>
        <v>0.2552248838205986</v>
      </c>
      <c r="M301" s="24">
        <f t="shared" si="19"/>
        <v>0.21879717225549272</v>
      </c>
    </row>
    <row r="302" spans="1:13" x14ac:dyDescent="0.3">
      <c r="A302" s="8">
        <v>43967</v>
      </c>
      <c r="B302" s="9" t="s">
        <v>21</v>
      </c>
      <c r="C302" s="9">
        <v>236551.5</v>
      </c>
      <c r="D302" s="9">
        <v>23689383</v>
      </c>
      <c r="E302" s="9">
        <v>17329462.175999999</v>
      </c>
      <c r="F302" s="10">
        <v>258177.63846153844</v>
      </c>
      <c r="G302" s="11">
        <f>VLOOKUP(J302,Лист2!$C$1:$F$505,2,FALSE)</f>
        <v>60</v>
      </c>
      <c r="H302" s="11">
        <f>VLOOKUP(J302,Лист2!$C$1:$F$505,3,FALSE)</f>
        <v>14049</v>
      </c>
      <c r="I302" s="11">
        <f>VLOOKUP(J302,Лист2!$C$1:$F$505,4,FALSE)</f>
        <v>13118</v>
      </c>
      <c r="J302" s="11" t="str">
        <f t="shared" si="16"/>
        <v>43967Москва Запад</v>
      </c>
      <c r="K302" s="11">
        <f t="shared" si="17"/>
        <v>20</v>
      </c>
      <c r="L302" s="24">
        <f t="shared" si="18"/>
        <v>0.36700047349467158</v>
      </c>
      <c r="M302" s="24">
        <f t="shared" si="19"/>
        <v>0.35210228243487657</v>
      </c>
    </row>
    <row r="303" spans="1:13" x14ac:dyDescent="0.3">
      <c r="A303" s="12">
        <v>43970</v>
      </c>
      <c r="B303" s="13" t="s">
        <v>21</v>
      </c>
      <c r="C303" s="13">
        <v>223597.5</v>
      </c>
      <c r="D303" s="13">
        <v>21945858</v>
      </c>
      <c r="E303" s="13">
        <v>15975681.728</v>
      </c>
      <c r="F303" s="14">
        <v>296759.42307692306</v>
      </c>
      <c r="G303" s="11">
        <f>VLOOKUP(J303,Лист2!$C$1:$F$505,2,FALSE)</f>
        <v>60</v>
      </c>
      <c r="H303" s="11">
        <f>VLOOKUP(J303,Лист2!$C$1:$F$505,3,FALSE)</f>
        <v>13867</v>
      </c>
      <c r="I303" s="11">
        <f>VLOOKUP(J303,Лист2!$C$1:$F$505,4,FALSE)</f>
        <v>12987</v>
      </c>
      <c r="J303" s="11" t="str">
        <f t="shared" si="16"/>
        <v>43970Москва Запад</v>
      </c>
      <c r="K303" s="11">
        <f t="shared" si="17"/>
        <v>21</v>
      </c>
      <c r="L303" s="24">
        <f t="shared" si="18"/>
        <v>0.37370400673019716</v>
      </c>
      <c r="M303" s="24">
        <f t="shared" si="19"/>
        <v>0.3551283097346315</v>
      </c>
    </row>
    <row r="304" spans="1:13" x14ac:dyDescent="0.3">
      <c r="A304" s="8">
        <v>43968</v>
      </c>
      <c r="B304" s="9" t="s">
        <v>21</v>
      </c>
      <c r="C304" s="9">
        <v>193363.5</v>
      </c>
      <c r="D304" s="9">
        <v>19546386</v>
      </c>
      <c r="E304" s="9">
        <v>14278298.844000001</v>
      </c>
      <c r="F304" s="10">
        <v>264289.06153846154</v>
      </c>
      <c r="G304" s="11">
        <f>VLOOKUP(J304,Лист2!$C$1:$F$505,2,FALSE)</f>
        <v>60</v>
      </c>
      <c r="H304" s="11">
        <f>VLOOKUP(J304,Лист2!$C$1:$F$505,3,FALSE)</f>
        <v>11698</v>
      </c>
      <c r="I304" s="11">
        <f>VLOOKUP(J304,Лист2!$C$1:$F$505,4,FALSE)</f>
        <v>10989</v>
      </c>
      <c r="J304" s="11" t="str">
        <f t="shared" si="16"/>
        <v>43968Москва Запад</v>
      </c>
      <c r="K304" s="11">
        <f t="shared" si="17"/>
        <v>20</v>
      </c>
      <c r="L304" s="24">
        <f t="shared" si="18"/>
        <v>0.36895761978071673</v>
      </c>
      <c r="M304" s="24">
        <f t="shared" si="19"/>
        <v>0.35044777736699523</v>
      </c>
    </row>
    <row r="305" spans="1:13" x14ac:dyDescent="0.3">
      <c r="A305" s="12">
        <v>43960</v>
      </c>
      <c r="B305" s="13" t="s">
        <v>21</v>
      </c>
      <c r="C305" s="13">
        <v>188319</v>
      </c>
      <c r="D305" s="13">
        <v>19218631.5</v>
      </c>
      <c r="E305" s="13">
        <v>13973128.512</v>
      </c>
      <c r="F305" s="14">
        <v>403874.8839461538</v>
      </c>
      <c r="G305" s="11">
        <f>VLOOKUP(J305,Лист2!$C$1:$F$505,2,FALSE)</f>
        <v>59</v>
      </c>
      <c r="H305" s="11">
        <f>VLOOKUP(J305,Лист2!$C$1:$F$505,3,FALSE)</f>
        <v>12016</v>
      </c>
      <c r="I305" s="11">
        <f>VLOOKUP(J305,Лист2!$C$1:$F$505,4,FALSE)</f>
        <v>11137</v>
      </c>
      <c r="J305" s="11" t="str">
        <f t="shared" si="16"/>
        <v>43960Москва Запад</v>
      </c>
      <c r="K305" s="11">
        <f t="shared" si="17"/>
        <v>19</v>
      </c>
      <c r="L305" s="24">
        <f t="shared" si="18"/>
        <v>0.37539932331511933</v>
      </c>
      <c r="M305" s="24">
        <f t="shared" si="19"/>
        <v>0.34649563982009451</v>
      </c>
    </row>
    <row r="306" spans="1:13" x14ac:dyDescent="0.3">
      <c r="A306" s="8">
        <v>43955</v>
      </c>
      <c r="B306" s="9" t="s">
        <v>21</v>
      </c>
      <c r="C306" s="9">
        <v>237544.5</v>
      </c>
      <c r="D306" s="9">
        <v>24292218</v>
      </c>
      <c r="E306" s="9">
        <v>17650186.028999999</v>
      </c>
      <c r="F306" s="10">
        <v>347608.63846153842</v>
      </c>
      <c r="G306" s="11">
        <f>VLOOKUP(J306,Лист2!$C$1:$F$505,2,FALSE)</f>
        <v>59</v>
      </c>
      <c r="H306" s="11">
        <f>VLOOKUP(J306,Лист2!$C$1:$F$505,3,FALSE)</f>
        <v>14423</v>
      </c>
      <c r="I306" s="11">
        <f>VLOOKUP(J306,Лист2!$C$1:$F$505,4,FALSE)</f>
        <v>13432</v>
      </c>
      <c r="J306" s="11" t="str">
        <f t="shared" si="16"/>
        <v>43955Москва Запад</v>
      </c>
      <c r="K306" s="11">
        <f t="shared" si="17"/>
        <v>19</v>
      </c>
      <c r="L306" s="24">
        <f t="shared" si="18"/>
        <v>0.37631512552257879</v>
      </c>
      <c r="M306" s="24">
        <f t="shared" si="19"/>
        <v>0.35662079267586527</v>
      </c>
    </row>
    <row r="307" spans="1:13" x14ac:dyDescent="0.3">
      <c r="A307" s="12">
        <v>43950</v>
      </c>
      <c r="B307" s="13" t="s">
        <v>22</v>
      </c>
      <c r="C307" s="13">
        <v>203209.5</v>
      </c>
      <c r="D307" s="13">
        <v>20871391.5</v>
      </c>
      <c r="E307" s="13">
        <v>15206983.089</v>
      </c>
      <c r="F307" s="14">
        <v>284467.66153846157</v>
      </c>
      <c r="G307" s="11">
        <f>VLOOKUP(J307,Лист2!$C$1:$F$505,2,FALSE)</f>
        <v>54</v>
      </c>
      <c r="H307" s="11">
        <f>VLOOKUP(J307,Лист2!$C$1:$F$505,3,FALSE)</f>
        <v>12747</v>
      </c>
      <c r="I307" s="11">
        <f>VLOOKUP(J307,Лист2!$C$1:$F$505,4,FALSE)</f>
        <v>11884</v>
      </c>
      <c r="J307" s="11" t="str">
        <f t="shared" si="16"/>
        <v>43950Москва Восток</v>
      </c>
      <c r="K307" s="11">
        <f t="shared" si="17"/>
        <v>18</v>
      </c>
      <c r="L307" s="24">
        <f t="shared" si="18"/>
        <v>0.37248732229454251</v>
      </c>
      <c r="M307" s="24">
        <f t="shared" si="19"/>
        <v>0.35378093853166243</v>
      </c>
    </row>
    <row r="308" spans="1:13" x14ac:dyDescent="0.3">
      <c r="A308" s="8">
        <v>43953</v>
      </c>
      <c r="B308" s="9" t="s">
        <v>21</v>
      </c>
      <c r="C308" s="9">
        <v>185979</v>
      </c>
      <c r="D308" s="9">
        <v>19625364</v>
      </c>
      <c r="E308" s="9">
        <v>14386025.838000001</v>
      </c>
      <c r="F308" s="10">
        <v>361439.69230769225</v>
      </c>
      <c r="G308" s="11">
        <f>VLOOKUP(J308,Лист2!$C$1:$F$505,2,FALSE)</f>
        <v>59</v>
      </c>
      <c r="H308" s="11">
        <f>VLOOKUP(J308,Лист2!$C$1:$F$505,3,FALSE)</f>
        <v>12429</v>
      </c>
      <c r="I308" s="11">
        <f>VLOOKUP(J308,Лист2!$C$1:$F$505,4,FALSE)</f>
        <v>11477</v>
      </c>
      <c r="J308" s="11" t="str">
        <f t="shared" si="16"/>
        <v>43953Москва Запад</v>
      </c>
      <c r="K308" s="11">
        <f t="shared" si="17"/>
        <v>18</v>
      </c>
      <c r="L308" s="24">
        <f t="shared" si="18"/>
        <v>0.36419635422595564</v>
      </c>
      <c r="M308" s="24">
        <f t="shared" si="19"/>
        <v>0.33907199421313217</v>
      </c>
    </row>
    <row r="309" spans="1:13" x14ac:dyDescent="0.3">
      <c r="A309" s="12">
        <v>43977</v>
      </c>
      <c r="B309" s="13" t="s">
        <v>21</v>
      </c>
      <c r="C309" s="13">
        <v>244905</v>
      </c>
      <c r="D309" s="13">
        <v>25163431.5</v>
      </c>
      <c r="E309" s="13">
        <v>18210825.697000001</v>
      </c>
      <c r="F309" s="14">
        <v>272401.2</v>
      </c>
      <c r="G309" s="11">
        <f>VLOOKUP(J309,Лист2!$C$1:$F$505,2,FALSE)</f>
        <v>59</v>
      </c>
      <c r="H309" s="11">
        <f>VLOOKUP(J309,Лист2!$C$1:$F$505,3,FALSE)</f>
        <v>15369</v>
      </c>
      <c r="I309" s="11">
        <f>VLOOKUP(J309,Лист2!$C$1:$F$505,4,FALSE)</f>
        <v>14299</v>
      </c>
      <c r="J309" s="11" t="str">
        <f t="shared" si="16"/>
        <v>43977Москва Запад</v>
      </c>
      <c r="K309" s="11">
        <f t="shared" si="17"/>
        <v>22</v>
      </c>
      <c r="L309" s="24">
        <f t="shared" si="18"/>
        <v>0.3817842155364406</v>
      </c>
      <c r="M309" s="24">
        <f t="shared" si="19"/>
        <v>0.36682601405055876</v>
      </c>
    </row>
    <row r="310" spans="1:13" x14ac:dyDescent="0.3">
      <c r="A310" s="8">
        <v>43952</v>
      </c>
      <c r="B310" s="9" t="s">
        <v>21</v>
      </c>
      <c r="C310" s="9">
        <v>239409</v>
      </c>
      <c r="D310" s="9">
        <v>25413351</v>
      </c>
      <c r="E310" s="9">
        <v>18463277.771000002</v>
      </c>
      <c r="F310" s="10">
        <v>369443.39999999997</v>
      </c>
      <c r="G310" s="11">
        <f>VLOOKUP(J310,Лист2!$C$1:$F$505,2,FALSE)</f>
        <v>59</v>
      </c>
      <c r="H310" s="11">
        <f>VLOOKUP(J310,Лист2!$C$1:$F$505,3,FALSE)</f>
        <v>15222</v>
      </c>
      <c r="I310" s="11">
        <f>VLOOKUP(J310,Лист2!$C$1:$F$505,4,FALSE)</f>
        <v>13873</v>
      </c>
      <c r="J310" s="11" t="str">
        <f t="shared" si="16"/>
        <v>43952Москва Запад</v>
      </c>
      <c r="K310" s="11">
        <f t="shared" si="17"/>
        <v>18</v>
      </c>
      <c r="L310" s="24">
        <f t="shared" si="18"/>
        <v>0.37642683575482877</v>
      </c>
      <c r="M310" s="24">
        <f t="shared" si="19"/>
        <v>0.35641720341423322</v>
      </c>
    </row>
    <row r="311" spans="1:13" x14ac:dyDescent="0.3">
      <c r="A311" s="12">
        <v>43963</v>
      </c>
      <c r="B311" s="13" t="s">
        <v>21</v>
      </c>
      <c r="C311" s="13">
        <v>192886.5</v>
      </c>
      <c r="D311" s="13">
        <v>19205179.5</v>
      </c>
      <c r="E311" s="13">
        <v>13834210.461999999</v>
      </c>
      <c r="F311" s="14">
        <v>383344.65076923074</v>
      </c>
      <c r="G311" s="11">
        <f>VLOOKUP(J311,Лист2!$C$1:$F$505,2,FALSE)</f>
        <v>60</v>
      </c>
      <c r="H311" s="11">
        <f>VLOOKUP(J311,Лист2!$C$1:$F$505,3,FALSE)</f>
        <v>12000</v>
      </c>
      <c r="I311" s="11">
        <f>VLOOKUP(J311,Лист2!$C$1:$F$505,4,FALSE)</f>
        <v>11194</v>
      </c>
      <c r="J311" s="11" t="str">
        <f t="shared" si="16"/>
        <v>43963Москва Запад</v>
      </c>
      <c r="K311" s="11">
        <f t="shared" si="17"/>
        <v>20</v>
      </c>
      <c r="L311" s="24">
        <f t="shared" si="18"/>
        <v>0.38823820504632722</v>
      </c>
      <c r="M311" s="24">
        <f t="shared" si="19"/>
        <v>0.3605283005438471</v>
      </c>
    </row>
    <row r="312" spans="1:13" x14ac:dyDescent="0.3">
      <c r="A312" s="8">
        <v>43972</v>
      </c>
      <c r="B312" s="9" t="s">
        <v>21</v>
      </c>
      <c r="C312" s="9">
        <v>224233.5</v>
      </c>
      <c r="D312" s="9">
        <v>22253295</v>
      </c>
      <c r="E312" s="9">
        <v>16496134.313999999</v>
      </c>
      <c r="F312" s="10">
        <v>334550.50769230764</v>
      </c>
      <c r="G312" s="11">
        <f>VLOOKUP(J312,Лист2!$C$1:$F$505,2,FALSE)</f>
        <v>60</v>
      </c>
      <c r="H312" s="11">
        <f>VLOOKUP(J312,Лист2!$C$1:$F$505,3,FALSE)</f>
        <v>14005</v>
      </c>
      <c r="I312" s="11">
        <f>VLOOKUP(J312,Лист2!$C$1:$F$505,4,FALSE)</f>
        <v>13002</v>
      </c>
      <c r="J312" s="11" t="str">
        <f t="shared" si="16"/>
        <v>43972Москва Запад</v>
      </c>
      <c r="K312" s="11">
        <f t="shared" si="17"/>
        <v>21</v>
      </c>
      <c r="L312" s="24">
        <f t="shared" si="18"/>
        <v>0.34900059470987654</v>
      </c>
      <c r="M312" s="24">
        <f t="shared" si="19"/>
        <v>0.32872005495891321</v>
      </c>
    </row>
    <row r="313" spans="1:13" x14ac:dyDescent="0.3">
      <c r="A313" s="12">
        <v>43971</v>
      </c>
      <c r="B313" s="13" t="s">
        <v>21</v>
      </c>
      <c r="C313" s="13">
        <v>219622.5</v>
      </c>
      <c r="D313" s="13">
        <v>21959286</v>
      </c>
      <c r="E313" s="13">
        <v>15958453.927999999</v>
      </c>
      <c r="F313" s="14">
        <v>417117.17692307686</v>
      </c>
      <c r="G313" s="11">
        <f>VLOOKUP(J313,Лист2!$C$1:$F$505,2,FALSE)</f>
        <v>60</v>
      </c>
      <c r="H313" s="11">
        <f>VLOOKUP(J313,Лист2!$C$1:$F$505,3,FALSE)</f>
        <v>13792</v>
      </c>
      <c r="I313" s="11">
        <f>VLOOKUP(J313,Лист2!$C$1:$F$505,4,FALSE)</f>
        <v>12834</v>
      </c>
      <c r="J313" s="11" t="str">
        <f t="shared" si="16"/>
        <v>43971Москва Запад</v>
      </c>
      <c r="K313" s="11">
        <f t="shared" si="17"/>
        <v>21</v>
      </c>
      <c r="L313" s="24">
        <f t="shared" si="18"/>
        <v>0.37602841096474926</v>
      </c>
      <c r="M313" s="24">
        <f t="shared" si="19"/>
        <v>0.34989071750114742</v>
      </c>
    </row>
    <row r="314" spans="1:13" x14ac:dyDescent="0.3">
      <c r="A314" s="8">
        <v>43956</v>
      </c>
      <c r="B314" s="9" t="s">
        <v>21</v>
      </c>
      <c r="C314" s="9">
        <v>213582</v>
      </c>
      <c r="D314" s="9">
        <v>21919435.5</v>
      </c>
      <c r="E314" s="9">
        <v>15790923.194999998</v>
      </c>
      <c r="F314" s="10">
        <v>365011.08061538462</v>
      </c>
      <c r="G314" s="11">
        <f>VLOOKUP(J314,Лист2!$C$1:$F$505,2,FALSE)</f>
        <v>59</v>
      </c>
      <c r="H314" s="11">
        <f>VLOOKUP(J314,Лист2!$C$1:$F$505,3,FALSE)</f>
        <v>13469</v>
      </c>
      <c r="I314" s="11">
        <f>VLOOKUP(J314,Лист2!$C$1:$F$505,4,FALSE)</f>
        <v>12486</v>
      </c>
      <c r="J314" s="11" t="str">
        <f t="shared" si="16"/>
        <v>43956Москва Запад</v>
      </c>
      <c r="K314" s="11">
        <f t="shared" si="17"/>
        <v>19</v>
      </c>
      <c r="L314" s="24">
        <f t="shared" si="18"/>
        <v>0.38810348383814058</v>
      </c>
      <c r="M314" s="24">
        <f t="shared" si="19"/>
        <v>0.36498823743310704</v>
      </c>
    </row>
    <row r="315" spans="1:13" x14ac:dyDescent="0.3">
      <c r="A315" s="12">
        <v>43949</v>
      </c>
      <c r="B315" s="13" t="s">
        <v>22</v>
      </c>
      <c r="C315" s="13">
        <v>195705</v>
      </c>
      <c r="D315" s="13">
        <v>20003263.5</v>
      </c>
      <c r="E315" s="13">
        <v>14633542.982000001</v>
      </c>
      <c r="F315" s="14">
        <v>268185.43076923076</v>
      </c>
      <c r="G315" s="11">
        <f>VLOOKUP(J315,Лист2!$C$1:$F$505,2,FALSE)</f>
        <v>54</v>
      </c>
      <c r="H315" s="11">
        <f>VLOOKUP(J315,Лист2!$C$1:$F$505,3,FALSE)</f>
        <v>12306</v>
      </c>
      <c r="I315" s="11">
        <f>VLOOKUP(J315,Лист2!$C$1:$F$505,4,FALSE)</f>
        <v>11532</v>
      </c>
      <c r="J315" s="11" t="str">
        <f t="shared" si="16"/>
        <v>43949Москва Восток</v>
      </c>
      <c r="K315" s="11">
        <f t="shared" si="17"/>
        <v>18</v>
      </c>
      <c r="L315" s="24">
        <f t="shared" si="18"/>
        <v>0.36694603108796192</v>
      </c>
      <c r="M315" s="24">
        <f t="shared" si="19"/>
        <v>0.3486192710477507</v>
      </c>
    </row>
    <row r="316" spans="1:13" x14ac:dyDescent="0.3">
      <c r="A316" s="8">
        <v>43964</v>
      </c>
      <c r="B316" s="9" t="s">
        <v>21</v>
      </c>
      <c r="C316" s="9">
        <v>193722</v>
      </c>
      <c r="D316" s="9">
        <v>19437273</v>
      </c>
      <c r="E316" s="9">
        <v>13979092.230999999</v>
      </c>
      <c r="F316" s="10">
        <v>418713.96153846156</v>
      </c>
      <c r="G316" s="11">
        <f>VLOOKUP(J316,Лист2!$C$1:$F$505,2,FALSE)</f>
        <v>60</v>
      </c>
      <c r="H316" s="11">
        <f>VLOOKUP(J316,Лист2!$C$1:$F$505,3,FALSE)</f>
        <v>12007</v>
      </c>
      <c r="I316" s="11">
        <f>VLOOKUP(J316,Лист2!$C$1:$F$505,4,FALSE)</f>
        <v>11245</v>
      </c>
      <c r="J316" s="11" t="str">
        <f t="shared" si="16"/>
        <v>43964Москва Запад</v>
      </c>
      <c r="K316" s="11">
        <f t="shared" si="17"/>
        <v>20</v>
      </c>
      <c r="L316" s="24">
        <f t="shared" si="18"/>
        <v>0.39045316239461914</v>
      </c>
      <c r="M316" s="24">
        <f t="shared" si="19"/>
        <v>0.36050029030397485</v>
      </c>
    </row>
    <row r="317" spans="1:13" x14ac:dyDescent="0.3">
      <c r="A317" s="12">
        <v>43954</v>
      </c>
      <c r="B317" s="13" t="s">
        <v>21</v>
      </c>
      <c r="C317" s="13">
        <v>257215.5</v>
      </c>
      <c r="D317" s="13">
        <v>26492278.5</v>
      </c>
      <c r="E317" s="13">
        <v>19179229.932</v>
      </c>
      <c r="F317" s="14">
        <v>254778.07384615383</v>
      </c>
      <c r="G317" s="11">
        <f>VLOOKUP(J317,Лист2!$C$1:$F$505,2,FALSE)</f>
        <v>59</v>
      </c>
      <c r="H317" s="11">
        <f>VLOOKUP(J317,Лист2!$C$1:$F$505,3,FALSE)</f>
        <v>15277</v>
      </c>
      <c r="I317" s="11">
        <f>VLOOKUP(J317,Лист2!$C$1:$F$505,4,FALSE)</f>
        <v>14163</v>
      </c>
      <c r="J317" s="11" t="str">
        <f t="shared" si="16"/>
        <v>43954Москва Запад</v>
      </c>
      <c r="K317" s="11">
        <f t="shared" si="17"/>
        <v>18</v>
      </c>
      <c r="L317" s="24">
        <f t="shared" si="18"/>
        <v>0.38130042728140956</v>
      </c>
      <c r="M317" s="24">
        <f t="shared" si="19"/>
        <v>0.36801636557770873</v>
      </c>
    </row>
    <row r="318" spans="1:13" x14ac:dyDescent="0.3">
      <c r="A318" s="8">
        <v>43957</v>
      </c>
      <c r="B318" s="9" t="s">
        <v>21</v>
      </c>
      <c r="C318" s="9">
        <v>224779.5</v>
      </c>
      <c r="D318" s="9">
        <v>23032992</v>
      </c>
      <c r="E318" s="9">
        <v>16792969.817999996</v>
      </c>
      <c r="F318" s="10">
        <v>443086.25303076918</v>
      </c>
      <c r="G318" s="11">
        <f>VLOOKUP(J318,Лист2!$C$1:$F$505,2,FALSE)</f>
        <v>59</v>
      </c>
      <c r="H318" s="11">
        <f>VLOOKUP(J318,Лист2!$C$1:$F$505,3,FALSE)</f>
        <v>14103</v>
      </c>
      <c r="I318" s="11">
        <f>VLOOKUP(J318,Лист2!$C$1:$F$505,4,FALSE)</f>
        <v>13118</v>
      </c>
      <c r="J318" s="11" t="str">
        <f t="shared" si="16"/>
        <v>43957Москва Запад</v>
      </c>
      <c r="K318" s="11">
        <f t="shared" si="17"/>
        <v>19</v>
      </c>
      <c r="L318" s="24">
        <f t="shared" si="18"/>
        <v>0.37158538660097323</v>
      </c>
      <c r="M318" s="24">
        <f t="shared" si="19"/>
        <v>0.3452001636277362</v>
      </c>
    </row>
    <row r="319" spans="1:13" x14ac:dyDescent="0.3">
      <c r="A319" s="12">
        <v>43974</v>
      </c>
      <c r="B319" s="13" t="s">
        <v>21</v>
      </c>
      <c r="C319" s="13">
        <v>292018.5</v>
      </c>
      <c r="D319" s="13">
        <v>28590910.5</v>
      </c>
      <c r="E319" s="13">
        <v>21740920.338999998</v>
      </c>
      <c r="F319" s="14">
        <v>206427.73076923075</v>
      </c>
      <c r="G319" s="11">
        <f>VLOOKUP(J319,Лист2!$C$1:$F$505,2,FALSE)</f>
        <v>60</v>
      </c>
      <c r="H319" s="11">
        <f>VLOOKUP(J319,Лист2!$C$1:$F$505,3,FALSE)</f>
        <v>17295</v>
      </c>
      <c r="I319" s="11">
        <f>VLOOKUP(J319,Лист2!$C$1:$F$505,4,FALSE)</f>
        <v>16010</v>
      </c>
      <c r="J319" s="11" t="str">
        <f t="shared" si="16"/>
        <v>43974Москва Запад</v>
      </c>
      <c r="K319" s="11">
        <f t="shared" si="17"/>
        <v>21</v>
      </c>
      <c r="L319" s="24">
        <f t="shared" si="18"/>
        <v>0.3150736056335266</v>
      </c>
      <c r="M319" s="24">
        <f t="shared" si="19"/>
        <v>0.30557871178586687</v>
      </c>
    </row>
    <row r="320" spans="1:13" x14ac:dyDescent="0.3">
      <c r="A320" s="8">
        <v>43976</v>
      </c>
      <c r="B320" s="9" t="s">
        <v>21</v>
      </c>
      <c r="C320" s="9">
        <v>198751.5</v>
      </c>
      <c r="D320" s="9">
        <v>20582743.5</v>
      </c>
      <c r="E320" s="9">
        <v>14894008.652000001</v>
      </c>
      <c r="F320" s="10">
        <v>316452.66153846157</v>
      </c>
      <c r="G320" s="11">
        <f>VLOOKUP(J320,Лист2!$C$1:$F$505,2,FALSE)</f>
        <v>59</v>
      </c>
      <c r="H320" s="11">
        <f>VLOOKUP(J320,Лист2!$C$1:$F$505,3,FALSE)</f>
        <v>12983</v>
      </c>
      <c r="I320" s="11">
        <f>VLOOKUP(J320,Лист2!$C$1:$F$505,4,FALSE)</f>
        <v>12056</v>
      </c>
      <c r="J320" s="11" t="str">
        <f t="shared" si="16"/>
        <v>43976Москва Запад</v>
      </c>
      <c r="K320" s="11">
        <f t="shared" si="17"/>
        <v>22</v>
      </c>
      <c r="L320" s="24">
        <f t="shared" si="18"/>
        <v>0.38194786782510048</v>
      </c>
      <c r="M320" s="24">
        <f t="shared" si="19"/>
        <v>0.36070089067258171</v>
      </c>
    </row>
    <row r="321" spans="1:13" x14ac:dyDescent="0.3">
      <c r="A321" s="12">
        <v>43951</v>
      </c>
      <c r="B321" s="13" t="s">
        <v>21</v>
      </c>
      <c r="C321" s="13">
        <v>214386</v>
      </c>
      <c r="D321" s="13">
        <v>22530000</v>
      </c>
      <c r="E321" s="13">
        <v>16370527.077</v>
      </c>
      <c r="F321" s="14">
        <v>115618.05384615384</v>
      </c>
      <c r="G321" s="11">
        <f>VLOOKUP(J321,Лист2!$C$1:$F$505,2,FALSE)</f>
        <v>59</v>
      </c>
      <c r="H321" s="11">
        <f>VLOOKUP(J321,Лист2!$C$1:$F$505,3,FALSE)</f>
        <v>13251</v>
      </c>
      <c r="I321" s="11">
        <f>VLOOKUP(J321,Лист2!$C$1:$F$505,4,FALSE)</f>
        <v>12255</v>
      </c>
      <c r="J321" s="11" t="str">
        <f t="shared" si="16"/>
        <v>43951Москва Запад</v>
      </c>
      <c r="K321" s="11">
        <f t="shared" si="17"/>
        <v>18</v>
      </c>
      <c r="L321" s="24">
        <f t="shared" si="18"/>
        <v>0.37625379403048287</v>
      </c>
      <c r="M321" s="24">
        <f t="shared" si="19"/>
        <v>0.36919122033921836</v>
      </c>
    </row>
    <row r="322" spans="1:13" x14ac:dyDescent="0.3">
      <c r="A322" s="8">
        <v>43961</v>
      </c>
      <c r="B322" s="9" t="s">
        <v>21</v>
      </c>
      <c r="C322" s="9">
        <v>243825</v>
      </c>
      <c r="D322" s="9">
        <v>24890404.5</v>
      </c>
      <c r="E322" s="9">
        <v>18159589.107999999</v>
      </c>
      <c r="F322" s="10">
        <v>258558.49999999997</v>
      </c>
      <c r="G322" s="11">
        <f>VLOOKUP(J322,Лист2!$C$1:$F$505,2,FALSE)</f>
        <v>59</v>
      </c>
      <c r="H322" s="11">
        <f>VLOOKUP(J322,Лист2!$C$1:$F$505,3,FALSE)</f>
        <v>14569</v>
      </c>
      <c r="I322" s="11">
        <f>VLOOKUP(J322,Лист2!$C$1:$F$505,4,FALSE)</f>
        <v>13566</v>
      </c>
      <c r="J322" s="11" t="str">
        <f t="shared" si="16"/>
        <v>43961Москва Запад</v>
      </c>
      <c r="K322" s="11">
        <f t="shared" si="17"/>
        <v>19</v>
      </c>
      <c r="L322" s="24">
        <f t="shared" si="18"/>
        <v>0.37064800045694962</v>
      </c>
      <c r="M322" s="24">
        <f t="shared" si="19"/>
        <v>0.35640987543868613</v>
      </c>
    </row>
    <row r="323" spans="1:13" x14ac:dyDescent="0.3">
      <c r="A323" s="12">
        <v>43959</v>
      </c>
      <c r="B323" s="13" t="s">
        <v>21</v>
      </c>
      <c r="C323" s="13">
        <v>232701</v>
      </c>
      <c r="D323" s="13">
        <v>23881948.5</v>
      </c>
      <c r="E323" s="13">
        <v>17462223.403999999</v>
      </c>
      <c r="F323" s="14">
        <v>512464.9846153846</v>
      </c>
      <c r="G323" s="11">
        <f>VLOOKUP(J323,Лист2!$C$1:$F$505,2,FALSE)</f>
        <v>59</v>
      </c>
      <c r="H323" s="11">
        <f>VLOOKUP(J323,Лист2!$C$1:$F$505,3,FALSE)</f>
        <v>14098</v>
      </c>
      <c r="I323" s="11">
        <f>VLOOKUP(J323,Лист2!$C$1:$F$505,4,FALSE)</f>
        <v>13106</v>
      </c>
      <c r="J323" s="11" t="str">
        <f t="shared" ref="J323:J386" si="20">_xlfn.CONCAT(A323,B323)</f>
        <v>43959Москва Запад</v>
      </c>
      <c r="K323" s="11">
        <f t="shared" ref="K323:K386" si="21">WEEKNUM(A323,2)</f>
        <v>19</v>
      </c>
      <c r="L323" s="24">
        <f t="shared" ref="L323:L386" si="22">(D323 - E323) / E323</f>
        <v>0.36763503406613507</v>
      </c>
      <c r="M323" s="24">
        <f t="shared" ref="M323:M386" si="23">(D323-E323-F323)/E323</f>
        <v>0.33828797024962265</v>
      </c>
    </row>
    <row r="324" spans="1:13" x14ac:dyDescent="0.3">
      <c r="A324" s="8">
        <v>43958</v>
      </c>
      <c r="B324" s="9" t="s">
        <v>21</v>
      </c>
      <c r="C324" s="9">
        <v>219411</v>
      </c>
      <c r="D324" s="9">
        <v>22460130</v>
      </c>
      <c r="E324" s="9">
        <v>16627687.641000001</v>
      </c>
      <c r="F324" s="10">
        <v>518998.75384615385</v>
      </c>
      <c r="G324" s="11">
        <f>VLOOKUP(J324,Лист2!$C$1:$F$505,2,FALSE)</f>
        <v>59</v>
      </c>
      <c r="H324" s="11">
        <f>VLOOKUP(J324,Лист2!$C$1:$F$505,3,FALSE)</f>
        <v>13495</v>
      </c>
      <c r="I324" s="11">
        <f>VLOOKUP(J324,Лист2!$C$1:$F$505,4,FALSE)</f>
        <v>12517</v>
      </c>
      <c r="J324" s="11" t="str">
        <f t="shared" si="20"/>
        <v>43958Москва Запад</v>
      </c>
      <c r="K324" s="11">
        <f t="shared" si="21"/>
        <v>19</v>
      </c>
      <c r="L324" s="24">
        <f t="shared" si="22"/>
        <v>0.35076689464736854</v>
      </c>
      <c r="M324" s="24">
        <f t="shared" si="23"/>
        <v>0.31955397045420392</v>
      </c>
    </row>
    <row r="325" spans="1:13" x14ac:dyDescent="0.3">
      <c r="A325" s="12">
        <v>43975</v>
      </c>
      <c r="B325" s="13" t="s">
        <v>21</v>
      </c>
      <c r="C325" s="13">
        <v>200029.5</v>
      </c>
      <c r="D325" s="13">
        <v>19959801</v>
      </c>
      <c r="E325" s="13">
        <v>15125624.641999999</v>
      </c>
      <c r="F325" s="14">
        <v>318671.85465384612</v>
      </c>
      <c r="G325" s="11">
        <f>VLOOKUP(J325,Лист2!$C$1:$F$505,2,FALSE)</f>
        <v>60</v>
      </c>
      <c r="H325" s="11">
        <f>VLOOKUP(J325,Лист2!$C$1:$F$505,3,FALSE)</f>
        <v>12822</v>
      </c>
      <c r="I325" s="11">
        <f>VLOOKUP(J325,Лист2!$C$1:$F$505,4,FALSE)</f>
        <v>11916</v>
      </c>
      <c r="J325" s="11" t="str">
        <f t="shared" si="20"/>
        <v>43975Москва Запад</v>
      </c>
      <c r="K325" s="11">
        <f t="shared" si="21"/>
        <v>21</v>
      </c>
      <c r="L325" s="24">
        <f t="shared" si="22"/>
        <v>0.31960176669839652</v>
      </c>
      <c r="M325" s="24">
        <f t="shared" si="23"/>
        <v>0.29853342326159216</v>
      </c>
    </row>
    <row r="326" spans="1:13" x14ac:dyDescent="0.3">
      <c r="A326" s="8">
        <v>43967</v>
      </c>
      <c r="B326" s="9" t="s">
        <v>22</v>
      </c>
      <c r="C326" s="9">
        <v>225480</v>
      </c>
      <c r="D326" s="9">
        <v>22355338.5</v>
      </c>
      <c r="E326" s="9">
        <v>16443448.491999999</v>
      </c>
      <c r="F326" s="10">
        <v>291468.59999999998</v>
      </c>
      <c r="G326" s="11">
        <f>VLOOKUP(J326,Лист2!$C$1:$F$505,2,FALSE)</f>
        <v>54</v>
      </c>
      <c r="H326" s="11">
        <f>VLOOKUP(J326,Лист2!$C$1:$F$505,3,FALSE)</f>
        <v>13170</v>
      </c>
      <c r="I326" s="11">
        <f>VLOOKUP(J326,Лист2!$C$1:$F$505,4,FALSE)</f>
        <v>12299</v>
      </c>
      <c r="J326" s="11" t="str">
        <f t="shared" si="20"/>
        <v>43967Москва Восток</v>
      </c>
      <c r="K326" s="11">
        <f t="shared" si="21"/>
        <v>20</v>
      </c>
      <c r="L326" s="24">
        <f t="shared" si="22"/>
        <v>0.35952859954383842</v>
      </c>
      <c r="M326" s="24">
        <f t="shared" si="23"/>
        <v>0.34180308411185323</v>
      </c>
    </row>
    <row r="327" spans="1:13" x14ac:dyDescent="0.3">
      <c r="A327" s="12">
        <v>43970</v>
      </c>
      <c r="B327" s="13" t="s">
        <v>22</v>
      </c>
      <c r="C327" s="13">
        <v>211453.5</v>
      </c>
      <c r="D327" s="13">
        <v>20590072.5</v>
      </c>
      <c r="E327" s="13">
        <v>15078027.685000001</v>
      </c>
      <c r="F327" s="14">
        <v>293452.29237692308</v>
      </c>
      <c r="G327" s="11">
        <f>VLOOKUP(J327,Лист2!$C$1:$F$505,2,FALSE)</f>
        <v>54</v>
      </c>
      <c r="H327" s="11">
        <f>VLOOKUP(J327,Лист2!$C$1:$F$505,3,FALSE)</f>
        <v>13070</v>
      </c>
      <c r="I327" s="11">
        <f>VLOOKUP(J327,Лист2!$C$1:$F$505,4,FALSE)</f>
        <v>12244</v>
      </c>
      <c r="J327" s="11" t="str">
        <f t="shared" si="20"/>
        <v>43970Москва Восток</v>
      </c>
      <c r="K327" s="11">
        <f t="shared" si="21"/>
        <v>21</v>
      </c>
      <c r="L327" s="24">
        <f t="shared" si="22"/>
        <v>0.36556802588202697</v>
      </c>
      <c r="M327" s="24">
        <f t="shared" si="23"/>
        <v>0.34610577932647402</v>
      </c>
    </row>
    <row r="328" spans="1:13" x14ac:dyDescent="0.3">
      <c r="A328" s="8">
        <v>43968</v>
      </c>
      <c r="B328" s="9" t="s">
        <v>22</v>
      </c>
      <c r="C328" s="9">
        <v>184801.5</v>
      </c>
      <c r="D328" s="9">
        <v>18449091</v>
      </c>
      <c r="E328" s="9">
        <v>13533023.127999999</v>
      </c>
      <c r="F328" s="10">
        <v>246229.69714615386</v>
      </c>
      <c r="G328" s="11">
        <f>VLOOKUP(J328,Лист2!$C$1:$F$505,2,FALSE)</f>
        <v>54</v>
      </c>
      <c r="H328" s="11">
        <f>VLOOKUP(J328,Лист2!$C$1:$F$505,3,FALSE)</f>
        <v>11128</v>
      </c>
      <c r="I328" s="11">
        <f>VLOOKUP(J328,Лист2!$C$1:$F$505,4,FALSE)</f>
        <v>10467</v>
      </c>
      <c r="J328" s="11" t="str">
        <f t="shared" si="20"/>
        <v>43968Москва Восток</v>
      </c>
      <c r="K328" s="11">
        <f t="shared" si="21"/>
        <v>20</v>
      </c>
      <c r="L328" s="24">
        <f t="shared" si="22"/>
        <v>0.3632645732961613</v>
      </c>
      <c r="M328" s="24">
        <f t="shared" si="23"/>
        <v>0.34506984364726995</v>
      </c>
    </row>
    <row r="329" spans="1:13" x14ac:dyDescent="0.3">
      <c r="A329" s="12">
        <v>43960</v>
      </c>
      <c r="B329" s="13" t="s">
        <v>22</v>
      </c>
      <c r="C329" s="13">
        <v>177976.5</v>
      </c>
      <c r="D329" s="13">
        <v>18085798.5</v>
      </c>
      <c r="E329" s="13">
        <v>13150397.668</v>
      </c>
      <c r="F329" s="14">
        <v>444057.73347692302</v>
      </c>
      <c r="G329" s="11">
        <f>VLOOKUP(J329,Лист2!$C$1:$F$505,2,FALSE)</f>
        <v>54</v>
      </c>
      <c r="H329" s="11">
        <f>VLOOKUP(J329,Лист2!$C$1:$F$505,3,FALSE)</f>
        <v>11288</v>
      </c>
      <c r="I329" s="11">
        <f>VLOOKUP(J329,Лист2!$C$1:$F$505,4,FALSE)</f>
        <v>10492</v>
      </c>
      <c r="J329" s="11" t="str">
        <f t="shared" si="20"/>
        <v>43960Москва Восток</v>
      </c>
      <c r="K329" s="11">
        <f t="shared" si="21"/>
        <v>19</v>
      </c>
      <c r="L329" s="24">
        <f t="shared" si="22"/>
        <v>0.37530430307896606</v>
      </c>
      <c r="M329" s="24">
        <f t="shared" si="23"/>
        <v>0.34153667530923809</v>
      </c>
    </row>
    <row r="330" spans="1:13" x14ac:dyDescent="0.3">
      <c r="A330" s="8">
        <v>43955</v>
      </c>
      <c r="B330" s="9" t="s">
        <v>22</v>
      </c>
      <c r="C330" s="9">
        <v>223617</v>
      </c>
      <c r="D330" s="9">
        <v>22796827.5</v>
      </c>
      <c r="E330" s="9">
        <v>16597666.014999999</v>
      </c>
      <c r="F330" s="10">
        <v>404297.74615384609</v>
      </c>
      <c r="G330" s="11">
        <f>VLOOKUP(J330,Лист2!$C$1:$F$505,2,FALSE)</f>
        <v>54</v>
      </c>
      <c r="H330" s="11">
        <f>VLOOKUP(J330,Лист2!$C$1:$F$505,3,FALSE)</f>
        <v>13606</v>
      </c>
      <c r="I330" s="11">
        <f>VLOOKUP(J330,Лист2!$C$1:$F$505,4,FALSE)</f>
        <v>12697</v>
      </c>
      <c r="J330" s="11" t="str">
        <f t="shared" si="20"/>
        <v>43955Москва Восток</v>
      </c>
      <c r="K330" s="11">
        <f t="shared" si="21"/>
        <v>19</v>
      </c>
      <c r="L330" s="24">
        <f t="shared" si="22"/>
        <v>0.37349597704867432</v>
      </c>
      <c r="M330" s="24">
        <f t="shared" si="23"/>
        <v>0.34913726626437092</v>
      </c>
    </row>
    <row r="331" spans="1:13" x14ac:dyDescent="0.3">
      <c r="A331" s="12">
        <v>43953</v>
      </c>
      <c r="B331" s="13" t="s">
        <v>22</v>
      </c>
      <c r="C331" s="13">
        <v>176397</v>
      </c>
      <c r="D331" s="13">
        <v>18625921.5</v>
      </c>
      <c r="E331" s="13">
        <v>13628439.163999999</v>
      </c>
      <c r="F331" s="14">
        <v>370802.93846153846</v>
      </c>
      <c r="G331" s="11">
        <f>VLOOKUP(J331,Лист2!$C$1:$F$505,2,FALSE)</f>
        <v>54</v>
      </c>
      <c r="H331" s="11">
        <f>VLOOKUP(J331,Лист2!$C$1:$F$505,3,FALSE)</f>
        <v>11622</v>
      </c>
      <c r="I331" s="11">
        <f>VLOOKUP(J331,Лист2!$C$1:$F$505,4,FALSE)</f>
        <v>10754</v>
      </c>
      <c r="J331" s="11" t="str">
        <f t="shared" si="20"/>
        <v>43953Москва Восток</v>
      </c>
      <c r="K331" s="11">
        <f t="shared" si="21"/>
        <v>18</v>
      </c>
      <c r="L331" s="24">
        <f t="shared" si="22"/>
        <v>0.36669513477383575</v>
      </c>
      <c r="M331" s="24">
        <f t="shared" si="23"/>
        <v>0.3394871079411646</v>
      </c>
    </row>
    <row r="332" spans="1:13" x14ac:dyDescent="0.3">
      <c r="A332" s="8">
        <v>43977</v>
      </c>
      <c r="B332" s="9" t="s">
        <v>22</v>
      </c>
      <c r="C332" s="9">
        <v>232369.5</v>
      </c>
      <c r="D332" s="9">
        <v>23856345</v>
      </c>
      <c r="E332" s="9">
        <v>17297352.185000002</v>
      </c>
      <c r="F332" s="10">
        <v>279472.16153846151</v>
      </c>
      <c r="G332" s="11">
        <f>VLOOKUP(J332,Лист2!$C$1:$F$505,2,FALSE)</f>
        <v>54</v>
      </c>
      <c r="H332" s="11">
        <f>VLOOKUP(J332,Лист2!$C$1:$F$505,3,FALSE)</f>
        <v>14482</v>
      </c>
      <c r="I332" s="11">
        <f>VLOOKUP(J332,Лист2!$C$1:$F$505,4,FALSE)</f>
        <v>13510</v>
      </c>
      <c r="J332" s="11" t="str">
        <f t="shared" si="20"/>
        <v>43977Москва Восток</v>
      </c>
      <c r="K332" s="11">
        <f t="shared" si="21"/>
        <v>22</v>
      </c>
      <c r="L332" s="24">
        <f t="shared" si="22"/>
        <v>0.37919056887145164</v>
      </c>
      <c r="M332" s="24">
        <f t="shared" si="23"/>
        <v>0.36303363580161363</v>
      </c>
    </row>
    <row r="333" spans="1:13" x14ac:dyDescent="0.3">
      <c r="A333" s="12">
        <v>43952</v>
      </c>
      <c r="B333" s="13" t="s">
        <v>22</v>
      </c>
      <c r="C333" s="13">
        <v>226540.5</v>
      </c>
      <c r="D333" s="13">
        <v>23953536</v>
      </c>
      <c r="E333" s="13">
        <v>17342946.796999998</v>
      </c>
      <c r="F333" s="14">
        <v>380499.56092307693</v>
      </c>
      <c r="G333" s="11">
        <f>VLOOKUP(J333,Лист2!$C$1:$F$505,2,FALSE)</f>
        <v>54</v>
      </c>
      <c r="H333" s="11">
        <f>VLOOKUP(J333,Лист2!$C$1:$F$505,3,FALSE)</f>
        <v>14205</v>
      </c>
      <c r="I333" s="11">
        <f>VLOOKUP(J333,Лист2!$C$1:$F$505,4,FALSE)</f>
        <v>13026</v>
      </c>
      <c r="J333" s="11" t="str">
        <f t="shared" si="20"/>
        <v>43952Москва Восток</v>
      </c>
      <c r="K333" s="11">
        <f t="shared" si="21"/>
        <v>18</v>
      </c>
      <c r="L333" s="24">
        <f t="shared" si="22"/>
        <v>0.38116874141270551</v>
      </c>
      <c r="M333" s="24">
        <f t="shared" si="23"/>
        <v>0.35922901194361112</v>
      </c>
    </row>
    <row r="334" spans="1:13" x14ac:dyDescent="0.3">
      <c r="A334" s="8">
        <v>43963</v>
      </c>
      <c r="B334" s="9" t="s">
        <v>22</v>
      </c>
      <c r="C334" s="9">
        <v>189679.5</v>
      </c>
      <c r="D334" s="9">
        <v>18718036.5</v>
      </c>
      <c r="E334" s="9">
        <v>13500671.991999999</v>
      </c>
      <c r="F334" s="10">
        <v>344959.87384615385</v>
      </c>
      <c r="G334" s="11">
        <f>VLOOKUP(J334,Лист2!$C$1:$F$505,2,FALSE)</f>
        <v>54</v>
      </c>
      <c r="H334" s="11">
        <f>VLOOKUP(J334,Лист2!$C$1:$F$505,3,FALSE)</f>
        <v>11614</v>
      </c>
      <c r="I334" s="11">
        <f>VLOOKUP(J334,Лист2!$C$1:$F$505,4,FALSE)</f>
        <v>10862</v>
      </c>
      <c r="J334" s="11" t="str">
        <f t="shared" si="20"/>
        <v>43963Москва Восток</v>
      </c>
      <c r="K334" s="11">
        <f t="shared" si="21"/>
        <v>20</v>
      </c>
      <c r="L334" s="24">
        <f t="shared" si="22"/>
        <v>0.38645220853388773</v>
      </c>
      <c r="M334" s="24">
        <f t="shared" si="23"/>
        <v>0.36090089715838258</v>
      </c>
    </row>
    <row r="335" spans="1:13" x14ac:dyDescent="0.3">
      <c r="A335" s="12">
        <v>43972</v>
      </c>
      <c r="B335" s="13" t="s">
        <v>22</v>
      </c>
      <c r="C335" s="13">
        <v>213640.5</v>
      </c>
      <c r="D335" s="13">
        <v>21042673.5</v>
      </c>
      <c r="E335" s="13">
        <v>15681371.557000002</v>
      </c>
      <c r="F335" s="14">
        <v>296732.59615384613</v>
      </c>
      <c r="G335" s="11">
        <f>VLOOKUP(J335,Лист2!$C$1:$F$505,2,FALSE)</f>
        <v>54</v>
      </c>
      <c r="H335" s="11">
        <f>VLOOKUP(J335,Лист2!$C$1:$F$505,3,FALSE)</f>
        <v>13240</v>
      </c>
      <c r="I335" s="11">
        <f>VLOOKUP(J335,Лист2!$C$1:$F$505,4,FALSE)</f>
        <v>12360</v>
      </c>
      <c r="J335" s="11" t="str">
        <f t="shared" si="20"/>
        <v>43972Москва Восток</v>
      </c>
      <c r="K335" s="11">
        <f t="shared" si="21"/>
        <v>21</v>
      </c>
      <c r="L335" s="24">
        <f t="shared" si="22"/>
        <v>0.34188986106937619</v>
      </c>
      <c r="M335" s="24">
        <f t="shared" si="23"/>
        <v>0.32296724354990369</v>
      </c>
    </row>
    <row r="336" spans="1:13" x14ac:dyDescent="0.3">
      <c r="A336" s="8">
        <v>43971</v>
      </c>
      <c r="B336" s="9" t="s">
        <v>22</v>
      </c>
      <c r="C336" s="9">
        <v>214885.5</v>
      </c>
      <c r="D336" s="9">
        <v>21411349.5</v>
      </c>
      <c r="E336" s="9">
        <v>15600701.422999999</v>
      </c>
      <c r="F336" s="10">
        <v>410370.5153846154</v>
      </c>
      <c r="G336" s="11">
        <f>VLOOKUP(J336,Лист2!$C$1:$F$505,2,FALSE)</f>
        <v>54</v>
      </c>
      <c r="H336" s="11">
        <f>VLOOKUP(J336,Лист2!$C$1:$F$505,3,FALSE)</f>
        <v>13298</v>
      </c>
      <c r="I336" s="11">
        <f>VLOOKUP(J336,Лист2!$C$1:$F$505,4,FALSE)</f>
        <v>12428</v>
      </c>
      <c r="J336" s="11" t="str">
        <f t="shared" si="20"/>
        <v>43971Москва Восток</v>
      </c>
      <c r="K336" s="11">
        <f t="shared" si="21"/>
        <v>21</v>
      </c>
      <c r="L336" s="24">
        <f t="shared" si="22"/>
        <v>0.37246069387837949</v>
      </c>
      <c r="M336" s="24">
        <f t="shared" si="23"/>
        <v>0.34615607434508022</v>
      </c>
    </row>
    <row r="337" spans="1:13" x14ac:dyDescent="0.3">
      <c r="A337" s="12">
        <v>43956</v>
      </c>
      <c r="B337" s="13" t="s">
        <v>22</v>
      </c>
      <c r="C337" s="13">
        <v>203832</v>
      </c>
      <c r="D337" s="13">
        <v>20880142.5</v>
      </c>
      <c r="E337" s="13">
        <v>15015521.489999998</v>
      </c>
      <c r="F337" s="14">
        <v>398269.43076923076</v>
      </c>
      <c r="G337" s="11">
        <f>VLOOKUP(J337,Лист2!$C$1:$F$505,2,FALSE)</f>
        <v>54</v>
      </c>
      <c r="H337" s="11">
        <f>VLOOKUP(J337,Лист2!$C$1:$F$505,3,FALSE)</f>
        <v>12775</v>
      </c>
      <c r="I337" s="11">
        <f>VLOOKUP(J337,Лист2!$C$1:$F$505,4,FALSE)</f>
        <v>11887</v>
      </c>
      <c r="J337" s="11" t="str">
        <f t="shared" si="20"/>
        <v>43956Москва Восток</v>
      </c>
      <c r="K337" s="11">
        <f t="shared" si="21"/>
        <v>19</v>
      </c>
      <c r="L337" s="24">
        <f t="shared" si="22"/>
        <v>0.39057058483820944</v>
      </c>
      <c r="M337" s="24">
        <f t="shared" si="23"/>
        <v>0.36404673543114957</v>
      </c>
    </row>
    <row r="338" spans="1:13" x14ac:dyDescent="0.3">
      <c r="A338" s="8">
        <v>43964</v>
      </c>
      <c r="B338" s="9" t="s">
        <v>22</v>
      </c>
      <c r="C338" s="9">
        <v>188662.5</v>
      </c>
      <c r="D338" s="9">
        <v>18784000.5</v>
      </c>
      <c r="E338" s="9">
        <v>13568684.673999999</v>
      </c>
      <c r="F338" s="10">
        <v>349844.36153846153</v>
      </c>
      <c r="G338" s="11">
        <f>VLOOKUP(J338,Лист2!$C$1:$F$505,2,FALSE)</f>
        <v>54</v>
      </c>
      <c r="H338" s="11">
        <f>VLOOKUP(J338,Лист2!$C$1:$F$505,3,FALSE)</f>
        <v>11522</v>
      </c>
      <c r="I338" s="11">
        <f>VLOOKUP(J338,Лист2!$C$1:$F$505,4,FALSE)</f>
        <v>10803</v>
      </c>
      <c r="J338" s="11" t="str">
        <f t="shared" si="20"/>
        <v>43964Москва Восток</v>
      </c>
      <c r="K338" s="11">
        <f t="shared" si="21"/>
        <v>20</v>
      </c>
      <c r="L338" s="24">
        <f t="shared" si="22"/>
        <v>0.38436414076255082</v>
      </c>
      <c r="M338" s="24">
        <f t="shared" si="23"/>
        <v>0.35858092227499727</v>
      </c>
    </row>
    <row r="339" spans="1:13" x14ac:dyDescent="0.3">
      <c r="A339" s="12">
        <v>43982</v>
      </c>
      <c r="B339" s="13" t="s">
        <v>21</v>
      </c>
      <c r="C339" s="13">
        <v>215277</v>
      </c>
      <c r="D339" s="13">
        <v>21585316.5</v>
      </c>
      <c r="E339" s="13">
        <v>16285354.714</v>
      </c>
      <c r="F339" s="14">
        <v>183249.26153846155</v>
      </c>
      <c r="G339" s="11">
        <f>VLOOKUP(J339,Лист2!$C$1:$F$505,2,FALSE)</f>
        <v>59</v>
      </c>
      <c r="H339" s="11">
        <f>VLOOKUP(J339,Лист2!$C$1:$F$505,3,FALSE)</f>
        <v>13684</v>
      </c>
      <c r="I339" s="11">
        <f>VLOOKUP(J339,Лист2!$C$1:$F$505,4,FALSE)</f>
        <v>12690</v>
      </c>
      <c r="J339" s="11" t="str">
        <f t="shared" si="20"/>
        <v>43982Москва Запад</v>
      </c>
      <c r="K339" s="11">
        <f>WEEKNUM(A339,2)</f>
        <v>22</v>
      </c>
      <c r="L339" s="24">
        <f t="shared" si="22"/>
        <v>0.3254434354717366</v>
      </c>
      <c r="M339" s="24">
        <f t="shared" si="23"/>
        <v>0.31419103939215176</v>
      </c>
    </row>
    <row r="340" spans="1:13" x14ac:dyDescent="0.3">
      <c r="A340" s="8">
        <v>43954</v>
      </c>
      <c r="B340" s="9" t="s">
        <v>22</v>
      </c>
      <c r="C340" s="9">
        <v>248148</v>
      </c>
      <c r="D340" s="9">
        <v>25519072.5</v>
      </c>
      <c r="E340" s="9">
        <v>18491870.614999998</v>
      </c>
      <c r="F340" s="10">
        <v>270910.05384615384</v>
      </c>
      <c r="G340" s="11">
        <f>VLOOKUP(J340,Лист2!$C$1:$F$505,2,FALSE)</f>
        <v>54</v>
      </c>
      <c r="H340" s="11">
        <f>VLOOKUP(J340,Лист2!$C$1:$F$505,3,FALSE)</f>
        <v>14823</v>
      </c>
      <c r="I340" s="11">
        <f>VLOOKUP(J340,Лист2!$C$1:$F$505,4,FALSE)</f>
        <v>13751</v>
      </c>
      <c r="J340" s="11" t="str">
        <f t="shared" si="20"/>
        <v>43954Москва Восток</v>
      </c>
      <c r="K340" s="11">
        <f t="shared" si="21"/>
        <v>18</v>
      </c>
      <c r="L340" s="24">
        <f t="shared" si="22"/>
        <v>0.38001573941901617</v>
      </c>
      <c r="M340" s="24">
        <f t="shared" si="23"/>
        <v>0.36536551503196035</v>
      </c>
    </row>
    <row r="341" spans="1:13" x14ac:dyDescent="0.3">
      <c r="A341" s="12">
        <v>43981</v>
      </c>
      <c r="B341" s="13" t="s">
        <v>21</v>
      </c>
      <c r="C341" s="13">
        <v>246414</v>
      </c>
      <c r="D341" s="13">
        <v>24527245.5</v>
      </c>
      <c r="E341" s="13">
        <v>18595804.535</v>
      </c>
      <c r="F341" s="14">
        <v>282204.5230769231</v>
      </c>
      <c r="G341" s="11">
        <f>VLOOKUP(J341,Лист2!$C$1:$F$505,2,FALSE)</f>
        <v>59</v>
      </c>
      <c r="H341" s="11">
        <f>VLOOKUP(J341,Лист2!$C$1:$F$505,3,FALSE)</f>
        <v>15030</v>
      </c>
      <c r="I341" s="11">
        <f>VLOOKUP(J341,Лист2!$C$1:$F$505,4,FALSE)</f>
        <v>13956</v>
      </c>
      <c r="J341" s="11" t="str">
        <f t="shared" si="20"/>
        <v>43981Москва Запад</v>
      </c>
      <c r="K341" s="11">
        <f t="shared" si="21"/>
        <v>22</v>
      </c>
      <c r="L341" s="24">
        <f t="shared" si="22"/>
        <v>0.31896662248929147</v>
      </c>
      <c r="M341" s="24">
        <f t="shared" si="23"/>
        <v>0.30379091322940044</v>
      </c>
    </row>
    <row r="342" spans="1:13" x14ac:dyDescent="0.3">
      <c r="A342" s="8">
        <v>43957</v>
      </c>
      <c r="B342" s="9" t="s">
        <v>22</v>
      </c>
      <c r="C342" s="9">
        <v>216498</v>
      </c>
      <c r="D342" s="9">
        <v>22126444.5</v>
      </c>
      <c r="E342" s="9">
        <v>16128268.832</v>
      </c>
      <c r="F342" s="10">
        <v>389877.53846153844</v>
      </c>
      <c r="G342" s="11">
        <f>VLOOKUP(J342,Лист2!$C$1:$F$505,2,FALSE)</f>
        <v>54</v>
      </c>
      <c r="H342" s="11">
        <f>VLOOKUP(J342,Лист2!$C$1:$F$505,3,FALSE)</f>
        <v>13406</v>
      </c>
      <c r="I342" s="11">
        <f>VLOOKUP(J342,Лист2!$C$1:$F$505,4,FALSE)</f>
        <v>12518</v>
      </c>
      <c r="J342" s="11" t="str">
        <f t="shared" si="20"/>
        <v>43957Москва Восток</v>
      </c>
      <c r="K342" s="11">
        <f t="shared" si="21"/>
        <v>19</v>
      </c>
      <c r="L342" s="24">
        <f t="shared" si="22"/>
        <v>0.37190449455424845</v>
      </c>
      <c r="M342" s="24">
        <f t="shared" si="23"/>
        <v>0.34773094297703366</v>
      </c>
    </row>
    <row r="343" spans="1:13" x14ac:dyDescent="0.3">
      <c r="A343" s="12">
        <v>43974</v>
      </c>
      <c r="B343" s="13" t="s">
        <v>22</v>
      </c>
      <c r="C343" s="13">
        <v>275793</v>
      </c>
      <c r="D343" s="13">
        <v>26806626</v>
      </c>
      <c r="E343" s="13">
        <v>20508194.544999998</v>
      </c>
      <c r="F343" s="14">
        <v>239346.81538461536</v>
      </c>
      <c r="G343" s="11">
        <f>VLOOKUP(J343,Лист2!$C$1:$F$505,2,FALSE)</f>
        <v>54</v>
      </c>
      <c r="H343" s="11">
        <f>VLOOKUP(J343,Лист2!$C$1:$F$505,3,FALSE)</f>
        <v>16221</v>
      </c>
      <c r="I343" s="11">
        <f>VLOOKUP(J343,Лист2!$C$1:$F$505,4,FALSE)</f>
        <v>15065</v>
      </c>
      <c r="J343" s="11" t="str">
        <f t="shared" si="20"/>
        <v>43974Москва Восток</v>
      </c>
      <c r="K343" s="11">
        <f t="shared" si="21"/>
        <v>21</v>
      </c>
      <c r="L343" s="24">
        <f t="shared" si="22"/>
        <v>0.30711779338642908</v>
      </c>
      <c r="M343" s="24">
        <f t="shared" si="23"/>
        <v>0.2954470041875345</v>
      </c>
    </row>
    <row r="344" spans="1:13" x14ac:dyDescent="0.3">
      <c r="A344" s="8">
        <v>43979</v>
      </c>
      <c r="B344" s="9" t="s">
        <v>21</v>
      </c>
      <c r="C344" s="9">
        <v>199753.5</v>
      </c>
      <c r="D344" s="9">
        <v>20535733.5</v>
      </c>
      <c r="E344" s="9">
        <v>15173462.744000001</v>
      </c>
      <c r="F344" s="10">
        <v>257491.36923076925</v>
      </c>
      <c r="G344" s="11">
        <f>VLOOKUP(J344,Лист2!$C$1:$F$505,2,FALSE)</f>
        <v>60</v>
      </c>
      <c r="H344" s="11">
        <f>VLOOKUP(J344,Лист2!$C$1:$F$505,3,FALSE)</f>
        <v>12854</v>
      </c>
      <c r="I344" s="11">
        <f>VLOOKUP(J344,Лист2!$C$1:$F$505,4,FALSE)</f>
        <v>11954</v>
      </c>
      <c r="J344" s="11" t="str">
        <f t="shared" si="20"/>
        <v>43979Москва Запад</v>
      </c>
      <c r="K344" s="11">
        <f t="shared" si="21"/>
        <v>22</v>
      </c>
      <c r="L344" s="24">
        <f t="shared" si="22"/>
        <v>0.3533979584271485</v>
      </c>
      <c r="M344" s="24">
        <f t="shared" si="23"/>
        <v>0.33642810958149932</v>
      </c>
    </row>
    <row r="345" spans="1:13" x14ac:dyDescent="0.3">
      <c r="A345" s="12">
        <v>43976</v>
      </c>
      <c r="B345" s="13" t="s">
        <v>22</v>
      </c>
      <c r="C345" s="13">
        <v>192948</v>
      </c>
      <c r="D345" s="13">
        <v>19806927</v>
      </c>
      <c r="E345" s="13">
        <v>14358653.389999999</v>
      </c>
      <c r="F345" s="14">
        <v>319377.7946153846</v>
      </c>
      <c r="G345" s="11">
        <f>VLOOKUP(J345,Лист2!$C$1:$F$505,2,FALSE)</f>
        <v>54</v>
      </c>
      <c r="H345" s="11">
        <f>VLOOKUP(J345,Лист2!$C$1:$F$505,3,FALSE)</f>
        <v>12336</v>
      </c>
      <c r="I345" s="11">
        <f>VLOOKUP(J345,Лист2!$C$1:$F$505,4,FALSE)</f>
        <v>11519</v>
      </c>
      <c r="J345" s="11" t="str">
        <f t="shared" si="20"/>
        <v>43976Москва Восток</v>
      </c>
      <c r="K345" s="11">
        <f t="shared" si="21"/>
        <v>22</v>
      </c>
      <c r="L345" s="24">
        <f t="shared" si="22"/>
        <v>0.37944182243401875</v>
      </c>
      <c r="M345" s="24">
        <f t="shared" si="23"/>
        <v>0.35719894310956812</v>
      </c>
    </row>
    <row r="346" spans="1:13" x14ac:dyDescent="0.3">
      <c r="A346" s="8">
        <v>43951</v>
      </c>
      <c r="B346" s="9" t="s">
        <v>22</v>
      </c>
      <c r="C346" s="9">
        <v>206038.5</v>
      </c>
      <c r="D346" s="9">
        <v>21740460</v>
      </c>
      <c r="E346" s="9">
        <v>15789926.042999998</v>
      </c>
      <c r="F346" s="10">
        <v>115102.03846153845</v>
      </c>
      <c r="G346" s="11">
        <f>VLOOKUP(J346,Лист2!$C$1:$F$505,2,FALSE)</f>
        <v>54</v>
      </c>
      <c r="H346" s="11">
        <f>VLOOKUP(J346,Лист2!$C$1:$F$505,3,FALSE)</f>
        <v>12817</v>
      </c>
      <c r="I346" s="11">
        <f>VLOOKUP(J346,Лист2!$C$1:$F$505,4,FALSE)</f>
        <v>11865</v>
      </c>
      <c r="J346" s="11" t="str">
        <f t="shared" si="20"/>
        <v>43951Москва Восток</v>
      </c>
      <c r="K346" s="11">
        <f t="shared" si="21"/>
        <v>18</v>
      </c>
      <c r="L346" s="24">
        <f t="shared" si="22"/>
        <v>0.37685635390534317</v>
      </c>
      <c r="M346" s="24">
        <f t="shared" si="23"/>
        <v>0.36956676697833124</v>
      </c>
    </row>
    <row r="347" spans="1:13" x14ac:dyDescent="0.3">
      <c r="A347" s="12">
        <v>43961</v>
      </c>
      <c r="B347" s="13" t="s">
        <v>22</v>
      </c>
      <c r="C347" s="13">
        <v>231559.5</v>
      </c>
      <c r="D347" s="13">
        <v>23443725</v>
      </c>
      <c r="E347" s="13">
        <v>17121204.866</v>
      </c>
      <c r="F347" s="14">
        <v>269535.72538461542</v>
      </c>
      <c r="G347" s="11">
        <f>VLOOKUP(J347,Лист2!$C$1:$F$505,2,FALSE)</f>
        <v>54</v>
      </c>
      <c r="H347" s="11">
        <f>VLOOKUP(J347,Лист2!$C$1:$F$505,3,FALSE)</f>
        <v>13832</v>
      </c>
      <c r="I347" s="11">
        <f>VLOOKUP(J347,Лист2!$C$1:$F$505,4,FALSE)</f>
        <v>12864</v>
      </c>
      <c r="J347" s="11" t="str">
        <f t="shared" si="20"/>
        <v>43961Москва Восток</v>
      </c>
      <c r="K347" s="11">
        <f t="shared" si="21"/>
        <v>19</v>
      </c>
      <c r="L347" s="24">
        <f t="shared" si="22"/>
        <v>0.3692800935146523</v>
      </c>
      <c r="M347" s="24">
        <f t="shared" si="23"/>
        <v>0.35353729226356329</v>
      </c>
    </row>
    <row r="348" spans="1:13" x14ac:dyDescent="0.3">
      <c r="A348" s="8">
        <v>43959</v>
      </c>
      <c r="B348" s="9" t="s">
        <v>22</v>
      </c>
      <c r="C348" s="9">
        <v>225076.5</v>
      </c>
      <c r="D348" s="9">
        <v>22846078.5</v>
      </c>
      <c r="E348" s="9">
        <v>16722171.227</v>
      </c>
      <c r="F348" s="10">
        <v>479024.68461538455</v>
      </c>
      <c r="G348" s="11">
        <f>VLOOKUP(J348,Лист2!$C$1:$F$505,2,FALSE)</f>
        <v>54</v>
      </c>
      <c r="H348" s="11">
        <f>VLOOKUP(J348,Лист2!$C$1:$F$505,3,FALSE)</f>
        <v>13563</v>
      </c>
      <c r="I348" s="11">
        <f>VLOOKUP(J348,Лист2!$C$1:$F$505,4,FALSE)</f>
        <v>12604</v>
      </c>
      <c r="J348" s="11" t="str">
        <f t="shared" si="20"/>
        <v>43959Москва Восток</v>
      </c>
      <c r="K348" s="11">
        <f t="shared" si="21"/>
        <v>19</v>
      </c>
      <c r="L348" s="24">
        <f t="shared" si="22"/>
        <v>0.3662148407565759</v>
      </c>
      <c r="M348" s="24">
        <f t="shared" si="23"/>
        <v>0.33756875897014249</v>
      </c>
    </row>
    <row r="349" spans="1:13" x14ac:dyDescent="0.3">
      <c r="A349" s="12">
        <v>43958</v>
      </c>
      <c r="B349" s="13" t="s">
        <v>22</v>
      </c>
      <c r="C349" s="13">
        <v>209415</v>
      </c>
      <c r="D349" s="13">
        <v>21463023</v>
      </c>
      <c r="E349" s="13">
        <v>15847839.739</v>
      </c>
      <c r="F349" s="14">
        <v>521163.87692307692</v>
      </c>
      <c r="G349" s="11">
        <f>VLOOKUP(J349,Лист2!$C$1:$F$505,2,FALSE)</f>
        <v>54</v>
      </c>
      <c r="H349" s="11">
        <f>VLOOKUP(J349,Лист2!$C$1:$F$505,3,FALSE)</f>
        <v>12743</v>
      </c>
      <c r="I349" s="11">
        <f>VLOOKUP(J349,Лист2!$C$1:$F$505,4,FALSE)</f>
        <v>11858</v>
      </c>
      <c r="J349" s="11" t="str">
        <f t="shared" si="20"/>
        <v>43958Москва Восток</v>
      </c>
      <c r="K349" s="11">
        <f t="shared" si="21"/>
        <v>19</v>
      </c>
      <c r="L349" s="24">
        <f t="shared" si="22"/>
        <v>0.35431852880122061</v>
      </c>
      <c r="M349" s="24">
        <f t="shared" si="23"/>
        <v>0.32143304500619313</v>
      </c>
    </row>
    <row r="350" spans="1:13" x14ac:dyDescent="0.3">
      <c r="A350" s="8">
        <v>43975</v>
      </c>
      <c r="B350" s="9" t="s">
        <v>22</v>
      </c>
      <c r="C350" s="9">
        <v>193719</v>
      </c>
      <c r="D350" s="9">
        <v>19071117</v>
      </c>
      <c r="E350" s="9">
        <v>14541424.877999999</v>
      </c>
      <c r="F350" s="10">
        <v>304806.9854230769</v>
      </c>
      <c r="G350" s="11">
        <f>VLOOKUP(J350,Лист2!$C$1:$F$505,2,FALSE)</f>
        <v>54</v>
      </c>
      <c r="H350" s="11">
        <f>VLOOKUP(J350,Лист2!$C$1:$F$505,3,FALSE)</f>
        <v>12211</v>
      </c>
      <c r="I350" s="11">
        <f>VLOOKUP(J350,Лист2!$C$1:$F$505,4,FALSE)</f>
        <v>11427</v>
      </c>
      <c r="J350" s="11" t="str">
        <f t="shared" si="20"/>
        <v>43975Москва Восток</v>
      </c>
      <c r="K350" s="11">
        <f t="shared" si="21"/>
        <v>21</v>
      </c>
      <c r="L350" s="24">
        <f t="shared" si="22"/>
        <v>0.31150263196373967</v>
      </c>
      <c r="M350" s="24">
        <f t="shared" si="23"/>
        <v>0.29054134460845266</v>
      </c>
    </row>
    <row r="351" spans="1:13" x14ac:dyDescent="0.3">
      <c r="A351" s="12">
        <v>43950</v>
      </c>
      <c r="B351" s="13" t="s">
        <v>23</v>
      </c>
      <c r="C351" s="13">
        <v>12250.5</v>
      </c>
      <c r="D351" s="13">
        <v>981519</v>
      </c>
      <c r="E351" s="13">
        <v>867080.68200000003</v>
      </c>
      <c r="F351" s="14">
        <v>102160.21538461538</v>
      </c>
      <c r="G351" s="11">
        <f>VLOOKUP(J351,Лист2!$C$1:$F$505,2,FALSE)</f>
        <v>15</v>
      </c>
      <c r="H351" s="11">
        <f>VLOOKUP(J351,Лист2!$C$1:$F$505,3,FALSE)</f>
        <v>659</v>
      </c>
      <c r="I351" s="11">
        <f>VLOOKUP(J351,Лист2!$C$1:$F$505,4,FALSE)</f>
        <v>575</v>
      </c>
      <c r="J351" s="11" t="str">
        <f t="shared" si="20"/>
        <v>43950Новосибирск</v>
      </c>
      <c r="K351" s="11">
        <f t="shared" si="21"/>
        <v>18</v>
      </c>
      <c r="L351" s="24">
        <f t="shared" si="22"/>
        <v>0.13198116435489907</v>
      </c>
      <c r="M351" s="24">
        <f t="shared" si="23"/>
        <v>1.4160276973376958E-2</v>
      </c>
    </row>
    <row r="352" spans="1:13" x14ac:dyDescent="0.3">
      <c r="A352" s="8">
        <v>43949</v>
      </c>
      <c r="B352" s="9" t="s">
        <v>23</v>
      </c>
      <c r="C352" s="9">
        <v>12541.5</v>
      </c>
      <c r="D352" s="9">
        <v>992541</v>
      </c>
      <c r="E352" s="9">
        <v>874678.696</v>
      </c>
      <c r="F352" s="10">
        <v>83886.676923076913</v>
      </c>
      <c r="G352" s="11">
        <f>VLOOKUP(J352,Лист2!$C$1:$F$505,2,FALSE)</f>
        <v>15</v>
      </c>
      <c r="H352" s="11">
        <f>VLOOKUP(J352,Лист2!$C$1:$F$505,3,FALSE)</f>
        <v>636</v>
      </c>
      <c r="I352" s="11">
        <f>VLOOKUP(J352,Лист2!$C$1:$F$505,4,FALSE)</f>
        <v>547</v>
      </c>
      <c r="J352" s="11" t="str">
        <f t="shared" si="20"/>
        <v>43949Новосибирск</v>
      </c>
      <c r="K352" s="11">
        <f t="shared" si="21"/>
        <v>18</v>
      </c>
      <c r="L352" s="24">
        <f t="shared" si="22"/>
        <v>0.13474925654299919</v>
      </c>
      <c r="M352" s="24">
        <f t="shared" si="23"/>
        <v>3.8843551617636619E-2</v>
      </c>
    </row>
    <row r="353" spans="1:13" x14ac:dyDescent="0.3">
      <c r="A353" s="12">
        <v>43982</v>
      </c>
      <c r="B353" s="13" t="s">
        <v>22</v>
      </c>
      <c r="C353" s="13">
        <v>206758.5</v>
      </c>
      <c r="D353" s="13">
        <v>20717248.5</v>
      </c>
      <c r="E353" s="13">
        <v>15667372.685999999</v>
      </c>
      <c r="F353" s="14">
        <v>180007.08753846152</v>
      </c>
      <c r="G353" s="11">
        <f>VLOOKUP(J353,Лист2!$C$1:$F$505,2,FALSE)</f>
        <v>54</v>
      </c>
      <c r="H353" s="11">
        <f>VLOOKUP(J353,Лист2!$C$1:$F$505,3,FALSE)</f>
        <v>13106</v>
      </c>
      <c r="I353" s="11">
        <f>VLOOKUP(J353,Лист2!$C$1:$F$505,4,FALSE)</f>
        <v>12164</v>
      </c>
      <c r="J353" s="11" t="str">
        <f t="shared" si="20"/>
        <v>43982Москва Восток</v>
      </c>
      <c r="K353" s="11">
        <f t="shared" si="21"/>
        <v>22</v>
      </c>
      <c r="L353" s="24">
        <f t="shared" si="22"/>
        <v>0.3223179734859089</v>
      </c>
      <c r="M353" s="24">
        <f t="shared" si="23"/>
        <v>0.31082867715358187</v>
      </c>
    </row>
    <row r="354" spans="1:13" x14ac:dyDescent="0.3">
      <c r="A354" s="8">
        <v>43981</v>
      </c>
      <c r="B354" s="9" t="s">
        <v>22</v>
      </c>
      <c r="C354" s="9">
        <v>244734</v>
      </c>
      <c r="D354" s="9">
        <v>24151980</v>
      </c>
      <c r="E354" s="9">
        <v>18429449.488000002</v>
      </c>
      <c r="F354" s="10">
        <v>303444.36538461538</v>
      </c>
      <c r="G354" s="11">
        <f>VLOOKUP(J354,Лист2!$C$1:$F$505,2,FALSE)</f>
        <v>54</v>
      </c>
      <c r="H354" s="11">
        <f>VLOOKUP(J354,Лист2!$C$1:$F$505,3,FALSE)</f>
        <v>14590</v>
      </c>
      <c r="I354" s="11">
        <f>VLOOKUP(J354,Лист2!$C$1:$F$505,4,FALSE)</f>
        <v>13551</v>
      </c>
      <c r="J354" s="11" t="str">
        <f t="shared" si="20"/>
        <v>43981Москва Восток</v>
      </c>
      <c r="K354" s="11">
        <f t="shared" si="21"/>
        <v>22</v>
      </c>
      <c r="L354" s="24">
        <f t="shared" si="22"/>
        <v>0.31051011674147505</v>
      </c>
      <c r="M354" s="24">
        <f t="shared" si="23"/>
        <v>0.29404492793688286</v>
      </c>
    </row>
    <row r="355" spans="1:13" x14ac:dyDescent="0.3">
      <c r="A355" s="12">
        <v>43979</v>
      </c>
      <c r="B355" s="13" t="s">
        <v>22</v>
      </c>
      <c r="C355" s="13">
        <v>191641.5</v>
      </c>
      <c r="D355" s="13">
        <v>19549036.5</v>
      </c>
      <c r="E355" s="13">
        <v>14481164.23</v>
      </c>
      <c r="F355" s="14">
        <v>266079.27846153843</v>
      </c>
      <c r="G355" s="11">
        <f>VLOOKUP(J355,Лист2!$C$1:$F$505,2,FALSE)</f>
        <v>54</v>
      </c>
      <c r="H355" s="11">
        <f>VLOOKUP(J355,Лист2!$C$1:$F$505,3,FALSE)</f>
        <v>12409</v>
      </c>
      <c r="I355" s="11">
        <f>VLOOKUP(J355,Лист2!$C$1:$F$505,4,FALSE)</f>
        <v>11582</v>
      </c>
      <c r="J355" s="11" t="str">
        <f t="shared" si="20"/>
        <v>43979Москва Восток</v>
      </c>
      <c r="K355" s="11">
        <f t="shared" si="21"/>
        <v>22</v>
      </c>
      <c r="L355" s="24">
        <f t="shared" si="22"/>
        <v>0.34996304092050196</v>
      </c>
      <c r="M355" s="24">
        <f t="shared" si="23"/>
        <v>0.33158887747373206</v>
      </c>
    </row>
    <row r="356" spans="1:13" x14ac:dyDescent="0.3">
      <c r="A356" s="8">
        <v>43967</v>
      </c>
      <c r="B356" s="9" t="s">
        <v>23</v>
      </c>
      <c r="C356" s="9">
        <v>16368</v>
      </c>
      <c r="D356" s="9">
        <v>1316350.5</v>
      </c>
      <c r="E356" s="9">
        <v>1092945.2830000001</v>
      </c>
      <c r="F356" s="10">
        <v>175846.6446153846</v>
      </c>
      <c r="G356" s="11">
        <f>VLOOKUP(J356,Лист2!$C$1:$F$505,2,FALSE)</f>
        <v>16</v>
      </c>
      <c r="H356" s="11">
        <f>VLOOKUP(J356,Лист2!$C$1:$F$505,3,FALSE)</f>
        <v>920</v>
      </c>
      <c r="I356" s="11">
        <f>VLOOKUP(J356,Лист2!$C$1:$F$505,4,FALSE)</f>
        <v>818</v>
      </c>
      <c r="J356" s="11" t="str">
        <f t="shared" si="20"/>
        <v>43967Новосибирск</v>
      </c>
      <c r="K356" s="11">
        <f t="shared" si="21"/>
        <v>20</v>
      </c>
      <c r="L356" s="24">
        <f t="shared" si="22"/>
        <v>0.20440658876058293</v>
      </c>
      <c r="M356" s="24">
        <f t="shared" si="23"/>
        <v>4.3514138470018303E-2</v>
      </c>
    </row>
    <row r="357" spans="1:13" x14ac:dyDescent="0.3">
      <c r="A357" s="12">
        <v>43970</v>
      </c>
      <c r="B357" s="13" t="s">
        <v>23</v>
      </c>
      <c r="C357" s="13">
        <v>14427</v>
      </c>
      <c r="D357" s="13">
        <v>1126810.5</v>
      </c>
      <c r="E357" s="13">
        <v>963035.41399999999</v>
      </c>
      <c r="F357" s="14">
        <v>202056.34519230769</v>
      </c>
      <c r="G357" s="11">
        <f>VLOOKUP(J357,Лист2!$C$1:$F$505,2,FALSE)</f>
        <v>17</v>
      </c>
      <c r="H357" s="11">
        <f>VLOOKUP(J357,Лист2!$C$1:$F$505,3,FALSE)</f>
        <v>857</v>
      </c>
      <c r="I357" s="11">
        <f>VLOOKUP(J357,Лист2!$C$1:$F$505,4,FALSE)</f>
        <v>757</v>
      </c>
      <c r="J357" s="11" t="str">
        <f t="shared" si="20"/>
        <v>43970Новосибирск</v>
      </c>
      <c r="K357" s="11">
        <f t="shared" si="21"/>
        <v>21</v>
      </c>
      <c r="L357" s="24">
        <f t="shared" si="22"/>
        <v>0.17006133276008478</v>
      </c>
      <c r="M357" s="24">
        <f t="shared" si="23"/>
        <v>-3.9750624572885834E-2</v>
      </c>
    </row>
    <row r="358" spans="1:13" x14ac:dyDescent="0.3">
      <c r="A358" s="8">
        <v>43968</v>
      </c>
      <c r="B358" s="9" t="s">
        <v>23</v>
      </c>
      <c r="C358" s="9">
        <v>13440</v>
      </c>
      <c r="D358" s="9">
        <v>1157529</v>
      </c>
      <c r="E358" s="9">
        <v>935379.42299999984</v>
      </c>
      <c r="F358" s="10">
        <v>111375.6648</v>
      </c>
      <c r="G358" s="11">
        <f>VLOOKUP(J358,Лист2!$C$1:$F$505,2,FALSE)</f>
        <v>16</v>
      </c>
      <c r="H358" s="11">
        <f>VLOOKUP(J358,Лист2!$C$1:$F$505,3,FALSE)</f>
        <v>859</v>
      </c>
      <c r="I358" s="11">
        <f>VLOOKUP(J358,Лист2!$C$1:$F$505,4,FALSE)</f>
        <v>746</v>
      </c>
      <c r="J358" s="11" t="str">
        <f t="shared" si="20"/>
        <v>43968Новосибирск</v>
      </c>
      <c r="K358" s="11">
        <f t="shared" si="21"/>
        <v>20</v>
      </c>
      <c r="L358" s="24">
        <f t="shared" si="22"/>
        <v>0.23749675429838935</v>
      </c>
      <c r="M358" s="24">
        <f t="shared" si="23"/>
        <v>0.11842671484553299</v>
      </c>
    </row>
    <row r="359" spans="1:13" x14ac:dyDescent="0.3">
      <c r="A359" s="12">
        <v>43960</v>
      </c>
      <c r="B359" s="13" t="s">
        <v>23</v>
      </c>
      <c r="C359" s="13">
        <v>11745</v>
      </c>
      <c r="D359" s="13">
        <v>955801.5</v>
      </c>
      <c r="E359" s="13">
        <v>795942.652</v>
      </c>
      <c r="F359" s="14">
        <v>165952.05877692305</v>
      </c>
      <c r="G359" s="11">
        <f>VLOOKUP(J359,Лист2!$C$1:$F$505,2,FALSE)</f>
        <v>15</v>
      </c>
      <c r="H359" s="11">
        <f>VLOOKUP(J359,Лист2!$C$1:$F$505,3,FALSE)</f>
        <v>654</v>
      </c>
      <c r="I359" s="11">
        <f>VLOOKUP(J359,Лист2!$C$1:$F$505,4,FALSE)</f>
        <v>570</v>
      </c>
      <c r="J359" s="11" t="str">
        <f t="shared" si="20"/>
        <v>43960Новосибирск</v>
      </c>
      <c r="K359" s="11">
        <f t="shared" si="21"/>
        <v>19</v>
      </c>
      <c r="L359" s="24">
        <f t="shared" si="22"/>
        <v>0.20084216821188772</v>
      </c>
      <c r="M359" s="24">
        <f t="shared" si="23"/>
        <v>-7.6553389388197401E-3</v>
      </c>
    </row>
    <row r="360" spans="1:13" x14ac:dyDescent="0.3">
      <c r="A360" s="8">
        <v>43955</v>
      </c>
      <c r="B360" s="9" t="s">
        <v>23</v>
      </c>
      <c r="C360" s="9">
        <v>11062.5</v>
      </c>
      <c r="D360" s="9">
        <v>906343.5</v>
      </c>
      <c r="E360" s="9">
        <v>762082.74899999995</v>
      </c>
      <c r="F360" s="10">
        <v>125305.56399230768</v>
      </c>
      <c r="G360" s="11">
        <f>VLOOKUP(J360,Лист2!$C$1:$F$505,2,FALSE)</f>
        <v>15</v>
      </c>
      <c r="H360" s="11">
        <f>VLOOKUP(J360,Лист2!$C$1:$F$505,3,FALSE)</f>
        <v>622</v>
      </c>
      <c r="I360" s="11">
        <f>VLOOKUP(J360,Лист2!$C$1:$F$505,4,FALSE)</f>
        <v>538</v>
      </c>
      <c r="J360" s="11" t="str">
        <f t="shared" si="20"/>
        <v>43955Новосибирск</v>
      </c>
      <c r="K360" s="11">
        <f t="shared" si="21"/>
        <v>19</v>
      </c>
      <c r="L360" s="24">
        <f t="shared" si="22"/>
        <v>0.18929801414518052</v>
      </c>
      <c r="M360" s="24">
        <f t="shared" si="23"/>
        <v>2.4872872444055765E-2</v>
      </c>
    </row>
    <row r="361" spans="1:13" x14ac:dyDescent="0.3">
      <c r="A361" s="12">
        <v>43953</v>
      </c>
      <c r="B361" s="13" t="s">
        <v>23</v>
      </c>
      <c r="C361" s="13">
        <v>10018.5</v>
      </c>
      <c r="D361" s="13">
        <v>816859.5</v>
      </c>
      <c r="E361" s="13">
        <v>697541.2969999999</v>
      </c>
      <c r="F361" s="14">
        <v>106508.82307692307</v>
      </c>
      <c r="G361" s="11">
        <f>VLOOKUP(J361,Лист2!$C$1:$F$505,2,FALSE)</f>
        <v>15</v>
      </c>
      <c r="H361" s="11">
        <f>VLOOKUP(J361,Лист2!$C$1:$F$505,3,FALSE)</f>
        <v>567</v>
      </c>
      <c r="I361" s="11">
        <f>VLOOKUP(J361,Лист2!$C$1:$F$505,4,FALSE)</f>
        <v>493</v>
      </c>
      <c r="J361" s="11" t="str">
        <f t="shared" si="20"/>
        <v>43953Новосибирск</v>
      </c>
      <c r="K361" s="11">
        <f t="shared" si="21"/>
        <v>18</v>
      </c>
      <c r="L361" s="24">
        <f t="shared" si="22"/>
        <v>0.17105539630867206</v>
      </c>
      <c r="M361" s="24">
        <f t="shared" si="23"/>
        <v>1.8363615141021573E-2</v>
      </c>
    </row>
    <row r="362" spans="1:13" x14ac:dyDescent="0.3">
      <c r="A362" s="8">
        <v>43977</v>
      </c>
      <c r="B362" s="9" t="s">
        <v>24</v>
      </c>
      <c r="C362" s="9">
        <v>10437</v>
      </c>
      <c r="D362" s="9">
        <v>833815.5</v>
      </c>
      <c r="E362" s="9">
        <v>737888.36599999992</v>
      </c>
      <c r="F362" s="10">
        <v>39424.853846153841</v>
      </c>
      <c r="G362" s="11">
        <f>VLOOKUP(J362,Лист2!$C$1:$F$505,2,FALSE)</f>
        <v>7</v>
      </c>
      <c r="H362" s="11">
        <f>VLOOKUP(J362,Лист2!$C$1:$F$505,3,FALSE)</f>
        <v>577</v>
      </c>
      <c r="I362" s="11">
        <f>VLOOKUP(J362,Лист2!$C$1:$F$505,4,FALSE)</f>
        <v>389</v>
      </c>
      <c r="J362" s="11" t="str">
        <f t="shared" si="20"/>
        <v>43977Тюмень</v>
      </c>
      <c r="K362" s="11">
        <f t="shared" si="21"/>
        <v>22</v>
      </c>
      <c r="L362" s="24">
        <f t="shared" si="22"/>
        <v>0.13000223125892202</v>
      </c>
      <c r="M362" s="24">
        <f t="shared" si="23"/>
        <v>7.6572938072107022E-2</v>
      </c>
    </row>
    <row r="363" spans="1:13" x14ac:dyDescent="0.3">
      <c r="A363" s="12">
        <v>43952</v>
      </c>
      <c r="B363" s="13" t="s">
        <v>23</v>
      </c>
      <c r="C363" s="13">
        <v>13644</v>
      </c>
      <c r="D363" s="13">
        <v>1134444</v>
      </c>
      <c r="E363" s="13">
        <v>971710.87099999993</v>
      </c>
      <c r="F363" s="14">
        <v>291527.8831384615</v>
      </c>
      <c r="G363" s="11">
        <f>VLOOKUP(J363,Лист2!$C$1:$F$505,2,FALSE)</f>
        <v>15</v>
      </c>
      <c r="H363" s="11">
        <f>VLOOKUP(J363,Лист2!$C$1:$F$505,3,FALSE)</f>
        <v>721</v>
      </c>
      <c r="I363" s="11">
        <f>VLOOKUP(J363,Лист2!$C$1:$F$505,4,FALSE)</f>
        <v>625</v>
      </c>
      <c r="J363" s="11" t="str">
        <f t="shared" si="20"/>
        <v>43952Новосибирск</v>
      </c>
      <c r="K363" s="11">
        <f t="shared" si="21"/>
        <v>18</v>
      </c>
      <c r="L363" s="24">
        <f t="shared" si="22"/>
        <v>0.16747073008715993</v>
      </c>
      <c r="M363" s="24">
        <f t="shared" si="23"/>
        <v>-0.13254431743252715</v>
      </c>
    </row>
    <row r="364" spans="1:13" x14ac:dyDescent="0.3">
      <c r="A364" s="8">
        <v>43963</v>
      </c>
      <c r="B364" s="9" t="s">
        <v>23</v>
      </c>
      <c r="C364" s="9">
        <v>13443</v>
      </c>
      <c r="D364" s="9">
        <v>1092277.5</v>
      </c>
      <c r="E364" s="9">
        <v>921493.48300000001</v>
      </c>
      <c r="F364" s="10">
        <v>218151.6</v>
      </c>
      <c r="G364" s="11">
        <f>VLOOKUP(J364,Лист2!$C$1:$F$505,2,FALSE)</f>
        <v>15</v>
      </c>
      <c r="H364" s="11">
        <f>VLOOKUP(J364,Лист2!$C$1:$F$505,3,FALSE)</f>
        <v>750</v>
      </c>
      <c r="I364" s="11">
        <f>VLOOKUP(J364,Лист2!$C$1:$F$505,4,FALSE)</f>
        <v>659</v>
      </c>
      <c r="J364" s="11" t="str">
        <f t="shared" si="20"/>
        <v>43963Новосибирск</v>
      </c>
      <c r="K364" s="11">
        <f t="shared" si="21"/>
        <v>20</v>
      </c>
      <c r="L364" s="24">
        <f t="shared" si="22"/>
        <v>0.18533393903557319</v>
      </c>
      <c r="M364" s="24">
        <f t="shared" si="23"/>
        <v>-5.140305805071007E-2</v>
      </c>
    </row>
    <row r="365" spans="1:13" x14ac:dyDescent="0.3">
      <c r="A365" s="12">
        <v>43972</v>
      </c>
      <c r="B365" s="13" t="s">
        <v>23</v>
      </c>
      <c r="C365" s="13">
        <v>14182.5</v>
      </c>
      <c r="D365" s="13">
        <v>1172574</v>
      </c>
      <c r="E365" s="13">
        <v>968784.86499999987</v>
      </c>
      <c r="F365" s="14">
        <v>94547</v>
      </c>
      <c r="G365" s="11">
        <f>VLOOKUP(J365,Лист2!$C$1:$F$505,2,FALSE)</f>
        <v>18</v>
      </c>
      <c r="H365" s="11">
        <f>VLOOKUP(J365,Лист2!$C$1:$F$505,3,FALSE)</f>
        <v>888</v>
      </c>
      <c r="I365" s="11">
        <f>VLOOKUP(J365,Лист2!$C$1:$F$505,4,FALSE)</f>
        <v>786</v>
      </c>
      <c r="J365" s="11" t="str">
        <f t="shared" si="20"/>
        <v>43972Новосибирск</v>
      </c>
      <c r="K365" s="11">
        <f t="shared" si="21"/>
        <v>21</v>
      </c>
      <c r="L365" s="24">
        <f t="shared" si="22"/>
        <v>0.21035540744125905</v>
      </c>
      <c r="M365" s="24">
        <f t="shared" si="23"/>
        <v>0.11276201657010831</v>
      </c>
    </row>
    <row r="366" spans="1:13" x14ac:dyDescent="0.3">
      <c r="A366" s="8">
        <v>43971</v>
      </c>
      <c r="B366" s="9" t="s">
        <v>23</v>
      </c>
      <c r="C366" s="9">
        <v>14928</v>
      </c>
      <c r="D366" s="9">
        <v>1217749.5</v>
      </c>
      <c r="E366" s="9">
        <v>1025585.5199999999</v>
      </c>
      <c r="F366" s="10">
        <v>84618.754369230766</v>
      </c>
      <c r="G366" s="11">
        <f>VLOOKUP(J366,Лист2!$C$1:$F$505,2,FALSE)</f>
        <v>17</v>
      </c>
      <c r="H366" s="11">
        <f>VLOOKUP(J366,Лист2!$C$1:$F$505,3,FALSE)</f>
        <v>890</v>
      </c>
      <c r="I366" s="11">
        <f>VLOOKUP(J366,Лист2!$C$1:$F$505,4,FALSE)</f>
        <v>794</v>
      </c>
      <c r="J366" s="11" t="str">
        <f t="shared" si="20"/>
        <v>43971Новосибирск</v>
      </c>
      <c r="K366" s="11">
        <f t="shared" si="21"/>
        <v>21</v>
      </c>
      <c r="L366" s="24">
        <f t="shared" si="22"/>
        <v>0.18737002059077446</v>
      </c>
      <c r="M366" s="24">
        <f t="shared" si="23"/>
        <v>0.10486226992632398</v>
      </c>
    </row>
    <row r="367" spans="1:13" x14ac:dyDescent="0.3">
      <c r="A367" s="12">
        <v>43956</v>
      </c>
      <c r="B367" s="13" t="s">
        <v>23</v>
      </c>
      <c r="C367" s="13">
        <v>13941</v>
      </c>
      <c r="D367" s="13">
        <v>1145575.5</v>
      </c>
      <c r="E367" s="13">
        <v>974448.12600000005</v>
      </c>
      <c r="F367" s="14">
        <v>152152.96544615386</v>
      </c>
      <c r="G367" s="11">
        <f>VLOOKUP(J367,Лист2!$C$1:$F$505,2,FALSE)</f>
        <v>15</v>
      </c>
      <c r="H367" s="11">
        <f>VLOOKUP(J367,Лист2!$C$1:$F$505,3,FALSE)</f>
        <v>750</v>
      </c>
      <c r="I367" s="11">
        <f>VLOOKUP(J367,Лист2!$C$1:$F$505,4,FALSE)</f>
        <v>658</v>
      </c>
      <c r="J367" s="11" t="str">
        <f t="shared" si="20"/>
        <v>43956Новосибирск</v>
      </c>
      <c r="K367" s="11">
        <f t="shared" si="21"/>
        <v>19</v>
      </c>
      <c r="L367" s="24">
        <f t="shared" si="22"/>
        <v>0.17561465760364134</v>
      </c>
      <c r="M367" s="24">
        <f t="shared" si="23"/>
        <v>1.9471953455063747E-2</v>
      </c>
    </row>
    <row r="368" spans="1:13" x14ac:dyDescent="0.3">
      <c r="A368" s="8">
        <v>43964</v>
      </c>
      <c r="B368" s="9" t="s">
        <v>23</v>
      </c>
      <c r="C368" s="9">
        <v>14643</v>
      </c>
      <c r="D368" s="9">
        <v>1172691</v>
      </c>
      <c r="E368" s="9">
        <v>971555.08299999998</v>
      </c>
      <c r="F368" s="10">
        <v>124018.33614615384</v>
      </c>
      <c r="G368" s="11">
        <f>VLOOKUP(J368,Лист2!$C$1:$F$505,2,FALSE)</f>
        <v>15</v>
      </c>
      <c r="H368" s="11">
        <f>VLOOKUP(J368,Лист2!$C$1:$F$505,3,FALSE)</f>
        <v>854</v>
      </c>
      <c r="I368" s="11">
        <f>VLOOKUP(J368,Лист2!$C$1:$F$505,4,FALSE)</f>
        <v>756</v>
      </c>
      <c r="J368" s="11" t="str">
        <f t="shared" si="20"/>
        <v>43964Новосибирск</v>
      </c>
      <c r="K368" s="11">
        <f t="shared" si="21"/>
        <v>20</v>
      </c>
      <c r="L368" s="24">
        <f t="shared" si="22"/>
        <v>0.20702471791812962</v>
      </c>
      <c r="M368" s="24">
        <f t="shared" si="23"/>
        <v>7.9375407738818002E-2</v>
      </c>
    </row>
    <row r="369" spans="1:13" x14ac:dyDescent="0.3">
      <c r="A369" s="12">
        <v>43954</v>
      </c>
      <c r="B369" s="13" t="s">
        <v>23</v>
      </c>
      <c r="C369" s="13">
        <v>10032</v>
      </c>
      <c r="D369" s="13">
        <v>816150</v>
      </c>
      <c r="E369" s="13">
        <v>698626.03299999994</v>
      </c>
      <c r="F369" s="14">
        <v>97812.892307692295</v>
      </c>
      <c r="G369" s="11">
        <f>VLOOKUP(J369,Лист2!$C$1:$F$505,2,FALSE)</f>
        <v>15</v>
      </c>
      <c r="H369" s="11">
        <f>VLOOKUP(J369,Лист2!$C$1:$F$505,3,FALSE)</f>
        <v>585</v>
      </c>
      <c r="I369" s="11">
        <f>VLOOKUP(J369,Лист2!$C$1:$F$505,4,FALSE)</f>
        <v>502</v>
      </c>
      <c r="J369" s="11" t="str">
        <f t="shared" si="20"/>
        <v>43954Новосибирск</v>
      </c>
      <c r="K369" s="11">
        <f t="shared" si="21"/>
        <v>18</v>
      </c>
      <c r="L369" s="24">
        <f t="shared" si="22"/>
        <v>0.16822156840525304</v>
      </c>
      <c r="M369" s="24">
        <f t="shared" si="23"/>
        <v>2.8214056965019753E-2</v>
      </c>
    </row>
    <row r="370" spans="1:13" x14ac:dyDescent="0.3">
      <c r="A370" s="8">
        <v>43957</v>
      </c>
      <c r="B370" s="9" t="s">
        <v>23</v>
      </c>
      <c r="C370" s="9">
        <v>12468</v>
      </c>
      <c r="D370" s="9">
        <v>1016566.5</v>
      </c>
      <c r="E370" s="9">
        <v>858367.60399999993</v>
      </c>
      <c r="F370" s="10">
        <v>88833.638169230762</v>
      </c>
      <c r="G370" s="11">
        <f>VLOOKUP(J370,Лист2!$C$1:$F$505,2,FALSE)</f>
        <v>15</v>
      </c>
      <c r="H370" s="11">
        <f>VLOOKUP(J370,Лист2!$C$1:$F$505,3,FALSE)</f>
        <v>701</v>
      </c>
      <c r="I370" s="11">
        <f>VLOOKUP(J370,Лист2!$C$1:$F$505,4,FALSE)</f>
        <v>611</v>
      </c>
      <c r="J370" s="11" t="str">
        <f t="shared" si="20"/>
        <v>43957Новосибирск</v>
      </c>
      <c r="K370" s="11">
        <f t="shared" si="21"/>
        <v>19</v>
      </c>
      <c r="L370" s="24">
        <f t="shared" si="22"/>
        <v>0.18430203477250531</v>
      </c>
      <c r="M370" s="24">
        <f t="shared" si="23"/>
        <v>8.0810666091691533E-2</v>
      </c>
    </row>
    <row r="371" spans="1:13" x14ac:dyDescent="0.3">
      <c r="A371" s="12">
        <v>43974</v>
      </c>
      <c r="B371" s="13" t="s">
        <v>23</v>
      </c>
      <c r="C371" s="13">
        <v>17943</v>
      </c>
      <c r="D371" s="13">
        <v>1457391</v>
      </c>
      <c r="E371" s="13">
        <v>1194154.7659999998</v>
      </c>
      <c r="F371" s="14">
        <v>124621.03076923077</v>
      </c>
      <c r="G371" s="11">
        <f>VLOOKUP(J371,Лист2!$C$1:$F$505,2,FALSE)</f>
        <v>18</v>
      </c>
      <c r="H371" s="11">
        <f>VLOOKUP(J371,Лист2!$C$1:$F$505,3,FALSE)</f>
        <v>1031</v>
      </c>
      <c r="I371" s="11">
        <f>VLOOKUP(J371,Лист2!$C$1:$F$505,4,FALSE)</f>
        <v>918</v>
      </c>
      <c r="J371" s="11" t="str">
        <f t="shared" si="20"/>
        <v>43974Новосибирск</v>
      </c>
      <c r="K371" s="11">
        <f t="shared" si="21"/>
        <v>21</v>
      </c>
      <c r="L371" s="24">
        <f t="shared" si="22"/>
        <v>0.22043728459230569</v>
      </c>
      <c r="M371" s="24">
        <f t="shared" si="23"/>
        <v>0.11607808901946753</v>
      </c>
    </row>
    <row r="372" spans="1:13" x14ac:dyDescent="0.3">
      <c r="A372" s="8">
        <v>43976</v>
      </c>
      <c r="B372" s="9" t="s">
        <v>23</v>
      </c>
      <c r="C372" s="9">
        <v>15807</v>
      </c>
      <c r="D372" s="9">
        <v>1326705</v>
      </c>
      <c r="E372" s="9">
        <v>1070563.6439999999</v>
      </c>
      <c r="F372" s="10">
        <v>123343.24153846155</v>
      </c>
      <c r="G372" s="11">
        <f>VLOOKUP(J372,Лист2!$C$1:$F$505,2,FALSE)</f>
        <v>18</v>
      </c>
      <c r="H372" s="11">
        <f>VLOOKUP(J372,Лист2!$C$1:$F$505,3,FALSE)</f>
        <v>989</v>
      </c>
      <c r="I372" s="11">
        <f>VLOOKUP(J372,Лист2!$C$1:$F$505,4,FALSE)</f>
        <v>887</v>
      </c>
      <c r="J372" s="11" t="str">
        <f t="shared" si="20"/>
        <v>43976Новосибирск</v>
      </c>
      <c r="K372" s="11">
        <f t="shared" si="21"/>
        <v>22</v>
      </c>
      <c r="L372" s="24">
        <f t="shared" si="22"/>
        <v>0.23925841068445641</v>
      </c>
      <c r="M372" s="24">
        <f t="shared" si="23"/>
        <v>0.1240450441277442</v>
      </c>
    </row>
    <row r="373" spans="1:13" x14ac:dyDescent="0.3">
      <c r="A373" s="12">
        <v>43951</v>
      </c>
      <c r="B373" s="13" t="s">
        <v>23</v>
      </c>
      <c r="C373" s="13">
        <v>11976</v>
      </c>
      <c r="D373" s="13">
        <v>1004511</v>
      </c>
      <c r="E373" s="13">
        <v>861334.61399999994</v>
      </c>
      <c r="F373" s="14">
        <v>20847.353846153845</v>
      </c>
      <c r="G373" s="11">
        <f>VLOOKUP(J373,Лист2!$C$1:$F$505,2,FALSE)</f>
        <v>15</v>
      </c>
      <c r="H373" s="11">
        <f>VLOOKUP(J373,Лист2!$C$1:$F$505,3,FALSE)</f>
        <v>644</v>
      </c>
      <c r="I373" s="11">
        <f>VLOOKUP(J373,Лист2!$C$1:$F$505,4,FALSE)</f>
        <v>550</v>
      </c>
      <c r="J373" s="11" t="str">
        <f t="shared" si="20"/>
        <v>43951Новосибирск</v>
      </c>
      <c r="K373" s="11">
        <f t="shared" si="21"/>
        <v>18</v>
      </c>
      <c r="L373" s="24">
        <f t="shared" si="22"/>
        <v>0.16622620718224157</v>
      </c>
      <c r="M373" s="24">
        <f t="shared" si="23"/>
        <v>0.142022658982385</v>
      </c>
    </row>
    <row r="374" spans="1:13" x14ac:dyDescent="0.3">
      <c r="A374" s="8">
        <v>43961</v>
      </c>
      <c r="B374" s="9" t="s">
        <v>23</v>
      </c>
      <c r="C374" s="9">
        <v>14566.5</v>
      </c>
      <c r="D374" s="9">
        <v>1216557</v>
      </c>
      <c r="E374" s="9">
        <v>1013050.3829999999</v>
      </c>
      <c r="F374" s="10">
        <v>102510.40189230769</v>
      </c>
      <c r="G374" s="11">
        <f>VLOOKUP(J374,Лист2!$C$1:$F$505,2,FALSE)</f>
        <v>15</v>
      </c>
      <c r="H374" s="11">
        <f>VLOOKUP(J374,Лист2!$C$1:$F$505,3,FALSE)</f>
        <v>792</v>
      </c>
      <c r="I374" s="11">
        <f>VLOOKUP(J374,Лист2!$C$1:$F$505,4,FALSE)</f>
        <v>695</v>
      </c>
      <c r="J374" s="11" t="str">
        <f t="shared" si="20"/>
        <v>43961Новосибирск</v>
      </c>
      <c r="K374" s="11">
        <f t="shared" si="21"/>
        <v>19</v>
      </c>
      <c r="L374" s="24">
        <f t="shared" si="22"/>
        <v>0.20088499092941964</v>
      </c>
      <c r="M374" s="24">
        <f t="shared" si="23"/>
        <v>9.9695155149743822E-2</v>
      </c>
    </row>
    <row r="375" spans="1:13" x14ac:dyDescent="0.3">
      <c r="A375" s="12">
        <v>43959</v>
      </c>
      <c r="B375" s="13" t="s">
        <v>23</v>
      </c>
      <c r="C375" s="13">
        <v>12976.5</v>
      </c>
      <c r="D375" s="13">
        <v>1046848.5</v>
      </c>
      <c r="E375" s="13">
        <v>892743.74599999993</v>
      </c>
      <c r="F375" s="14">
        <v>396844.24095384614</v>
      </c>
      <c r="G375" s="11">
        <f>VLOOKUP(J375,Лист2!$C$1:$F$505,2,FALSE)</f>
        <v>15</v>
      </c>
      <c r="H375" s="11">
        <f>VLOOKUP(J375,Лист2!$C$1:$F$505,3,FALSE)</f>
        <v>703</v>
      </c>
      <c r="I375" s="11">
        <f>VLOOKUP(J375,Лист2!$C$1:$F$505,4,FALSE)</f>
        <v>609</v>
      </c>
      <c r="J375" s="11" t="str">
        <f t="shared" si="20"/>
        <v>43959Новосибирск</v>
      </c>
      <c r="K375" s="11">
        <f t="shared" si="21"/>
        <v>19</v>
      </c>
      <c r="L375" s="24">
        <f t="shared" si="22"/>
        <v>0.17261924789781735</v>
      </c>
      <c r="M375" s="24">
        <f t="shared" si="23"/>
        <v>-0.27190275825673055</v>
      </c>
    </row>
    <row r="376" spans="1:13" x14ac:dyDescent="0.3">
      <c r="A376" s="8">
        <v>43958</v>
      </c>
      <c r="B376" s="9" t="s">
        <v>23</v>
      </c>
      <c r="C376" s="9">
        <v>11719.5</v>
      </c>
      <c r="D376" s="9">
        <v>965880</v>
      </c>
      <c r="E376" s="9">
        <v>809986.38600000006</v>
      </c>
      <c r="F376" s="10">
        <v>106745.03623846154</v>
      </c>
      <c r="G376" s="11">
        <f>VLOOKUP(J376,Лист2!$C$1:$F$505,2,FALSE)</f>
        <v>15</v>
      </c>
      <c r="H376" s="11">
        <f>VLOOKUP(J376,Лист2!$C$1:$F$505,3,FALSE)</f>
        <v>676</v>
      </c>
      <c r="I376" s="11">
        <f>VLOOKUP(J376,Лист2!$C$1:$F$505,4,FALSE)</f>
        <v>591</v>
      </c>
      <c r="J376" s="11" t="str">
        <f t="shared" si="20"/>
        <v>43958Новосибирск</v>
      </c>
      <c r="K376" s="11">
        <f t="shared" si="21"/>
        <v>19</v>
      </c>
      <c r="L376" s="24">
        <f t="shared" si="22"/>
        <v>0.19246448668089086</v>
      </c>
      <c r="M376" s="24">
        <f t="shared" si="23"/>
        <v>6.0678276340237647E-2</v>
      </c>
    </row>
    <row r="377" spans="1:13" x14ac:dyDescent="0.3">
      <c r="A377" s="12">
        <v>43975</v>
      </c>
      <c r="B377" s="13" t="s">
        <v>23</v>
      </c>
      <c r="C377" s="13">
        <v>17197.5</v>
      </c>
      <c r="D377" s="13">
        <v>1386262.5</v>
      </c>
      <c r="E377" s="13">
        <v>1130117.3810000001</v>
      </c>
      <c r="F377" s="14">
        <v>121581.84923076924</v>
      </c>
      <c r="G377" s="11">
        <f>VLOOKUP(J377,Лист2!$C$1:$F$505,2,FALSE)</f>
        <v>18</v>
      </c>
      <c r="H377" s="11">
        <f>VLOOKUP(J377,Лист2!$C$1:$F$505,3,FALSE)</f>
        <v>1006</v>
      </c>
      <c r="I377" s="11">
        <f>VLOOKUP(J377,Лист2!$C$1:$F$505,4,FALSE)</f>
        <v>904</v>
      </c>
      <c r="J377" s="11" t="str">
        <f t="shared" si="20"/>
        <v>43975Новосибирск</v>
      </c>
      <c r="K377" s="11">
        <f t="shared" si="21"/>
        <v>21</v>
      </c>
      <c r="L377" s="24">
        <f t="shared" si="22"/>
        <v>0.22665355237112306</v>
      </c>
      <c r="M377" s="24">
        <f t="shared" si="23"/>
        <v>0.11907017096769235</v>
      </c>
    </row>
    <row r="378" spans="1:13" x14ac:dyDescent="0.3">
      <c r="A378" s="8">
        <v>43977</v>
      </c>
      <c r="B378" s="9" t="s">
        <v>23</v>
      </c>
      <c r="C378" s="9">
        <v>14419.5</v>
      </c>
      <c r="D378" s="9">
        <v>1210456.5</v>
      </c>
      <c r="E378" s="9">
        <v>970917.12399999995</v>
      </c>
      <c r="F378" s="10">
        <v>88147.13846153846</v>
      </c>
      <c r="G378" s="11">
        <f>VLOOKUP(J378,Лист2!$C$1:$F$505,2,FALSE)</f>
        <v>18</v>
      </c>
      <c r="H378" s="11">
        <f>VLOOKUP(J378,Лист2!$C$1:$F$505,3,FALSE)</f>
        <v>914</v>
      </c>
      <c r="I378" s="11">
        <f>VLOOKUP(J378,Лист2!$C$1:$F$505,4,FALSE)</f>
        <v>804</v>
      </c>
      <c r="J378" s="11" t="str">
        <f t="shared" si="20"/>
        <v>43977Новосибирск</v>
      </c>
      <c r="K378" s="11">
        <f t="shared" si="21"/>
        <v>22</v>
      </c>
      <c r="L378" s="24">
        <f t="shared" si="22"/>
        <v>0.24671454450524249</v>
      </c>
      <c r="M378" s="24">
        <f t="shared" si="23"/>
        <v>0.15592704443686542</v>
      </c>
    </row>
    <row r="379" spans="1:13" x14ac:dyDescent="0.3">
      <c r="A379" s="12">
        <v>43983</v>
      </c>
      <c r="B379" s="13" t="s">
        <v>9</v>
      </c>
      <c r="C379" s="13">
        <v>7816.5</v>
      </c>
      <c r="D379" s="13">
        <v>636345</v>
      </c>
      <c r="E379" s="13">
        <v>550528.66300000006</v>
      </c>
      <c r="F379" s="14">
        <v>190344.3008</v>
      </c>
      <c r="G379" s="11">
        <f>VLOOKUP(J379,Лист2!$C$1:$F$505,2,FALSE)</f>
        <v>15</v>
      </c>
      <c r="H379" s="11">
        <f>VLOOKUP(J379,Лист2!$C$1:$F$505,3,FALSE)</f>
        <v>453</v>
      </c>
      <c r="I379" s="11">
        <f>VLOOKUP(J379,Лист2!$C$1:$F$505,4,FALSE)</f>
        <v>370</v>
      </c>
      <c r="J379" s="11" t="str">
        <f t="shared" si="20"/>
        <v>43983Самара</v>
      </c>
      <c r="K379" s="11">
        <f t="shared" si="21"/>
        <v>23</v>
      </c>
      <c r="L379" s="24">
        <f t="shared" si="22"/>
        <v>0.15587987105405252</v>
      </c>
      <c r="M379" s="24">
        <f t="shared" si="23"/>
        <v>-0.18986834078791651</v>
      </c>
    </row>
    <row r="380" spans="1:13" x14ac:dyDescent="0.3">
      <c r="A380" s="8">
        <v>43982</v>
      </c>
      <c r="B380" s="9" t="s">
        <v>25</v>
      </c>
      <c r="C380" s="9">
        <v>6409.5</v>
      </c>
      <c r="D380" s="9">
        <v>493893</v>
      </c>
      <c r="E380" s="9">
        <v>459762.61999999994</v>
      </c>
      <c r="F380" s="10">
        <v>28040.97692307692</v>
      </c>
      <c r="G380" s="11">
        <f>VLOOKUP(J380,Лист2!$C$1:$F$505,2,FALSE)</f>
        <v>9</v>
      </c>
      <c r="H380" s="11">
        <f>VLOOKUP(J380,Лист2!$C$1:$F$505,3,FALSE)</f>
        <v>345</v>
      </c>
      <c r="I380" s="11">
        <f>VLOOKUP(J380,Лист2!$C$1:$F$505,4,FALSE)</f>
        <v>255</v>
      </c>
      <c r="J380" s="11" t="str">
        <f t="shared" si="20"/>
        <v>43982Томск</v>
      </c>
      <c r="K380" s="11">
        <f t="shared" si="21"/>
        <v>22</v>
      </c>
      <c r="L380" s="24">
        <f t="shared" si="22"/>
        <v>7.4234786638374531E-2</v>
      </c>
      <c r="M380" s="24">
        <f t="shared" si="23"/>
        <v>1.3244667600256724E-2</v>
      </c>
    </row>
    <row r="381" spans="1:13" x14ac:dyDescent="0.3">
      <c r="A381" s="12">
        <v>43981</v>
      </c>
      <c r="B381" s="13" t="s">
        <v>24</v>
      </c>
      <c r="C381" s="13">
        <v>11220</v>
      </c>
      <c r="D381" s="13">
        <v>928675.5</v>
      </c>
      <c r="E381" s="13">
        <v>802403.80799999996</v>
      </c>
      <c r="F381" s="14">
        <v>136423.60523076923</v>
      </c>
      <c r="G381" s="11">
        <f>VLOOKUP(J381,Лист2!$C$1:$F$505,2,FALSE)</f>
        <v>7</v>
      </c>
      <c r="H381" s="11">
        <f>VLOOKUP(J381,Лист2!$C$1:$F$505,3,FALSE)</f>
        <v>532</v>
      </c>
      <c r="I381" s="11">
        <f>VLOOKUP(J381,Лист2!$C$1:$F$505,4,FALSE)</f>
        <v>449</v>
      </c>
      <c r="J381" s="11" t="str">
        <f t="shared" si="20"/>
        <v>43981Тюмень</v>
      </c>
      <c r="K381" s="11">
        <f t="shared" si="21"/>
        <v>22</v>
      </c>
      <c r="L381" s="24">
        <f t="shared" si="22"/>
        <v>0.15736676563728377</v>
      </c>
      <c r="M381" s="24">
        <f t="shared" si="23"/>
        <v>-1.2651875688467809E-2</v>
      </c>
    </row>
    <row r="382" spans="1:13" x14ac:dyDescent="0.3">
      <c r="A382" s="8">
        <v>43980</v>
      </c>
      <c r="B382" s="9" t="s">
        <v>9</v>
      </c>
      <c r="C382" s="9">
        <v>8350.5</v>
      </c>
      <c r="D382" s="9">
        <v>651237</v>
      </c>
      <c r="E382" s="9">
        <v>601485.12600000005</v>
      </c>
      <c r="F382" s="10">
        <v>83014.635053846156</v>
      </c>
      <c r="G382" s="11">
        <f>VLOOKUP(J382,Лист2!$C$1:$F$505,2,FALSE)</f>
        <v>15</v>
      </c>
      <c r="H382" s="11">
        <f>VLOOKUP(J382,Лист2!$C$1:$F$505,3,FALSE)</f>
        <v>400</v>
      </c>
      <c r="I382" s="11">
        <f>VLOOKUP(J382,Лист2!$C$1:$F$505,4,FALSE)</f>
        <v>329</v>
      </c>
      <c r="J382" s="11" t="str">
        <f t="shared" si="20"/>
        <v>43980Самара</v>
      </c>
      <c r="K382" s="11">
        <f t="shared" si="21"/>
        <v>22</v>
      </c>
      <c r="L382" s="24">
        <f t="shared" si="22"/>
        <v>8.2715052873975722E-2</v>
      </c>
      <c r="M382" s="24">
        <f t="shared" si="23"/>
        <v>-5.5301053369433112E-2</v>
      </c>
    </row>
    <row r="383" spans="1:13" x14ac:dyDescent="0.3">
      <c r="A383" s="12">
        <v>43979</v>
      </c>
      <c r="B383" s="13" t="s">
        <v>24</v>
      </c>
      <c r="C383" s="13">
        <v>8428.5</v>
      </c>
      <c r="D383" s="13">
        <v>694669.5</v>
      </c>
      <c r="E383" s="13">
        <v>594994.696</v>
      </c>
      <c r="F383" s="14">
        <v>42699.38461538461</v>
      </c>
      <c r="G383" s="11">
        <f>VLOOKUP(J383,Лист2!$C$1:$F$505,2,FALSE)</f>
        <v>7</v>
      </c>
      <c r="H383" s="11">
        <f>VLOOKUP(J383,Лист2!$C$1:$F$505,3,FALSE)</f>
        <v>420</v>
      </c>
      <c r="I383" s="11">
        <f>VLOOKUP(J383,Лист2!$C$1:$F$505,4,FALSE)</f>
        <v>347</v>
      </c>
      <c r="J383" s="11" t="str">
        <f t="shared" si="20"/>
        <v>43979Тюмень</v>
      </c>
      <c r="K383" s="11">
        <f t="shared" si="21"/>
        <v>22</v>
      </c>
      <c r="L383" s="24">
        <f t="shared" si="22"/>
        <v>0.16752217233210429</v>
      </c>
      <c r="M383" s="24">
        <f t="shared" si="23"/>
        <v>9.5757860982033691E-2</v>
      </c>
    </row>
    <row r="384" spans="1:13" x14ac:dyDescent="0.3">
      <c r="A384" s="8">
        <v>43978</v>
      </c>
      <c r="B384" s="9" t="s">
        <v>10</v>
      </c>
      <c r="C384" s="9">
        <v>32817</v>
      </c>
      <c r="D384" s="9">
        <v>3015751.5</v>
      </c>
      <c r="E384" s="9">
        <v>2415980.7719999999</v>
      </c>
      <c r="F384" s="10">
        <v>346048.63569230767</v>
      </c>
      <c r="G384" s="11">
        <f>VLOOKUP(J384,Лист2!$C$1:$F$505,2,FALSE)</f>
        <v>20</v>
      </c>
      <c r="H384" s="11">
        <f>VLOOKUP(J384,Лист2!$C$1:$F$505,3,FALSE)</f>
        <v>2079</v>
      </c>
      <c r="I384" s="11">
        <f>VLOOKUP(J384,Лист2!$C$1:$F$505,4,FALSE)</f>
        <v>1893</v>
      </c>
      <c r="J384" s="11" t="str">
        <f t="shared" si="20"/>
        <v>43978Кемерово</v>
      </c>
      <c r="K384" s="11">
        <f t="shared" si="21"/>
        <v>22</v>
      </c>
      <c r="L384" s="24">
        <f t="shared" si="22"/>
        <v>0.24825144924621947</v>
      </c>
      <c r="M384" s="24">
        <f t="shared" si="23"/>
        <v>0.1050182581120693</v>
      </c>
    </row>
    <row r="385" spans="1:13" x14ac:dyDescent="0.3">
      <c r="A385" s="12">
        <v>43973</v>
      </c>
      <c r="B385" s="13" t="s">
        <v>10</v>
      </c>
      <c r="C385" s="13">
        <v>36031.5</v>
      </c>
      <c r="D385" s="13">
        <v>3091069.5</v>
      </c>
      <c r="E385" s="13">
        <v>2549333.4129999997</v>
      </c>
      <c r="F385" s="14">
        <v>289900.09384615382</v>
      </c>
      <c r="G385" s="11">
        <f>VLOOKUP(J385,Лист2!$C$1:$F$505,2,FALSE)</f>
        <v>21</v>
      </c>
      <c r="H385" s="11">
        <f>VLOOKUP(J385,Лист2!$C$1:$F$505,3,FALSE)</f>
        <v>2046</v>
      </c>
      <c r="I385" s="11">
        <f>VLOOKUP(J385,Лист2!$C$1:$F$505,4,FALSE)</f>
        <v>1853</v>
      </c>
      <c r="J385" s="11" t="str">
        <f t="shared" si="20"/>
        <v>43973Кемерово</v>
      </c>
      <c r="K385" s="11">
        <f t="shared" si="21"/>
        <v>21</v>
      </c>
      <c r="L385" s="24">
        <f t="shared" si="22"/>
        <v>0.21250107351101524</v>
      </c>
      <c r="M385" s="24">
        <f t="shared" si="23"/>
        <v>9.878503606850364E-2</v>
      </c>
    </row>
    <row r="386" spans="1:13" x14ac:dyDescent="0.3">
      <c r="A386" s="8">
        <v>43982</v>
      </c>
      <c r="B386" s="9" t="s">
        <v>26</v>
      </c>
      <c r="C386" s="9">
        <v>5127</v>
      </c>
      <c r="D386" s="9">
        <v>468835.5</v>
      </c>
      <c r="E386" s="9">
        <v>412625.88699999999</v>
      </c>
      <c r="F386" s="10">
        <v>8642.376923076923</v>
      </c>
      <c r="G386" s="11">
        <f>VLOOKUP(J386,Лист2!$C$1:$F$505,2,FALSE)</f>
        <v>6</v>
      </c>
      <c r="H386" s="11">
        <f>VLOOKUP(J386,Лист2!$C$1:$F$505,3,FALSE)</f>
        <v>261</v>
      </c>
      <c r="I386" s="11">
        <f>VLOOKUP(J386,Лист2!$C$1:$F$505,4,FALSE)</f>
        <v>188</v>
      </c>
      <c r="J386" s="11" t="str">
        <f t="shared" si="20"/>
        <v>43982Уфа</v>
      </c>
      <c r="K386" s="11">
        <f t="shared" si="21"/>
        <v>22</v>
      </c>
      <c r="L386" s="24">
        <f t="shared" si="22"/>
        <v>0.1362241555145085</v>
      </c>
      <c r="M386" s="24">
        <f t="shared" si="23"/>
        <v>0.11527933068562683</v>
      </c>
    </row>
    <row r="387" spans="1:13" x14ac:dyDescent="0.3">
      <c r="A387" s="12">
        <v>43962</v>
      </c>
      <c r="B387" s="13" t="s">
        <v>10</v>
      </c>
      <c r="C387" s="13">
        <v>27187.5</v>
      </c>
      <c r="D387" s="13">
        <v>2479396.5</v>
      </c>
      <c r="E387" s="13">
        <v>1950422.9030000002</v>
      </c>
      <c r="F387" s="14">
        <v>381635.95355384616</v>
      </c>
      <c r="G387" s="11">
        <f>VLOOKUP(J387,Лист2!$C$1:$F$505,2,FALSE)</f>
        <v>21</v>
      </c>
      <c r="H387" s="11">
        <f>VLOOKUP(J387,Лист2!$C$1:$F$505,3,FALSE)</f>
        <v>1597</v>
      </c>
      <c r="I387" s="11">
        <f>VLOOKUP(J387,Лист2!$C$1:$F$505,4,FALSE)</f>
        <v>1457</v>
      </c>
      <c r="J387" s="11" t="str">
        <f t="shared" ref="J387:J450" si="24">_xlfn.CONCAT(A387,B387)</f>
        <v>43962Кемерово</v>
      </c>
      <c r="K387" s="11">
        <f t="shared" ref="K387:K450" si="25">WEEKNUM(A387,2)</f>
        <v>20</v>
      </c>
      <c r="L387" s="24">
        <f t="shared" ref="L387:L450" si="26">(D387 - E387) / E387</f>
        <v>0.27120969313186938</v>
      </c>
      <c r="M387" s="24">
        <f t="shared" ref="M387:M450" si="27">(D387-E387-F387)/E387</f>
        <v>7.5541382958295614E-2</v>
      </c>
    </row>
    <row r="388" spans="1:13" x14ac:dyDescent="0.3">
      <c r="A388" s="8">
        <v>43981</v>
      </c>
      <c r="B388" s="9" t="s">
        <v>23</v>
      </c>
      <c r="C388" s="9">
        <v>20688</v>
      </c>
      <c r="D388" s="9">
        <v>1773154.5</v>
      </c>
      <c r="E388" s="9">
        <v>1458979.4909999999</v>
      </c>
      <c r="F388" s="10">
        <v>98432.213407692296</v>
      </c>
      <c r="G388" s="11">
        <f>VLOOKUP(J388,Лист2!$C$1:$F$505,2,FALSE)</f>
        <v>18</v>
      </c>
      <c r="H388" s="11">
        <f>VLOOKUP(J388,Лист2!$C$1:$F$505,3,FALSE)</f>
        <v>1216</v>
      </c>
      <c r="I388" s="11">
        <f>VLOOKUP(J388,Лист2!$C$1:$F$505,4,FALSE)</f>
        <v>1101</v>
      </c>
      <c r="J388" s="11" t="str">
        <f t="shared" si="24"/>
        <v>43981Новосибирск</v>
      </c>
      <c r="K388" s="11">
        <f t="shared" si="25"/>
        <v>22</v>
      </c>
      <c r="L388" s="24">
        <f t="shared" si="26"/>
        <v>0.21533887963336704</v>
      </c>
      <c r="M388" s="24">
        <f t="shared" si="27"/>
        <v>0.14787239774318925</v>
      </c>
    </row>
    <row r="389" spans="1:13" x14ac:dyDescent="0.3">
      <c r="A389" s="12">
        <v>43979</v>
      </c>
      <c r="B389" s="13" t="s">
        <v>23</v>
      </c>
      <c r="C389" s="13">
        <v>15678</v>
      </c>
      <c r="D389" s="13">
        <v>1387443</v>
      </c>
      <c r="E389" s="13">
        <v>1121336.507</v>
      </c>
      <c r="F389" s="14">
        <v>101620.2923076923</v>
      </c>
      <c r="G389" s="11">
        <f>VLOOKUP(J389,Лист2!$C$1:$F$505,2,FALSE)</f>
        <v>18</v>
      </c>
      <c r="H389" s="11">
        <f>VLOOKUP(J389,Лист2!$C$1:$F$505,3,FALSE)</f>
        <v>1020</v>
      </c>
      <c r="I389" s="11">
        <f>VLOOKUP(J389,Лист2!$C$1:$F$505,4,FALSE)</f>
        <v>911</v>
      </c>
      <c r="J389" s="11" t="str">
        <f t="shared" si="24"/>
        <v>43979Новосибирск</v>
      </c>
      <c r="K389" s="11">
        <f t="shared" si="25"/>
        <v>22</v>
      </c>
      <c r="L389" s="24">
        <f t="shared" si="26"/>
        <v>0.23731189641897571</v>
      </c>
      <c r="M389" s="24">
        <f t="shared" si="27"/>
        <v>0.14668763539356319</v>
      </c>
    </row>
    <row r="390" spans="1:13" x14ac:dyDescent="0.3">
      <c r="A390" s="8">
        <v>43969</v>
      </c>
      <c r="B390" s="9" t="s">
        <v>10</v>
      </c>
      <c r="C390" s="9">
        <v>31329</v>
      </c>
      <c r="D390" s="9">
        <v>2826379.5</v>
      </c>
      <c r="E390" s="9">
        <v>2229453.5079999999</v>
      </c>
      <c r="F390" s="10">
        <v>331756.18072307692</v>
      </c>
      <c r="G390" s="11">
        <f>VLOOKUP(J390,Лист2!$C$1:$F$505,2,FALSE)</f>
        <v>21</v>
      </c>
      <c r="H390" s="11">
        <f>VLOOKUP(J390,Лист2!$C$1:$F$505,3,FALSE)</f>
        <v>1834</v>
      </c>
      <c r="I390" s="11">
        <f>VLOOKUP(J390,Лист2!$C$1:$F$505,4,FALSE)</f>
        <v>1660</v>
      </c>
      <c r="J390" s="11" t="str">
        <f t="shared" si="24"/>
        <v>43969Кемерово</v>
      </c>
      <c r="K390" s="11">
        <f t="shared" si="25"/>
        <v>21</v>
      </c>
      <c r="L390" s="24">
        <f t="shared" si="26"/>
        <v>0.26774543172039095</v>
      </c>
      <c r="M390" s="24">
        <f t="shared" si="27"/>
        <v>0.11893937699324438</v>
      </c>
    </row>
    <row r="391" spans="1:13" x14ac:dyDescent="0.3">
      <c r="A391" s="12">
        <v>43965</v>
      </c>
      <c r="B391" s="13" t="s">
        <v>10</v>
      </c>
      <c r="C391" s="13">
        <v>29658</v>
      </c>
      <c r="D391" s="13">
        <v>2703132</v>
      </c>
      <c r="E391" s="13">
        <v>2160539.9959999998</v>
      </c>
      <c r="F391" s="14">
        <v>312856.16153846151</v>
      </c>
      <c r="G391" s="11">
        <f>VLOOKUP(J391,Лист2!$C$1:$F$505,2,FALSE)</f>
        <v>21</v>
      </c>
      <c r="H391" s="11">
        <f>VLOOKUP(J391,Лист2!$C$1:$F$505,3,FALSE)</f>
        <v>1706</v>
      </c>
      <c r="I391" s="11">
        <f>VLOOKUP(J391,Лист2!$C$1:$F$505,4,FALSE)</f>
        <v>1548</v>
      </c>
      <c r="J391" s="11" t="str">
        <f t="shared" si="24"/>
        <v>43965Кемерово</v>
      </c>
      <c r="K391" s="11">
        <f t="shared" si="25"/>
        <v>20</v>
      </c>
      <c r="L391" s="24">
        <f t="shared" si="26"/>
        <v>0.25113721801241778</v>
      </c>
      <c r="M391" s="24">
        <f t="shared" si="27"/>
        <v>0.10633260337085594</v>
      </c>
    </row>
    <row r="392" spans="1:13" x14ac:dyDescent="0.3">
      <c r="A392" s="8">
        <v>43966</v>
      </c>
      <c r="B392" s="9" t="s">
        <v>10</v>
      </c>
      <c r="C392" s="9">
        <v>34150.5</v>
      </c>
      <c r="D392" s="9">
        <v>3038293.5</v>
      </c>
      <c r="E392" s="9">
        <v>2442084.5610000002</v>
      </c>
      <c r="F392" s="10">
        <v>277257.14947692305</v>
      </c>
      <c r="G392" s="11">
        <f>VLOOKUP(J392,Лист2!$C$1:$F$505,2,FALSE)</f>
        <v>21</v>
      </c>
      <c r="H392" s="11">
        <f>VLOOKUP(J392,Лист2!$C$1:$F$505,3,FALSE)</f>
        <v>1926</v>
      </c>
      <c r="I392" s="11">
        <f>VLOOKUP(J392,Лист2!$C$1:$F$505,4,FALSE)</f>
        <v>1742</v>
      </c>
      <c r="J392" s="11" t="str">
        <f t="shared" si="24"/>
        <v>43966Кемерово</v>
      </c>
      <c r="K392" s="11">
        <f t="shared" si="25"/>
        <v>20</v>
      </c>
      <c r="L392" s="24">
        <f t="shared" si="26"/>
        <v>0.2441393506684553</v>
      </c>
      <c r="M392" s="24">
        <f t="shared" si="27"/>
        <v>0.13060636581415933</v>
      </c>
    </row>
    <row r="393" spans="1:13" x14ac:dyDescent="0.3">
      <c r="A393" s="12">
        <v>43983</v>
      </c>
      <c r="B393" s="13" t="s">
        <v>10</v>
      </c>
      <c r="C393" s="13">
        <v>31947</v>
      </c>
      <c r="D393" s="13">
        <v>2945035.5</v>
      </c>
      <c r="E393" s="13">
        <v>2320195.4450000003</v>
      </c>
      <c r="F393" s="14">
        <v>383761.6669230769</v>
      </c>
      <c r="G393" s="11">
        <f>VLOOKUP(J393,Лист2!$C$1:$F$505,2,FALSE)</f>
        <v>21</v>
      </c>
      <c r="H393" s="11">
        <f>VLOOKUP(J393,Лист2!$C$1:$F$505,3,FALSE)</f>
        <v>2025</v>
      </c>
      <c r="I393" s="11">
        <f>VLOOKUP(J393,Лист2!$C$1:$F$505,4,FALSE)</f>
        <v>1849</v>
      </c>
      <c r="J393" s="11" t="str">
        <f t="shared" si="24"/>
        <v>43983Кемерово</v>
      </c>
      <c r="K393" s="11">
        <f t="shared" si="25"/>
        <v>23</v>
      </c>
      <c r="L393" s="24">
        <f t="shared" si="26"/>
        <v>0.26930492271524981</v>
      </c>
      <c r="M393" s="24">
        <f t="shared" si="27"/>
        <v>0.10390434503974418</v>
      </c>
    </row>
    <row r="394" spans="1:13" x14ac:dyDescent="0.3">
      <c r="A394" s="8">
        <v>43982</v>
      </c>
      <c r="B394" s="9" t="s">
        <v>24</v>
      </c>
      <c r="C394" s="9">
        <v>10416</v>
      </c>
      <c r="D394" s="9">
        <v>866023.5</v>
      </c>
      <c r="E394" s="9">
        <v>744833.00199999998</v>
      </c>
      <c r="F394" s="10">
        <v>19998.63846153846</v>
      </c>
      <c r="G394" s="11">
        <f>VLOOKUP(J394,Лист2!$C$1:$F$505,2,FALSE)</f>
        <v>7</v>
      </c>
      <c r="H394" s="11">
        <f>VLOOKUP(J394,Лист2!$C$1:$F$505,3,FALSE)</f>
        <v>530</v>
      </c>
      <c r="I394" s="11">
        <f>VLOOKUP(J394,Лист2!$C$1:$F$505,4,FALSE)</f>
        <v>447</v>
      </c>
      <c r="J394" s="11" t="str">
        <f t="shared" si="24"/>
        <v>43982Тюмень</v>
      </c>
      <c r="K394" s="11">
        <f t="shared" si="25"/>
        <v>22</v>
      </c>
      <c r="L394" s="24">
        <f t="shared" si="26"/>
        <v>0.16270828182234603</v>
      </c>
      <c r="M394" s="24">
        <f t="shared" si="27"/>
        <v>0.13585845319252055</v>
      </c>
    </row>
    <row r="395" spans="1:13" x14ac:dyDescent="0.3">
      <c r="A395" s="12">
        <v>43980</v>
      </c>
      <c r="B395" s="13" t="s">
        <v>10</v>
      </c>
      <c r="C395" s="13">
        <v>35431.5</v>
      </c>
      <c r="D395" s="13">
        <v>3193167</v>
      </c>
      <c r="E395" s="13">
        <v>2545757.0549999997</v>
      </c>
      <c r="F395" s="14">
        <v>202281.06923076924</v>
      </c>
      <c r="G395" s="11">
        <f>VLOOKUP(J395,Лист2!$C$1:$F$505,2,FALSE)</f>
        <v>20</v>
      </c>
      <c r="H395" s="11">
        <f>VLOOKUP(J395,Лист2!$C$1:$F$505,3,FALSE)</f>
        <v>2111</v>
      </c>
      <c r="I395" s="11">
        <f>VLOOKUP(J395,Лист2!$C$1:$F$505,4,FALSE)</f>
        <v>1917</v>
      </c>
      <c r="J395" s="11" t="str">
        <f t="shared" si="24"/>
        <v>43980Кемерово</v>
      </c>
      <c r="K395" s="11">
        <f t="shared" si="25"/>
        <v>22</v>
      </c>
      <c r="L395" s="24">
        <f t="shared" si="26"/>
        <v>0.25430939834908967</v>
      </c>
      <c r="M395" s="24">
        <f t="shared" si="27"/>
        <v>0.17485127848117898</v>
      </c>
    </row>
    <row r="396" spans="1:13" x14ac:dyDescent="0.3">
      <c r="A396" s="8">
        <v>43978</v>
      </c>
      <c r="B396" s="9" t="s">
        <v>11</v>
      </c>
      <c r="C396" s="9">
        <v>78544.5</v>
      </c>
      <c r="D396" s="9">
        <v>6701083.5</v>
      </c>
      <c r="E396" s="9">
        <v>5109499.6169999996</v>
      </c>
      <c r="F396" s="10">
        <v>76226.26923076922</v>
      </c>
      <c r="G396" s="11">
        <f>VLOOKUP(J396,Лист2!$C$1:$F$505,2,FALSE)</f>
        <v>31</v>
      </c>
      <c r="H396" s="11">
        <f>VLOOKUP(J396,Лист2!$C$1:$F$505,3,FALSE)</f>
        <v>5330</v>
      </c>
      <c r="I396" s="11">
        <f>VLOOKUP(J396,Лист2!$C$1:$F$505,4,FALSE)</f>
        <v>4977</v>
      </c>
      <c r="J396" s="11" t="str">
        <f t="shared" si="24"/>
        <v>43978Екатеринбург</v>
      </c>
      <c r="K396" s="11">
        <f t="shared" si="25"/>
        <v>22</v>
      </c>
      <c r="L396" s="24">
        <f t="shared" si="26"/>
        <v>0.31149505867552751</v>
      </c>
      <c r="M396" s="24">
        <f t="shared" si="27"/>
        <v>0.29657651969038817</v>
      </c>
    </row>
    <row r="397" spans="1:13" x14ac:dyDescent="0.3">
      <c r="A397" s="12">
        <v>43973</v>
      </c>
      <c r="B397" s="13" t="s">
        <v>11</v>
      </c>
      <c r="C397" s="13">
        <v>97963.5</v>
      </c>
      <c r="D397" s="13">
        <v>7728465</v>
      </c>
      <c r="E397" s="13">
        <v>6415904.9240000006</v>
      </c>
      <c r="F397" s="14">
        <v>150138.82307692309</v>
      </c>
      <c r="G397" s="11">
        <f>VLOOKUP(J397,Лист2!$C$1:$F$505,2,FALSE)</f>
        <v>31</v>
      </c>
      <c r="H397" s="11">
        <f>VLOOKUP(J397,Лист2!$C$1:$F$505,3,FALSE)</f>
        <v>5965</v>
      </c>
      <c r="I397" s="11">
        <f>VLOOKUP(J397,Лист2!$C$1:$F$505,4,FALSE)</f>
        <v>5533</v>
      </c>
      <c r="J397" s="11" t="str">
        <f t="shared" si="24"/>
        <v>43973Екатеринбург</v>
      </c>
      <c r="K397" s="11">
        <f t="shared" si="25"/>
        <v>21</v>
      </c>
      <c r="L397" s="24">
        <f t="shared" si="26"/>
        <v>0.20457910326727269</v>
      </c>
      <c r="M397" s="24">
        <f t="shared" si="27"/>
        <v>0.18117806711486678</v>
      </c>
    </row>
    <row r="398" spans="1:13" x14ac:dyDescent="0.3">
      <c r="A398" s="8">
        <v>43983</v>
      </c>
      <c r="B398" s="9" t="s">
        <v>11</v>
      </c>
      <c r="C398" s="9">
        <v>77269.5</v>
      </c>
      <c r="D398" s="9">
        <v>6829921.5</v>
      </c>
      <c r="E398" s="9">
        <v>5152925.182</v>
      </c>
      <c r="F398" s="10">
        <v>219200.11557692307</v>
      </c>
      <c r="G398" s="11">
        <f>VLOOKUP(J398,Лист2!$C$1:$F$505,2,FALSE)</f>
        <v>31</v>
      </c>
      <c r="H398" s="11">
        <f>VLOOKUP(J398,Лист2!$C$1:$F$505,3,FALSE)</f>
        <v>5468</v>
      </c>
      <c r="I398" s="11">
        <f>VLOOKUP(J398,Лист2!$C$1:$F$505,4,FALSE)</f>
        <v>5081</v>
      </c>
      <c r="J398" s="11" t="str">
        <f t="shared" si="24"/>
        <v>43983Екатеринбург</v>
      </c>
      <c r="K398" s="11">
        <f t="shared" si="25"/>
        <v>23</v>
      </c>
      <c r="L398" s="24">
        <f t="shared" si="26"/>
        <v>0.32544550110256187</v>
      </c>
      <c r="M398" s="24">
        <f t="shared" si="27"/>
        <v>0.28290653384904452</v>
      </c>
    </row>
    <row r="399" spans="1:13" x14ac:dyDescent="0.3">
      <c r="A399" s="12">
        <v>43982</v>
      </c>
      <c r="B399" s="13" t="s">
        <v>23</v>
      </c>
      <c r="C399" s="13">
        <v>16143</v>
      </c>
      <c r="D399" s="13">
        <v>1423410</v>
      </c>
      <c r="E399" s="13">
        <v>1183524.9380000001</v>
      </c>
      <c r="F399" s="14">
        <v>41938.950392307692</v>
      </c>
      <c r="G399" s="11">
        <f>VLOOKUP(J399,Лист2!$C$1:$F$505,2,FALSE)</f>
        <v>18</v>
      </c>
      <c r="H399" s="11">
        <f>VLOOKUP(J399,Лист2!$C$1:$F$505,3,FALSE)</f>
        <v>1029</v>
      </c>
      <c r="I399" s="11">
        <f>VLOOKUP(J399,Лист2!$C$1:$F$505,4,FALSE)</f>
        <v>925</v>
      </c>
      <c r="J399" s="11" t="str">
        <f t="shared" si="24"/>
        <v>43982Новосибирск</v>
      </c>
      <c r="K399" s="11">
        <f t="shared" si="25"/>
        <v>22</v>
      </c>
      <c r="L399" s="24">
        <f t="shared" si="26"/>
        <v>0.2026869517471882</v>
      </c>
      <c r="M399" s="24">
        <f t="shared" si="27"/>
        <v>0.16725132293553094</v>
      </c>
    </row>
    <row r="400" spans="1:13" x14ac:dyDescent="0.3">
      <c r="A400" s="8">
        <v>43962</v>
      </c>
      <c r="B400" s="9" t="s">
        <v>11</v>
      </c>
      <c r="C400" s="9">
        <v>72220.5</v>
      </c>
      <c r="D400" s="9">
        <v>6398719.5</v>
      </c>
      <c r="E400" s="9">
        <v>4782829.6060000006</v>
      </c>
      <c r="F400" s="10">
        <v>186502.14615384614</v>
      </c>
      <c r="G400" s="11">
        <f>VLOOKUP(J400,Лист2!$C$1:$F$505,2,FALSE)</f>
        <v>31</v>
      </c>
      <c r="H400" s="11">
        <f>VLOOKUP(J400,Лист2!$C$1:$F$505,3,FALSE)</f>
        <v>4826</v>
      </c>
      <c r="I400" s="11">
        <f>VLOOKUP(J400,Лист2!$C$1:$F$505,4,FALSE)</f>
        <v>4483</v>
      </c>
      <c r="J400" s="11" t="str">
        <f t="shared" si="24"/>
        <v>43962Екатеринбург</v>
      </c>
      <c r="K400" s="11">
        <f t="shared" si="25"/>
        <v>20</v>
      </c>
      <c r="L400" s="24">
        <f t="shared" si="26"/>
        <v>0.33785228141368145</v>
      </c>
      <c r="M400" s="24">
        <f t="shared" si="27"/>
        <v>0.2988581792780165</v>
      </c>
    </row>
    <row r="401" spans="1:13" x14ac:dyDescent="0.3">
      <c r="A401" s="12">
        <v>43969</v>
      </c>
      <c r="B401" s="13" t="s">
        <v>11</v>
      </c>
      <c r="C401" s="13">
        <v>78058.5</v>
      </c>
      <c r="D401" s="13">
        <v>6609714</v>
      </c>
      <c r="E401" s="13">
        <v>5024858.7929999996</v>
      </c>
      <c r="F401" s="14">
        <v>140406.07692307691</v>
      </c>
      <c r="G401" s="11">
        <f>VLOOKUP(J401,Лист2!$C$1:$F$505,2,FALSE)</f>
        <v>31</v>
      </c>
      <c r="H401" s="11">
        <f>VLOOKUP(J401,Лист2!$C$1:$F$505,3,FALSE)</f>
        <v>5165</v>
      </c>
      <c r="I401" s="11">
        <f>VLOOKUP(J401,Лист2!$C$1:$F$505,4,FALSE)</f>
        <v>4813</v>
      </c>
      <c r="J401" s="11" t="str">
        <f t="shared" si="24"/>
        <v>43969Екатеринбург</v>
      </c>
      <c r="K401" s="11">
        <f t="shared" si="25"/>
        <v>21</v>
      </c>
      <c r="L401" s="24">
        <f t="shared" si="26"/>
        <v>0.31540293414967624</v>
      </c>
      <c r="M401" s="24">
        <f t="shared" si="27"/>
        <v>0.28746064110083014</v>
      </c>
    </row>
    <row r="402" spans="1:13" x14ac:dyDescent="0.3">
      <c r="A402" s="8">
        <v>43965</v>
      </c>
      <c r="B402" s="9" t="s">
        <v>11</v>
      </c>
      <c r="C402" s="9">
        <v>70498.5</v>
      </c>
      <c r="D402" s="9">
        <v>6053649</v>
      </c>
      <c r="E402" s="9">
        <v>4580254.1549999993</v>
      </c>
      <c r="F402" s="10">
        <v>131801.93944615382</v>
      </c>
      <c r="G402" s="11">
        <f>VLOOKUP(J402,Лист2!$C$1:$F$505,2,FALSE)</f>
        <v>31</v>
      </c>
      <c r="H402" s="11">
        <f>VLOOKUP(J402,Лист2!$C$1:$F$505,3,FALSE)</f>
        <v>4695</v>
      </c>
      <c r="I402" s="11">
        <f>VLOOKUP(J402,Лист2!$C$1:$F$505,4,FALSE)</f>
        <v>4372</v>
      </c>
      <c r="J402" s="11" t="str">
        <f t="shared" si="24"/>
        <v>43965Екатеринбург</v>
      </c>
      <c r="K402" s="11">
        <f t="shared" si="25"/>
        <v>20</v>
      </c>
      <c r="L402" s="24">
        <f t="shared" si="26"/>
        <v>0.32168408021454015</v>
      </c>
      <c r="M402" s="24">
        <f t="shared" si="27"/>
        <v>0.29290796103297179</v>
      </c>
    </row>
    <row r="403" spans="1:13" x14ac:dyDescent="0.3">
      <c r="A403" s="12">
        <v>43966</v>
      </c>
      <c r="B403" s="13" t="s">
        <v>11</v>
      </c>
      <c r="C403" s="13">
        <v>78961.5</v>
      </c>
      <c r="D403" s="13">
        <v>6876454.5</v>
      </c>
      <c r="E403" s="13">
        <v>5258162.2879999997</v>
      </c>
      <c r="F403" s="14">
        <v>162133.18461538461</v>
      </c>
      <c r="G403" s="11">
        <f>VLOOKUP(J403,Лист2!$C$1:$F$505,2,FALSE)</f>
        <v>31</v>
      </c>
      <c r="H403" s="11">
        <f>VLOOKUP(J403,Лист2!$C$1:$F$505,3,FALSE)</f>
        <v>5184</v>
      </c>
      <c r="I403" s="11">
        <f>VLOOKUP(J403,Лист2!$C$1:$F$505,4,FALSE)</f>
        <v>4778</v>
      </c>
      <c r="J403" s="11" t="str">
        <f t="shared" si="24"/>
        <v>43966Екатеринбург</v>
      </c>
      <c r="K403" s="11">
        <f t="shared" si="25"/>
        <v>20</v>
      </c>
      <c r="L403" s="24">
        <f t="shared" si="26"/>
        <v>0.30776764264070205</v>
      </c>
      <c r="M403" s="24">
        <f t="shared" si="27"/>
        <v>0.27693307045843996</v>
      </c>
    </row>
    <row r="404" spans="1:13" x14ac:dyDescent="0.3">
      <c r="A404" s="8">
        <v>43978</v>
      </c>
      <c r="B404" s="9" t="s">
        <v>12</v>
      </c>
      <c r="C404" s="9">
        <v>12490.5</v>
      </c>
      <c r="D404" s="9">
        <v>1054798.5</v>
      </c>
      <c r="E404" s="9">
        <v>878389.06499999994</v>
      </c>
      <c r="F404" s="10">
        <v>67454.765369230765</v>
      </c>
      <c r="G404" s="11">
        <f>VLOOKUP(J404,Лист2!$C$1:$F$505,2,FALSE)</f>
        <v>10</v>
      </c>
      <c r="H404" s="11">
        <f>VLOOKUP(J404,Лист2!$C$1:$F$505,3,FALSE)</f>
        <v>757</v>
      </c>
      <c r="I404" s="11">
        <f>VLOOKUP(J404,Лист2!$C$1:$F$505,4,FALSE)</f>
        <v>660</v>
      </c>
      <c r="J404" s="11" t="str">
        <f t="shared" si="24"/>
        <v>43978Тольятти</v>
      </c>
      <c r="K404" s="11">
        <f t="shared" si="25"/>
        <v>22</v>
      </c>
      <c r="L404" s="24">
        <f t="shared" si="26"/>
        <v>0.200832913374212</v>
      </c>
      <c r="M404" s="24">
        <f t="shared" si="27"/>
        <v>0.12403919171144201</v>
      </c>
    </row>
    <row r="405" spans="1:13" x14ac:dyDescent="0.3">
      <c r="A405" s="12">
        <v>43973</v>
      </c>
      <c r="B405" s="13" t="s">
        <v>12</v>
      </c>
      <c r="C405" s="13">
        <v>18036</v>
      </c>
      <c r="D405" s="13">
        <v>1455049.5</v>
      </c>
      <c r="E405" s="13">
        <v>1301439.284</v>
      </c>
      <c r="F405" s="14">
        <v>69189.123076923075</v>
      </c>
      <c r="G405" s="11">
        <f>VLOOKUP(J405,Лист2!$C$1:$F$505,2,FALSE)</f>
        <v>10</v>
      </c>
      <c r="H405" s="11">
        <f>VLOOKUP(J405,Лист2!$C$1:$F$505,3,FALSE)</f>
        <v>965</v>
      </c>
      <c r="I405" s="11">
        <f>VLOOKUP(J405,Лист2!$C$1:$F$505,4,FALSE)</f>
        <v>861</v>
      </c>
      <c r="J405" s="11" t="str">
        <f t="shared" si="24"/>
        <v>43973Тольятти</v>
      </c>
      <c r="K405" s="11">
        <f t="shared" si="25"/>
        <v>21</v>
      </c>
      <c r="L405" s="24">
        <f t="shared" si="26"/>
        <v>0.1180310275619435</v>
      </c>
      <c r="M405" s="24">
        <f t="shared" si="27"/>
        <v>6.4867484761645583E-2</v>
      </c>
    </row>
    <row r="406" spans="1:13" x14ac:dyDescent="0.3">
      <c r="A406" s="8">
        <v>43983</v>
      </c>
      <c r="B406" s="9" t="s">
        <v>12</v>
      </c>
      <c r="C406" s="9">
        <v>11416.5</v>
      </c>
      <c r="D406" s="9">
        <v>1007742</v>
      </c>
      <c r="E406" s="9">
        <v>815296.88</v>
      </c>
      <c r="F406" s="10">
        <v>145147.84546153847</v>
      </c>
      <c r="G406" s="11">
        <f>VLOOKUP(J406,Лист2!$C$1:$F$505,2,FALSE)</f>
        <v>10</v>
      </c>
      <c r="H406" s="11">
        <f>VLOOKUP(J406,Лист2!$C$1:$F$505,3,FALSE)</f>
        <v>719</v>
      </c>
      <c r="I406" s="11">
        <f>VLOOKUP(J406,Лист2!$C$1:$F$505,4,FALSE)</f>
        <v>627</v>
      </c>
      <c r="J406" s="11" t="str">
        <f t="shared" si="24"/>
        <v>43983Тольятти</v>
      </c>
      <c r="K406" s="11">
        <f t="shared" si="25"/>
        <v>23</v>
      </c>
      <c r="L406" s="24">
        <f t="shared" si="26"/>
        <v>0.23604299822660918</v>
      </c>
      <c r="M406" s="24">
        <f t="shared" si="27"/>
        <v>5.8012333542183464E-2</v>
      </c>
    </row>
    <row r="407" spans="1:13" x14ac:dyDescent="0.3">
      <c r="A407" s="12">
        <v>43962</v>
      </c>
      <c r="B407" s="13" t="s">
        <v>12</v>
      </c>
      <c r="C407" s="13">
        <v>9007.5</v>
      </c>
      <c r="D407" s="13">
        <v>734335.5</v>
      </c>
      <c r="E407" s="13">
        <v>622482.40399999998</v>
      </c>
      <c r="F407" s="14">
        <v>113093.66153846154</v>
      </c>
      <c r="G407" s="11">
        <f>VLOOKUP(J407,Лист2!$C$1:$F$505,2,FALSE)</f>
        <v>10</v>
      </c>
      <c r="H407" s="11">
        <f>VLOOKUP(J407,Лист2!$C$1:$F$505,3,FALSE)</f>
        <v>494</v>
      </c>
      <c r="I407" s="11">
        <f>VLOOKUP(J407,Лист2!$C$1:$F$505,4,FALSE)</f>
        <v>421</v>
      </c>
      <c r="J407" s="11" t="str">
        <f t="shared" si="24"/>
        <v>43962Тольятти</v>
      </c>
      <c r="K407" s="11">
        <f t="shared" si="25"/>
        <v>20</v>
      </c>
      <c r="L407" s="24">
        <f t="shared" si="26"/>
        <v>0.17968876755590993</v>
      </c>
      <c r="M407" s="24">
        <f t="shared" si="27"/>
        <v>-1.9929327005708004E-3</v>
      </c>
    </row>
    <row r="408" spans="1:13" x14ac:dyDescent="0.3">
      <c r="A408" s="8">
        <v>43980</v>
      </c>
      <c r="B408" s="9" t="s">
        <v>11</v>
      </c>
      <c r="C408" s="9">
        <v>87552</v>
      </c>
      <c r="D408" s="9">
        <v>7387116</v>
      </c>
      <c r="E408" s="9">
        <v>5815890.3319999995</v>
      </c>
      <c r="F408" s="10">
        <v>161811.89230769229</v>
      </c>
      <c r="G408" s="11">
        <f>VLOOKUP(J408,Лист2!$C$1:$F$505,2,FALSE)</f>
        <v>31</v>
      </c>
      <c r="H408" s="11">
        <f>VLOOKUP(J408,Лист2!$C$1:$F$505,3,FALSE)</f>
        <v>5751</v>
      </c>
      <c r="I408" s="11">
        <f>VLOOKUP(J408,Лист2!$C$1:$F$505,4,FALSE)</f>
        <v>5319</v>
      </c>
      <c r="J408" s="11" t="str">
        <f t="shared" si="24"/>
        <v>43980Екатеринбург</v>
      </c>
      <c r="K408" s="11">
        <f t="shared" si="25"/>
        <v>22</v>
      </c>
      <c r="L408" s="24">
        <f t="shared" si="26"/>
        <v>0.27016081430470834</v>
      </c>
      <c r="M408" s="24">
        <f t="shared" si="27"/>
        <v>0.24233843749382247</v>
      </c>
    </row>
    <row r="409" spans="1:13" x14ac:dyDescent="0.3">
      <c r="A409" s="12">
        <v>43969</v>
      </c>
      <c r="B409" s="13" t="s">
        <v>12</v>
      </c>
      <c r="C409" s="13">
        <v>11680.5</v>
      </c>
      <c r="D409" s="13">
        <v>936427.5</v>
      </c>
      <c r="E409" s="13">
        <v>813406.68400000001</v>
      </c>
      <c r="F409" s="14">
        <v>117272.7846153846</v>
      </c>
      <c r="G409" s="11">
        <f>VLOOKUP(J409,Лист2!$C$1:$F$505,2,FALSE)</f>
        <v>10</v>
      </c>
      <c r="H409" s="11">
        <f>VLOOKUP(J409,Лист2!$C$1:$F$505,3,FALSE)</f>
        <v>645</v>
      </c>
      <c r="I409" s="11">
        <f>VLOOKUP(J409,Лист2!$C$1:$F$505,4,FALSE)</f>
        <v>565</v>
      </c>
      <c r="J409" s="11" t="str">
        <f t="shared" si="24"/>
        <v>43969Тольятти</v>
      </c>
      <c r="K409" s="11">
        <f t="shared" si="25"/>
        <v>21</v>
      </c>
      <c r="L409" s="24">
        <f t="shared" si="26"/>
        <v>0.15124146189091309</v>
      </c>
      <c r="M409" s="24">
        <f t="shared" si="27"/>
        <v>7.0666143980387891E-3</v>
      </c>
    </row>
    <row r="410" spans="1:13" x14ac:dyDescent="0.3">
      <c r="A410" s="8">
        <v>43965</v>
      </c>
      <c r="B410" s="9" t="s">
        <v>12</v>
      </c>
      <c r="C410" s="9">
        <v>12037.5</v>
      </c>
      <c r="D410" s="9">
        <v>981564</v>
      </c>
      <c r="E410" s="9">
        <v>877726.201</v>
      </c>
      <c r="F410" s="10">
        <v>69249.011815384612</v>
      </c>
      <c r="G410" s="11">
        <f>VLOOKUP(J410,Лист2!$C$1:$F$505,2,FALSE)</f>
        <v>10</v>
      </c>
      <c r="H410" s="11">
        <f>VLOOKUP(J410,Лист2!$C$1:$F$505,3,FALSE)</f>
        <v>627</v>
      </c>
      <c r="I410" s="11">
        <f>VLOOKUP(J410,Лист2!$C$1:$F$505,4,FALSE)</f>
        <v>545</v>
      </c>
      <c r="J410" s="11" t="str">
        <f t="shared" si="24"/>
        <v>43965Тольятти</v>
      </c>
      <c r="K410" s="11">
        <f t="shared" si="25"/>
        <v>20</v>
      </c>
      <c r="L410" s="24">
        <f t="shared" si="26"/>
        <v>0.11830317800892445</v>
      </c>
      <c r="M410" s="24">
        <f t="shared" si="27"/>
        <v>3.9407262931433658E-2</v>
      </c>
    </row>
    <row r="411" spans="1:13" x14ac:dyDescent="0.3">
      <c r="A411" s="12">
        <v>43966</v>
      </c>
      <c r="B411" s="13" t="s">
        <v>12</v>
      </c>
      <c r="C411" s="13">
        <v>14421</v>
      </c>
      <c r="D411" s="13">
        <v>1150579.5</v>
      </c>
      <c r="E411" s="13">
        <v>1038033.7869999999</v>
      </c>
      <c r="F411" s="14">
        <v>68487.358569230768</v>
      </c>
      <c r="G411" s="11">
        <f>VLOOKUP(J411,Лист2!$C$1:$F$505,2,FALSE)</f>
        <v>10</v>
      </c>
      <c r="H411" s="11">
        <f>VLOOKUP(J411,Лист2!$C$1:$F$505,3,FALSE)</f>
        <v>743</v>
      </c>
      <c r="I411" s="11">
        <f>VLOOKUP(J411,Лист2!$C$1:$F$505,4,FALSE)</f>
        <v>652</v>
      </c>
      <c r="J411" s="11" t="str">
        <f t="shared" si="24"/>
        <v>43966Тольятти</v>
      </c>
      <c r="K411" s="11">
        <f t="shared" si="25"/>
        <v>20</v>
      </c>
      <c r="L411" s="24">
        <f t="shared" si="26"/>
        <v>0.10842201324223381</v>
      </c>
      <c r="M411" s="24">
        <f t="shared" si="27"/>
        <v>4.2444046602858158E-2</v>
      </c>
    </row>
    <row r="412" spans="1:13" x14ac:dyDescent="0.3">
      <c r="A412" s="8">
        <v>43980</v>
      </c>
      <c r="B412" s="9" t="s">
        <v>12</v>
      </c>
      <c r="C412" s="9">
        <v>14823</v>
      </c>
      <c r="D412" s="9">
        <v>1273464</v>
      </c>
      <c r="E412" s="9">
        <v>1068326.9369999999</v>
      </c>
      <c r="F412" s="10">
        <v>76299.023384615386</v>
      </c>
      <c r="G412" s="11">
        <f>VLOOKUP(J412,Лист2!$C$1:$F$505,2,FALSE)</f>
        <v>10</v>
      </c>
      <c r="H412" s="11">
        <f>VLOOKUP(J412,Лист2!$C$1:$F$505,3,FALSE)</f>
        <v>873</v>
      </c>
      <c r="I412" s="11">
        <f>VLOOKUP(J412,Лист2!$C$1:$F$505,4,FALSE)</f>
        <v>770</v>
      </c>
      <c r="J412" s="11" t="str">
        <f t="shared" si="24"/>
        <v>43980Тольятти</v>
      </c>
      <c r="K412" s="11">
        <f t="shared" si="25"/>
        <v>22</v>
      </c>
      <c r="L412" s="24">
        <f t="shared" si="26"/>
        <v>0.1920171212532106</v>
      </c>
      <c r="M412" s="24">
        <f t="shared" si="27"/>
        <v>0.12059795101411423</v>
      </c>
    </row>
    <row r="413" spans="1:13" x14ac:dyDescent="0.3">
      <c r="A413" s="12">
        <v>43978</v>
      </c>
      <c r="B413" s="13" t="s">
        <v>13</v>
      </c>
      <c r="C413" s="13">
        <v>31257</v>
      </c>
      <c r="D413" s="13">
        <v>2924133</v>
      </c>
      <c r="E413" s="13">
        <v>2311405.017</v>
      </c>
      <c r="F413" s="14">
        <v>148582.33846153846</v>
      </c>
      <c r="G413" s="11">
        <f>VLOOKUP(J413,Лист2!$C$1:$F$505,2,FALSE)</f>
        <v>20</v>
      </c>
      <c r="H413" s="11">
        <f>VLOOKUP(J413,Лист2!$C$1:$F$505,3,FALSE)</f>
        <v>2079</v>
      </c>
      <c r="I413" s="11">
        <f>VLOOKUP(J413,Лист2!$C$1:$F$505,4,FALSE)</f>
        <v>1856</v>
      </c>
      <c r="J413" s="11" t="str">
        <f t="shared" si="24"/>
        <v>43978Нижний Новгород</v>
      </c>
      <c r="K413" s="11">
        <f t="shared" si="25"/>
        <v>22</v>
      </c>
      <c r="L413" s="24">
        <f t="shared" si="26"/>
        <v>0.26508897337052029</v>
      </c>
      <c r="M413" s="24">
        <f t="shared" si="27"/>
        <v>0.20080671328683095</v>
      </c>
    </row>
    <row r="414" spans="1:13" x14ac:dyDescent="0.3">
      <c r="A414" s="8">
        <v>43973</v>
      </c>
      <c r="B414" s="9" t="s">
        <v>13</v>
      </c>
      <c r="C414" s="9">
        <v>38074.5</v>
      </c>
      <c r="D414" s="9">
        <v>3414180</v>
      </c>
      <c r="E414" s="9">
        <v>2805831.5209999997</v>
      </c>
      <c r="F414" s="10">
        <v>124540.74078461538</v>
      </c>
      <c r="G414" s="11">
        <f>VLOOKUP(J414,Лист2!$C$1:$F$505,2,FALSE)</f>
        <v>20</v>
      </c>
      <c r="H414" s="11">
        <f>VLOOKUP(J414,Лист2!$C$1:$F$505,3,FALSE)</f>
        <v>2306</v>
      </c>
      <c r="I414" s="11">
        <f>VLOOKUP(J414,Лист2!$C$1:$F$505,4,FALSE)</f>
        <v>2054</v>
      </c>
      <c r="J414" s="11" t="str">
        <f t="shared" si="24"/>
        <v>43973Нижний Новгород</v>
      </c>
      <c r="K414" s="11">
        <f t="shared" si="25"/>
        <v>21</v>
      </c>
      <c r="L414" s="24">
        <f t="shared" si="26"/>
        <v>0.21681575477603324</v>
      </c>
      <c r="M414" s="24">
        <f t="shared" si="27"/>
        <v>0.17242936170413953</v>
      </c>
    </row>
    <row r="415" spans="1:13" x14ac:dyDescent="0.3">
      <c r="A415" s="12">
        <v>43983</v>
      </c>
      <c r="B415" s="13" t="s">
        <v>13</v>
      </c>
      <c r="C415" s="13">
        <v>32170.5</v>
      </c>
      <c r="D415" s="13">
        <v>3013512</v>
      </c>
      <c r="E415" s="13">
        <v>2355616.679</v>
      </c>
      <c r="F415" s="14">
        <v>219429.2774153846</v>
      </c>
      <c r="G415" s="11">
        <f>VLOOKUP(J415,Лист2!$C$1:$F$505,2,FALSE)</f>
        <v>20</v>
      </c>
      <c r="H415" s="11">
        <f>VLOOKUP(J415,Лист2!$C$1:$F$505,3,FALSE)</f>
        <v>2136</v>
      </c>
      <c r="I415" s="11">
        <f>VLOOKUP(J415,Лист2!$C$1:$F$505,4,FALSE)</f>
        <v>1899</v>
      </c>
      <c r="J415" s="11" t="str">
        <f t="shared" si="24"/>
        <v>43983Нижний Новгород</v>
      </c>
      <c r="K415" s="11">
        <f t="shared" si="25"/>
        <v>23</v>
      </c>
      <c r="L415" s="24">
        <f t="shared" si="26"/>
        <v>0.27928793630349397</v>
      </c>
      <c r="M415" s="24">
        <f t="shared" si="27"/>
        <v>0.18613641493265018</v>
      </c>
    </row>
    <row r="416" spans="1:13" x14ac:dyDescent="0.3">
      <c r="A416" s="8">
        <v>43962</v>
      </c>
      <c r="B416" s="9" t="s">
        <v>13</v>
      </c>
      <c r="C416" s="9">
        <v>42397.5</v>
      </c>
      <c r="D416" s="9">
        <v>3911979</v>
      </c>
      <c r="E416" s="9">
        <v>3086459.8370000003</v>
      </c>
      <c r="F416" s="10">
        <v>164514.63076923075</v>
      </c>
      <c r="G416" s="11">
        <f>VLOOKUP(J416,Лист2!$C$1:$F$505,2,FALSE)</f>
        <v>19</v>
      </c>
      <c r="H416" s="11">
        <f>VLOOKUP(J416,Лист2!$C$1:$F$505,3,FALSE)</f>
        <v>2530</v>
      </c>
      <c r="I416" s="11">
        <f>VLOOKUP(J416,Лист2!$C$1:$F$505,4,FALSE)</f>
        <v>2270</v>
      </c>
      <c r="J416" s="11" t="str">
        <f t="shared" si="24"/>
        <v>43962Нижний Новгород</v>
      </c>
      <c r="K416" s="11">
        <f t="shared" si="25"/>
        <v>20</v>
      </c>
      <c r="L416" s="24">
        <f t="shared" si="26"/>
        <v>0.26746473519720049</v>
      </c>
      <c r="M416" s="24">
        <f t="shared" si="27"/>
        <v>0.21416268707168953</v>
      </c>
    </row>
    <row r="417" spans="1:13" x14ac:dyDescent="0.3">
      <c r="A417" s="12">
        <v>43969</v>
      </c>
      <c r="B417" s="13" t="s">
        <v>13</v>
      </c>
      <c r="C417" s="13">
        <v>28668</v>
      </c>
      <c r="D417" s="13">
        <v>2588148</v>
      </c>
      <c r="E417" s="13">
        <v>2042294.1669999999</v>
      </c>
      <c r="F417" s="14">
        <v>160977.42935384615</v>
      </c>
      <c r="G417" s="11">
        <f>VLOOKUP(J417,Лист2!$C$1:$F$505,2,FALSE)</f>
        <v>19</v>
      </c>
      <c r="H417" s="11">
        <f>VLOOKUP(J417,Лист2!$C$1:$F$505,3,FALSE)</f>
        <v>1858</v>
      </c>
      <c r="I417" s="11">
        <f>VLOOKUP(J417,Лист2!$C$1:$F$505,4,FALSE)</f>
        <v>1648</v>
      </c>
      <c r="J417" s="11" t="str">
        <f t="shared" si="24"/>
        <v>43969Нижний Новгород</v>
      </c>
      <c r="K417" s="11">
        <f t="shared" si="25"/>
        <v>21</v>
      </c>
      <c r="L417" s="24">
        <f t="shared" si="26"/>
        <v>0.26727483328311347</v>
      </c>
      <c r="M417" s="24">
        <f t="shared" si="27"/>
        <v>0.18845297110724893</v>
      </c>
    </row>
    <row r="418" spans="1:13" x14ac:dyDescent="0.3">
      <c r="A418" s="8">
        <v>43965</v>
      </c>
      <c r="B418" s="9" t="s">
        <v>13</v>
      </c>
      <c r="C418" s="9">
        <v>27411</v>
      </c>
      <c r="D418" s="9">
        <v>2441520</v>
      </c>
      <c r="E418" s="9">
        <v>1933378.3459999997</v>
      </c>
      <c r="F418" s="10">
        <v>141658.27661538462</v>
      </c>
      <c r="G418" s="11">
        <f>VLOOKUP(J418,Лист2!$C$1:$F$505,2,FALSE)</f>
        <v>19</v>
      </c>
      <c r="H418" s="11">
        <f>VLOOKUP(J418,Лист2!$C$1:$F$505,3,FALSE)</f>
        <v>1675</v>
      </c>
      <c r="I418" s="11">
        <f>VLOOKUP(J418,Лист2!$C$1:$F$505,4,FALSE)</f>
        <v>1475</v>
      </c>
      <c r="J418" s="11" t="str">
        <f t="shared" si="24"/>
        <v>43965Нижний Новгород</v>
      </c>
      <c r="K418" s="11">
        <f t="shared" si="25"/>
        <v>20</v>
      </c>
      <c r="L418" s="24">
        <f t="shared" si="26"/>
        <v>0.26282577078164937</v>
      </c>
      <c r="M418" s="24">
        <f t="shared" si="27"/>
        <v>0.18955595429256752</v>
      </c>
    </row>
    <row r="419" spans="1:13" x14ac:dyDescent="0.3">
      <c r="A419" s="12">
        <v>43966</v>
      </c>
      <c r="B419" s="13" t="s">
        <v>13</v>
      </c>
      <c r="C419" s="13">
        <v>32854.5</v>
      </c>
      <c r="D419" s="13">
        <v>2949078</v>
      </c>
      <c r="E419" s="13">
        <v>2391958.463</v>
      </c>
      <c r="F419" s="14">
        <v>129383.86666153846</v>
      </c>
      <c r="G419" s="11">
        <f>VLOOKUP(J419,Лист2!$C$1:$F$505,2,FALSE)</f>
        <v>19</v>
      </c>
      <c r="H419" s="11">
        <f>VLOOKUP(J419,Лист2!$C$1:$F$505,3,FALSE)</f>
        <v>1940</v>
      </c>
      <c r="I419" s="11">
        <f>VLOOKUP(J419,Лист2!$C$1:$F$505,4,FALSE)</f>
        <v>1715</v>
      </c>
      <c r="J419" s="11" t="str">
        <f t="shared" si="24"/>
        <v>43966Нижний Новгород</v>
      </c>
      <c r="K419" s="11">
        <f t="shared" si="25"/>
        <v>20</v>
      </c>
      <c r="L419" s="24">
        <f t="shared" si="26"/>
        <v>0.23291354997078811</v>
      </c>
      <c r="M419" s="24">
        <f t="shared" si="27"/>
        <v>0.17882236541933694</v>
      </c>
    </row>
    <row r="420" spans="1:13" x14ac:dyDescent="0.3">
      <c r="A420" s="8">
        <v>43980</v>
      </c>
      <c r="B420" s="9" t="s">
        <v>13</v>
      </c>
      <c r="C420" s="9">
        <v>35346</v>
      </c>
      <c r="D420" s="9">
        <v>3258054</v>
      </c>
      <c r="E420" s="9">
        <v>2595610.66</v>
      </c>
      <c r="F420" s="10">
        <v>195198.78461538462</v>
      </c>
      <c r="G420" s="11">
        <f>VLOOKUP(J420,Лист2!$C$1:$F$505,2,FALSE)</f>
        <v>20</v>
      </c>
      <c r="H420" s="11">
        <f>VLOOKUP(J420,Лист2!$C$1:$F$505,3,FALSE)</f>
        <v>2249</v>
      </c>
      <c r="I420" s="11">
        <f>VLOOKUP(J420,Лист2!$C$1:$F$505,4,FALSE)</f>
        <v>2000</v>
      </c>
      <c r="J420" s="11" t="str">
        <f t="shared" si="24"/>
        <v>43980Нижний Новгород</v>
      </c>
      <c r="K420" s="11">
        <f t="shared" si="25"/>
        <v>22</v>
      </c>
      <c r="L420" s="24">
        <f t="shared" si="26"/>
        <v>0.25521675889557327</v>
      </c>
      <c r="M420" s="24">
        <f t="shared" si="27"/>
        <v>0.18001334429124866</v>
      </c>
    </row>
    <row r="421" spans="1:13" x14ac:dyDescent="0.3">
      <c r="A421" s="12">
        <v>43978</v>
      </c>
      <c r="B421" s="13" t="s">
        <v>14</v>
      </c>
      <c r="C421" s="13">
        <v>286558.5</v>
      </c>
      <c r="D421" s="13">
        <v>29256993</v>
      </c>
      <c r="E421" s="13">
        <v>21169527.457000002</v>
      </c>
      <c r="F421" s="14">
        <v>646741.28130000003</v>
      </c>
      <c r="G421" s="11">
        <f>VLOOKUP(J421,Лист2!$C$1:$F$505,2,FALSE)</f>
        <v>129</v>
      </c>
      <c r="H421" s="11">
        <f>VLOOKUP(J421,Лист2!$C$1:$F$505,3,FALSE)</f>
        <v>17115</v>
      </c>
      <c r="I421" s="11">
        <f>VLOOKUP(J421,Лист2!$C$1:$F$505,4,FALSE)</f>
        <v>15962</v>
      </c>
      <c r="J421" s="11" t="str">
        <f t="shared" si="24"/>
        <v>43978Санкт-Петербург Юг</v>
      </c>
      <c r="K421" s="11">
        <f t="shared" si="25"/>
        <v>22</v>
      </c>
      <c r="L421" s="24">
        <f t="shared" si="26"/>
        <v>0.38203335239425779</v>
      </c>
      <c r="M421" s="24">
        <f t="shared" si="27"/>
        <v>0.35148277526807137</v>
      </c>
    </row>
    <row r="422" spans="1:13" x14ac:dyDescent="0.3">
      <c r="A422" s="8">
        <v>43973</v>
      </c>
      <c r="B422" s="9" t="s">
        <v>14</v>
      </c>
      <c r="C422" s="9">
        <v>304092</v>
      </c>
      <c r="D422" s="9">
        <v>29465769</v>
      </c>
      <c r="E422" s="9">
        <v>22276452.264999997</v>
      </c>
      <c r="F422" s="10">
        <v>570447.6369538462</v>
      </c>
      <c r="G422" s="11">
        <f>VLOOKUP(J422,Лист2!$C$1:$F$505,2,FALSE)</f>
        <v>129</v>
      </c>
      <c r="H422" s="11">
        <f>VLOOKUP(J422,Лист2!$C$1:$F$505,3,FALSE)</f>
        <v>17088</v>
      </c>
      <c r="I422" s="11">
        <f>VLOOKUP(J422,Лист2!$C$1:$F$505,4,FALSE)</f>
        <v>15804</v>
      </c>
      <c r="J422" s="11" t="str">
        <f t="shared" si="24"/>
        <v>43973Санкт-Петербург Юг</v>
      </c>
      <c r="K422" s="11">
        <f t="shared" si="25"/>
        <v>21</v>
      </c>
      <c r="L422" s="24">
        <f t="shared" si="26"/>
        <v>0.32273167421257704</v>
      </c>
      <c r="M422" s="24">
        <f t="shared" si="27"/>
        <v>0.29712402223245837</v>
      </c>
    </row>
    <row r="423" spans="1:13" x14ac:dyDescent="0.3">
      <c r="A423" s="12">
        <v>43983</v>
      </c>
      <c r="B423" s="13" t="s">
        <v>14</v>
      </c>
      <c r="C423" s="13">
        <v>272926.5</v>
      </c>
      <c r="D423" s="13">
        <v>27770092.5</v>
      </c>
      <c r="E423" s="13">
        <v>20952913.508000001</v>
      </c>
      <c r="F423" s="14">
        <v>872904.40428461542</v>
      </c>
      <c r="G423" s="11">
        <f>VLOOKUP(J423,Лист2!$C$1:$F$505,2,FALSE)</f>
        <v>128</v>
      </c>
      <c r="H423" s="11">
        <f>VLOOKUP(J423,Лист2!$C$1:$F$505,3,FALSE)</f>
        <v>16285</v>
      </c>
      <c r="I423" s="11">
        <f>VLOOKUP(J423,Лист2!$C$1:$F$505,4,FALSE)</f>
        <v>15130</v>
      </c>
      <c r="J423" s="11" t="str">
        <f t="shared" si="24"/>
        <v>43983Санкт-Петербург Юг</v>
      </c>
      <c r="K423" s="11">
        <f t="shared" si="25"/>
        <v>23</v>
      </c>
      <c r="L423" s="24">
        <f t="shared" si="26"/>
        <v>0.32535709124161377</v>
      </c>
      <c r="M423" s="24">
        <f t="shared" si="27"/>
        <v>0.2836968035708165</v>
      </c>
    </row>
    <row r="424" spans="1:13" x14ac:dyDescent="0.3">
      <c r="A424" s="8">
        <v>43962</v>
      </c>
      <c r="B424" s="9" t="s">
        <v>14</v>
      </c>
      <c r="C424" s="9">
        <v>237099</v>
      </c>
      <c r="D424" s="9">
        <v>24628233.223949999</v>
      </c>
      <c r="E424" s="9">
        <v>17679930.469999999</v>
      </c>
      <c r="F424" s="10">
        <v>622499.33031538466</v>
      </c>
      <c r="G424" s="11">
        <f>VLOOKUP(J424,Лист2!$C$1:$F$505,2,FALSE)</f>
        <v>129</v>
      </c>
      <c r="H424" s="11">
        <f>VLOOKUP(J424,Лист2!$C$1:$F$505,3,FALSE)</f>
        <v>14043</v>
      </c>
      <c r="I424" s="11">
        <f>VLOOKUP(J424,Лист2!$C$1:$F$505,4,FALSE)</f>
        <v>13167</v>
      </c>
      <c r="J424" s="11" t="str">
        <f t="shared" si="24"/>
        <v>43962Санкт-Петербург Юг</v>
      </c>
      <c r="K424" s="11">
        <f t="shared" si="25"/>
        <v>20</v>
      </c>
      <c r="L424" s="24">
        <f t="shared" si="26"/>
        <v>0.39300509499967506</v>
      </c>
      <c r="M424" s="24">
        <f t="shared" si="27"/>
        <v>0.35779571839202007</v>
      </c>
    </row>
    <row r="425" spans="1:13" x14ac:dyDescent="0.3">
      <c r="A425" s="12">
        <v>43969</v>
      </c>
      <c r="B425" s="13" t="s">
        <v>14</v>
      </c>
      <c r="C425" s="13">
        <v>273900</v>
      </c>
      <c r="D425" s="13">
        <v>27535284.147600003</v>
      </c>
      <c r="E425" s="13">
        <v>19680985.969000001</v>
      </c>
      <c r="F425" s="14">
        <v>764540.58792307694</v>
      </c>
      <c r="G425" s="11">
        <f>VLOOKUP(J425,Лист2!$C$1:$F$505,2,FALSE)</f>
        <v>129</v>
      </c>
      <c r="H425" s="11">
        <f>VLOOKUP(J425,Лист2!$C$1:$F$505,3,FALSE)</f>
        <v>16110</v>
      </c>
      <c r="I425" s="11">
        <f>VLOOKUP(J425,Лист2!$C$1:$F$505,4,FALSE)</f>
        <v>14992</v>
      </c>
      <c r="J425" s="11" t="str">
        <f t="shared" si="24"/>
        <v>43969Санкт-Петербург Юг</v>
      </c>
      <c r="K425" s="11">
        <f t="shared" si="25"/>
        <v>21</v>
      </c>
      <c r="L425" s="24">
        <f t="shared" si="26"/>
        <v>0.3990805232507913</v>
      </c>
      <c r="M425" s="24">
        <f t="shared" si="27"/>
        <v>0.36023386236056337</v>
      </c>
    </row>
    <row r="426" spans="1:13" x14ac:dyDescent="0.3">
      <c r="A426" s="8">
        <v>43965</v>
      </c>
      <c r="B426" s="9" t="s">
        <v>14</v>
      </c>
      <c r="C426" s="9">
        <v>274059</v>
      </c>
      <c r="D426" s="9">
        <v>28181292</v>
      </c>
      <c r="E426" s="9">
        <v>20493717.226</v>
      </c>
      <c r="F426" s="10">
        <v>806120.19333076919</v>
      </c>
      <c r="G426" s="11">
        <f>VLOOKUP(J426,Лист2!$C$1:$F$505,2,FALSE)</f>
        <v>129</v>
      </c>
      <c r="H426" s="11">
        <f>VLOOKUP(J426,Лист2!$C$1:$F$505,3,FALSE)</f>
        <v>15804</v>
      </c>
      <c r="I426" s="11">
        <f>VLOOKUP(J426,Лист2!$C$1:$F$505,4,FALSE)</f>
        <v>14738</v>
      </c>
      <c r="J426" s="11" t="str">
        <f t="shared" si="24"/>
        <v>43965Санкт-Петербург Юг</v>
      </c>
      <c r="K426" s="11">
        <f t="shared" si="25"/>
        <v>20</v>
      </c>
      <c r="L426" s="24">
        <f t="shared" si="26"/>
        <v>0.37511861265690327</v>
      </c>
      <c r="M426" s="24">
        <f t="shared" si="27"/>
        <v>0.33578362113530369</v>
      </c>
    </row>
    <row r="427" spans="1:13" x14ac:dyDescent="0.3">
      <c r="A427" s="12">
        <v>43966</v>
      </c>
      <c r="B427" s="13" t="s">
        <v>14</v>
      </c>
      <c r="C427" s="13">
        <v>318816</v>
      </c>
      <c r="D427" s="13">
        <v>32354331</v>
      </c>
      <c r="E427" s="13">
        <v>23895072.432</v>
      </c>
      <c r="F427" s="14">
        <v>616932.92353846144</v>
      </c>
      <c r="G427" s="11">
        <f>VLOOKUP(J427,Лист2!$C$1:$F$505,2,FALSE)</f>
        <v>129</v>
      </c>
      <c r="H427" s="11">
        <f>VLOOKUP(J427,Лист2!$C$1:$F$505,3,FALSE)</f>
        <v>17808</v>
      </c>
      <c r="I427" s="11">
        <f>VLOOKUP(J427,Лист2!$C$1:$F$505,4,FALSE)</f>
        <v>16486</v>
      </c>
      <c r="J427" s="11" t="str">
        <f t="shared" si="24"/>
        <v>43966Санкт-Петербург Юг</v>
      </c>
      <c r="K427" s="11">
        <f t="shared" si="25"/>
        <v>20</v>
      </c>
      <c r="L427" s="24">
        <f t="shared" si="26"/>
        <v>0.35401686234989022</v>
      </c>
      <c r="M427" s="24">
        <f t="shared" si="27"/>
        <v>0.32819844621852612</v>
      </c>
    </row>
    <row r="428" spans="1:13" x14ac:dyDescent="0.3">
      <c r="A428" s="8">
        <v>43978</v>
      </c>
      <c r="B428" s="9" t="s">
        <v>15</v>
      </c>
      <c r="C428" s="9">
        <v>370012.5</v>
      </c>
      <c r="D428" s="9">
        <v>39034861.5</v>
      </c>
      <c r="E428" s="9">
        <v>28040467.216000002</v>
      </c>
      <c r="F428" s="10">
        <v>681486.56664615381</v>
      </c>
      <c r="G428" s="11">
        <f>VLOOKUP(J428,Лист2!$C$1:$F$505,2,FALSE)</f>
        <v>124</v>
      </c>
      <c r="H428" s="11">
        <f>VLOOKUP(J428,Лист2!$C$1:$F$505,3,FALSE)</f>
        <v>21384</v>
      </c>
      <c r="I428" s="11">
        <f>VLOOKUP(J428,Лист2!$C$1:$F$505,4,FALSE)</f>
        <v>19897</v>
      </c>
      <c r="J428" s="11" t="str">
        <f t="shared" si="24"/>
        <v>43978Санкт-Петербург Север</v>
      </c>
      <c r="K428" s="11">
        <f t="shared" si="25"/>
        <v>22</v>
      </c>
      <c r="L428" s="24">
        <f t="shared" si="26"/>
        <v>0.39209026723087387</v>
      </c>
      <c r="M428" s="24">
        <f t="shared" si="27"/>
        <v>0.36778658636148753</v>
      </c>
    </row>
    <row r="429" spans="1:13" x14ac:dyDescent="0.3">
      <c r="A429" s="12">
        <v>43973</v>
      </c>
      <c r="B429" s="13" t="s">
        <v>15</v>
      </c>
      <c r="C429" s="13">
        <v>393018</v>
      </c>
      <c r="D429" s="13">
        <v>39498373.5</v>
      </c>
      <c r="E429" s="13">
        <v>29683782.432999995</v>
      </c>
      <c r="F429" s="14">
        <v>636230.32011538453</v>
      </c>
      <c r="G429" s="11">
        <f>VLOOKUP(J429,Лист2!$C$1:$F$505,2,FALSE)</f>
        <v>125</v>
      </c>
      <c r="H429" s="11">
        <f>VLOOKUP(J429,Лист2!$C$1:$F$505,3,FALSE)</f>
        <v>21427</v>
      </c>
      <c r="I429" s="11">
        <f>VLOOKUP(J429,Лист2!$C$1:$F$505,4,FALSE)</f>
        <v>19799</v>
      </c>
      <c r="J429" s="11" t="str">
        <f t="shared" si="24"/>
        <v>43973Санкт-Петербург Север</v>
      </c>
      <c r="K429" s="11">
        <f t="shared" si="25"/>
        <v>21</v>
      </c>
      <c r="L429" s="24">
        <f t="shared" si="26"/>
        <v>0.3306381553345758</v>
      </c>
      <c r="M429" s="24">
        <f t="shared" si="27"/>
        <v>0.30920455530225399</v>
      </c>
    </row>
    <row r="430" spans="1:13" x14ac:dyDescent="0.3">
      <c r="A430" s="8">
        <v>43983</v>
      </c>
      <c r="B430" s="9" t="s">
        <v>15</v>
      </c>
      <c r="C430" s="9">
        <v>349699.5</v>
      </c>
      <c r="D430" s="9">
        <v>37257840.18135</v>
      </c>
      <c r="E430" s="9">
        <v>27640203.134</v>
      </c>
      <c r="F430" s="10">
        <v>744856.58547692304</v>
      </c>
      <c r="G430" s="11">
        <f>VLOOKUP(J430,Лист2!$C$1:$F$505,2,FALSE)</f>
        <v>123</v>
      </c>
      <c r="H430" s="11">
        <f>VLOOKUP(J430,Лист2!$C$1:$F$505,3,FALSE)</f>
        <v>20325</v>
      </c>
      <c r="I430" s="11">
        <f>VLOOKUP(J430,Лист2!$C$1:$F$505,4,FALSE)</f>
        <v>18935</v>
      </c>
      <c r="J430" s="11" t="str">
        <f t="shared" si="24"/>
        <v>43983Санкт-Петербург Север</v>
      </c>
      <c r="K430" s="11">
        <f t="shared" si="25"/>
        <v>23</v>
      </c>
      <c r="L430" s="24">
        <f t="shared" si="26"/>
        <v>0.34795826212722075</v>
      </c>
      <c r="M430" s="24">
        <f t="shared" si="27"/>
        <v>0.32100995853242259</v>
      </c>
    </row>
    <row r="431" spans="1:13" x14ac:dyDescent="0.3">
      <c r="A431" s="12">
        <v>43962</v>
      </c>
      <c r="B431" s="13" t="s">
        <v>15</v>
      </c>
      <c r="C431" s="13">
        <v>318565.5</v>
      </c>
      <c r="D431" s="13">
        <v>33781581</v>
      </c>
      <c r="E431" s="13">
        <v>24232690.171</v>
      </c>
      <c r="F431" s="14">
        <v>605833.76570769225</v>
      </c>
      <c r="G431" s="11">
        <f>VLOOKUP(J431,Лист2!$C$1:$F$505,2,FALSE)</f>
        <v>125</v>
      </c>
      <c r="H431" s="11">
        <f>VLOOKUP(J431,Лист2!$C$1:$F$505,3,FALSE)</f>
        <v>18066</v>
      </c>
      <c r="I431" s="11">
        <f>VLOOKUP(J431,Лист2!$C$1:$F$505,4,FALSE)</f>
        <v>16883</v>
      </c>
      <c r="J431" s="11" t="str">
        <f t="shared" si="24"/>
        <v>43962Санкт-Петербург Север</v>
      </c>
      <c r="K431" s="11">
        <f t="shared" si="25"/>
        <v>20</v>
      </c>
      <c r="L431" s="24">
        <f t="shared" si="26"/>
        <v>0.39404996975645112</v>
      </c>
      <c r="M431" s="24">
        <f t="shared" si="27"/>
        <v>0.36904928838626166</v>
      </c>
    </row>
    <row r="432" spans="1:13" x14ac:dyDescent="0.3">
      <c r="A432" s="8">
        <v>43980</v>
      </c>
      <c r="B432" s="9" t="s">
        <v>14</v>
      </c>
      <c r="C432" s="9">
        <v>422965.5</v>
      </c>
      <c r="D432" s="9">
        <v>41767140.105000004</v>
      </c>
      <c r="E432" s="9">
        <v>32361318.846999999</v>
      </c>
      <c r="F432" s="10">
        <v>525087.91538461542</v>
      </c>
      <c r="G432" s="11">
        <f>VLOOKUP(J432,Лист2!$C$1:$F$505,2,FALSE)</f>
        <v>129</v>
      </c>
      <c r="H432" s="11">
        <f>VLOOKUP(J432,Лист2!$C$1:$F$505,3,FALSE)</f>
        <v>22403</v>
      </c>
      <c r="I432" s="11">
        <f>VLOOKUP(J432,Лист2!$C$1:$F$505,4,FALSE)</f>
        <v>20676</v>
      </c>
      <c r="J432" s="11" t="str">
        <f t="shared" si="24"/>
        <v>43980Санкт-Петербург Юг</v>
      </c>
      <c r="K432" s="11">
        <f t="shared" si="25"/>
        <v>22</v>
      </c>
      <c r="L432" s="24">
        <f t="shared" si="26"/>
        <v>0.29065012159947728</v>
      </c>
      <c r="M432" s="24">
        <f t="shared" si="27"/>
        <v>0.27442433309354025</v>
      </c>
    </row>
    <row r="433" spans="1:13" x14ac:dyDescent="0.3">
      <c r="A433" s="12">
        <v>43969</v>
      </c>
      <c r="B433" s="13" t="s">
        <v>15</v>
      </c>
      <c r="C433" s="13">
        <v>355081.5</v>
      </c>
      <c r="D433" s="13">
        <v>36876888</v>
      </c>
      <c r="E433" s="13">
        <v>26228948.559</v>
      </c>
      <c r="F433" s="14">
        <v>898617.75030769221</v>
      </c>
      <c r="G433" s="11">
        <f>VLOOKUP(J433,Лист2!$C$1:$F$505,2,FALSE)</f>
        <v>125</v>
      </c>
      <c r="H433" s="11">
        <f>VLOOKUP(J433,Лист2!$C$1:$F$505,3,FALSE)</f>
        <v>20449</v>
      </c>
      <c r="I433" s="11">
        <f>VLOOKUP(J433,Лист2!$C$1:$F$505,4,FALSE)</f>
        <v>19060</v>
      </c>
      <c r="J433" s="11" t="str">
        <f t="shared" si="24"/>
        <v>43969Санкт-Петербург Север</v>
      </c>
      <c r="K433" s="11">
        <f t="shared" si="25"/>
        <v>21</v>
      </c>
      <c r="L433" s="24">
        <f t="shared" si="26"/>
        <v>0.405961352855921</v>
      </c>
      <c r="M433" s="24">
        <f t="shared" si="27"/>
        <v>0.37170082013626887</v>
      </c>
    </row>
    <row r="434" spans="1:13" x14ac:dyDescent="0.3">
      <c r="A434" s="8">
        <v>43965</v>
      </c>
      <c r="B434" s="9" t="s">
        <v>15</v>
      </c>
      <c r="C434" s="9">
        <v>358387.5</v>
      </c>
      <c r="D434" s="9">
        <v>37963150.5</v>
      </c>
      <c r="E434" s="9">
        <v>27483828.208999999</v>
      </c>
      <c r="F434" s="10">
        <v>506964.83088461537</v>
      </c>
      <c r="G434" s="11">
        <f>VLOOKUP(J434,Лист2!$C$1:$F$505,2,FALSE)</f>
        <v>125</v>
      </c>
      <c r="H434" s="11">
        <f>VLOOKUP(J434,Лист2!$C$1:$F$505,3,FALSE)</f>
        <v>20247</v>
      </c>
      <c r="I434" s="11">
        <f>VLOOKUP(J434,Лист2!$C$1:$F$505,4,FALSE)</f>
        <v>18812</v>
      </c>
      <c r="J434" s="11" t="str">
        <f t="shared" si="24"/>
        <v>43965Санкт-Петербург Север</v>
      </c>
      <c r="K434" s="11">
        <f t="shared" si="25"/>
        <v>20</v>
      </c>
      <c r="L434" s="24">
        <f t="shared" si="26"/>
        <v>0.3812904887670775</v>
      </c>
      <c r="M434" s="24">
        <f t="shared" si="27"/>
        <v>0.36284455659818837</v>
      </c>
    </row>
    <row r="435" spans="1:13" x14ac:dyDescent="0.3">
      <c r="A435" s="12">
        <v>43966</v>
      </c>
      <c r="B435" s="13" t="s">
        <v>15</v>
      </c>
      <c r="C435" s="13">
        <v>403261.5</v>
      </c>
      <c r="D435" s="13">
        <v>42271377</v>
      </c>
      <c r="E435" s="13">
        <v>31105053.390999999</v>
      </c>
      <c r="F435" s="14">
        <v>571050.76427692303</v>
      </c>
      <c r="G435" s="11">
        <f>VLOOKUP(J435,Лист2!$C$1:$F$505,2,FALSE)</f>
        <v>125</v>
      </c>
      <c r="H435" s="11">
        <f>VLOOKUP(J435,Лист2!$C$1:$F$505,3,FALSE)</f>
        <v>21862</v>
      </c>
      <c r="I435" s="11">
        <f>VLOOKUP(J435,Лист2!$C$1:$F$505,4,FALSE)</f>
        <v>20235</v>
      </c>
      <c r="J435" s="11" t="str">
        <f t="shared" si="24"/>
        <v>43966Санкт-Петербург Север</v>
      </c>
      <c r="K435" s="11">
        <f t="shared" si="25"/>
        <v>20</v>
      </c>
      <c r="L435" s="24">
        <f t="shared" si="26"/>
        <v>0.35898744389330928</v>
      </c>
      <c r="M435" s="24">
        <f t="shared" si="27"/>
        <v>0.34062866607355624</v>
      </c>
    </row>
    <row r="436" spans="1:13" x14ac:dyDescent="0.3">
      <c r="A436" s="8">
        <v>43978</v>
      </c>
      <c r="B436" s="9" t="s">
        <v>16</v>
      </c>
      <c r="C436" s="9">
        <v>69010.5</v>
      </c>
      <c r="D436" s="9">
        <v>5985894</v>
      </c>
      <c r="E436" s="9">
        <v>4624968.49</v>
      </c>
      <c r="F436" s="10">
        <v>168769.33384615384</v>
      </c>
      <c r="G436" s="11">
        <f>VLOOKUP(J436,Лист2!$C$1:$F$505,2,FALSE)</f>
        <v>36</v>
      </c>
      <c r="H436" s="11">
        <f>VLOOKUP(J436,Лист2!$C$1:$F$505,3,FALSE)</f>
        <v>4951</v>
      </c>
      <c r="I436" s="11">
        <f>VLOOKUP(J436,Лист2!$C$1:$F$505,4,FALSE)</f>
        <v>4584</v>
      </c>
      <c r="J436" s="11" t="str">
        <f t="shared" si="24"/>
        <v>43978Волгоград</v>
      </c>
      <c r="K436" s="11">
        <f t="shared" si="25"/>
        <v>22</v>
      </c>
      <c r="L436" s="24">
        <f t="shared" si="26"/>
        <v>0.29425616908365138</v>
      </c>
      <c r="M436" s="24">
        <f t="shared" si="27"/>
        <v>0.25776525369448428</v>
      </c>
    </row>
    <row r="437" spans="1:13" x14ac:dyDescent="0.3">
      <c r="A437" s="12">
        <v>43973</v>
      </c>
      <c r="B437" s="13" t="s">
        <v>16</v>
      </c>
      <c r="C437" s="13">
        <v>75820.5</v>
      </c>
      <c r="D437" s="13">
        <v>5943489</v>
      </c>
      <c r="E437" s="13">
        <v>5046963.6720000003</v>
      </c>
      <c r="F437" s="14">
        <v>196334.07284615384</v>
      </c>
      <c r="G437" s="11">
        <f>VLOOKUP(J437,Лист2!$C$1:$F$505,2,FALSE)</f>
        <v>36</v>
      </c>
      <c r="H437" s="11">
        <f>VLOOKUP(J437,Лист2!$C$1:$F$505,3,FALSE)</f>
        <v>4857</v>
      </c>
      <c r="I437" s="11">
        <f>VLOOKUP(J437,Лист2!$C$1:$F$505,4,FALSE)</f>
        <v>4456</v>
      </c>
      <c r="J437" s="11" t="str">
        <f t="shared" si="24"/>
        <v>43973Волгоград</v>
      </c>
      <c r="K437" s="11">
        <f t="shared" si="25"/>
        <v>21</v>
      </c>
      <c r="L437" s="24">
        <f t="shared" si="26"/>
        <v>0.17763657245520187</v>
      </c>
      <c r="M437" s="24">
        <f t="shared" si="27"/>
        <v>0.13873514862776407</v>
      </c>
    </row>
    <row r="438" spans="1:13" x14ac:dyDescent="0.3">
      <c r="A438" s="8">
        <v>43983</v>
      </c>
      <c r="B438" s="9" t="s">
        <v>16</v>
      </c>
      <c r="C438" s="9">
        <v>64740</v>
      </c>
      <c r="D438" s="9">
        <v>5800290</v>
      </c>
      <c r="E438" s="9">
        <v>4332158.4330000002</v>
      </c>
      <c r="F438" s="10">
        <v>205428.24997692305</v>
      </c>
      <c r="G438" s="11">
        <f>VLOOKUP(J438,Лист2!$C$1:$F$505,2,FALSE)</f>
        <v>37</v>
      </c>
      <c r="H438" s="11">
        <f>VLOOKUP(J438,Лист2!$C$1:$F$505,3,FALSE)</f>
        <v>4722</v>
      </c>
      <c r="I438" s="11">
        <f>VLOOKUP(J438,Лист2!$C$1:$F$505,4,FALSE)</f>
        <v>4352</v>
      </c>
      <c r="J438" s="11" t="str">
        <f t="shared" si="24"/>
        <v>43983Волгоград</v>
      </c>
      <c r="K438" s="11">
        <f t="shared" si="25"/>
        <v>23</v>
      </c>
      <c r="L438" s="24">
        <f t="shared" si="26"/>
        <v>0.33889147631734357</v>
      </c>
      <c r="M438" s="24">
        <f t="shared" si="27"/>
        <v>0.2914721002363389</v>
      </c>
    </row>
    <row r="439" spans="1:13" x14ac:dyDescent="0.3">
      <c r="A439" s="12">
        <v>43962</v>
      </c>
      <c r="B439" s="13" t="s">
        <v>16</v>
      </c>
      <c r="C439" s="13">
        <v>59574</v>
      </c>
      <c r="D439" s="13">
        <v>5178169.5</v>
      </c>
      <c r="E439" s="13">
        <v>3929032.2650000001</v>
      </c>
      <c r="F439" s="14">
        <v>208822.33076923079</v>
      </c>
      <c r="G439" s="11">
        <f>VLOOKUP(J439,Лист2!$C$1:$F$505,2,FALSE)</f>
        <v>36</v>
      </c>
      <c r="H439" s="11">
        <f>VLOOKUP(J439,Лист2!$C$1:$F$505,3,FALSE)</f>
        <v>4150</v>
      </c>
      <c r="I439" s="11">
        <f>VLOOKUP(J439,Лист2!$C$1:$F$505,4,FALSE)</f>
        <v>3838</v>
      </c>
      <c r="J439" s="11" t="str">
        <f t="shared" si="24"/>
        <v>43962Волгоград</v>
      </c>
      <c r="K439" s="11">
        <f t="shared" si="25"/>
        <v>20</v>
      </c>
      <c r="L439" s="24">
        <f t="shared" si="26"/>
        <v>0.31792491146671709</v>
      </c>
      <c r="M439" s="24">
        <f t="shared" si="27"/>
        <v>0.26477637088856254</v>
      </c>
    </row>
    <row r="440" spans="1:13" x14ac:dyDescent="0.3">
      <c r="A440" s="8">
        <v>43980</v>
      </c>
      <c r="B440" s="9" t="s">
        <v>15</v>
      </c>
      <c r="C440" s="9">
        <v>524481</v>
      </c>
      <c r="D440" s="9">
        <v>54172029</v>
      </c>
      <c r="E440" s="9">
        <v>41382275.210999995</v>
      </c>
      <c r="F440" s="10">
        <v>512623.0388076923</v>
      </c>
      <c r="G440" s="11">
        <f>VLOOKUP(J440,Лист2!$C$1:$F$505,2,FALSE)</f>
        <v>124</v>
      </c>
      <c r="H440" s="11">
        <f>VLOOKUP(J440,Лист2!$C$1:$F$505,3,FALSE)</f>
        <v>25828</v>
      </c>
      <c r="I440" s="11">
        <f>VLOOKUP(J440,Лист2!$C$1:$F$505,4,FALSE)</f>
        <v>23974</v>
      </c>
      <c r="J440" s="11" t="str">
        <f t="shared" si="24"/>
        <v>43980Санкт-Петербург Север</v>
      </c>
      <c r="K440" s="11">
        <f t="shared" si="25"/>
        <v>22</v>
      </c>
      <c r="L440" s="24">
        <f t="shared" si="26"/>
        <v>0.30906357187437355</v>
      </c>
      <c r="M440" s="24">
        <f t="shared" si="27"/>
        <v>0.29667606934596186</v>
      </c>
    </row>
    <row r="441" spans="1:13" x14ac:dyDescent="0.3">
      <c r="A441" s="12">
        <v>43969</v>
      </c>
      <c r="B441" s="13" t="s">
        <v>16</v>
      </c>
      <c r="C441" s="13">
        <v>70278</v>
      </c>
      <c r="D441" s="13">
        <v>5798476.5</v>
      </c>
      <c r="E441" s="13">
        <v>4485664.5060000001</v>
      </c>
      <c r="F441" s="14">
        <v>182019.63597692308</v>
      </c>
      <c r="G441" s="11">
        <f>VLOOKUP(J441,Лист2!$C$1:$F$505,2,FALSE)</f>
        <v>36</v>
      </c>
      <c r="H441" s="11">
        <f>VLOOKUP(J441,Лист2!$C$1:$F$505,3,FALSE)</f>
        <v>4885</v>
      </c>
      <c r="I441" s="11">
        <f>VLOOKUP(J441,Лист2!$C$1:$F$505,4,FALSE)</f>
        <v>4502</v>
      </c>
      <c r="J441" s="11" t="str">
        <f t="shared" si="24"/>
        <v>43969Волгоград</v>
      </c>
      <c r="K441" s="11">
        <f t="shared" si="25"/>
        <v>21</v>
      </c>
      <c r="L441" s="24">
        <f t="shared" si="26"/>
        <v>0.29266834205812536</v>
      </c>
      <c r="M441" s="24">
        <f t="shared" si="27"/>
        <v>0.25209026589272004</v>
      </c>
    </row>
    <row r="442" spans="1:13" x14ac:dyDescent="0.3">
      <c r="A442" s="8">
        <v>43965</v>
      </c>
      <c r="B442" s="9" t="s">
        <v>16</v>
      </c>
      <c r="C442" s="9">
        <v>63645</v>
      </c>
      <c r="D442" s="9">
        <v>5366602.5</v>
      </c>
      <c r="E442" s="9">
        <v>4245727.3389999997</v>
      </c>
      <c r="F442" s="10">
        <v>137701.4149</v>
      </c>
      <c r="G442" s="11">
        <f>VLOOKUP(J442,Лист2!$C$1:$F$505,2,FALSE)</f>
        <v>36</v>
      </c>
      <c r="H442" s="11">
        <f>VLOOKUP(J442,Лист2!$C$1:$F$505,3,FALSE)</f>
        <v>4285</v>
      </c>
      <c r="I442" s="11">
        <f>VLOOKUP(J442,Лист2!$C$1:$F$505,4,FALSE)</f>
        <v>3950</v>
      </c>
      <c r="J442" s="11" t="str">
        <f t="shared" si="24"/>
        <v>43965Волгоград</v>
      </c>
      <c r="K442" s="11">
        <f t="shared" si="25"/>
        <v>20</v>
      </c>
      <c r="L442" s="24">
        <f t="shared" si="26"/>
        <v>0.26400074039234023</v>
      </c>
      <c r="M442" s="24">
        <f t="shared" si="27"/>
        <v>0.23156780160347465</v>
      </c>
    </row>
    <row r="443" spans="1:13" x14ac:dyDescent="0.3">
      <c r="A443" s="12">
        <v>43966</v>
      </c>
      <c r="B443" s="13" t="s">
        <v>16</v>
      </c>
      <c r="C443" s="13">
        <v>75642</v>
      </c>
      <c r="D443" s="13">
        <v>6293952</v>
      </c>
      <c r="E443" s="13">
        <v>5100877.9309999999</v>
      </c>
      <c r="F443" s="14">
        <v>159537.61835384613</v>
      </c>
      <c r="G443" s="11">
        <f>VLOOKUP(J443,Лист2!$C$1:$F$505,2,FALSE)</f>
        <v>36</v>
      </c>
      <c r="H443" s="11">
        <f>VLOOKUP(J443,Лист2!$C$1:$F$505,3,FALSE)</f>
        <v>4862</v>
      </c>
      <c r="I443" s="11">
        <f>VLOOKUP(J443,Лист2!$C$1:$F$505,4,FALSE)</f>
        <v>4476</v>
      </c>
      <c r="J443" s="11" t="str">
        <f t="shared" si="24"/>
        <v>43966Волгоград</v>
      </c>
      <c r="K443" s="11">
        <f t="shared" si="25"/>
        <v>20</v>
      </c>
      <c r="L443" s="24">
        <f t="shared" si="26"/>
        <v>0.23389582835323885</v>
      </c>
      <c r="M443" s="24">
        <f t="shared" si="27"/>
        <v>0.2026193264427982</v>
      </c>
    </row>
    <row r="444" spans="1:13" x14ac:dyDescent="0.3">
      <c r="A444" s="8">
        <v>43978</v>
      </c>
      <c r="B444" s="9" t="s">
        <v>17</v>
      </c>
      <c r="C444" s="9">
        <v>40420.5</v>
      </c>
      <c r="D444" s="9">
        <v>3780852</v>
      </c>
      <c r="E444" s="9">
        <v>2893288.4459999995</v>
      </c>
      <c r="F444" s="10">
        <v>291528.45785384614</v>
      </c>
      <c r="G444" s="11">
        <f>VLOOKUP(J444,Лист2!$C$1:$F$505,2,FALSE)</f>
        <v>21</v>
      </c>
      <c r="H444" s="11">
        <f>VLOOKUP(J444,Лист2!$C$1:$F$505,3,FALSE)</f>
        <v>2430</v>
      </c>
      <c r="I444" s="11">
        <f>VLOOKUP(J444,Лист2!$C$1:$F$505,4,FALSE)</f>
        <v>2216</v>
      </c>
      <c r="J444" s="11" t="str">
        <f t="shared" si="24"/>
        <v>43978Казань</v>
      </c>
      <c r="K444" s="11">
        <f t="shared" si="25"/>
        <v>22</v>
      </c>
      <c r="L444" s="24">
        <f t="shared" si="26"/>
        <v>0.30676635619482256</v>
      </c>
      <c r="M444" s="24">
        <f t="shared" si="27"/>
        <v>0.20600610940474284</v>
      </c>
    </row>
    <row r="445" spans="1:13" x14ac:dyDescent="0.3">
      <c r="A445" s="12">
        <v>43973</v>
      </c>
      <c r="B445" s="13" t="s">
        <v>17</v>
      </c>
      <c r="C445" s="13">
        <v>53838</v>
      </c>
      <c r="D445" s="13">
        <v>4840833</v>
      </c>
      <c r="E445" s="13">
        <v>4017247.747</v>
      </c>
      <c r="F445" s="14">
        <v>147709.19777692307</v>
      </c>
      <c r="G445" s="11">
        <f>VLOOKUP(J445,Лист2!$C$1:$F$505,2,FALSE)</f>
        <v>21</v>
      </c>
      <c r="H445" s="11">
        <f>VLOOKUP(J445,Лист2!$C$1:$F$505,3,FALSE)</f>
        <v>2861</v>
      </c>
      <c r="I445" s="11">
        <f>VLOOKUP(J445,Лист2!$C$1:$F$505,4,FALSE)</f>
        <v>2612</v>
      </c>
      <c r="J445" s="11" t="str">
        <f t="shared" si="24"/>
        <v>43973Казань</v>
      </c>
      <c r="K445" s="11">
        <f t="shared" si="25"/>
        <v>21</v>
      </c>
      <c r="L445" s="24">
        <f t="shared" si="26"/>
        <v>0.20501231312284313</v>
      </c>
      <c r="M445" s="24">
        <f t="shared" si="27"/>
        <v>0.16824355822411194</v>
      </c>
    </row>
    <row r="446" spans="1:13" x14ac:dyDescent="0.3">
      <c r="A446" s="8">
        <v>43983</v>
      </c>
      <c r="B446" s="9" t="s">
        <v>17</v>
      </c>
      <c r="C446" s="9">
        <v>40528.5</v>
      </c>
      <c r="D446" s="9">
        <v>3865251</v>
      </c>
      <c r="E446" s="9">
        <v>2972895.4169999999</v>
      </c>
      <c r="F446" s="10">
        <v>336001.08039230772</v>
      </c>
      <c r="G446" s="11">
        <f>VLOOKUP(J446,Лист2!$C$1:$F$505,2,FALSE)</f>
        <v>23</v>
      </c>
      <c r="H446" s="11">
        <f>VLOOKUP(J446,Лист2!$C$1:$F$505,3,FALSE)</f>
        <v>2531</v>
      </c>
      <c r="I446" s="11">
        <f>VLOOKUP(J446,Лист2!$C$1:$F$505,4,FALSE)</f>
        <v>2296</v>
      </c>
      <c r="J446" s="11" t="str">
        <f t="shared" si="24"/>
        <v>43983Казань</v>
      </c>
      <c r="K446" s="11">
        <f t="shared" si="25"/>
        <v>23</v>
      </c>
      <c r="L446" s="24">
        <f t="shared" si="26"/>
        <v>0.30016379920303132</v>
      </c>
      <c r="M446" s="24">
        <f t="shared" si="27"/>
        <v>0.18714230558743278</v>
      </c>
    </row>
    <row r="447" spans="1:13" x14ac:dyDescent="0.3">
      <c r="A447" s="12">
        <v>43962</v>
      </c>
      <c r="B447" s="13" t="s">
        <v>17</v>
      </c>
      <c r="C447" s="13">
        <v>32733</v>
      </c>
      <c r="D447" s="13">
        <v>3079630.5</v>
      </c>
      <c r="E447" s="13">
        <v>2364369.4010000001</v>
      </c>
      <c r="F447" s="14">
        <v>281373.57021538459</v>
      </c>
      <c r="G447" s="11">
        <f>VLOOKUP(J447,Лист2!$C$1:$F$505,2,FALSE)</f>
        <v>21</v>
      </c>
      <c r="H447" s="11">
        <f>VLOOKUP(J447,Лист2!$C$1:$F$505,3,FALSE)</f>
        <v>1916</v>
      </c>
      <c r="I447" s="11">
        <f>VLOOKUP(J447,Лист2!$C$1:$F$505,4,FALSE)</f>
        <v>1733</v>
      </c>
      <c r="J447" s="11" t="str">
        <f t="shared" si="24"/>
        <v>43962Казань</v>
      </c>
      <c r="K447" s="11">
        <f t="shared" si="25"/>
        <v>20</v>
      </c>
      <c r="L447" s="24">
        <f t="shared" si="26"/>
        <v>0.30251664511369641</v>
      </c>
      <c r="M447" s="24">
        <f t="shared" si="27"/>
        <v>0.18351088818908942</v>
      </c>
    </row>
    <row r="448" spans="1:13" x14ac:dyDescent="0.3">
      <c r="A448" s="8">
        <v>43980</v>
      </c>
      <c r="B448" s="9" t="s">
        <v>16</v>
      </c>
      <c r="C448" s="9">
        <v>84433.5</v>
      </c>
      <c r="D448" s="9">
        <v>7228395</v>
      </c>
      <c r="E448" s="9">
        <v>5795765.9359999998</v>
      </c>
      <c r="F448" s="10">
        <v>264121.66047692305</v>
      </c>
      <c r="G448" s="11">
        <f>VLOOKUP(J448,Лист2!$C$1:$F$505,2,FALSE)</f>
        <v>37</v>
      </c>
      <c r="H448" s="11">
        <f>VLOOKUP(J448,Лист2!$C$1:$F$505,3,FALSE)</f>
        <v>5672</v>
      </c>
      <c r="I448" s="11">
        <f>VLOOKUP(J448,Лист2!$C$1:$F$505,4,FALSE)</f>
        <v>5198</v>
      </c>
      <c r="J448" s="11" t="str">
        <f t="shared" si="24"/>
        <v>43980Волгоград</v>
      </c>
      <c r="K448" s="11">
        <f t="shared" si="25"/>
        <v>22</v>
      </c>
      <c r="L448" s="24">
        <f t="shared" si="26"/>
        <v>0.24718545914722398</v>
      </c>
      <c r="M448" s="24">
        <f t="shared" si="27"/>
        <v>0.20161397413670112</v>
      </c>
    </row>
    <row r="449" spans="1:13" x14ac:dyDescent="0.3">
      <c r="A449" s="12">
        <v>43969</v>
      </c>
      <c r="B449" s="13" t="s">
        <v>17</v>
      </c>
      <c r="C449" s="13">
        <v>36655.5</v>
      </c>
      <c r="D449" s="13">
        <v>3360135</v>
      </c>
      <c r="E449" s="13">
        <v>2596293.8219999997</v>
      </c>
      <c r="F449" s="14">
        <v>202175.53846153847</v>
      </c>
      <c r="G449" s="11">
        <f>VLOOKUP(J449,Лист2!$C$1:$F$505,2,FALSE)</f>
        <v>21</v>
      </c>
      <c r="H449" s="11">
        <f>VLOOKUP(J449,Лист2!$C$1:$F$505,3,FALSE)</f>
        <v>2136</v>
      </c>
      <c r="I449" s="11">
        <f>VLOOKUP(J449,Лист2!$C$1:$F$505,4,FALSE)</f>
        <v>1947</v>
      </c>
      <c r="J449" s="11" t="str">
        <f t="shared" si="24"/>
        <v>43969Казань</v>
      </c>
      <c r="K449" s="11">
        <f t="shared" si="25"/>
        <v>21</v>
      </c>
      <c r="L449" s="24">
        <f t="shared" si="26"/>
        <v>0.29420444309018595</v>
      </c>
      <c r="M449" s="24">
        <f t="shared" si="27"/>
        <v>0.21633361939974677</v>
      </c>
    </row>
    <row r="450" spans="1:13" x14ac:dyDescent="0.3">
      <c r="A450" s="8">
        <v>43965</v>
      </c>
      <c r="B450" s="9" t="s">
        <v>17</v>
      </c>
      <c r="C450" s="9">
        <v>33886.5</v>
      </c>
      <c r="D450" s="9">
        <v>3166479</v>
      </c>
      <c r="E450" s="9">
        <v>2522496.074</v>
      </c>
      <c r="F450" s="10">
        <v>156584.58769230769</v>
      </c>
      <c r="G450" s="11">
        <f>VLOOKUP(J450,Лист2!$C$1:$F$505,2,FALSE)</f>
        <v>21</v>
      </c>
      <c r="H450" s="11">
        <f>VLOOKUP(J450,Лист2!$C$1:$F$505,3,FALSE)</f>
        <v>1993</v>
      </c>
      <c r="I450" s="11">
        <f>VLOOKUP(J450,Лист2!$C$1:$F$505,4,FALSE)</f>
        <v>1796</v>
      </c>
      <c r="J450" s="11" t="str">
        <f t="shared" si="24"/>
        <v>43965Казань</v>
      </c>
      <c r="K450" s="11">
        <f t="shared" si="25"/>
        <v>20</v>
      </c>
      <c r="L450" s="24">
        <f t="shared" si="26"/>
        <v>0.25529590814340353</v>
      </c>
      <c r="M450" s="24">
        <f t="shared" si="27"/>
        <v>0.19322065288086246</v>
      </c>
    </row>
    <row r="451" spans="1:13" x14ac:dyDescent="0.3">
      <c r="A451" s="12">
        <v>43966</v>
      </c>
      <c r="B451" s="13" t="s">
        <v>17</v>
      </c>
      <c r="C451" s="13">
        <v>41697</v>
      </c>
      <c r="D451" s="13">
        <v>3772258.5</v>
      </c>
      <c r="E451" s="13">
        <v>3092823.6680000001</v>
      </c>
      <c r="F451" s="14">
        <v>167669.98904615385</v>
      </c>
      <c r="G451" s="11">
        <f>VLOOKUP(J451,Лист2!$C$1:$F$505,2,FALSE)</f>
        <v>21</v>
      </c>
      <c r="H451" s="11">
        <f>VLOOKUP(J451,Лист2!$C$1:$F$505,3,FALSE)</f>
        <v>2255</v>
      </c>
      <c r="I451" s="11">
        <f>VLOOKUP(J451,Лист2!$C$1:$F$505,4,FALSE)</f>
        <v>2045</v>
      </c>
      <c r="J451" s="11" t="str">
        <f t="shared" ref="J451:J505" si="28">_xlfn.CONCAT(A451,B451)</f>
        <v>43966Казань</v>
      </c>
      <c r="K451" s="11">
        <f t="shared" ref="K451:K505" si="29">WEEKNUM(A451,2)</f>
        <v>20</v>
      </c>
      <c r="L451" s="24">
        <f t="shared" ref="L451:L505" si="30">(D451 - E451) / E451</f>
        <v>0.21968107623780636</v>
      </c>
      <c r="M451" s="24">
        <f t="shared" ref="M451:M505" si="31">(D451-E451-F451)/E451</f>
        <v>0.16546848378355272</v>
      </c>
    </row>
    <row r="452" spans="1:13" x14ac:dyDescent="0.3">
      <c r="A452" s="8">
        <v>43980</v>
      </c>
      <c r="B452" s="9" t="s">
        <v>17</v>
      </c>
      <c r="C452" s="9">
        <v>44569.5</v>
      </c>
      <c r="D452" s="9">
        <v>4108596</v>
      </c>
      <c r="E452" s="9">
        <v>3229427.0830000001</v>
      </c>
      <c r="F452" s="10">
        <v>121448.35925384614</v>
      </c>
      <c r="G452" s="11">
        <f>VLOOKUP(J452,Лист2!$C$1:$F$505,2,FALSE)</f>
        <v>22</v>
      </c>
      <c r="H452" s="11">
        <f>VLOOKUP(J452,Лист2!$C$1:$F$505,3,FALSE)</f>
        <v>2597</v>
      </c>
      <c r="I452" s="11">
        <f>VLOOKUP(J452,Лист2!$C$1:$F$505,4,FALSE)</f>
        <v>2379</v>
      </c>
      <c r="J452" s="11" t="str">
        <f t="shared" si="28"/>
        <v>43980Казань</v>
      </c>
      <c r="K452" s="11">
        <f t="shared" si="29"/>
        <v>22</v>
      </c>
      <c r="L452" s="24">
        <f t="shared" si="30"/>
        <v>0.27223680684045343</v>
      </c>
      <c r="M452" s="24">
        <f t="shared" si="31"/>
        <v>0.23463002516293499</v>
      </c>
    </row>
    <row r="453" spans="1:13" x14ac:dyDescent="0.3">
      <c r="A453" s="12">
        <v>43978</v>
      </c>
      <c r="B453" s="13" t="s">
        <v>18</v>
      </c>
      <c r="C453" s="13">
        <v>18069</v>
      </c>
      <c r="D453" s="13">
        <v>1603084.5</v>
      </c>
      <c r="E453" s="13">
        <v>1312709.0090000001</v>
      </c>
      <c r="F453" s="14">
        <v>241760.20769230771</v>
      </c>
      <c r="G453" s="11">
        <f>VLOOKUP(J453,Лист2!$C$1:$F$505,2,FALSE)</f>
        <v>17</v>
      </c>
      <c r="H453" s="11">
        <f>VLOOKUP(J453,Лист2!$C$1:$F$505,3,FALSE)</f>
        <v>1203</v>
      </c>
      <c r="I453" s="11">
        <f>VLOOKUP(J453,Лист2!$C$1:$F$505,4,FALSE)</f>
        <v>1077</v>
      </c>
      <c r="J453" s="11" t="str">
        <f t="shared" si="28"/>
        <v>43978Пермь</v>
      </c>
      <c r="K453" s="11">
        <f t="shared" si="29"/>
        <v>22</v>
      </c>
      <c r="L453" s="24">
        <f t="shared" si="30"/>
        <v>0.2212032438333025</v>
      </c>
      <c r="M453" s="24">
        <f t="shared" si="31"/>
        <v>3.7034318325221617E-2</v>
      </c>
    </row>
    <row r="454" spans="1:13" x14ac:dyDescent="0.3">
      <c r="A454" s="8">
        <v>43973</v>
      </c>
      <c r="B454" s="9" t="s">
        <v>18</v>
      </c>
      <c r="C454" s="9">
        <v>21483</v>
      </c>
      <c r="D454" s="9">
        <v>1774329</v>
      </c>
      <c r="E454" s="9">
        <v>1460215.51</v>
      </c>
      <c r="F454" s="10">
        <v>181509.9923076923</v>
      </c>
      <c r="G454" s="11">
        <f>VLOOKUP(J454,Лист2!$C$1:$F$505,2,FALSE)</f>
        <v>17</v>
      </c>
      <c r="H454" s="11">
        <f>VLOOKUP(J454,Лист2!$C$1:$F$505,3,FALSE)</f>
        <v>1268</v>
      </c>
      <c r="I454" s="11">
        <f>VLOOKUP(J454,Лист2!$C$1:$F$505,4,FALSE)</f>
        <v>1129</v>
      </c>
      <c r="J454" s="11" t="str">
        <f t="shared" si="28"/>
        <v>43973Пермь</v>
      </c>
      <c r="K454" s="11">
        <f t="shared" si="29"/>
        <v>21</v>
      </c>
      <c r="L454" s="24">
        <f t="shared" si="30"/>
        <v>0.21511447306843082</v>
      </c>
      <c r="M454" s="24">
        <f t="shared" si="31"/>
        <v>9.081090892693483E-2</v>
      </c>
    </row>
    <row r="455" spans="1:13" x14ac:dyDescent="0.3">
      <c r="A455" s="12">
        <v>43983</v>
      </c>
      <c r="B455" s="13" t="s">
        <v>18</v>
      </c>
      <c r="C455" s="13">
        <v>16687.5</v>
      </c>
      <c r="D455" s="13">
        <v>1526608.5</v>
      </c>
      <c r="E455" s="13">
        <v>1202670.0489999999</v>
      </c>
      <c r="F455" s="14">
        <v>340349.53369230771</v>
      </c>
      <c r="G455" s="11">
        <f>VLOOKUP(J455,Лист2!$C$1:$F$505,2,FALSE)</f>
        <v>17</v>
      </c>
      <c r="H455" s="11">
        <f>VLOOKUP(J455,Лист2!$C$1:$F$505,3,FALSE)</f>
        <v>1185</v>
      </c>
      <c r="I455" s="11">
        <f>VLOOKUP(J455,Лист2!$C$1:$F$505,4,FALSE)</f>
        <v>1042</v>
      </c>
      <c r="J455" s="11" t="str">
        <f t="shared" si="28"/>
        <v>43983Пермь</v>
      </c>
      <c r="K455" s="11">
        <f t="shared" si="29"/>
        <v>23</v>
      </c>
      <c r="L455" s="24">
        <f t="shared" si="30"/>
        <v>0.2693493957626612</v>
      </c>
      <c r="M455" s="24">
        <f t="shared" si="31"/>
        <v>-1.3645540359097773E-2</v>
      </c>
    </row>
    <row r="456" spans="1:13" x14ac:dyDescent="0.3">
      <c r="A456" s="8">
        <v>43962</v>
      </c>
      <c r="B456" s="9" t="s">
        <v>18</v>
      </c>
      <c r="C456" s="9">
        <v>12238.5</v>
      </c>
      <c r="D456" s="9">
        <v>1096002</v>
      </c>
      <c r="E456" s="9">
        <v>872395.08600000001</v>
      </c>
      <c r="F456" s="10">
        <v>218895.40769230769</v>
      </c>
      <c r="G456" s="11">
        <f>VLOOKUP(J456,Лист2!$C$1:$F$505,2,FALSE)</f>
        <v>15</v>
      </c>
      <c r="H456" s="11">
        <f>VLOOKUP(J456,Лист2!$C$1:$F$505,3,FALSE)</f>
        <v>812</v>
      </c>
      <c r="I456" s="11">
        <f>VLOOKUP(J456,Лист2!$C$1:$F$505,4,FALSE)</f>
        <v>714</v>
      </c>
      <c r="J456" s="11" t="str">
        <f t="shared" si="28"/>
        <v>43962Пермь</v>
      </c>
      <c r="K456" s="11">
        <f t="shared" si="29"/>
        <v>20</v>
      </c>
      <c r="L456" s="24">
        <f t="shared" si="30"/>
        <v>0.25631381651317553</v>
      </c>
      <c r="M456" s="24">
        <f t="shared" si="31"/>
        <v>5.4006566328736703E-3</v>
      </c>
    </row>
    <row r="457" spans="1:13" x14ac:dyDescent="0.3">
      <c r="A457" s="12">
        <v>43969</v>
      </c>
      <c r="B457" s="13" t="s">
        <v>18</v>
      </c>
      <c r="C457" s="13">
        <v>14290.5</v>
      </c>
      <c r="D457" s="13">
        <v>1246162.5</v>
      </c>
      <c r="E457" s="13">
        <v>983143.48999999987</v>
      </c>
      <c r="F457" s="14">
        <v>263823.34615384613</v>
      </c>
      <c r="G457" s="11">
        <f>VLOOKUP(J457,Лист2!$C$1:$F$505,2,FALSE)</f>
        <v>16</v>
      </c>
      <c r="H457" s="11">
        <f>VLOOKUP(J457,Лист2!$C$1:$F$505,3,FALSE)</f>
        <v>925</v>
      </c>
      <c r="I457" s="11">
        <f>VLOOKUP(J457,Лист2!$C$1:$F$505,4,FALSE)</f>
        <v>816</v>
      </c>
      <c r="J457" s="11" t="str">
        <f t="shared" si="28"/>
        <v>43969Пермь</v>
      </c>
      <c r="K457" s="11">
        <f t="shared" si="29"/>
        <v>21</v>
      </c>
      <c r="L457" s="24">
        <f t="shared" si="30"/>
        <v>0.26752860866728634</v>
      </c>
      <c r="M457" s="24">
        <f t="shared" si="31"/>
        <v>-8.1812691842774788E-4</v>
      </c>
    </row>
    <row r="458" spans="1:13" x14ac:dyDescent="0.3">
      <c r="A458" s="8">
        <v>43965</v>
      </c>
      <c r="B458" s="9" t="s">
        <v>18</v>
      </c>
      <c r="C458" s="9">
        <v>14385</v>
      </c>
      <c r="D458" s="9">
        <v>1223491.5</v>
      </c>
      <c r="E458" s="9">
        <v>977925.73100000003</v>
      </c>
      <c r="F458" s="10">
        <v>285708.40769230766</v>
      </c>
      <c r="G458" s="11">
        <f>VLOOKUP(J458,Лист2!$C$1:$F$505,2,FALSE)</f>
        <v>15</v>
      </c>
      <c r="H458" s="11">
        <f>VLOOKUP(J458,Лист2!$C$1:$F$505,3,FALSE)</f>
        <v>890</v>
      </c>
      <c r="I458" s="11">
        <f>VLOOKUP(J458,Лист2!$C$1:$F$505,4,FALSE)</f>
        <v>777</v>
      </c>
      <c r="J458" s="11" t="str">
        <f t="shared" si="28"/>
        <v>43965Пермь</v>
      </c>
      <c r="K458" s="11">
        <f t="shared" si="29"/>
        <v>20</v>
      </c>
      <c r="L458" s="24">
        <f t="shared" si="30"/>
        <v>0.25110881247484013</v>
      </c>
      <c r="M458" s="24">
        <f t="shared" si="31"/>
        <v>-4.1048760064078621E-2</v>
      </c>
    </row>
    <row r="459" spans="1:13" x14ac:dyDescent="0.3">
      <c r="A459" s="12">
        <v>43966</v>
      </c>
      <c r="B459" s="13" t="s">
        <v>18</v>
      </c>
      <c r="C459" s="13">
        <v>16498.5</v>
      </c>
      <c r="D459" s="13">
        <v>1370482.5</v>
      </c>
      <c r="E459" s="13">
        <v>1095453.1229999999</v>
      </c>
      <c r="F459" s="14">
        <v>250663.81538461539</v>
      </c>
      <c r="G459" s="11">
        <f>VLOOKUP(J459,Лист2!$C$1:$F$505,2,FALSE)</f>
        <v>15</v>
      </c>
      <c r="H459" s="11">
        <f>VLOOKUP(J459,Лист2!$C$1:$F$505,3,FALSE)</f>
        <v>980</v>
      </c>
      <c r="I459" s="11">
        <f>VLOOKUP(J459,Лист2!$C$1:$F$505,4,FALSE)</f>
        <v>867</v>
      </c>
      <c r="J459" s="11" t="str">
        <f t="shared" si="28"/>
        <v>43966Пермь</v>
      </c>
      <c r="K459" s="11">
        <f t="shared" si="29"/>
        <v>20</v>
      </c>
      <c r="L459" s="24">
        <f t="shared" si="30"/>
        <v>0.25106448758556338</v>
      </c>
      <c r="M459" s="24">
        <f t="shared" si="31"/>
        <v>2.2242450273597614E-2</v>
      </c>
    </row>
    <row r="460" spans="1:13" x14ac:dyDescent="0.3">
      <c r="A460" s="8">
        <v>43978</v>
      </c>
      <c r="B460" s="9" t="s">
        <v>19</v>
      </c>
      <c r="C460" s="9">
        <v>13203</v>
      </c>
      <c r="D460" s="9">
        <v>1211457</v>
      </c>
      <c r="E460" s="9">
        <v>964554.21099999989</v>
      </c>
      <c r="F460" s="10">
        <v>156117.80846153846</v>
      </c>
      <c r="G460" s="11">
        <f>VLOOKUP(J460,Лист2!$C$1:$F$505,2,FALSE)</f>
        <v>15</v>
      </c>
      <c r="H460" s="11">
        <f>VLOOKUP(J460,Лист2!$C$1:$F$505,3,FALSE)</f>
        <v>809</v>
      </c>
      <c r="I460" s="11">
        <f>VLOOKUP(J460,Лист2!$C$1:$F$505,4,FALSE)</f>
        <v>702</v>
      </c>
      <c r="J460" s="11" t="str">
        <f t="shared" si="28"/>
        <v>43978Ростов-на-Дону</v>
      </c>
      <c r="K460" s="11">
        <f t="shared" si="29"/>
        <v>22</v>
      </c>
      <c r="L460" s="24">
        <f t="shared" si="30"/>
        <v>0.25597606250044158</v>
      </c>
      <c r="M460" s="24">
        <f t="shared" si="31"/>
        <v>9.4121180026097734E-2</v>
      </c>
    </row>
    <row r="461" spans="1:13" x14ac:dyDescent="0.3">
      <c r="A461" s="12">
        <v>43973</v>
      </c>
      <c r="B461" s="13" t="s">
        <v>19</v>
      </c>
      <c r="C461" s="13">
        <v>15802.5</v>
      </c>
      <c r="D461" s="13">
        <v>1411909.5</v>
      </c>
      <c r="E461" s="13">
        <v>1158841.584</v>
      </c>
      <c r="F461" s="14">
        <v>186035.59738461539</v>
      </c>
      <c r="G461" s="11">
        <f>VLOOKUP(J461,Лист2!$C$1:$F$505,2,FALSE)</f>
        <v>15</v>
      </c>
      <c r="H461" s="11">
        <f>VLOOKUP(J461,Лист2!$C$1:$F$505,3,FALSE)</f>
        <v>903</v>
      </c>
      <c r="I461" s="11">
        <f>VLOOKUP(J461,Лист2!$C$1:$F$505,4,FALSE)</f>
        <v>792</v>
      </c>
      <c r="J461" s="11" t="str">
        <f t="shared" si="28"/>
        <v>43973Ростов-на-Дону</v>
      </c>
      <c r="K461" s="11">
        <f t="shared" si="29"/>
        <v>21</v>
      </c>
      <c r="L461" s="24">
        <f t="shared" si="30"/>
        <v>0.21838007842839022</v>
      </c>
      <c r="M461" s="24">
        <f t="shared" si="31"/>
        <v>5.7844246824494842E-2</v>
      </c>
    </row>
    <row r="462" spans="1:13" x14ac:dyDescent="0.3">
      <c r="A462" s="8">
        <v>43983</v>
      </c>
      <c r="B462" s="9" t="s">
        <v>19</v>
      </c>
      <c r="C462" s="9">
        <v>16476</v>
      </c>
      <c r="D462" s="9">
        <v>1565632.5</v>
      </c>
      <c r="E462" s="9">
        <v>1234060.9909999999</v>
      </c>
      <c r="F462" s="10">
        <v>194827.87672307692</v>
      </c>
      <c r="G462" s="11">
        <f>VLOOKUP(J462,Лист2!$C$1:$F$505,2,FALSE)</f>
        <v>16</v>
      </c>
      <c r="H462" s="11">
        <f>VLOOKUP(J462,Лист2!$C$1:$F$505,3,FALSE)</f>
        <v>1019</v>
      </c>
      <c r="I462" s="11">
        <f>VLOOKUP(J462,Лист2!$C$1:$F$505,4,FALSE)</f>
        <v>895</v>
      </c>
      <c r="J462" s="11" t="str">
        <f t="shared" si="28"/>
        <v>43983Ростов-на-Дону</v>
      </c>
      <c r="K462" s="11">
        <f t="shared" si="29"/>
        <v>23</v>
      </c>
      <c r="L462" s="24">
        <f t="shared" si="30"/>
        <v>0.26868324290140383</v>
      </c>
      <c r="M462" s="24">
        <f t="shared" si="31"/>
        <v>0.11080783954293486</v>
      </c>
    </row>
    <row r="463" spans="1:13" x14ac:dyDescent="0.3">
      <c r="A463" s="12">
        <v>43962</v>
      </c>
      <c r="B463" s="13" t="s">
        <v>19</v>
      </c>
      <c r="C463" s="13">
        <v>12654</v>
      </c>
      <c r="D463" s="13">
        <v>1081158</v>
      </c>
      <c r="E463" s="13">
        <v>927698.82299999986</v>
      </c>
      <c r="F463" s="14">
        <v>197299.08136923076</v>
      </c>
      <c r="G463" s="11">
        <f>VLOOKUP(J463,Лист2!$C$1:$F$505,2,FALSE)</f>
        <v>15</v>
      </c>
      <c r="H463" s="11">
        <f>VLOOKUP(J463,Лист2!$C$1:$F$505,3,FALSE)</f>
        <v>684</v>
      </c>
      <c r="I463" s="11">
        <f>VLOOKUP(J463,Лист2!$C$1:$F$505,4,FALSE)</f>
        <v>585</v>
      </c>
      <c r="J463" s="11" t="str">
        <f t="shared" si="28"/>
        <v>43962Ростов-на-Дону</v>
      </c>
      <c r="K463" s="11">
        <f t="shared" si="29"/>
        <v>20</v>
      </c>
      <c r="L463" s="24">
        <f t="shared" si="30"/>
        <v>0.1654191782886418</v>
      </c>
      <c r="M463" s="24">
        <f t="shared" si="31"/>
        <v>-4.7256613118749881E-2</v>
      </c>
    </row>
    <row r="464" spans="1:13" x14ac:dyDescent="0.3">
      <c r="A464" s="8">
        <v>43980</v>
      </c>
      <c r="B464" s="9" t="s">
        <v>18</v>
      </c>
      <c r="C464" s="9">
        <v>19647</v>
      </c>
      <c r="D464" s="9">
        <v>1764669</v>
      </c>
      <c r="E464" s="9">
        <v>1409485.402</v>
      </c>
      <c r="F464" s="10">
        <v>182377.32307692306</v>
      </c>
      <c r="G464" s="11">
        <f>VLOOKUP(J464,Лист2!$C$1:$F$505,2,FALSE)</f>
        <v>17</v>
      </c>
      <c r="H464" s="11">
        <f>VLOOKUP(J464,Лист2!$C$1:$F$505,3,FALSE)</f>
        <v>1296</v>
      </c>
      <c r="I464" s="11">
        <f>VLOOKUP(J464,Лист2!$C$1:$F$505,4,FALSE)</f>
        <v>1153</v>
      </c>
      <c r="J464" s="11" t="str">
        <f t="shared" si="28"/>
        <v>43980Пермь</v>
      </c>
      <c r="K464" s="11">
        <f t="shared" si="29"/>
        <v>22</v>
      </c>
      <c r="L464" s="24">
        <f t="shared" si="30"/>
        <v>0.25199522995840151</v>
      </c>
      <c r="M464" s="24">
        <f t="shared" si="31"/>
        <v>0.1226023871392156</v>
      </c>
    </row>
    <row r="465" spans="1:13" x14ac:dyDescent="0.3">
      <c r="A465" s="12">
        <v>43969</v>
      </c>
      <c r="B465" s="13" t="s">
        <v>19</v>
      </c>
      <c r="C465" s="13">
        <v>12450</v>
      </c>
      <c r="D465" s="13">
        <v>1115146.5</v>
      </c>
      <c r="E465" s="13">
        <v>897555.51099999994</v>
      </c>
      <c r="F465" s="14">
        <v>150809.61403846153</v>
      </c>
      <c r="G465" s="11">
        <f>VLOOKUP(J465,Лист2!$C$1:$F$505,2,FALSE)</f>
        <v>15</v>
      </c>
      <c r="H465" s="11">
        <f>VLOOKUP(J465,Лист2!$C$1:$F$505,3,FALSE)</f>
        <v>729</v>
      </c>
      <c r="I465" s="11">
        <f>VLOOKUP(J465,Лист2!$C$1:$F$505,4,FALSE)</f>
        <v>636</v>
      </c>
      <c r="J465" s="11" t="str">
        <f t="shared" si="28"/>
        <v>43969Ростов-на-Дону</v>
      </c>
      <c r="K465" s="11">
        <f t="shared" si="29"/>
        <v>21</v>
      </c>
      <c r="L465" s="24">
        <f t="shared" si="30"/>
        <v>0.24242621913999932</v>
      </c>
      <c r="M465" s="24">
        <f t="shared" si="31"/>
        <v>7.4403615311920843E-2</v>
      </c>
    </row>
    <row r="466" spans="1:13" x14ac:dyDescent="0.3">
      <c r="A466" s="8">
        <v>43965</v>
      </c>
      <c r="B466" s="9" t="s">
        <v>19</v>
      </c>
      <c r="C466" s="9">
        <v>11161.5</v>
      </c>
      <c r="D466" s="9">
        <v>963502.5</v>
      </c>
      <c r="E466" s="9">
        <v>812962.67800000007</v>
      </c>
      <c r="F466" s="10">
        <v>193118.32307692309</v>
      </c>
      <c r="G466" s="11">
        <f>VLOOKUP(J466,Лист2!$C$1:$F$505,2,FALSE)</f>
        <v>15</v>
      </c>
      <c r="H466" s="11">
        <f>VLOOKUP(J466,Лист2!$C$1:$F$505,3,FALSE)</f>
        <v>638</v>
      </c>
      <c r="I466" s="11">
        <f>VLOOKUP(J466,Лист2!$C$1:$F$505,4,FALSE)</f>
        <v>548</v>
      </c>
      <c r="J466" s="11" t="str">
        <f t="shared" si="28"/>
        <v>43965Ростов-на-Дону</v>
      </c>
      <c r="K466" s="11">
        <f t="shared" si="29"/>
        <v>20</v>
      </c>
      <c r="L466" s="24">
        <f t="shared" si="30"/>
        <v>0.18517433342739495</v>
      </c>
      <c r="M466" s="24">
        <f t="shared" si="31"/>
        <v>-5.2374484375681457E-2</v>
      </c>
    </row>
    <row r="467" spans="1:13" x14ac:dyDescent="0.3">
      <c r="A467" s="12">
        <v>43966</v>
      </c>
      <c r="B467" s="13" t="s">
        <v>19</v>
      </c>
      <c r="C467" s="13">
        <v>12229.5</v>
      </c>
      <c r="D467" s="13">
        <v>1122730.5</v>
      </c>
      <c r="E467" s="13">
        <v>921566.44700000004</v>
      </c>
      <c r="F467" s="14">
        <v>147588</v>
      </c>
      <c r="G467" s="11">
        <f>VLOOKUP(J467,Лист2!$C$1:$F$505,2,FALSE)</f>
        <v>15</v>
      </c>
      <c r="H467" s="11">
        <f>VLOOKUP(J467,Лист2!$C$1:$F$505,3,FALSE)</f>
        <v>688</v>
      </c>
      <c r="I467" s="11">
        <f>VLOOKUP(J467,Лист2!$C$1:$F$505,4,FALSE)</f>
        <v>598</v>
      </c>
      <c r="J467" s="11" t="str">
        <f t="shared" si="28"/>
        <v>43966Ростов-на-Дону</v>
      </c>
      <c r="K467" s="11">
        <f t="shared" si="29"/>
        <v>20</v>
      </c>
      <c r="L467" s="24">
        <f t="shared" si="30"/>
        <v>0.218284914402922</v>
      </c>
      <c r="M467" s="24">
        <f t="shared" si="31"/>
        <v>5.8135854635775336E-2</v>
      </c>
    </row>
    <row r="468" spans="1:13" x14ac:dyDescent="0.3">
      <c r="A468" s="8">
        <v>43978</v>
      </c>
      <c r="B468" s="9" t="s">
        <v>20</v>
      </c>
      <c r="C468" s="9">
        <v>28050</v>
      </c>
      <c r="D468" s="9">
        <v>2458555.5</v>
      </c>
      <c r="E468" s="9">
        <v>1979227.4479999999</v>
      </c>
      <c r="F468" s="10">
        <v>122940.53466153846</v>
      </c>
      <c r="G468" s="11">
        <f>VLOOKUP(J468,Лист2!$C$1:$F$505,2,FALSE)</f>
        <v>20</v>
      </c>
      <c r="H468" s="11">
        <f>VLOOKUP(J468,Лист2!$C$1:$F$505,3,FALSE)</f>
        <v>1873</v>
      </c>
      <c r="I468" s="11">
        <f>VLOOKUP(J468,Лист2!$C$1:$F$505,4,FALSE)</f>
        <v>1715</v>
      </c>
      <c r="J468" s="11" t="str">
        <f t="shared" si="28"/>
        <v>43978Краснодар</v>
      </c>
      <c r="K468" s="11">
        <f t="shared" si="29"/>
        <v>22</v>
      </c>
      <c r="L468" s="24">
        <f t="shared" si="30"/>
        <v>0.24217936775500912</v>
      </c>
      <c r="M468" s="24">
        <f t="shared" si="31"/>
        <v>0.18006395257836064</v>
      </c>
    </row>
    <row r="469" spans="1:13" x14ac:dyDescent="0.3">
      <c r="A469" s="12">
        <v>43973</v>
      </c>
      <c r="B469" s="13" t="s">
        <v>20</v>
      </c>
      <c r="C469" s="13">
        <v>30781.5</v>
      </c>
      <c r="D469" s="13">
        <v>2540715</v>
      </c>
      <c r="E469" s="13">
        <v>2108065.5690000001</v>
      </c>
      <c r="F469" s="14">
        <v>90381.169230769228</v>
      </c>
      <c r="G469" s="11">
        <f>VLOOKUP(J469,Лист2!$C$1:$F$505,2,FALSE)</f>
        <v>19</v>
      </c>
      <c r="H469" s="11">
        <f>VLOOKUP(J469,Лист2!$C$1:$F$505,3,FALSE)</f>
        <v>1859</v>
      </c>
      <c r="I469" s="11">
        <f>VLOOKUP(J469,Лист2!$C$1:$F$505,4,FALSE)</f>
        <v>1697</v>
      </c>
      <c r="J469" s="11" t="str">
        <f t="shared" si="28"/>
        <v>43973Краснодар</v>
      </c>
      <c r="K469" s="11">
        <f t="shared" si="29"/>
        <v>21</v>
      </c>
      <c r="L469" s="24">
        <f t="shared" si="30"/>
        <v>0.20523528174943587</v>
      </c>
      <c r="M469" s="24">
        <f t="shared" si="31"/>
        <v>0.16236129786588752</v>
      </c>
    </row>
    <row r="470" spans="1:13" x14ac:dyDescent="0.3">
      <c r="A470" s="8">
        <v>43983</v>
      </c>
      <c r="B470" s="9" t="s">
        <v>20</v>
      </c>
      <c r="C470" s="9">
        <v>27960</v>
      </c>
      <c r="D470" s="9">
        <v>2538967.5</v>
      </c>
      <c r="E470" s="9">
        <v>1983277.5959999997</v>
      </c>
      <c r="F470" s="10">
        <v>134168.53587692307</v>
      </c>
      <c r="G470" s="11">
        <f>VLOOKUP(J470,Лист2!$C$1:$F$505,2,FALSE)</f>
        <v>21</v>
      </c>
      <c r="H470" s="11">
        <f>VLOOKUP(J470,Лист2!$C$1:$F$505,3,FALSE)</f>
        <v>1879</v>
      </c>
      <c r="I470" s="11">
        <f>VLOOKUP(J470,Лист2!$C$1:$F$505,4,FALSE)</f>
        <v>1720</v>
      </c>
      <c r="J470" s="11" t="str">
        <f t="shared" si="28"/>
        <v>43983Краснодар</v>
      </c>
      <c r="K470" s="11">
        <f t="shared" si="29"/>
        <v>23</v>
      </c>
      <c r="L470" s="24">
        <f t="shared" si="30"/>
        <v>0.28018765760312681</v>
      </c>
      <c r="M470" s="24">
        <f t="shared" si="31"/>
        <v>0.21253775516510062</v>
      </c>
    </row>
    <row r="471" spans="1:13" x14ac:dyDescent="0.3">
      <c r="A471" s="12">
        <v>43962</v>
      </c>
      <c r="B471" s="13" t="s">
        <v>20</v>
      </c>
      <c r="C471" s="13">
        <v>23629.5</v>
      </c>
      <c r="D471" s="13">
        <v>2164365</v>
      </c>
      <c r="E471" s="13">
        <v>1678039.8589999999</v>
      </c>
      <c r="F471" s="14">
        <v>151098.71538461538</v>
      </c>
      <c r="G471" s="11">
        <f>VLOOKUP(J471,Лист2!$C$1:$F$505,2,FALSE)</f>
        <v>19</v>
      </c>
      <c r="H471" s="11">
        <f>VLOOKUP(J471,Лист2!$C$1:$F$505,3,FALSE)</f>
        <v>1527</v>
      </c>
      <c r="I471" s="11">
        <f>VLOOKUP(J471,Лист2!$C$1:$F$505,4,FALSE)</f>
        <v>1389</v>
      </c>
      <c r="J471" s="11" t="str">
        <f t="shared" si="28"/>
        <v>43962Краснодар</v>
      </c>
      <c r="K471" s="11">
        <f t="shared" si="29"/>
        <v>20</v>
      </c>
      <c r="L471" s="24">
        <f t="shared" si="30"/>
        <v>0.28981739521361399</v>
      </c>
      <c r="M471" s="24">
        <f t="shared" si="31"/>
        <v>0.19977262388460626</v>
      </c>
    </row>
    <row r="472" spans="1:13" x14ac:dyDescent="0.3">
      <c r="A472" s="8">
        <v>43980</v>
      </c>
      <c r="B472" s="9" t="s">
        <v>19</v>
      </c>
      <c r="C472" s="9">
        <v>17052</v>
      </c>
      <c r="D472" s="9">
        <v>1549020</v>
      </c>
      <c r="E472" s="9">
        <v>1246591.997</v>
      </c>
      <c r="F472" s="10">
        <v>104864.4846153846</v>
      </c>
      <c r="G472" s="11">
        <f>VLOOKUP(J472,Лист2!$C$1:$F$505,2,FALSE)</f>
        <v>16</v>
      </c>
      <c r="H472" s="11">
        <f>VLOOKUP(J472,Лист2!$C$1:$F$505,3,FALSE)</f>
        <v>981</v>
      </c>
      <c r="I472" s="11">
        <f>VLOOKUP(J472,Лист2!$C$1:$F$505,4,FALSE)</f>
        <v>859</v>
      </c>
      <c r="J472" s="11" t="str">
        <f t="shared" si="28"/>
        <v>43980Ростов-на-Дону</v>
      </c>
      <c r="K472" s="11">
        <f t="shared" si="29"/>
        <v>22</v>
      </c>
      <c r="L472" s="24">
        <f t="shared" si="30"/>
        <v>0.24260383808640801</v>
      </c>
      <c r="M472" s="24">
        <f t="shared" si="31"/>
        <v>0.15848290287444822</v>
      </c>
    </row>
    <row r="473" spans="1:13" x14ac:dyDescent="0.3">
      <c r="A473" s="12">
        <v>43969</v>
      </c>
      <c r="B473" s="13" t="s">
        <v>20</v>
      </c>
      <c r="C473" s="13">
        <v>27181.5</v>
      </c>
      <c r="D473" s="13">
        <v>2324490</v>
      </c>
      <c r="E473" s="13">
        <v>1796459.4790000001</v>
      </c>
      <c r="F473" s="14">
        <v>129793.76153846155</v>
      </c>
      <c r="G473" s="11">
        <f>VLOOKUP(J473,Лист2!$C$1:$F$505,2,FALSE)</f>
        <v>19</v>
      </c>
      <c r="H473" s="11">
        <f>VLOOKUP(J473,Лист2!$C$1:$F$505,3,FALSE)</f>
        <v>1741</v>
      </c>
      <c r="I473" s="11">
        <f>VLOOKUP(J473,Лист2!$C$1:$F$505,4,FALSE)</f>
        <v>1597</v>
      </c>
      <c r="J473" s="11" t="str">
        <f t="shared" si="28"/>
        <v>43969Краснодар</v>
      </c>
      <c r="K473" s="11">
        <f t="shared" si="29"/>
        <v>21</v>
      </c>
      <c r="L473" s="24">
        <f t="shared" si="30"/>
        <v>0.29392843377348449</v>
      </c>
      <c r="M473" s="24">
        <f t="shared" si="31"/>
        <v>0.221678676372493</v>
      </c>
    </row>
    <row r="474" spans="1:13" x14ac:dyDescent="0.3">
      <c r="A474" s="8">
        <v>43965</v>
      </c>
      <c r="B474" s="9" t="s">
        <v>20</v>
      </c>
      <c r="C474" s="9">
        <v>25656</v>
      </c>
      <c r="D474" s="9">
        <v>2225341.5</v>
      </c>
      <c r="E474" s="9">
        <v>1766450.28</v>
      </c>
      <c r="F474" s="10">
        <v>91828.489107692309</v>
      </c>
      <c r="G474" s="11">
        <f>VLOOKUP(J474,Лист2!$C$1:$F$505,2,FALSE)</f>
        <v>19</v>
      </c>
      <c r="H474" s="11">
        <f>VLOOKUP(J474,Лист2!$C$1:$F$505,3,FALSE)</f>
        <v>1635</v>
      </c>
      <c r="I474" s="11">
        <f>VLOOKUP(J474,Лист2!$C$1:$F$505,4,FALSE)</f>
        <v>1487</v>
      </c>
      <c r="J474" s="11" t="str">
        <f t="shared" si="28"/>
        <v>43965Краснодар</v>
      </c>
      <c r="K474" s="11">
        <f t="shared" si="29"/>
        <v>20</v>
      </c>
      <c r="L474" s="24">
        <f t="shared" si="30"/>
        <v>0.25978156600026125</v>
      </c>
      <c r="M474" s="24">
        <f t="shared" si="31"/>
        <v>0.20779680868929276</v>
      </c>
    </row>
    <row r="475" spans="1:13" x14ac:dyDescent="0.3">
      <c r="A475" s="12">
        <v>43966</v>
      </c>
      <c r="B475" s="13" t="s">
        <v>20</v>
      </c>
      <c r="C475" s="13">
        <v>29283</v>
      </c>
      <c r="D475" s="13">
        <v>2477487</v>
      </c>
      <c r="E475" s="13">
        <v>2005719.3469999998</v>
      </c>
      <c r="F475" s="14">
        <v>77264.32873846154</v>
      </c>
      <c r="G475" s="11">
        <f>VLOOKUP(J475,Лист2!$C$1:$F$505,2,FALSE)</f>
        <v>19</v>
      </c>
      <c r="H475" s="11">
        <f>VLOOKUP(J475,Лист2!$C$1:$F$505,3,FALSE)</f>
        <v>1780</v>
      </c>
      <c r="I475" s="11">
        <f>VLOOKUP(J475,Лист2!$C$1:$F$505,4,FALSE)</f>
        <v>1615</v>
      </c>
      <c r="J475" s="11" t="str">
        <f t="shared" si="28"/>
        <v>43966Краснодар</v>
      </c>
      <c r="K475" s="11">
        <f t="shared" si="29"/>
        <v>20</v>
      </c>
      <c r="L475" s="24">
        <f t="shared" si="30"/>
        <v>0.23521119926655432</v>
      </c>
      <c r="M475" s="24">
        <f t="shared" si="31"/>
        <v>0.19668919525137266</v>
      </c>
    </row>
    <row r="476" spans="1:13" x14ac:dyDescent="0.3">
      <c r="A476" s="8">
        <v>43980</v>
      </c>
      <c r="B476" s="9" t="s">
        <v>20</v>
      </c>
      <c r="C476" s="9">
        <v>32782.5</v>
      </c>
      <c r="D476" s="9">
        <v>2854741.5</v>
      </c>
      <c r="E476" s="9">
        <v>2293738.9569999999</v>
      </c>
      <c r="F476" s="10">
        <v>58400.799200000001</v>
      </c>
      <c r="G476" s="11">
        <f>VLOOKUP(J476,Лист2!$C$1:$F$505,2,FALSE)</f>
        <v>20</v>
      </c>
      <c r="H476" s="11">
        <f>VLOOKUP(J476,Лист2!$C$1:$F$505,3,FALSE)</f>
        <v>2064</v>
      </c>
      <c r="I476" s="11">
        <f>VLOOKUP(J476,Лист2!$C$1:$F$505,4,FALSE)</f>
        <v>1896</v>
      </c>
      <c r="J476" s="11" t="str">
        <f t="shared" si="28"/>
        <v>43980Краснодар</v>
      </c>
      <c r="K476" s="11">
        <f t="shared" si="29"/>
        <v>22</v>
      </c>
      <c r="L476" s="24">
        <f t="shared" si="30"/>
        <v>0.24457994284307744</v>
      </c>
      <c r="M476" s="24">
        <f t="shared" si="31"/>
        <v>0.21911898137587418</v>
      </c>
    </row>
    <row r="477" spans="1:13" x14ac:dyDescent="0.3">
      <c r="A477" s="12">
        <v>43978</v>
      </c>
      <c r="B477" s="13" t="s">
        <v>21</v>
      </c>
      <c r="C477" s="13">
        <v>215592</v>
      </c>
      <c r="D477" s="13">
        <v>22342300.5</v>
      </c>
      <c r="E477" s="13">
        <v>16240834.603999998</v>
      </c>
      <c r="F477" s="14">
        <v>285591.72307692305</v>
      </c>
      <c r="G477" s="11">
        <f>VLOOKUP(J477,Лист2!$C$1:$F$505,2,FALSE)</f>
        <v>59</v>
      </c>
      <c r="H477" s="11">
        <f>VLOOKUP(J477,Лист2!$C$1:$F$505,3,FALSE)</f>
        <v>13942</v>
      </c>
      <c r="I477" s="11">
        <f>VLOOKUP(J477,Лист2!$C$1:$F$505,4,FALSE)</f>
        <v>12986</v>
      </c>
      <c r="J477" s="11" t="str">
        <f t="shared" si="28"/>
        <v>43978Москва Запад</v>
      </c>
      <c r="K477" s="11">
        <f t="shared" si="29"/>
        <v>22</v>
      </c>
      <c r="L477" s="24">
        <f t="shared" si="30"/>
        <v>0.37568672083497823</v>
      </c>
      <c r="M477" s="24">
        <f t="shared" si="31"/>
        <v>0.35810192731663382</v>
      </c>
    </row>
    <row r="478" spans="1:13" x14ac:dyDescent="0.3">
      <c r="A478" s="8">
        <v>43973</v>
      </c>
      <c r="B478" s="9" t="s">
        <v>21</v>
      </c>
      <c r="C478" s="9">
        <v>228334.5</v>
      </c>
      <c r="D478" s="9">
        <v>22380772.5</v>
      </c>
      <c r="E478" s="9">
        <v>17031004.072999999</v>
      </c>
      <c r="F478" s="10">
        <v>275436.23846153845</v>
      </c>
      <c r="G478" s="11">
        <f>VLOOKUP(J478,Лист2!$C$1:$F$505,2,FALSE)</f>
        <v>60</v>
      </c>
      <c r="H478" s="11">
        <f>VLOOKUP(J478,Лист2!$C$1:$F$505,3,FALSE)</f>
        <v>14050</v>
      </c>
      <c r="I478" s="11">
        <f>VLOOKUP(J478,Лист2!$C$1:$F$505,4,FALSE)</f>
        <v>13027</v>
      </c>
      <c r="J478" s="11" t="str">
        <f t="shared" si="28"/>
        <v>43973Москва Запад</v>
      </c>
      <c r="K478" s="11">
        <f t="shared" si="29"/>
        <v>21</v>
      </c>
      <c r="L478" s="24">
        <f t="shared" si="30"/>
        <v>0.31411937922563382</v>
      </c>
      <c r="M478" s="24">
        <f t="shared" si="31"/>
        <v>0.29794674270456112</v>
      </c>
    </row>
    <row r="479" spans="1:13" x14ac:dyDescent="0.3">
      <c r="A479" s="12">
        <v>43983</v>
      </c>
      <c r="B479" s="13" t="s">
        <v>21</v>
      </c>
      <c r="C479" s="13">
        <v>188776.5</v>
      </c>
      <c r="D479" s="13">
        <v>19465372.5</v>
      </c>
      <c r="E479" s="13">
        <v>14354207.141999999</v>
      </c>
      <c r="F479" s="14">
        <v>467483.70729230763</v>
      </c>
      <c r="G479" s="11">
        <f>VLOOKUP(J479,Лист2!$C$1:$F$505,2,FALSE)</f>
        <v>59</v>
      </c>
      <c r="H479" s="11">
        <f>VLOOKUP(J479,Лист2!$C$1:$F$505,3,FALSE)</f>
        <v>12299</v>
      </c>
      <c r="I479" s="11">
        <f>VLOOKUP(J479,Лист2!$C$1:$F$505,4,FALSE)</f>
        <v>11448</v>
      </c>
      <c r="J479" s="11" t="str">
        <f t="shared" si="28"/>
        <v>43983Москва Запад</v>
      </c>
      <c r="K479" s="11">
        <f t="shared" si="29"/>
        <v>23</v>
      </c>
      <c r="L479" s="24">
        <f t="shared" si="30"/>
        <v>0.3560743764833153</v>
      </c>
      <c r="M479" s="24">
        <f t="shared" si="31"/>
        <v>0.32350666287380053</v>
      </c>
    </row>
    <row r="480" spans="1:13" x14ac:dyDescent="0.3">
      <c r="A480" s="8">
        <v>43962</v>
      </c>
      <c r="B480" s="9" t="s">
        <v>21</v>
      </c>
      <c r="C480" s="9">
        <v>175293</v>
      </c>
      <c r="D480" s="9">
        <v>17919144</v>
      </c>
      <c r="E480" s="9">
        <v>12903628.608999999</v>
      </c>
      <c r="F480" s="10">
        <v>355401.60769230768</v>
      </c>
      <c r="G480" s="11">
        <f>VLOOKUP(J480,Лист2!$C$1:$F$505,2,FALSE)</f>
        <v>60</v>
      </c>
      <c r="H480" s="11">
        <f>VLOOKUP(J480,Лист2!$C$1:$F$505,3,FALSE)</f>
        <v>11100</v>
      </c>
      <c r="I480" s="11">
        <f>VLOOKUP(J480,Лист2!$C$1:$F$505,4,FALSE)</f>
        <v>10407</v>
      </c>
      <c r="J480" s="11" t="str">
        <f t="shared" si="28"/>
        <v>43962Москва Запад</v>
      </c>
      <c r="K480" s="11">
        <f t="shared" si="29"/>
        <v>20</v>
      </c>
      <c r="L480" s="24">
        <f t="shared" si="30"/>
        <v>0.38869030898035828</v>
      </c>
      <c r="M480" s="24">
        <f t="shared" si="31"/>
        <v>0.36114754419213252</v>
      </c>
    </row>
    <row r="481" spans="1:13" x14ac:dyDescent="0.3">
      <c r="A481" s="12">
        <v>43969</v>
      </c>
      <c r="B481" s="13" t="s">
        <v>21</v>
      </c>
      <c r="C481" s="13">
        <v>201999</v>
      </c>
      <c r="D481" s="13">
        <v>20422435.5</v>
      </c>
      <c r="E481" s="13">
        <v>14541626.939999998</v>
      </c>
      <c r="F481" s="14">
        <v>279597.86153846153</v>
      </c>
      <c r="G481" s="11">
        <f>VLOOKUP(J481,Лист2!$C$1:$F$505,2,FALSE)</f>
        <v>60</v>
      </c>
      <c r="H481" s="11">
        <f>VLOOKUP(J481,Лист2!$C$1:$F$505,3,FALSE)</f>
        <v>12460</v>
      </c>
      <c r="I481" s="11">
        <f>VLOOKUP(J481,Лист2!$C$1:$F$505,4,FALSE)</f>
        <v>11665</v>
      </c>
      <c r="J481" s="11" t="str">
        <f t="shared" si="28"/>
        <v>43969Москва Запад</v>
      </c>
      <c r="K481" s="11">
        <f t="shared" si="29"/>
        <v>21</v>
      </c>
      <c r="L481" s="24">
        <f t="shared" si="30"/>
        <v>0.40441200866070376</v>
      </c>
      <c r="M481" s="24">
        <f t="shared" si="31"/>
        <v>0.38518459602715827</v>
      </c>
    </row>
    <row r="482" spans="1:13" x14ac:dyDescent="0.3">
      <c r="A482" s="8">
        <v>43965</v>
      </c>
      <c r="B482" s="9" t="s">
        <v>21</v>
      </c>
      <c r="C482" s="9">
        <v>197946</v>
      </c>
      <c r="D482" s="9">
        <v>19942435.5</v>
      </c>
      <c r="E482" s="9">
        <v>14561721.772999998</v>
      </c>
      <c r="F482" s="10">
        <v>363750.55692307692</v>
      </c>
      <c r="G482" s="11">
        <f>VLOOKUP(J482,Лист2!$C$1:$F$505,2,FALSE)</f>
        <v>60</v>
      </c>
      <c r="H482" s="11">
        <f>VLOOKUP(J482,Лист2!$C$1:$F$505,3,FALSE)</f>
        <v>11935</v>
      </c>
      <c r="I482" s="11">
        <f>VLOOKUP(J482,Лист2!$C$1:$F$505,4,FALSE)</f>
        <v>11178</v>
      </c>
      <c r="J482" s="11" t="str">
        <f t="shared" si="28"/>
        <v>43965Москва Запад</v>
      </c>
      <c r="K482" s="11">
        <f t="shared" si="29"/>
        <v>20</v>
      </c>
      <c r="L482" s="24">
        <f t="shared" si="30"/>
        <v>0.36951081821771892</v>
      </c>
      <c r="M482" s="24">
        <f t="shared" si="31"/>
        <v>0.3445309042629327</v>
      </c>
    </row>
    <row r="483" spans="1:13" x14ac:dyDescent="0.3">
      <c r="A483" s="12">
        <v>43966</v>
      </c>
      <c r="B483" s="13" t="s">
        <v>21</v>
      </c>
      <c r="C483" s="13">
        <v>230896.5</v>
      </c>
      <c r="D483" s="13">
        <v>23085222</v>
      </c>
      <c r="E483" s="13">
        <v>17099721.813000001</v>
      </c>
      <c r="F483" s="14">
        <v>329754.63076923077</v>
      </c>
      <c r="G483" s="11">
        <f>VLOOKUP(J483,Лист2!$C$1:$F$505,2,FALSE)</f>
        <v>60</v>
      </c>
      <c r="H483" s="11">
        <f>VLOOKUP(J483,Лист2!$C$1:$F$505,3,FALSE)</f>
        <v>13544</v>
      </c>
      <c r="I483" s="11">
        <f>VLOOKUP(J483,Лист2!$C$1:$F$505,4,FALSE)</f>
        <v>12643</v>
      </c>
      <c r="J483" s="11" t="str">
        <f t="shared" si="28"/>
        <v>43966Москва Запад</v>
      </c>
      <c r="K483" s="11">
        <f t="shared" si="29"/>
        <v>20</v>
      </c>
      <c r="L483" s="24">
        <f t="shared" si="30"/>
        <v>0.35003494515621558</v>
      </c>
      <c r="M483" s="24">
        <f t="shared" si="31"/>
        <v>0.33075073489973439</v>
      </c>
    </row>
    <row r="484" spans="1:13" x14ac:dyDescent="0.3">
      <c r="A484" s="8">
        <v>43978</v>
      </c>
      <c r="B484" s="9" t="s">
        <v>22</v>
      </c>
      <c r="C484" s="9">
        <v>203532</v>
      </c>
      <c r="D484" s="9">
        <v>20953324.5</v>
      </c>
      <c r="E484" s="9">
        <v>15301120.521000002</v>
      </c>
      <c r="F484" s="10">
        <v>356339.00384615385</v>
      </c>
      <c r="G484" s="11">
        <f>VLOOKUP(J484,Лист2!$C$1:$F$505,2,FALSE)</f>
        <v>54</v>
      </c>
      <c r="H484" s="11">
        <f>VLOOKUP(J484,Лист2!$C$1:$F$505,3,FALSE)</f>
        <v>13091</v>
      </c>
      <c r="I484" s="11">
        <f>VLOOKUP(J484,Лист2!$C$1:$F$505,4,FALSE)</f>
        <v>12216</v>
      </c>
      <c r="J484" s="11" t="str">
        <f t="shared" si="28"/>
        <v>43978Москва Восток</v>
      </c>
      <c r="K484" s="11">
        <f t="shared" si="29"/>
        <v>22</v>
      </c>
      <c r="L484" s="24">
        <f t="shared" si="30"/>
        <v>0.36939804318531044</v>
      </c>
      <c r="M484" s="24">
        <f t="shared" si="31"/>
        <v>0.34610961778162208</v>
      </c>
    </row>
    <row r="485" spans="1:13" x14ac:dyDescent="0.3">
      <c r="A485" s="12">
        <v>43973</v>
      </c>
      <c r="B485" s="13" t="s">
        <v>22</v>
      </c>
      <c r="C485" s="13">
        <v>214428</v>
      </c>
      <c r="D485" s="13">
        <v>20812585.5</v>
      </c>
      <c r="E485" s="13">
        <v>15857489.721000001</v>
      </c>
      <c r="F485" s="14">
        <v>256649.16153846151</v>
      </c>
      <c r="G485" s="11">
        <f>VLOOKUP(J485,Лист2!$C$1:$F$505,2,FALSE)</f>
        <v>54</v>
      </c>
      <c r="H485" s="11">
        <f>VLOOKUP(J485,Лист2!$C$1:$F$505,3,FALSE)</f>
        <v>13014</v>
      </c>
      <c r="I485" s="11">
        <f>VLOOKUP(J485,Лист2!$C$1:$F$505,4,FALSE)</f>
        <v>12095</v>
      </c>
      <c r="J485" s="11" t="str">
        <f t="shared" si="28"/>
        <v>43973Москва Восток</v>
      </c>
      <c r="K485" s="11">
        <f t="shared" si="29"/>
        <v>21</v>
      </c>
      <c r="L485" s="24">
        <f t="shared" si="30"/>
        <v>0.31247668238674553</v>
      </c>
      <c r="M485" s="24">
        <f t="shared" si="31"/>
        <v>0.29629195415712023</v>
      </c>
    </row>
    <row r="486" spans="1:13" x14ac:dyDescent="0.3">
      <c r="A486" s="8">
        <v>43983</v>
      </c>
      <c r="B486" s="9" t="s">
        <v>22</v>
      </c>
      <c r="C486" s="9">
        <v>183228</v>
      </c>
      <c r="D486" s="9">
        <v>18914194.5</v>
      </c>
      <c r="E486" s="9">
        <v>13959979.012</v>
      </c>
      <c r="F486" s="10">
        <v>464232.54846153839</v>
      </c>
      <c r="G486" s="11">
        <f>VLOOKUP(J486,Лист2!$C$1:$F$505,2,FALSE)</f>
        <v>54</v>
      </c>
      <c r="H486" s="11">
        <f>VLOOKUP(J486,Лист2!$C$1:$F$505,3,FALSE)</f>
        <v>11864</v>
      </c>
      <c r="I486" s="11">
        <f>VLOOKUP(J486,Лист2!$C$1:$F$505,4,FALSE)</f>
        <v>11071</v>
      </c>
      <c r="J486" s="11" t="str">
        <f t="shared" si="28"/>
        <v>43983Москва Восток</v>
      </c>
      <c r="K486" s="11">
        <f t="shared" si="29"/>
        <v>23</v>
      </c>
      <c r="L486" s="24">
        <f t="shared" si="30"/>
        <v>0.35488702982585829</v>
      </c>
      <c r="M486" s="24">
        <f t="shared" si="31"/>
        <v>0.32163249928089943</v>
      </c>
    </row>
    <row r="487" spans="1:13" x14ac:dyDescent="0.3">
      <c r="A487" s="12">
        <v>43962</v>
      </c>
      <c r="B487" s="13" t="s">
        <v>22</v>
      </c>
      <c r="C487" s="13">
        <v>166948.5</v>
      </c>
      <c r="D487" s="13">
        <v>16971231</v>
      </c>
      <c r="E487" s="13">
        <v>12200989.641000001</v>
      </c>
      <c r="F487" s="14">
        <v>416475.07692307688</v>
      </c>
      <c r="G487" s="11">
        <f>VLOOKUP(J487,Лист2!$C$1:$F$505,2,FALSE)</f>
        <v>54</v>
      </c>
      <c r="H487" s="11">
        <f>VLOOKUP(J487,Лист2!$C$1:$F$505,3,FALSE)</f>
        <v>10570</v>
      </c>
      <c r="I487" s="11">
        <f>VLOOKUP(J487,Лист2!$C$1:$F$505,4,FALSE)</f>
        <v>9926</v>
      </c>
      <c r="J487" s="11" t="str">
        <f t="shared" si="28"/>
        <v>43962Москва Восток</v>
      </c>
      <c r="K487" s="11">
        <f t="shared" si="29"/>
        <v>20</v>
      </c>
      <c r="L487" s="24">
        <f t="shared" si="30"/>
        <v>0.39097167519675291</v>
      </c>
      <c r="M487" s="24">
        <f t="shared" si="31"/>
        <v>0.35683714273853651</v>
      </c>
    </row>
    <row r="488" spans="1:13" x14ac:dyDescent="0.3">
      <c r="A488" s="8">
        <v>43980</v>
      </c>
      <c r="B488" s="9" t="s">
        <v>21</v>
      </c>
      <c r="C488" s="9">
        <v>232102.5</v>
      </c>
      <c r="D488" s="9">
        <v>23120443.5</v>
      </c>
      <c r="E488" s="9">
        <v>17632080.519000001</v>
      </c>
      <c r="F488" s="10">
        <v>331721.66923076921</v>
      </c>
      <c r="G488" s="11">
        <f>VLOOKUP(J488,Лист2!$C$1:$F$505,2,FALSE)</f>
        <v>59</v>
      </c>
      <c r="H488" s="11">
        <f>VLOOKUP(J488,Лист2!$C$1:$F$505,3,FALSE)</f>
        <v>14507</v>
      </c>
      <c r="I488" s="11">
        <f>VLOOKUP(J488,Лист2!$C$1:$F$505,4,FALSE)</f>
        <v>13386</v>
      </c>
      <c r="J488" s="11" t="str">
        <f t="shared" si="28"/>
        <v>43980Москва Запад</v>
      </c>
      <c r="K488" s="11">
        <f t="shared" si="29"/>
        <v>22</v>
      </c>
      <c r="L488" s="24">
        <f t="shared" si="30"/>
        <v>0.31127143362837079</v>
      </c>
      <c r="M488" s="24">
        <f t="shared" si="31"/>
        <v>0.29245790400131899</v>
      </c>
    </row>
    <row r="489" spans="1:13" x14ac:dyDescent="0.3">
      <c r="A489" s="12">
        <v>43969</v>
      </c>
      <c r="B489" s="13" t="s">
        <v>22</v>
      </c>
      <c r="C489" s="13">
        <v>196560</v>
      </c>
      <c r="D489" s="13">
        <v>19855122</v>
      </c>
      <c r="E489" s="13">
        <v>14172342.450999999</v>
      </c>
      <c r="F489" s="14">
        <v>269626.30769230769</v>
      </c>
      <c r="G489" s="11">
        <f>VLOOKUP(J489,Лист2!$C$1:$F$505,2,FALSE)</f>
        <v>54</v>
      </c>
      <c r="H489" s="11">
        <f>VLOOKUP(J489,Лист2!$C$1:$F$505,3,FALSE)</f>
        <v>12012</v>
      </c>
      <c r="I489" s="11">
        <f>VLOOKUP(J489,Лист2!$C$1:$F$505,4,FALSE)</f>
        <v>11308</v>
      </c>
      <c r="J489" s="11" t="str">
        <f t="shared" si="28"/>
        <v>43969Москва Восток</v>
      </c>
      <c r="K489" s="11">
        <f t="shared" si="29"/>
        <v>21</v>
      </c>
      <c r="L489" s="24">
        <f t="shared" si="30"/>
        <v>0.40097673116832033</v>
      </c>
      <c r="M489" s="24">
        <f t="shared" si="31"/>
        <v>0.38195190809305773</v>
      </c>
    </row>
    <row r="490" spans="1:13" x14ac:dyDescent="0.3">
      <c r="A490" s="8">
        <v>43965</v>
      </c>
      <c r="B490" s="9" t="s">
        <v>22</v>
      </c>
      <c r="C490" s="9">
        <v>186496.5</v>
      </c>
      <c r="D490" s="9">
        <v>18640998</v>
      </c>
      <c r="E490" s="9">
        <v>13641908.620999999</v>
      </c>
      <c r="F490" s="10">
        <v>364896.93846153846</v>
      </c>
      <c r="G490" s="11">
        <f>VLOOKUP(J490,Лист2!$C$1:$F$505,2,FALSE)</f>
        <v>54</v>
      </c>
      <c r="H490" s="11">
        <f>VLOOKUP(J490,Лист2!$C$1:$F$505,3,FALSE)</f>
        <v>11194</v>
      </c>
      <c r="I490" s="11">
        <f>VLOOKUP(J490,Лист2!$C$1:$F$505,4,FALSE)</f>
        <v>10554</v>
      </c>
      <c r="J490" s="11" t="str">
        <f t="shared" si="28"/>
        <v>43965Москва Восток</v>
      </c>
      <c r="K490" s="11">
        <f t="shared" si="29"/>
        <v>20</v>
      </c>
      <c r="L490" s="24">
        <f t="shared" si="30"/>
        <v>0.3664508770645577</v>
      </c>
      <c r="M490" s="24">
        <f t="shared" si="31"/>
        <v>0.33970264493669949</v>
      </c>
    </row>
    <row r="491" spans="1:13" x14ac:dyDescent="0.3">
      <c r="A491" s="12">
        <v>43966</v>
      </c>
      <c r="B491" s="13" t="s">
        <v>22</v>
      </c>
      <c r="C491" s="13">
        <v>219772.5</v>
      </c>
      <c r="D491" s="13">
        <v>21895294.5</v>
      </c>
      <c r="E491" s="13">
        <v>16241999.308</v>
      </c>
      <c r="F491" s="14">
        <v>317179.04615384614</v>
      </c>
      <c r="G491" s="11">
        <f>VLOOKUP(J491,Лист2!$C$1:$F$505,2,FALSE)</f>
        <v>54</v>
      </c>
      <c r="H491" s="11">
        <f>VLOOKUP(J491,Лист2!$C$1:$F$505,3,FALSE)</f>
        <v>12791</v>
      </c>
      <c r="I491" s="11">
        <f>VLOOKUP(J491,Лист2!$C$1:$F$505,4,FALSE)</f>
        <v>11950</v>
      </c>
      <c r="J491" s="11" t="str">
        <f t="shared" si="28"/>
        <v>43966Москва Восток</v>
      </c>
      <c r="K491" s="11">
        <f t="shared" si="29"/>
        <v>20</v>
      </c>
      <c r="L491" s="24">
        <f t="shared" si="30"/>
        <v>0.34806645935611313</v>
      </c>
      <c r="M491" s="24">
        <f t="shared" si="31"/>
        <v>0.32853813404719506</v>
      </c>
    </row>
    <row r="492" spans="1:13" x14ac:dyDescent="0.3">
      <c r="A492" s="8">
        <v>43980</v>
      </c>
      <c r="B492" s="9" t="s">
        <v>22</v>
      </c>
      <c r="C492" s="9">
        <v>226476</v>
      </c>
      <c r="D492" s="9">
        <v>22416151.5</v>
      </c>
      <c r="E492" s="9">
        <v>17175270.221000001</v>
      </c>
      <c r="F492" s="10">
        <v>306548.18846153846</v>
      </c>
      <c r="G492" s="11">
        <f>VLOOKUP(J492,Лист2!$C$1:$F$505,2,FALSE)</f>
        <v>54</v>
      </c>
      <c r="H492" s="11">
        <f>VLOOKUP(J492,Лист2!$C$1:$F$505,3,FALSE)</f>
        <v>14031</v>
      </c>
      <c r="I492" s="11">
        <f>VLOOKUP(J492,Лист2!$C$1:$F$505,4,FALSE)</f>
        <v>12943</v>
      </c>
      <c r="J492" s="11" t="str">
        <f t="shared" si="28"/>
        <v>43980Москва Восток</v>
      </c>
      <c r="K492" s="11">
        <f t="shared" si="29"/>
        <v>22</v>
      </c>
      <c r="L492" s="24">
        <f t="shared" si="30"/>
        <v>0.30514112509228736</v>
      </c>
      <c r="M492" s="24">
        <f t="shared" si="31"/>
        <v>0.28729289420467513</v>
      </c>
    </row>
    <row r="493" spans="1:13" x14ac:dyDescent="0.3">
      <c r="A493" s="12">
        <v>43978</v>
      </c>
      <c r="B493" s="13" t="s">
        <v>24</v>
      </c>
      <c r="C493" s="13">
        <v>8362.5</v>
      </c>
      <c r="D493" s="13">
        <v>687684</v>
      </c>
      <c r="E493" s="13">
        <v>597300.38899999997</v>
      </c>
      <c r="F493" s="14">
        <v>48380.499253846152</v>
      </c>
      <c r="G493" s="11">
        <f>VLOOKUP(J493,Лист2!$C$1:$F$505,2,FALSE)</f>
        <v>7</v>
      </c>
      <c r="H493" s="11">
        <f>VLOOKUP(J493,Лист2!$C$1:$F$505,3,FALSE)</f>
        <v>409</v>
      </c>
      <c r="I493" s="11">
        <f>VLOOKUP(J493,Лист2!$C$1:$F$505,4,FALSE)</f>
        <v>329</v>
      </c>
      <c r="J493" s="11" t="str">
        <f t="shared" si="28"/>
        <v>43978Тюмень</v>
      </c>
      <c r="K493" s="11">
        <f t="shared" si="29"/>
        <v>22</v>
      </c>
      <c r="L493" s="24">
        <f t="shared" si="30"/>
        <v>0.15132019443570133</v>
      </c>
      <c r="M493" s="24">
        <f t="shared" si="31"/>
        <v>7.0321587796846191E-2</v>
      </c>
    </row>
    <row r="494" spans="1:13" x14ac:dyDescent="0.3">
      <c r="A494" s="8">
        <v>43973</v>
      </c>
      <c r="B494" s="9" t="s">
        <v>23</v>
      </c>
      <c r="C494" s="9">
        <v>17008.5</v>
      </c>
      <c r="D494" s="9">
        <v>1398771</v>
      </c>
      <c r="E494" s="9">
        <v>1144986.3970000001</v>
      </c>
      <c r="F494" s="10">
        <v>158820.4117</v>
      </c>
      <c r="G494" s="11">
        <f>VLOOKUP(J494,Лист2!$C$1:$F$505,2,FALSE)</f>
        <v>18</v>
      </c>
      <c r="H494" s="11">
        <f>VLOOKUP(J494,Лист2!$C$1:$F$505,3,FALSE)</f>
        <v>985</v>
      </c>
      <c r="I494" s="11">
        <f>VLOOKUP(J494,Лист2!$C$1:$F$505,4,FALSE)</f>
        <v>861</v>
      </c>
      <c r="J494" s="11" t="str">
        <f t="shared" si="28"/>
        <v>43973Новосибирск</v>
      </c>
      <c r="K494" s="11">
        <f t="shared" si="29"/>
        <v>21</v>
      </c>
      <c r="L494" s="24">
        <f t="shared" si="30"/>
        <v>0.22164857474721586</v>
      </c>
      <c r="M494" s="24">
        <f t="shared" si="31"/>
        <v>8.2939143686612621E-2</v>
      </c>
    </row>
    <row r="495" spans="1:13" x14ac:dyDescent="0.3">
      <c r="A495" s="12">
        <v>43983</v>
      </c>
      <c r="B495" s="13" t="s">
        <v>25</v>
      </c>
      <c r="C495" s="13">
        <v>5166</v>
      </c>
      <c r="D495" s="13">
        <v>389013</v>
      </c>
      <c r="E495" s="13">
        <v>357353.07299999997</v>
      </c>
      <c r="F495" s="14">
        <v>141592.70844615385</v>
      </c>
      <c r="G495" s="11">
        <f>VLOOKUP(J495,Лист2!$C$1:$F$505,2,FALSE)</f>
        <v>9</v>
      </c>
      <c r="H495" s="11">
        <f>VLOOKUP(J495,Лист2!$C$1:$F$505,3,FALSE)</f>
        <v>294</v>
      </c>
      <c r="I495" s="11">
        <f>VLOOKUP(J495,Лист2!$C$1:$F$505,4,FALSE)</f>
        <v>224</v>
      </c>
      <c r="J495" s="11" t="str">
        <f t="shared" si="28"/>
        <v>43983Томск</v>
      </c>
      <c r="K495" s="11">
        <f t="shared" si="29"/>
        <v>23</v>
      </c>
      <c r="L495" s="24">
        <f t="shared" si="30"/>
        <v>8.8595647811877162E-2</v>
      </c>
      <c r="M495" s="24">
        <f t="shared" si="31"/>
        <v>-0.30763071525665553</v>
      </c>
    </row>
    <row r="496" spans="1:13" x14ac:dyDescent="0.3">
      <c r="A496" s="8">
        <v>43962</v>
      </c>
      <c r="B496" s="9" t="s">
        <v>23</v>
      </c>
      <c r="C496" s="9">
        <v>10941</v>
      </c>
      <c r="D496" s="9">
        <v>880356</v>
      </c>
      <c r="E496" s="9">
        <v>723289.05500000005</v>
      </c>
      <c r="F496" s="10">
        <v>166333.57363076921</v>
      </c>
      <c r="G496" s="11">
        <f>VLOOKUP(J496,Лист2!$C$1:$F$505,2,FALSE)</f>
        <v>15</v>
      </c>
      <c r="H496" s="11">
        <f>VLOOKUP(J496,Лист2!$C$1:$F$505,3,FALSE)</f>
        <v>654</v>
      </c>
      <c r="I496" s="11">
        <f>VLOOKUP(J496,Лист2!$C$1:$F$505,4,FALSE)</f>
        <v>564</v>
      </c>
      <c r="J496" s="11" t="str">
        <f t="shared" si="28"/>
        <v>43962Новосибирск</v>
      </c>
      <c r="K496" s="11">
        <f t="shared" si="29"/>
        <v>20</v>
      </c>
      <c r="L496" s="24">
        <f t="shared" si="30"/>
        <v>0.21715653501766308</v>
      </c>
      <c r="M496" s="24">
        <f t="shared" si="31"/>
        <v>-1.2811791588314943E-2</v>
      </c>
    </row>
    <row r="497" spans="1:13" x14ac:dyDescent="0.3">
      <c r="A497" s="12">
        <v>43969</v>
      </c>
      <c r="B497" s="13" t="s">
        <v>23</v>
      </c>
      <c r="C497" s="13">
        <v>14497.5</v>
      </c>
      <c r="D497" s="13">
        <v>1230711</v>
      </c>
      <c r="E497" s="13">
        <v>1005560.455</v>
      </c>
      <c r="F497" s="14">
        <v>171097.83406153845</v>
      </c>
      <c r="G497" s="11">
        <f>VLOOKUP(J497,Лист2!$C$1:$F$505,2,FALSE)</f>
        <v>16</v>
      </c>
      <c r="H497" s="11">
        <f>VLOOKUP(J497,Лист2!$C$1:$F$505,3,FALSE)</f>
        <v>864</v>
      </c>
      <c r="I497" s="11">
        <f>VLOOKUP(J497,Лист2!$C$1:$F$505,4,FALSE)</f>
        <v>765</v>
      </c>
      <c r="J497" s="11" t="str">
        <f t="shared" si="28"/>
        <v>43969Новосибирск</v>
      </c>
      <c r="K497" s="11">
        <f t="shared" si="29"/>
        <v>21</v>
      </c>
      <c r="L497" s="24">
        <f t="shared" si="30"/>
        <v>0.22390552838516312</v>
      </c>
      <c r="M497" s="24">
        <f t="shared" si="31"/>
        <v>5.3753815267587858E-2</v>
      </c>
    </row>
    <row r="498" spans="1:13" x14ac:dyDescent="0.3">
      <c r="A498" s="8">
        <v>43965</v>
      </c>
      <c r="B498" s="9" t="s">
        <v>23</v>
      </c>
      <c r="C498" s="9">
        <v>13810.5</v>
      </c>
      <c r="D498" s="9">
        <v>1131676.5</v>
      </c>
      <c r="E498" s="9">
        <v>966968.63599999994</v>
      </c>
      <c r="F498" s="10">
        <v>195740.02307692307</v>
      </c>
      <c r="G498" s="11">
        <f>VLOOKUP(J498,Лист2!$C$1:$F$505,2,FALSE)</f>
        <v>16</v>
      </c>
      <c r="H498" s="11">
        <f>VLOOKUP(J498,Лист2!$C$1:$F$505,3,FALSE)</f>
        <v>834</v>
      </c>
      <c r="I498" s="11">
        <f>VLOOKUP(J498,Лист2!$C$1:$F$505,4,FALSE)</f>
        <v>735</v>
      </c>
      <c r="J498" s="11" t="str">
        <f t="shared" si="28"/>
        <v>43965Новосибирск</v>
      </c>
      <c r="K498" s="11">
        <f t="shared" si="29"/>
        <v>20</v>
      </c>
      <c r="L498" s="24">
        <f t="shared" si="30"/>
        <v>0.17033423615613533</v>
      </c>
      <c r="M498" s="24">
        <f t="shared" si="31"/>
        <v>-3.2092208497363314E-2</v>
      </c>
    </row>
    <row r="499" spans="1:13" x14ac:dyDescent="0.3">
      <c r="A499" s="12">
        <v>43966</v>
      </c>
      <c r="B499" s="13" t="s">
        <v>23</v>
      </c>
      <c r="C499" s="13">
        <v>13752</v>
      </c>
      <c r="D499" s="13">
        <v>1091040</v>
      </c>
      <c r="E499" s="13">
        <v>898790.64599999995</v>
      </c>
      <c r="F499" s="14">
        <v>149313.46028461537</v>
      </c>
      <c r="G499" s="11">
        <f>VLOOKUP(J499,Лист2!$C$1:$F$505,2,FALSE)</f>
        <v>16</v>
      </c>
      <c r="H499" s="11">
        <f>VLOOKUP(J499,Лист2!$C$1:$F$505,3,FALSE)</f>
        <v>817</v>
      </c>
      <c r="I499" s="11">
        <f>VLOOKUP(J499,Лист2!$C$1:$F$505,4,FALSE)</f>
        <v>718</v>
      </c>
      <c r="J499" s="11" t="str">
        <f t="shared" si="28"/>
        <v>43966Новосибирск</v>
      </c>
      <c r="K499" s="11">
        <f t="shared" si="29"/>
        <v>20</v>
      </c>
      <c r="L499" s="24">
        <f t="shared" si="30"/>
        <v>0.21389781352931445</v>
      </c>
      <c r="M499" s="24">
        <f t="shared" si="31"/>
        <v>4.7770739389053102E-2</v>
      </c>
    </row>
    <row r="500" spans="1:13" x14ac:dyDescent="0.3">
      <c r="A500" s="8">
        <v>43978</v>
      </c>
      <c r="B500" s="9" t="s">
        <v>23</v>
      </c>
      <c r="C500" s="9">
        <v>15276</v>
      </c>
      <c r="D500" s="9">
        <v>1350199.5</v>
      </c>
      <c r="E500" s="9">
        <v>1100106.21</v>
      </c>
      <c r="F500" s="10">
        <v>107692.85196923077</v>
      </c>
      <c r="G500" s="11">
        <f>VLOOKUP(J500,Лист2!$C$1:$F$505,2,FALSE)</f>
        <v>18</v>
      </c>
      <c r="H500" s="11">
        <f>VLOOKUP(J500,Лист2!$C$1:$F$505,3,FALSE)</f>
        <v>962</v>
      </c>
      <c r="I500" s="11">
        <f>VLOOKUP(J500,Лист2!$C$1:$F$505,4,FALSE)</f>
        <v>859</v>
      </c>
      <c r="J500" s="11" t="str">
        <f t="shared" si="28"/>
        <v>43978Новосибирск</v>
      </c>
      <c r="K500" s="11">
        <f t="shared" si="29"/>
        <v>22</v>
      </c>
      <c r="L500" s="24">
        <f t="shared" si="30"/>
        <v>0.22733558607945686</v>
      </c>
      <c r="M500" s="24">
        <f t="shared" si="31"/>
        <v>0.12944244540785682</v>
      </c>
    </row>
    <row r="501" spans="1:13" x14ac:dyDescent="0.3">
      <c r="A501" s="12">
        <v>43983</v>
      </c>
      <c r="B501" s="13" t="s">
        <v>26</v>
      </c>
      <c r="C501" s="13">
        <v>4408.5</v>
      </c>
      <c r="D501" s="13">
        <v>410892</v>
      </c>
      <c r="E501" s="13">
        <v>346029.05</v>
      </c>
      <c r="F501" s="14">
        <v>36168.753846153842</v>
      </c>
      <c r="G501" s="11">
        <f>VLOOKUP(J501,Лист2!$C$1:$F$505,2,FALSE)</f>
        <v>6</v>
      </c>
      <c r="H501" s="11">
        <f>VLOOKUP(J501,Лист2!$C$1:$F$505,3,FALSE)</f>
        <v>237</v>
      </c>
      <c r="I501" s="11">
        <f>VLOOKUP(J501,Лист2!$C$1:$F$505,4,FALSE)</f>
        <v>175</v>
      </c>
      <c r="J501" s="11" t="str">
        <f t="shared" si="28"/>
        <v>43983Уфа</v>
      </c>
      <c r="K501" s="11">
        <f t="shared" si="29"/>
        <v>23</v>
      </c>
      <c r="L501" s="24">
        <f t="shared" si="30"/>
        <v>0.18744943524250351</v>
      </c>
      <c r="M501" s="24">
        <f t="shared" si="31"/>
        <v>8.2924240475896957E-2</v>
      </c>
    </row>
    <row r="502" spans="1:13" x14ac:dyDescent="0.3">
      <c r="A502" s="8">
        <v>43980</v>
      </c>
      <c r="B502" s="9" t="s">
        <v>24</v>
      </c>
      <c r="C502" s="9">
        <v>9927</v>
      </c>
      <c r="D502" s="9">
        <v>850840.5</v>
      </c>
      <c r="E502" s="9">
        <v>733232.38899999997</v>
      </c>
      <c r="F502" s="10">
        <v>51066.353846153841</v>
      </c>
      <c r="G502" s="11">
        <f>VLOOKUP(J502,Лист2!$C$1:$F$505,2,FALSE)</f>
        <v>7</v>
      </c>
      <c r="H502" s="11">
        <f>VLOOKUP(J502,Лист2!$C$1:$F$505,3,FALSE)</f>
        <v>491</v>
      </c>
      <c r="I502" s="11">
        <f>VLOOKUP(J502,Лист2!$C$1:$F$505,4,FALSE)</f>
        <v>411</v>
      </c>
      <c r="J502" s="11" t="str">
        <f t="shared" si="28"/>
        <v>43980Тюмень</v>
      </c>
      <c r="K502" s="11">
        <f t="shared" si="29"/>
        <v>22</v>
      </c>
      <c r="L502" s="24">
        <f t="shared" si="30"/>
        <v>0.16039677565307339</v>
      </c>
      <c r="M502" s="24">
        <f t="shared" si="31"/>
        <v>9.0751251788805248E-2</v>
      </c>
    </row>
    <row r="503" spans="1:13" x14ac:dyDescent="0.3">
      <c r="A503" s="12">
        <v>43983</v>
      </c>
      <c r="B503" s="13" t="s">
        <v>24</v>
      </c>
      <c r="C503" s="13">
        <v>9474</v>
      </c>
      <c r="D503" s="13">
        <v>802447.5</v>
      </c>
      <c r="E503" s="13">
        <v>682814.14599999995</v>
      </c>
      <c r="F503" s="14">
        <v>81560.983369230773</v>
      </c>
      <c r="G503" s="11">
        <f>VLOOKUP(J503,Лист2!$C$1:$F$505,2,FALSE)</f>
        <v>7</v>
      </c>
      <c r="H503" s="11">
        <f>VLOOKUP(J503,Лист2!$C$1:$F$505,3,FALSE)</f>
        <v>500</v>
      </c>
      <c r="I503" s="11">
        <f>VLOOKUP(J503,Лист2!$C$1:$F$505,4,FALSE)</f>
        <v>418</v>
      </c>
      <c r="J503" s="11" t="str">
        <f t="shared" si="28"/>
        <v>43983Тюмень</v>
      </c>
      <c r="K503" s="11">
        <f t="shared" si="29"/>
        <v>23</v>
      </c>
      <c r="L503" s="24">
        <f t="shared" si="30"/>
        <v>0.17520632034474584</v>
      </c>
      <c r="M503" s="24">
        <f t="shared" si="31"/>
        <v>5.5758028526212283E-2</v>
      </c>
    </row>
    <row r="504" spans="1:13" x14ac:dyDescent="0.3">
      <c r="A504" s="8">
        <v>43980</v>
      </c>
      <c r="B504" s="9" t="s">
        <v>23</v>
      </c>
      <c r="C504" s="9">
        <v>16878</v>
      </c>
      <c r="D504" s="9">
        <v>1438255.5</v>
      </c>
      <c r="E504" s="9">
        <v>1180692.7039999999</v>
      </c>
      <c r="F504" s="10">
        <v>102040.10621538461</v>
      </c>
      <c r="G504" s="11">
        <f>VLOOKUP(J504,Лист2!$C$1:$F$505,2,FALSE)</f>
        <v>18</v>
      </c>
      <c r="H504" s="11">
        <f>VLOOKUP(J504,Лист2!$C$1:$F$505,3,FALSE)</f>
        <v>1014</v>
      </c>
      <c r="I504" s="11">
        <f>VLOOKUP(J504,Лист2!$C$1:$F$505,4,FALSE)</f>
        <v>893</v>
      </c>
      <c r="J504" s="11" t="str">
        <f t="shared" si="28"/>
        <v>43980Новосибирск</v>
      </c>
      <c r="K504" s="11">
        <f t="shared" si="29"/>
        <v>22</v>
      </c>
      <c r="L504" s="24">
        <f t="shared" si="30"/>
        <v>0.21814549639158279</v>
      </c>
      <c r="M504" s="24">
        <f t="shared" si="31"/>
        <v>0.13172156417815511</v>
      </c>
    </row>
    <row r="505" spans="1:13" x14ac:dyDescent="0.3">
      <c r="A505" s="15">
        <v>43983</v>
      </c>
      <c r="B505" s="16" t="s">
        <v>23</v>
      </c>
      <c r="C505" s="16">
        <v>14238</v>
      </c>
      <c r="D505" s="16">
        <v>1293219</v>
      </c>
      <c r="E505" s="16">
        <v>1006008.1159999999</v>
      </c>
      <c r="F505" s="17">
        <v>129348.2923076923</v>
      </c>
      <c r="G505" s="11">
        <f>VLOOKUP(J505,Лист2!$C$1:$F$505,2,FALSE)</f>
        <v>18</v>
      </c>
      <c r="H505" s="11">
        <f>VLOOKUP(J505,Лист2!$C$1:$F$505,3,FALSE)</f>
        <v>923</v>
      </c>
      <c r="I505" s="11">
        <f>VLOOKUP(J505,Лист2!$C$1:$F$505,4,FALSE)</f>
        <v>824</v>
      </c>
      <c r="J505" s="11" t="str">
        <f t="shared" si="28"/>
        <v>43983Новосибирск</v>
      </c>
      <c r="K505" s="11">
        <f t="shared" si="29"/>
        <v>23</v>
      </c>
      <c r="L505" s="24">
        <f t="shared" si="30"/>
        <v>0.2854955933576187</v>
      </c>
      <c r="M505" s="24">
        <f t="shared" si="31"/>
        <v>0.15691979933520517</v>
      </c>
    </row>
    <row r="506" spans="1:13" x14ac:dyDescent="0.3">
      <c r="A506" s="2"/>
      <c r="B506" s="3"/>
      <c r="H506" s="3"/>
      <c r="I506" s="3"/>
    </row>
    <row r="507" spans="1:13" x14ac:dyDescent="0.3">
      <c r="A507" s="2"/>
      <c r="B507" s="3"/>
      <c r="H507" s="3"/>
      <c r="I507" s="3"/>
    </row>
    <row r="508" spans="1:13" x14ac:dyDescent="0.3">
      <c r="A508" s="2"/>
      <c r="B508" s="3"/>
      <c r="H508" s="3"/>
      <c r="I508" s="3"/>
    </row>
    <row r="509" spans="1:13" x14ac:dyDescent="0.3">
      <c r="A509" s="2"/>
      <c r="B509" s="3"/>
      <c r="H509" s="3"/>
      <c r="I509" s="3"/>
    </row>
    <row r="510" spans="1:13" x14ac:dyDescent="0.3">
      <c r="A510" s="2"/>
      <c r="B510" s="3"/>
      <c r="H510" s="3"/>
      <c r="I510" s="3"/>
    </row>
    <row r="511" spans="1:13" x14ac:dyDescent="0.3">
      <c r="A511" s="2"/>
      <c r="B511" s="3"/>
      <c r="H511" s="3"/>
      <c r="I511" s="3"/>
    </row>
    <row r="512" spans="1:13" x14ac:dyDescent="0.3">
      <c r="A512" s="2"/>
      <c r="B512" s="3"/>
      <c r="H512" s="3"/>
      <c r="I512" s="3"/>
    </row>
    <row r="513" spans="1:9" x14ac:dyDescent="0.3">
      <c r="A513" s="2"/>
      <c r="B513" s="3"/>
      <c r="H513" s="3"/>
      <c r="I513" s="3"/>
    </row>
    <row r="514" spans="1:9" x14ac:dyDescent="0.3">
      <c r="A514" s="2"/>
      <c r="B514" s="3"/>
      <c r="H514" s="3"/>
      <c r="I514" s="3"/>
    </row>
    <row r="515" spans="1:9" x14ac:dyDescent="0.3">
      <c r="A515" s="2"/>
      <c r="B515" s="3"/>
      <c r="H515" s="3"/>
      <c r="I515" s="3"/>
    </row>
    <row r="516" spans="1:9" x14ac:dyDescent="0.3">
      <c r="A516" s="2"/>
      <c r="B516" s="3"/>
      <c r="H516" s="3"/>
      <c r="I516" s="3"/>
    </row>
    <row r="517" spans="1:9" x14ac:dyDescent="0.3">
      <c r="A517" s="2"/>
      <c r="B517" s="3"/>
      <c r="H517" s="3"/>
      <c r="I517" s="3"/>
    </row>
    <row r="518" spans="1:9" x14ac:dyDescent="0.3">
      <c r="A518" s="2"/>
      <c r="B518" s="3"/>
      <c r="H518" s="3"/>
      <c r="I518" s="3"/>
    </row>
    <row r="519" spans="1:9" x14ac:dyDescent="0.3">
      <c r="A519" s="2"/>
      <c r="B519" s="3"/>
      <c r="H519" s="3"/>
      <c r="I519" s="3"/>
    </row>
    <row r="520" spans="1:9" x14ac:dyDescent="0.3">
      <c r="A520" s="2"/>
      <c r="B520" s="3"/>
      <c r="H520" s="3"/>
      <c r="I520" s="3"/>
    </row>
    <row r="521" spans="1:9" x14ac:dyDescent="0.3">
      <c r="A521" s="2"/>
      <c r="B521" s="3"/>
      <c r="H521" s="3"/>
      <c r="I521" s="3"/>
    </row>
    <row r="522" spans="1:9" x14ac:dyDescent="0.3">
      <c r="A522" s="2"/>
      <c r="B522" s="3"/>
      <c r="H522" s="3"/>
      <c r="I522" s="3"/>
    </row>
    <row r="523" spans="1:9" x14ac:dyDescent="0.3">
      <c r="A523" s="2"/>
      <c r="B523" s="3"/>
      <c r="H523" s="3"/>
      <c r="I523" s="3"/>
    </row>
    <row r="524" spans="1:9" x14ac:dyDescent="0.3">
      <c r="A524" s="2"/>
      <c r="B524" s="3"/>
      <c r="H524" s="3"/>
      <c r="I524" s="3"/>
    </row>
    <row r="525" spans="1:9" x14ac:dyDescent="0.3">
      <c r="A525" s="2"/>
      <c r="B525" s="3"/>
      <c r="H525" s="3"/>
      <c r="I525" s="3"/>
    </row>
    <row r="526" spans="1:9" x14ac:dyDescent="0.3">
      <c r="A526" s="2"/>
      <c r="B526" s="3"/>
      <c r="H526" s="3"/>
      <c r="I526" s="3"/>
    </row>
    <row r="527" spans="1:9" x14ac:dyDescent="0.3">
      <c r="A527" s="2"/>
      <c r="B527" s="3"/>
      <c r="H527" s="3"/>
      <c r="I527" s="3"/>
    </row>
    <row r="528" spans="1:9" x14ac:dyDescent="0.3">
      <c r="A528" s="2"/>
      <c r="B528" s="3"/>
      <c r="H528" s="3"/>
      <c r="I528" s="3"/>
    </row>
    <row r="529" spans="1:9" x14ac:dyDescent="0.3">
      <c r="A529" s="2"/>
      <c r="B529" s="3"/>
      <c r="H529" s="3"/>
      <c r="I529" s="3"/>
    </row>
    <row r="530" spans="1:9" x14ac:dyDescent="0.3">
      <c r="A530" s="2"/>
      <c r="B530" s="3"/>
      <c r="H530" s="3"/>
      <c r="I530" s="3"/>
    </row>
    <row r="531" spans="1:9" x14ac:dyDescent="0.3">
      <c r="A531" s="2"/>
      <c r="B531" s="3"/>
      <c r="H531" s="3"/>
      <c r="I531" s="3"/>
    </row>
    <row r="532" spans="1:9" x14ac:dyDescent="0.3">
      <c r="A532" s="2"/>
      <c r="B532" s="3"/>
      <c r="H532" s="3"/>
      <c r="I532" s="3"/>
    </row>
    <row r="533" spans="1:9" x14ac:dyDescent="0.3">
      <c r="A533" s="2"/>
      <c r="B533" s="3"/>
      <c r="H533" s="3"/>
      <c r="I533" s="3"/>
    </row>
    <row r="534" spans="1:9" x14ac:dyDescent="0.3">
      <c r="A534" s="2"/>
      <c r="B534" s="3"/>
      <c r="H534" s="3"/>
      <c r="I534" s="3"/>
    </row>
    <row r="535" spans="1:9" x14ac:dyDescent="0.3">
      <c r="A535" s="2"/>
      <c r="B535" s="3"/>
      <c r="H535" s="3"/>
      <c r="I535" s="3"/>
    </row>
    <row r="536" spans="1:9" x14ac:dyDescent="0.3">
      <c r="A536" s="2"/>
      <c r="B536" s="3"/>
      <c r="H536" s="3"/>
      <c r="I536" s="3"/>
    </row>
    <row r="537" spans="1:9" x14ac:dyDescent="0.3">
      <c r="A537" s="2"/>
      <c r="B537" s="3"/>
      <c r="H537" s="3"/>
      <c r="I537" s="3"/>
    </row>
    <row r="538" spans="1:9" x14ac:dyDescent="0.3">
      <c r="A538" s="2"/>
      <c r="B538" s="3"/>
      <c r="H538" s="3"/>
      <c r="I538" s="3"/>
    </row>
    <row r="539" spans="1:9" x14ac:dyDescent="0.3">
      <c r="A539" s="2"/>
      <c r="B539" s="3"/>
      <c r="H539" s="3"/>
      <c r="I539" s="3"/>
    </row>
    <row r="540" spans="1:9" x14ac:dyDescent="0.3">
      <c r="A540" s="2"/>
      <c r="B540" s="3"/>
      <c r="H540" s="3"/>
      <c r="I540" s="3"/>
    </row>
    <row r="541" spans="1:9" x14ac:dyDescent="0.3">
      <c r="A541" s="2"/>
      <c r="B541" s="3"/>
      <c r="H541" s="3"/>
      <c r="I541" s="3"/>
    </row>
    <row r="542" spans="1:9" x14ac:dyDescent="0.3">
      <c r="A542" s="2"/>
      <c r="B542" s="3"/>
      <c r="H542" s="3"/>
      <c r="I542" s="3"/>
    </row>
    <row r="543" spans="1:9" x14ac:dyDescent="0.3">
      <c r="A543" s="2"/>
      <c r="B543" s="3"/>
      <c r="H543" s="3"/>
      <c r="I543" s="3"/>
    </row>
    <row r="544" spans="1:9" x14ac:dyDescent="0.3">
      <c r="A544" s="2"/>
      <c r="B544" s="3"/>
      <c r="H544" s="3"/>
      <c r="I544" s="3"/>
    </row>
    <row r="545" spans="1:9" x14ac:dyDescent="0.3">
      <c r="A545" s="2"/>
      <c r="B545" s="3"/>
      <c r="H545" s="3"/>
      <c r="I545" s="3"/>
    </row>
    <row r="546" spans="1:9" x14ac:dyDescent="0.3">
      <c r="A546" s="2"/>
      <c r="B546" s="3"/>
      <c r="H546" s="3"/>
      <c r="I546" s="3"/>
    </row>
    <row r="547" spans="1:9" x14ac:dyDescent="0.3">
      <c r="A547" s="2"/>
      <c r="B547" s="3"/>
      <c r="H547" s="3"/>
      <c r="I547" s="3"/>
    </row>
    <row r="548" spans="1:9" x14ac:dyDescent="0.3">
      <c r="A548" s="2"/>
      <c r="B548" s="3"/>
      <c r="H548" s="3"/>
      <c r="I548" s="3"/>
    </row>
    <row r="549" spans="1:9" x14ac:dyDescent="0.3">
      <c r="A549" s="2"/>
      <c r="B549" s="3"/>
      <c r="H549" s="3"/>
      <c r="I549" s="3"/>
    </row>
    <row r="550" spans="1:9" x14ac:dyDescent="0.3">
      <c r="A550" s="2"/>
      <c r="B550" s="3"/>
      <c r="H550" s="3"/>
      <c r="I550" s="3"/>
    </row>
    <row r="551" spans="1:9" x14ac:dyDescent="0.3">
      <c r="A551" s="2"/>
      <c r="B551" s="3"/>
      <c r="H551" s="3"/>
      <c r="I551" s="3"/>
    </row>
    <row r="552" spans="1:9" x14ac:dyDescent="0.3">
      <c r="A552" s="2"/>
      <c r="B552" s="3"/>
      <c r="H552" s="3"/>
      <c r="I552" s="3"/>
    </row>
    <row r="553" spans="1:9" x14ac:dyDescent="0.3">
      <c r="A553" s="2"/>
      <c r="B553" s="3"/>
      <c r="H553" s="3"/>
      <c r="I553" s="3"/>
    </row>
    <row r="554" spans="1:9" x14ac:dyDescent="0.3">
      <c r="A554" s="2"/>
      <c r="B554" s="3"/>
      <c r="H554" s="3"/>
      <c r="I554" s="3"/>
    </row>
    <row r="555" spans="1:9" x14ac:dyDescent="0.3">
      <c r="A555" s="2"/>
      <c r="B555" s="3"/>
      <c r="H555" s="3"/>
      <c r="I555" s="3"/>
    </row>
    <row r="556" spans="1:9" x14ac:dyDescent="0.3">
      <c r="A556" s="2"/>
      <c r="B556" s="3"/>
      <c r="H556" s="3"/>
      <c r="I556" s="3"/>
    </row>
    <row r="557" spans="1:9" x14ac:dyDescent="0.3">
      <c r="A557" s="2"/>
      <c r="B557" s="3"/>
      <c r="H557" s="3"/>
      <c r="I557" s="3"/>
    </row>
    <row r="558" spans="1:9" x14ac:dyDescent="0.3">
      <c r="A558" s="2"/>
      <c r="B558" s="3"/>
      <c r="H558" s="3"/>
      <c r="I558" s="3"/>
    </row>
    <row r="559" spans="1:9" x14ac:dyDescent="0.3">
      <c r="A559" s="2"/>
      <c r="B559" s="3"/>
      <c r="H559" s="3"/>
      <c r="I559" s="3"/>
    </row>
    <row r="560" spans="1:9" x14ac:dyDescent="0.3">
      <c r="A560" s="2"/>
      <c r="B560" s="3"/>
      <c r="H560" s="3"/>
      <c r="I560" s="3"/>
    </row>
    <row r="561" spans="1:9" x14ac:dyDescent="0.3">
      <c r="A561" s="2"/>
      <c r="B561" s="3"/>
      <c r="H561" s="3"/>
      <c r="I561" s="3"/>
    </row>
    <row r="562" spans="1:9" x14ac:dyDescent="0.3">
      <c r="A562" s="2"/>
      <c r="B562" s="3"/>
      <c r="H562" s="3"/>
      <c r="I562" s="3"/>
    </row>
    <row r="563" spans="1:9" x14ac:dyDescent="0.3">
      <c r="A563" s="2"/>
      <c r="B563" s="3"/>
      <c r="H563" s="3"/>
      <c r="I563" s="3"/>
    </row>
    <row r="564" spans="1:9" x14ac:dyDescent="0.3">
      <c r="A564" s="2"/>
      <c r="B564" s="3"/>
      <c r="H564" s="3"/>
      <c r="I564" s="3"/>
    </row>
    <row r="565" spans="1:9" x14ac:dyDescent="0.3">
      <c r="A565" s="2"/>
      <c r="B565" s="3"/>
      <c r="H565" s="3"/>
      <c r="I565" s="3"/>
    </row>
    <row r="566" spans="1:9" x14ac:dyDescent="0.3">
      <c r="A566" s="2"/>
      <c r="B566" s="3"/>
      <c r="H566" s="3"/>
      <c r="I566" s="3"/>
    </row>
    <row r="567" spans="1:9" x14ac:dyDescent="0.3">
      <c r="A567" s="2"/>
      <c r="B567" s="3"/>
      <c r="H567" s="3"/>
      <c r="I567" s="3"/>
    </row>
    <row r="568" spans="1:9" x14ac:dyDescent="0.3">
      <c r="A568" s="2"/>
      <c r="B568" s="3"/>
      <c r="H568" s="3"/>
      <c r="I568" s="3"/>
    </row>
    <row r="569" spans="1:9" x14ac:dyDescent="0.3">
      <c r="A569" s="2"/>
      <c r="B569" s="3"/>
      <c r="H569" s="3"/>
      <c r="I569" s="3"/>
    </row>
    <row r="570" spans="1:9" x14ac:dyDescent="0.3">
      <c r="A570" s="2"/>
      <c r="B570" s="3"/>
      <c r="H570" s="3"/>
      <c r="I570" s="3"/>
    </row>
    <row r="571" spans="1:9" x14ac:dyDescent="0.3">
      <c r="A571" s="2"/>
      <c r="B571" s="3"/>
      <c r="H571" s="3"/>
      <c r="I571" s="3"/>
    </row>
    <row r="572" spans="1:9" x14ac:dyDescent="0.3">
      <c r="A572" s="2"/>
      <c r="B572" s="3"/>
      <c r="H572" s="3"/>
      <c r="I572" s="3"/>
    </row>
    <row r="573" spans="1:9" x14ac:dyDescent="0.3">
      <c r="A573" s="2"/>
      <c r="B573" s="3"/>
      <c r="H573" s="3"/>
      <c r="I573" s="3"/>
    </row>
    <row r="574" spans="1:9" x14ac:dyDescent="0.3">
      <c r="A574" s="2"/>
      <c r="B574" s="3"/>
      <c r="H574" s="3"/>
      <c r="I574" s="3"/>
    </row>
    <row r="575" spans="1:9" x14ac:dyDescent="0.3">
      <c r="A575" s="2"/>
      <c r="B575" s="3"/>
      <c r="H575" s="3"/>
      <c r="I575" s="3"/>
    </row>
    <row r="576" spans="1:9" x14ac:dyDescent="0.3">
      <c r="A576" s="2"/>
      <c r="B576" s="3"/>
      <c r="H576" s="3"/>
      <c r="I576" s="3"/>
    </row>
    <row r="577" spans="1:9" x14ac:dyDescent="0.3">
      <c r="A577" s="2"/>
      <c r="B577" s="3"/>
      <c r="H577" s="3"/>
      <c r="I577" s="3"/>
    </row>
    <row r="578" spans="1:9" x14ac:dyDescent="0.3">
      <c r="A578" s="2"/>
      <c r="B578" s="3"/>
      <c r="H578" s="3"/>
      <c r="I578" s="3"/>
    </row>
    <row r="579" spans="1:9" x14ac:dyDescent="0.3">
      <c r="A579" s="2"/>
      <c r="B579" s="3"/>
      <c r="H579" s="3"/>
      <c r="I579" s="3"/>
    </row>
    <row r="580" spans="1:9" x14ac:dyDescent="0.3">
      <c r="A580" s="2"/>
      <c r="B580" s="3"/>
      <c r="H580" s="3"/>
      <c r="I580" s="3"/>
    </row>
    <row r="581" spans="1:9" x14ac:dyDescent="0.3">
      <c r="A581" s="2"/>
      <c r="B581" s="3"/>
      <c r="H581" s="3"/>
      <c r="I581" s="3"/>
    </row>
    <row r="582" spans="1:9" x14ac:dyDescent="0.3">
      <c r="A582" s="2"/>
      <c r="B582" s="3"/>
      <c r="H582" s="3"/>
      <c r="I582" s="3"/>
    </row>
    <row r="583" spans="1:9" x14ac:dyDescent="0.3">
      <c r="A583" s="2"/>
      <c r="B583" s="3"/>
      <c r="H583" s="3"/>
      <c r="I583" s="3"/>
    </row>
    <row r="584" spans="1:9" x14ac:dyDescent="0.3">
      <c r="A584" s="2"/>
      <c r="B584" s="3"/>
      <c r="H584" s="3"/>
      <c r="I584" s="3"/>
    </row>
    <row r="585" spans="1:9" x14ac:dyDescent="0.3">
      <c r="A585" s="2"/>
      <c r="B585" s="3"/>
      <c r="H585" s="3"/>
      <c r="I585" s="3"/>
    </row>
    <row r="586" spans="1:9" x14ac:dyDescent="0.3">
      <c r="A586" s="2"/>
      <c r="B586" s="3"/>
      <c r="H586" s="3"/>
      <c r="I586" s="3"/>
    </row>
    <row r="587" spans="1:9" x14ac:dyDescent="0.3">
      <c r="A587" s="2"/>
      <c r="B587" s="3"/>
      <c r="H587" s="3"/>
      <c r="I587" s="3"/>
    </row>
    <row r="588" spans="1:9" x14ac:dyDescent="0.3">
      <c r="A588" s="2"/>
      <c r="B588" s="3"/>
      <c r="H588" s="3"/>
      <c r="I588" s="3"/>
    </row>
    <row r="589" spans="1:9" x14ac:dyDescent="0.3">
      <c r="A589" s="2"/>
      <c r="B589" s="3"/>
      <c r="H589" s="3"/>
      <c r="I589" s="3"/>
    </row>
    <row r="590" spans="1:9" x14ac:dyDescent="0.3">
      <c r="A590" s="2"/>
      <c r="B590" s="3"/>
      <c r="H590" s="3"/>
      <c r="I590" s="3"/>
    </row>
    <row r="591" spans="1:9" x14ac:dyDescent="0.3">
      <c r="A591" s="2"/>
      <c r="B591" s="3"/>
      <c r="H591" s="3"/>
      <c r="I591" s="3"/>
    </row>
    <row r="592" spans="1:9" x14ac:dyDescent="0.3">
      <c r="A592" s="2"/>
      <c r="B592" s="3"/>
      <c r="H592" s="3"/>
      <c r="I592" s="3"/>
    </row>
    <row r="593" spans="1:9" x14ac:dyDescent="0.3">
      <c r="A593" s="2"/>
      <c r="B593" s="3"/>
      <c r="H593" s="3"/>
      <c r="I593" s="3"/>
    </row>
    <row r="594" spans="1:9" x14ac:dyDescent="0.3">
      <c r="A594" s="2"/>
      <c r="B594" s="3"/>
      <c r="H594" s="3"/>
      <c r="I594" s="3"/>
    </row>
    <row r="595" spans="1:9" x14ac:dyDescent="0.3">
      <c r="A595" s="2"/>
      <c r="B595" s="3"/>
      <c r="H595" s="3"/>
      <c r="I595" s="3"/>
    </row>
    <row r="596" spans="1:9" x14ac:dyDescent="0.3">
      <c r="A596" s="2"/>
      <c r="B596" s="3"/>
      <c r="H596" s="3"/>
      <c r="I596" s="3"/>
    </row>
    <row r="597" spans="1:9" x14ac:dyDescent="0.3">
      <c r="A597" s="2"/>
      <c r="B597" s="3"/>
      <c r="H597" s="3"/>
      <c r="I597" s="3"/>
    </row>
    <row r="598" spans="1:9" x14ac:dyDescent="0.3">
      <c r="A598" s="2"/>
      <c r="B598" s="3"/>
      <c r="H598" s="3"/>
      <c r="I598" s="3"/>
    </row>
    <row r="599" spans="1:9" x14ac:dyDescent="0.3">
      <c r="A599" s="2"/>
      <c r="B599" s="3"/>
      <c r="H599" s="3"/>
      <c r="I599" s="3"/>
    </row>
    <row r="600" spans="1:9" x14ac:dyDescent="0.3">
      <c r="A600" s="2"/>
      <c r="B600" s="3"/>
      <c r="H600" s="3"/>
      <c r="I600" s="3"/>
    </row>
    <row r="601" spans="1:9" x14ac:dyDescent="0.3">
      <c r="A601" s="2"/>
      <c r="B601" s="3"/>
      <c r="H601" s="3"/>
      <c r="I601" s="3"/>
    </row>
    <row r="602" spans="1:9" x14ac:dyDescent="0.3">
      <c r="A602" s="2"/>
      <c r="B602" s="3"/>
      <c r="H602" s="3"/>
      <c r="I602" s="3"/>
    </row>
    <row r="603" spans="1:9" x14ac:dyDescent="0.3">
      <c r="A603" s="2"/>
      <c r="B603" s="3"/>
      <c r="H603" s="3"/>
      <c r="I603" s="3"/>
    </row>
    <row r="604" spans="1:9" x14ac:dyDescent="0.3">
      <c r="A604" s="2"/>
      <c r="B604" s="3"/>
      <c r="H604" s="3"/>
      <c r="I604" s="3"/>
    </row>
    <row r="605" spans="1:9" x14ac:dyDescent="0.3">
      <c r="A605" s="2"/>
      <c r="B605" s="3"/>
      <c r="H605" s="3"/>
      <c r="I605" s="3"/>
    </row>
    <row r="606" spans="1:9" x14ac:dyDescent="0.3">
      <c r="A606" s="2"/>
      <c r="B606" s="3"/>
      <c r="H606" s="3"/>
      <c r="I606" s="3"/>
    </row>
    <row r="607" spans="1:9" x14ac:dyDescent="0.3">
      <c r="A607" s="2"/>
      <c r="B607" s="3"/>
      <c r="H607" s="3"/>
      <c r="I607" s="3"/>
    </row>
    <row r="608" spans="1:9" x14ac:dyDescent="0.3">
      <c r="A608" s="2"/>
      <c r="B608" s="3"/>
      <c r="H608" s="3"/>
      <c r="I608" s="3"/>
    </row>
    <row r="609" spans="1:9" x14ac:dyDescent="0.3">
      <c r="A609" s="2"/>
      <c r="B609" s="3"/>
      <c r="H609" s="3"/>
      <c r="I609" s="3"/>
    </row>
    <row r="610" spans="1:9" x14ac:dyDescent="0.3">
      <c r="A610" s="2"/>
      <c r="B610" s="3"/>
      <c r="H610" s="3"/>
      <c r="I610" s="3"/>
    </row>
    <row r="611" spans="1:9" x14ac:dyDescent="0.3">
      <c r="A611" s="2"/>
      <c r="B611" s="3"/>
      <c r="H611" s="3"/>
      <c r="I611" s="3"/>
    </row>
    <row r="612" spans="1:9" x14ac:dyDescent="0.3">
      <c r="A612" s="2"/>
      <c r="B612" s="3"/>
      <c r="H612" s="3"/>
      <c r="I612" s="3"/>
    </row>
    <row r="613" spans="1:9" x14ac:dyDescent="0.3">
      <c r="A613" s="2"/>
      <c r="B613" s="3"/>
      <c r="H613" s="3"/>
      <c r="I613" s="3"/>
    </row>
    <row r="614" spans="1:9" x14ac:dyDescent="0.3">
      <c r="A614" s="2"/>
      <c r="B614" s="3"/>
      <c r="H614" s="3"/>
      <c r="I614" s="3"/>
    </row>
    <row r="615" spans="1:9" x14ac:dyDescent="0.3">
      <c r="A615" s="2"/>
      <c r="B615" s="3"/>
      <c r="H615" s="3"/>
      <c r="I615" s="3"/>
    </row>
    <row r="616" spans="1:9" x14ac:dyDescent="0.3">
      <c r="A616" s="2"/>
      <c r="B616" s="3"/>
      <c r="H616" s="3"/>
      <c r="I616" s="3"/>
    </row>
    <row r="617" spans="1:9" x14ac:dyDescent="0.3">
      <c r="A617" s="2"/>
      <c r="B617" s="3"/>
      <c r="H617" s="3"/>
      <c r="I617" s="3"/>
    </row>
    <row r="618" spans="1:9" x14ac:dyDescent="0.3">
      <c r="A618" s="2"/>
      <c r="B618" s="3"/>
      <c r="H618" s="3"/>
      <c r="I618" s="3"/>
    </row>
    <row r="619" spans="1:9" x14ac:dyDescent="0.3">
      <c r="A619" s="2"/>
      <c r="B619" s="3"/>
      <c r="H619" s="3"/>
      <c r="I619" s="3"/>
    </row>
    <row r="620" spans="1:9" x14ac:dyDescent="0.3">
      <c r="A620" s="2"/>
      <c r="B620" s="3"/>
      <c r="H620" s="3"/>
      <c r="I620" s="3"/>
    </row>
    <row r="621" spans="1:9" x14ac:dyDescent="0.3">
      <c r="A621" s="2"/>
      <c r="B621" s="3"/>
      <c r="H621" s="3"/>
      <c r="I621" s="3"/>
    </row>
    <row r="622" spans="1:9" x14ac:dyDescent="0.3">
      <c r="A622" s="2"/>
      <c r="B622" s="3"/>
      <c r="H622" s="3"/>
      <c r="I622" s="3"/>
    </row>
    <row r="623" spans="1:9" x14ac:dyDescent="0.3">
      <c r="A623" s="2"/>
      <c r="B623" s="3"/>
      <c r="H623" s="3"/>
      <c r="I623" s="3"/>
    </row>
    <row r="624" spans="1:9" x14ac:dyDescent="0.3">
      <c r="A624" s="2"/>
      <c r="B624" s="3"/>
      <c r="H624" s="3"/>
      <c r="I624" s="3"/>
    </row>
    <row r="625" spans="1:9" x14ac:dyDescent="0.3">
      <c r="A625" s="2"/>
      <c r="B625" s="3"/>
      <c r="H625" s="3"/>
      <c r="I625" s="3"/>
    </row>
    <row r="626" spans="1:9" x14ac:dyDescent="0.3">
      <c r="A626" s="2"/>
      <c r="B626" s="3"/>
      <c r="H626" s="3"/>
      <c r="I626" s="3"/>
    </row>
    <row r="627" spans="1:9" x14ac:dyDescent="0.3">
      <c r="A627" s="2"/>
      <c r="B627" s="3"/>
      <c r="H627" s="3"/>
      <c r="I627" s="3"/>
    </row>
    <row r="628" spans="1:9" x14ac:dyDescent="0.3">
      <c r="A628" s="2"/>
      <c r="B628" s="3"/>
      <c r="H628" s="3"/>
      <c r="I628" s="3"/>
    </row>
    <row r="629" spans="1:9" x14ac:dyDescent="0.3">
      <c r="A629" s="2"/>
      <c r="B629" s="3"/>
      <c r="H629" s="3"/>
      <c r="I629" s="3"/>
    </row>
    <row r="630" spans="1:9" x14ac:dyDescent="0.3">
      <c r="A630" s="2"/>
      <c r="B630" s="3"/>
      <c r="H630" s="3"/>
      <c r="I630" s="3"/>
    </row>
    <row r="631" spans="1:9" x14ac:dyDescent="0.3">
      <c r="A631" s="2"/>
      <c r="B631" s="3"/>
      <c r="H631" s="3"/>
      <c r="I631" s="3"/>
    </row>
    <row r="632" spans="1:9" x14ac:dyDescent="0.3">
      <c r="A632" s="2"/>
      <c r="B632" s="3"/>
      <c r="H632" s="3"/>
      <c r="I632" s="3"/>
    </row>
    <row r="633" spans="1:9" x14ac:dyDescent="0.3">
      <c r="A633" s="2"/>
      <c r="B633" s="3"/>
      <c r="H633" s="3"/>
      <c r="I633" s="3"/>
    </row>
    <row r="634" spans="1:9" x14ac:dyDescent="0.3">
      <c r="A634" s="2"/>
      <c r="B634" s="3"/>
      <c r="H634" s="3"/>
      <c r="I634" s="3"/>
    </row>
    <row r="635" spans="1:9" x14ac:dyDescent="0.3">
      <c r="A635" s="2"/>
      <c r="B635" s="3"/>
      <c r="H635" s="3"/>
      <c r="I635" s="3"/>
    </row>
    <row r="636" spans="1:9" x14ac:dyDescent="0.3">
      <c r="A636" s="2"/>
      <c r="B636" s="3"/>
      <c r="H636" s="3"/>
      <c r="I636" s="3"/>
    </row>
    <row r="637" spans="1:9" x14ac:dyDescent="0.3">
      <c r="A637" s="2"/>
      <c r="B637" s="3"/>
      <c r="H637" s="3"/>
      <c r="I637" s="3"/>
    </row>
    <row r="638" spans="1:9" x14ac:dyDescent="0.3">
      <c r="A638" s="2"/>
      <c r="B638" s="3"/>
      <c r="H638" s="3"/>
      <c r="I638" s="3"/>
    </row>
    <row r="639" spans="1:9" x14ac:dyDescent="0.3">
      <c r="A639" s="2"/>
      <c r="B639" s="3"/>
      <c r="H639" s="3"/>
      <c r="I639" s="3"/>
    </row>
    <row r="640" spans="1:9" x14ac:dyDescent="0.3">
      <c r="A640" s="2"/>
      <c r="B640" s="3"/>
      <c r="H640" s="3"/>
      <c r="I640" s="3"/>
    </row>
    <row r="641" spans="1:9" x14ac:dyDescent="0.3">
      <c r="A641" s="2"/>
      <c r="B641" s="3"/>
      <c r="H641" s="3"/>
      <c r="I641" s="3"/>
    </row>
    <row r="642" spans="1:9" x14ac:dyDescent="0.3">
      <c r="A642" s="2"/>
      <c r="B642" s="3"/>
      <c r="H642" s="3"/>
      <c r="I642" s="3"/>
    </row>
    <row r="643" spans="1:9" x14ac:dyDescent="0.3">
      <c r="A643" s="2"/>
      <c r="B643" s="3"/>
      <c r="H643" s="3"/>
      <c r="I643" s="3"/>
    </row>
    <row r="644" spans="1:9" x14ac:dyDescent="0.3">
      <c r="A644" s="2"/>
      <c r="B644" s="3"/>
      <c r="H644" s="3"/>
      <c r="I644" s="3"/>
    </row>
    <row r="645" spans="1:9" x14ac:dyDescent="0.3">
      <c r="A645" s="2"/>
      <c r="B645" s="3"/>
      <c r="H645" s="3"/>
      <c r="I645" s="3"/>
    </row>
    <row r="646" spans="1:9" x14ac:dyDescent="0.3">
      <c r="A646" s="2"/>
      <c r="B646" s="3"/>
      <c r="H646" s="3"/>
      <c r="I646" s="3"/>
    </row>
    <row r="647" spans="1:9" x14ac:dyDescent="0.3">
      <c r="A647" s="2"/>
      <c r="B647" s="3"/>
      <c r="H647" s="3"/>
      <c r="I647" s="3"/>
    </row>
    <row r="648" spans="1:9" x14ac:dyDescent="0.3">
      <c r="A648" s="2"/>
      <c r="B648" s="3"/>
      <c r="H648" s="3"/>
      <c r="I648" s="3"/>
    </row>
    <row r="649" spans="1:9" x14ac:dyDescent="0.3">
      <c r="A649" s="2"/>
      <c r="B649" s="3"/>
      <c r="H649" s="3"/>
      <c r="I649" s="3"/>
    </row>
    <row r="650" spans="1:9" x14ac:dyDescent="0.3">
      <c r="A650" s="2"/>
      <c r="B650" s="3"/>
      <c r="H650" s="3"/>
      <c r="I650" s="3"/>
    </row>
    <row r="651" spans="1:9" x14ac:dyDescent="0.3">
      <c r="A651" s="2"/>
      <c r="B651" s="3"/>
      <c r="H651" s="3"/>
      <c r="I651" s="3"/>
    </row>
    <row r="652" spans="1:9" x14ac:dyDescent="0.3">
      <c r="A652" s="2"/>
      <c r="B652" s="3"/>
      <c r="H652" s="3"/>
      <c r="I652" s="3"/>
    </row>
    <row r="653" spans="1:9" x14ac:dyDescent="0.3">
      <c r="A653" s="2"/>
      <c r="B653" s="3"/>
      <c r="H653" s="3"/>
      <c r="I653" s="3"/>
    </row>
    <row r="654" spans="1:9" x14ac:dyDescent="0.3">
      <c r="A654" s="2"/>
      <c r="B654" s="3"/>
      <c r="H654" s="3"/>
      <c r="I654" s="3"/>
    </row>
    <row r="655" spans="1:9" x14ac:dyDescent="0.3">
      <c r="A655" s="2"/>
      <c r="B655" s="3"/>
      <c r="H655" s="3"/>
      <c r="I655" s="3"/>
    </row>
    <row r="656" spans="1:9" x14ac:dyDescent="0.3">
      <c r="A656" s="2"/>
      <c r="B656" s="3"/>
      <c r="H656" s="3"/>
      <c r="I656" s="3"/>
    </row>
    <row r="657" spans="1:9" x14ac:dyDescent="0.3">
      <c r="A657" s="2"/>
      <c r="B657" s="3"/>
      <c r="H657" s="3"/>
      <c r="I657" s="3"/>
    </row>
    <row r="658" spans="1:9" x14ac:dyDescent="0.3">
      <c r="A658" s="2"/>
      <c r="B658" s="3"/>
      <c r="H658" s="3"/>
      <c r="I658" s="3"/>
    </row>
    <row r="659" spans="1:9" x14ac:dyDescent="0.3">
      <c r="A659" s="2"/>
      <c r="B659" s="3"/>
      <c r="H659" s="3"/>
      <c r="I659" s="3"/>
    </row>
    <row r="660" spans="1:9" x14ac:dyDescent="0.3">
      <c r="A660" s="2"/>
      <c r="B660" s="3"/>
      <c r="H660" s="3"/>
      <c r="I660" s="3"/>
    </row>
    <row r="661" spans="1:9" x14ac:dyDescent="0.3">
      <c r="A661" s="2"/>
      <c r="B661" s="3"/>
      <c r="H661" s="3"/>
      <c r="I661" s="3"/>
    </row>
    <row r="662" spans="1:9" x14ac:dyDescent="0.3">
      <c r="A662" s="2"/>
      <c r="B662" s="3"/>
      <c r="H662" s="3"/>
      <c r="I662" s="3"/>
    </row>
    <row r="663" spans="1:9" x14ac:dyDescent="0.3">
      <c r="A663" s="2"/>
      <c r="B663" s="3"/>
      <c r="H663" s="3"/>
      <c r="I663" s="3"/>
    </row>
    <row r="664" spans="1:9" x14ac:dyDescent="0.3">
      <c r="A664" s="2"/>
      <c r="B664" s="3"/>
      <c r="H664" s="3"/>
      <c r="I664" s="3"/>
    </row>
    <row r="665" spans="1:9" x14ac:dyDescent="0.3">
      <c r="A665" s="2"/>
      <c r="B665" s="3"/>
      <c r="H665" s="3"/>
      <c r="I665" s="3"/>
    </row>
    <row r="666" spans="1:9" x14ac:dyDescent="0.3">
      <c r="A666" s="2"/>
      <c r="B666" s="3"/>
      <c r="H666" s="3"/>
      <c r="I666" s="3"/>
    </row>
    <row r="667" spans="1:9" x14ac:dyDescent="0.3">
      <c r="A667" s="2"/>
      <c r="B667" s="3"/>
      <c r="H667" s="3"/>
      <c r="I667" s="3"/>
    </row>
    <row r="668" spans="1:9" x14ac:dyDescent="0.3">
      <c r="A668" s="2"/>
      <c r="B668" s="3"/>
      <c r="H668" s="3"/>
      <c r="I668" s="3"/>
    </row>
    <row r="669" spans="1:9" x14ac:dyDescent="0.3">
      <c r="A669" s="2"/>
      <c r="B669" s="3"/>
      <c r="H669" s="3"/>
      <c r="I669" s="3"/>
    </row>
    <row r="670" spans="1:9" x14ac:dyDescent="0.3">
      <c r="A670" s="2"/>
      <c r="B670" s="3"/>
      <c r="H670" s="3"/>
      <c r="I670" s="3"/>
    </row>
    <row r="671" spans="1:9" x14ac:dyDescent="0.3">
      <c r="A671" s="2"/>
      <c r="B671" s="3"/>
      <c r="H671" s="3"/>
      <c r="I671" s="3"/>
    </row>
    <row r="672" spans="1:9" x14ac:dyDescent="0.3">
      <c r="A672" s="2"/>
      <c r="B672" s="3"/>
      <c r="H672" s="3"/>
      <c r="I672" s="3"/>
    </row>
    <row r="673" spans="1:9" x14ac:dyDescent="0.3">
      <c r="A673" s="2"/>
      <c r="B673" s="3"/>
      <c r="H673" s="3"/>
      <c r="I673" s="3"/>
    </row>
    <row r="674" spans="1:9" x14ac:dyDescent="0.3">
      <c r="A674" s="2"/>
      <c r="B674" s="3"/>
      <c r="H674" s="3"/>
      <c r="I674" s="3"/>
    </row>
    <row r="675" spans="1:9" x14ac:dyDescent="0.3">
      <c r="A675" s="2"/>
      <c r="B675" s="3"/>
      <c r="H675" s="3"/>
      <c r="I675" s="3"/>
    </row>
    <row r="676" spans="1:9" x14ac:dyDescent="0.3">
      <c r="A676" s="2"/>
      <c r="B676" s="3"/>
      <c r="H676" s="3"/>
      <c r="I676" s="3"/>
    </row>
    <row r="677" spans="1:9" x14ac:dyDescent="0.3">
      <c r="A677" s="2"/>
      <c r="B677" s="3"/>
      <c r="H677" s="3"/>
      <c r="I677" s="3"/>
    </row>
    <row r="678" spans="1:9" x14ac:dyDescent="0.3">
      <c r="A678" s="2"/>
      <c r="B678" s="3"/>
      <c r="H678" s="3"/>
      <c r="I678" s="3"/>
    </row>
    <row r="679" spans="1:9" x14ac:dyDescent="0.3">
      <c r="A679" s="2"/>
      <c r="B679" s="3"/>
      <c r="H679" s="3"/>
      <c r="I679" s="3"/>
    </row>
    <row r="680" spans="1:9" x14ac:dyDescent="0.3">
      <c r="A680" s="2"/>
      <c r="B680" s="3"/>
      <c r="H680" s="3"/>
      <c r="I680" s="3"/>
    </row>
    <row r="681" spans="1:9" x14ac:dyDescent="0.3">
      <c r="A681" s="2"/>
      <c r="B681" s="3"/>
      <c r="H681" s="3"/>
      <c r="I681" s="3"/>
    </row>
    <row r="682" spans="1:9" x14ac:dyDescent="0.3">
      <c r="A682" s="2"/>
      <c r="B682" s="3"/>
      <c r="H682" s="3"/>
      <c r="I682" s="3"/>
    </row>
    <row r="683" spans="1:9" x14ac:dyDescent="0.3">
      <c r="A683" s="2"/>
      <c r="B683" s="3"/>
      <c r="H683" s="3"/>
      <c r="I683" s="3"/>
    </row>
    <row r="684" spans="1:9" x14ac:dyDescent="0.3">
      <c r="A684" s="2"/>
      <c r="B684" s="3"/>
      <c r="H684" s="3"/>
      <c r="I684" s="3"/>
    </row>
    <row r="685" spans="1:9" x14ac:dyDescent="0.3">
      <c r="A685" s="2"/>
      <c r="B685" s="3"/>
      <c r="H685" s="3"/>
      <c r="I685" s="3"/>
    </row>
    <row r="686" spans="1:9" x14ac:dyDescent="0.3">
      <c r="A686" s="2"/>
      <c r="B686" s="3"/>
      <c r="H686" s="3"/>
      <c r="I686" s="3"/>
    </row>
    <row r="687" spans="1:9" x14ac:dyDescent="0.3">
      <c r="A687" s="2"/>
      <c r="B687" s="3"/>
      <c r="H687" s="3"/>
      <c r="I687" s="3"/>
    </row>
    <row r="688" spans="1:9" x14ac:dyDescent="0.3">
      <c r="A688" s="2"/>
      <c r="B688" s="3"/>
      <c r="H688" s="3"/>
      <c r="I688" s="3"/>
    </row>
    <row r="689" spans="1:9" x14ac:dyDescent="0.3">
      <c r="A689" s="2"/>
      <c r="B689" s="3"/>
      <c r="H689" s="3"/>
      <c r="I689" s="3"/>
    </row>
    <row r="690" spans="1:9" x14ac:dyDescent="0.3">
      <c r="A690" s="2"/>
      <c r="B690" s="3"/>
      <c r="H690" s="3"/>
      <c r="I690" s="3"/>
    </row>
    <row r="691" spans="1:9" x14ac:dyDescent="0.3">
      <c r="A691" s="2"/>
      <c r="B691" s="3"/>
      <c r="H691" s="3"/>
      <c r="I691" s="3"/>
    </row>
    <row r="692" spans="1:9" x14ac:dyDescent="0.3">
      <c r="A692" s="2"/>
      <c r="B692" s="3"/>
      <c r="H692" s="3"/>
      <c r="I692" s="3"/>
    </row>
    <row r="693" spans="1:9" x14ac:dyDescent="0.3">
      <c r="A693" s="2"/>
      <c r="B693" s="3"/>
      <c r="H693" s="3"/>
      <c r="I693" s="3"/>
    </row>
    <row r="694" spans="1:9" x14ac:dyDescent="0.3">
      <c r="A694" s="2"/>
      <c r="B694" s="3"/>
      <c r="H694" s="3"/>
      <c r="I694" s="3"/>
    </row>
    <row r="695" spans="1:9" x14ac:dyDescent="0.3">
      <c r="A695" s="2"/>
      <c r="B695" s="3"/>
      <c r="H695" s="3"/>
      <c r="I695" s="3"/>
    </row>
    <row r="696" spans="1:9" x14ac:dyDescent="0.3">
      <c r="A696" s="2"/>
      <c r="B696" s="3"/>
      <c r="H696" s="3"/>
      <c r="I696" s="3"/>
    </row>
    <row r="697" spans="1:9" x14ac:dyDescent="0.3">
      <c r="A697" s="2"/>
      <c r="B697" s="3"/>
      <c r="H697" s="3"/>
      <c r="I697" s="3"/>
    </row>
    <row r="698" spans="1:9" x14ac:dyDescent="0.3">
      <c r="A698" s="2"/>
      <c r="B698" s="3"/>
      <c r="H698" s="3"/>
      <c r="I698" s="3"/>
    </row>
    <row r="699" spans="1:9" x14ac:dyDescent="0.3">
      <c r="A699" s="2"/>
      <c r="B699" s="3"/>
      <c r="H699" s="3"/>
      <c r="I699" s="3"/>
    </row>
    <row r="700" spans="1:9" x14ac:dyDescent="0.3">
      <c r="A700" s="2"/>
      <c r="B700" s="3"/>
      <c r="H700" s="3"/>
      <c r="I700" s="3"/>
    </row>
    <row r="701" spans="1:9" x14ac:dyDescent="0.3">
      <c r="A701" s="2"/>
      <c r="B701" s="3"/>
      <c r="H701" s="3"/>
      <c r="I701" s="3"/>
    </row>
    <row r="702" spans="1:9" x14ac:dyDescent="0.3">
      <c r="A702" s="2"/>
      <c r="B702" s="3"/>
      <c r="H702" s="3"/>
      <c r="I702" s="3"/>
    </row>
    <row r="703" spans="1:9" x14ac:dyDescent="0.3">
      <c r="A703" s="2"/>
      <c r="B703" s="3"/>
      <c r="H703" s="3"/>
      <c r="I703" s="3"/>
    </row>
    <row r="704" spans="1:9" x14ac:dyDescent="0.3">
      <c r="A704" s="2"/>
      <c r="B704" s="3"/>
      <c r="H704" s="3"/>
      <c r="I704" s="3"/>
    </row>
    <row r="705" spans="1:9" x14ac:dyDescent="0.3">
      <c r="A705" s="2"/>
      <c r="B705" s="3"/>
      <c r="H705" s="3"/>
      <c r="I705" s="3"/>
    </row>
    <row r="706" spans="1:9" x14ac:dyDescent="0.3">
      <c r="A706" s="2"/>
      <c r="B706" s="3"/>
      <c r="H706" s="3"/>
      <c r="I706" s="3"/>
    </row>
    <row r="707" spans="1:9" x14ac:dyDescent="0.3">
      <c r="A707" s="2"/>
      <c r="B707" s="3"/>
      <c r="H707" s="3"/>
      <c r="I707" s="3"/>
    </row>
    <row r="708" spans="1:9" x14ac:dyDescent="0.3">
      <c r="A708" s="2"/>
      <c r="B708" s="3"/>
      <c r="H708" s="3"/>
      <c r="I708" s="3"/>
    </row>
    <row r="709" spans="1:9" x14ac:dyDescent="0.3">
      <c r="A709" s="2"/>
      <c r="B709" s="3"/>
      <c r="H709" s="3"/>
      <c r="I709" s="3"/>
    </row>
    <row r="710" spans="1:9" x14ac:dyDescent="0.3">
      <c r="A710" s="2"/>
      <c r="B710" s="3"/>
      <c r="H710" s="3"/>
      <c r="I710" s="3"/>
    </row>
    <row r="711" spans="1:9" x14ac:dyDescent="0.3">
      <c r="A711" s="2"/>
      <c r="B711" s="3"/>
      <c r="H711" s="3"/>
      <c r="I711" s="3"/>
    </row>
    <row r="712" spans="1:9" x14ac:dyDescent="0.3">
      <c r="A712" s="2"/>
      <c r="B712" s="3"/>
      <c r="H712" s="3"/>
      <c r="I712" s="3"/>
    </row>
    <row r="713" spans="1:9" x14ac:dyDescent="0.3">
      <c r="A713" s="2"/>
      <c r="B713" s="3"/>
      <c r="H713" s="3"/>
      <c r="I713" s="3"/>
    </row>
    <row r="714" spans="1:9" x14ac:dyDescent="0.3">
      <c r="A714" s="2"/>
      <c r="B714" s="3"/>
      <c r="H714" s="3"/>
      <c r="I714" s="3"/>
    </row>
    <row r="715" spans="1:9" x14ac:dyDescent="0.3">
      <c r="A715" s="2"/>
      <c r="B715" s="3"/>
      <c r="H715" s="3"/>
      <c r="I715" s="3"/>
    </row>
    <row r="716" spans="1:9" x14ac:dyDescent="0.3">
      <c r="A716" s="2"/>
      <c r="B716" s="3"/>
      <c r="H716" s="3"/>
      <c r="I716" s="3"/>
    </row>
    <row r="717" spans="1:9" x14ac:dyDescent="0.3">
      <c r="A717" s="2"/>
      <c r="B717" s="3"/>
      <c r="H717" s="3"/>
      <c r="I717" s="3"/>
    </row>
    <row r="718" spans="1:9" x14ac:dyDescent="0.3">
      <c r="A718" s="2"/>
      <c r="B718" s="3"/>
      <c r="H718" s="3"/>
      <c r="I718" s="3"/>
    </row>
    <row r="719" spans="1:9" x14ac:dyDescent="0.3">
      <c r="A719" s="2"/>
      <c r="B719" s="3"/>
      <c r="H719" s="3"/>
      <c r="I719" s="3"/>
    </row>
    <row r="720" spans="1:9" x14ac:dyDescent="0.3">
      <c r="A720" s="2"/>
      <c r="B720" s="3"/>
      <c r="H720" s="3"/>
      <c r="I720" s="3"/>
    </row>
    <row r="721" spans="1:9" x14ac:dyDescent="0.3">
      <c r="A721" s="2"/>
      <c r="B721" s="3"/>
      <c r="H721" s="3"/>
      <c r="I721" s="3"/>
    </row>
    <row r="722" spans="1:9" x14ac:dyDescent="0.3">
      <c r="A722" s="2"/>
      <c r="B722" s="3"/>
      <c r="H722" s="3"/>
      <c r="I722" s="3"/>
    </row>
    <row r="723" spans="1:9" x14ac:dyDescent="0.3">
      <c r="A723" s="2"/>
      <c r="B723" s="3"/>
      <c r="H723" s="3"/>
      <c r="I723" s="3"/>
    </row>
    <row r="724" spans="1:9" x14ac:dyDescent="0.3">
      <c r="A724" s="2"/>
      <c r="B724" s="3"/>
      <c r="H724" s="3"/>
      <c r="I724" s="3"/>
    </row>
    <row r="725" spans="1:9" x14ac:dyDescent="0.3">
      <c r="A725" s="2"/>
      <c r="B725" s="3"/>
      <c r="H725" s="3"/>
      <c r="I725" s="3"/>
    </row>
    <row r="726" spans="1:9" x14ac:dyDescent="0.3">
      <c r="A726" s="2"/>
      <c r="B726" s="3"/>
      <c r="H726" s="3"/>
      <c r="I726" s="3"/>
    </row>
    <row r="727" spans="1:9" x14ac:dyDescent="0.3">
      <c r="A727" s="2"/>
      <c r="B727" s="3"/>
      <c r="H727" s="3"/>
      <c r="I727" s="3"/>
    </row>
    <row r="728" spans="1:9" x14ac:dyDescent="0.3">
      <c r="A728" s="2"/>
      <c r="B728" s="3"/>
      <c r="H728" s="3"/>
      <c r="I728" s="3"/>
    </row>
    <row r="729" spans="1:9" x14ac:dyDescent="0.3">
      <c r="A729" s="2"/>
      <c r="B729" s="3"/>
      <c r="H729" s="3"/>
      <c r="I729" s="3"/>
    </row>
    <row r="730" spans="1:9" x14ac:dyDescent="0.3">
      <c r="A730" s="2"/>
      <c r="B730" s="3"/>
      <c r="H730" s="3"/>
      <c r="I730" s="3"/>
    </row>
    <row r="731" spans="1:9" x14ac:dyDescent="0.3">
      <c r="A731" s="2"/>
      <c r="B731" s="3"/>
      <c r="H731" s="3"/>
      <c r="I731" s="3"/>
    </row>
    <row r="732" spans="1:9" x14ac:dyDescent="0.3">
      <c r="A732" s="2"/>
      <c r="B732" s="3"/>
      <c r="H732" s="3"/>
      <c r="I732" s="3"/>
    </row>
    <row r="733" spans="1:9" x14ac:dyDescent="0.3">
      <c r="A733" s="2"/>
      <c r="B733" s="3"/>
      <c r="H733" s="3"/>
      <c r="I733" s="3"/>
    </row>
    <row r="734" spans="1:9" x14ac:dyDescent="0.3">
      <c r="A734" s="2"/>
      <c r="B734" s="3"/>
      <c r="H734" s="3"/>
      <c r="I734" s="3"/>
    </row>
    <row r="735" spans="1:9" x14ac:dyDescent="0.3">
      <c r="A735" s="2"/>
      <c r="B735" s="3"/>
      <c r="H735" s="3"/>
      <c r="I735" s="3"/>
    </row>
    <row r="736" spans="1:9" x14ac:dyDescent="0.3">
      <c r="A736" s="2"/>
      <c r="B736" s="3"/>
      <c r="H736" s="3"/>
      <c r="I736" s="3"/>
    </row>
    <row r="737" spans="1:9" x14ac:dyDescent="0.3">
      <c r="A737" s="2"/>
      <c r="B737" s="3"/>
      <c r="H737" s="3"/>
      <c r="I737" s="3"/>
    </row>
    <row r="738" spans="1:9" x14ac:dyDescent="0.3">
      <c r="A738" s="2"/>
      <c r="B738" s="3"/>
      <c r="H738" s="3"/>
      <c r="I738" s="3"/>
    </row>
    <row r="739" spans="1:9" x14ac:dyDescent="0.3">
      <c r="A739" s="2"/>
      <c r="B739" s="3"/>
      <c r="H739" s="3"/>
      <c r="I739" s="3"/>
    </row>
    <row r="740" spans="1:9" x14ac:dyDescent="0.3">
      <c r="A740" s="2"/>
      <c r="B740" s="3"/>
      <c r="H740" s="3"/>
      <c r="I740" s="3"/>
    </row>
    <row r="741" spans="1:9" x14ac:dyDescent="0.3">
      <c r="A741" s="2"/>
      <c r="B741" s="3"/>
      <c r="H741" s="3"/>
      <c r="I741" s="3"/>
    </row>
    <row r="742" spans="1:9" x14ac:dyDescent="0.3">
      <c r="A742" s="2"/>
      <c r="B742" s="3"/>
      <c r="H742" s="3"/>
      <c r="I742" s="3"/>
    </row>
    <row r="743" spans="1:9" x14ac:dyDescent="0.3">
      <c r="A743" s="2"/>
      <c r="B743" s="3"/>
      <c r="H743" s="3"/>
      <c r="I743" s="3"/>
    </row>
    <row r="744" spans="1:9" x14ac:dyDescent="0.3">
      <c r="A744" s="2"/>
      <c r="B744" s="3"/>
      <c r="H744" s="3"/>
      <c r="I744" s="3"/>
    </row>
    <row r="745" spans="1:9" x14ac:dyDescent="0.3">
      <c r="A745" s="2"/>
      <c r="B745" s="3"/>
      <c r="H745" s="3"/>
      <c r="I745" s="3"/>
    </row>
    <row r="746" spans="1:9" x14ac:dyDescent="0.3">
      <c r="A746" s="2"/>
      <c r="B746" s="3"/>
      <c r="H746" s="3"/>
      <c r="I746" s="3"/>
    </row>
    <row r="747" spans="1:9" x14ac:dyDescent="0.3">
      <c r="A747" s="2"/>
      <c r="B747" s="3"/>
      <c r="H747" s="3"/>
      <c r="I747" s="3"/>
    </row>
    <row r="748" spans="1:9" x14ac:dyDescent="0.3">
      <c r="A748" s="2"/>
      <c r="B748" s="3"/>
      <c r="H748" s="3"/>
      <c r="I748" s="3"/>
    </row>
    <row r="749" spans="1:9" x14ac:dyDescent="0.3">
      <c r="A749" s="2"/>
      <c r="B749" s="3"/>
      <c r="H749" s="3"/>
      <c r="I749" s="3"/>
    </row>
    <row r="750" spans="1:9" x14ac:dyDescent="0.3">
      <c r="A750" s="2"/>
      <c r="B750" s="3"/>
      <c r="H750" s="3"/>
      <c r="I750" s="3"/>
    </row>
    <row r="751" spans="1:9" x14ac:dyDescent="0.3">
      <c r="A751" s="2"/>
      <c r="B751" s="3"/>
      <c r="H751" s="3"/>
      <c r="I751" s="3"/>
    </row>
    <row r="752" spans="1:9" x14ac:dyDescent="0.3">
      <c r="A752" s="2"/>
      <c r="B752" s="3"/>
      <c r="H752" s="3"/>
      <c r="I752" s="3"/>
    </row>
    <row r="753" spans="1:9" x14ac:dyDescent="0.3">
      <c r="A753" s="2"/>
      <c r="B753" s="3"/>
      <c r="H753" s="3"/>
      <c r="I753" s="3"/>
    </row>
    <row r="754" spans="1:9" x14ac:dyDescent="0.3">
      <c r="A754" s="2"/>
      <c r="B754" s="3"/>
      <c r="H754" s="3"/>
      <c r="I754" s="3"/>
    </row>
    <row r="755" spans="1:9" x14ac:dyDescent="0.3">
      <c r="A755" s="2"/>
      <c r="B755" s="3"/>
      <c r="H755" s="3"/>
      <c r="I755" s="3"/>
    </row>
    <row r="756" spans="1:9" x14ac:dyDescent="0.3">
      <c r="A756" s="2"/>
      <c r="B756" s="3"/>
      <c r="H756" s="3"/>
      <c r="I756" s="3"/>
    </row>
    <row r="757" spans="1:9" x14ac:dyDescent="0.3">
      <c r="A757" s="2"/>
      <c r="B757" s="3"/>
      <c r="H757" s="3"/>
      <c r="I757" s="3"/>
    </row>
    <row r="758" spans="1:9" x14ac:dyDescent="0.3">
      <c r="A758" s="2"/>
      <c r="B758" s="3"/>
      <c r="H758" s="3"/>
      <c r="I758" s="3"/>
    </row>
    <row r="759" spans="1:9" x14ac:dyDescent="0.3">
      <c r="A759" s="2"/>
      <c r="B759" s="3"/>
      <c r="H759" s="3"/>
      <c r="I759" s="3"/>
    </row>
    <row r="760" spans="1:9" x14ac:dyDescent="0.3">
      <c r="A760" s="2"/>
      <c r="B760" s="3"/>
      <c r="H760" s="3"/>
      <c r="I760" s="3"/>
    </row>
    <row r="761" spans="1:9" x14ac:dyDescent="0.3">
      <c r="A761" s="2"/>
      <c r="B761" s="3"/>
      <c r="H761" s="3"/>
      <c r="I761" s="3"/>
    </row>
    <row r="762" spans="1:9" x14ac:dyDescent="0.3">
      <c r="A762" s="2"/>
      <c r="B762" s="3"/>
      <c r="H762" s="3"/>
      <c r="I762" s="3"/>
    </row>
    <row r="763" spans="1:9" x14ac:dyDescent="0.3">
      <c r="A763" s="2"/>
      <c r="B763" s="3"/>
      <c r="H763" s="3"/>
      <c r="I763" s="3"/>
    </row>
    <row r="764" spans="1:9" x14ac:dyDescent="0.3">
      <c r="A764" s="2"/>
      <c r="B764" s="3"/>
      <c r="H764" s="3"/>
      <c r="I764" s="3"/>
    </row>
    <row r="765" spans="1:9" x14ac:dyDescent="0.3">
      <c r="A765" s="2"/>
      <c r="B765" s="3"/>
      <c r="H765" s="3"/>
      <c r="I765" s="3"/>
    </row>
    <row r="766" spans="1:9" x14ac:dyDescent="0.3">
      <c r="A766" s="2"/>
      <c r="B766" s="3"/>
      <c r="H766" s="3"/>
      <c r="I766" s="3"/>
    </row>
    <row r="767" spans="1:9" x14ac:dyDescent="0.3">
      <c r="A767" s="2"/>
      <c r="B767" s="3"/>
      <c r="H767" s="3"/>
      <c r="I767" s="3"/>
    </row>
    <row r="768" spans="1:9" x14ac:dyDescent="0.3">
      <c r="A768" s="2"/>
      <c r="B768" s="3"/>
      <c r="H768" s="3"/>
      <c r="I768" s="3"/>
    </row>
    <row r="769" spans="1:9" x14ac:dyDescent="0.3">
      <c r="A769" s="2"/>
      <c r="B769" s="3"/>
      <c r="H769" s="3"/>
      <c r="I769" s="3"/>
    </row>
    <row r="770" spans="1:9" x14ac:dyDescent="0.3">
      <c r="A770" s="2"/>
      <c r="B770" s="3"/>
      <c r="H770" s="3"/>
      <c r="I770" s="3"/>
    </row>
    <row r="771" spans="1:9" x14ac:dyDescent="0.3">
      <c r="A771" s="2"/>
      <c r="B771" s="3"/>
      <c r="H771" s="3"/>
      <c r="I771" s="3"/>
    </row>
    <row r="772" spans="1:9" x14ac:dyDescent="0.3">
      <c r="A772" s="2"/>
      <c r="B772" s="3"/>
      <c r="H772" s="3"/>
      <c r="I772" s="3"/>
    </row>
    <row r="773" spans="1:9" x14ac:dyDescent="0.3">
      <c r="A773" s="2"/>
      <c r="B773" s="3"/>
      <c r="H773" s="3"/>
      <c r="I773" s="3"/>
    </row>
    <row r="774" spans="1:9" x14ac:dyDescent="0.3">
      <c r="A774" s="2"/>
      <c r="B774" s="3"/>
      <c r="H774" s="3"/>
      <c r="I774" s="3"/>
    </row>
    <row r="775" spans="1:9" x14ac:dyDescent="0.3">
      <c r="A775" s="2"/>
      <c r="B775" s="3"/>
      <c r="H775" s="3"/>
      <c r="I775" s="3"/>
    </row>
    <row r="776" spans="1:9" x14ac:dyDescent="0.3">
      <c r="A776" s="2"/>
      <c r="B776" s="3"/>
      <c r="H776" s="3"/>
      <c r="I776" s="3"/>
    </row>
    <row r="777" spans="1:9" x14ac:dyDescent="0.3">
      <c r="A777" s="2"/>
      <c r="B777" s="3"/>
      <c r="H777" s="3"/>
      <c r="I777" s="3"/>
    </row>
    <row r="778" spans="1:9" x14ac:dyDescent="0.3">
      <c r="A778" s="2"/>
      <c r="B778" s="3"/>
      <c r="H778" s="3"/>
      <c r="I778" s="3"/>
    </row>
    <row r="779" spans="1:9" x14ac:dyDescent="0.3">
      <c r="A779" s="2"/>
      <c r="B779" s="3"/>
      <c r="H779" s="3"/>
      <c r="I779" s="3"/>
    </row>
    <row r="780" spans="1:9" x14ac:dyDescent="0.3">
      <c r="A780" s="2"/>
      <c r="B780" s="3"/>
      <c r="H780" s="3"/>
      <c r="I780" s="3"/>
    </row>
    <row r="781" spans="1:9" x14ac:dyDescent="0.3">
      <c r="A781" s="2"/>
      <c r="B781" s="3"/>
      <c r="H781" s="3"/>
      <c r="I781" s="3"/>
    </row>
    <row r="782" spans="1:9" x14ac:dyDescent="0.3">
      <c r="A782" s="2"/>
      <c r="B782" s="3"/>
      <c r="H782" s="3"/>
      <c r="I782" s="3"/>
    </row>
    <row r="783" spans="1:9" x14ac:dyDescent="0.3">
      <c r="A783" s="2"/>
      <c r="B783" s="3"/>
      <c r="H783" s="3"/>
      <c r="I783" s="3"/>
    </row>
    <row r="784" spans="1:9" x14ac:dyDescent="0.3">
      <c r="A784" s="2"/>
      <c r="B784" s="3"/>
      <c r="H784" s="3"/>
      <c r="I784" s="3"/>
    </row>
    <row r="785" spans="1:9" x14ac:dyDescent="0.3">
      <c r="A785" s="2"/>
      <c r="B785" s="3"/>
      <c r="H785" s="3"/>
      <c r="I785" s="3"/>
    </row>
    <row r="786" spans="1:9" x14ac:dyDescent="0.3">
      <c r="A786" s="2"/>
      <c r="B786" s="3"/>
      <c r="H786" s="3"/>
      <c r="I786" s="3"/>
    </row>
    <row r="787" spans="1:9" x14ac:dyDescent="0.3">
      <c r="A787" s="2"/>
      <c r="B787" s="3"/>
      <c r="H787" s="3"/>
      <c r="I787" s="3"/>
    </row>
    <row r="788" spans="1:9" x14ac:dyDescent="0.3">
      <c r="A788" s="2"/>
      <c r="B788" s="3"/>
      <c r="H788" s="3"/>
      <c r="I788" s="3"/>
    </row>
    <row r="789" spans="1:9" x14ac:dyDescent="0.3">
      <c r="A789" s="2"/>
      <c r="B789" s="3"/>
      <c r="H789" s="3"/>
      <c r="I789" s="3"/>
    </row>
    <row r="790" spans="1:9" x14ac:dyDescent="0.3">
      <c r="A790" s="2"/>
      <c r="B790" s="3"/>
      <c r="H790" s="3"/>
      <c r="I790" s="3"/>
    </row>
    <row r="791" spans="1:9" x14ac:dyDescent="0.3">
      <c r="A791" s="2"/>
      <c r="B791" s="3"/>
      <c r="H791" s="3"/>
      <c r="I791" s="3"/>
    </row>
    <row r="792" spans="1:9" x14ac:dyDescent="0.3">
      <c r="A792" s="2"/>
      <c r="B792" s="3"/>
      <c r="H792" s="3"/>
      <c r="I792" s="3"/>
    </row>
    <row r="793" spans="1:9" x14ac:dyDescent="0.3">
      <c r="A793" s="2"/>
      <c r="B793" s="3"/>
      <c r="H793" s="3"/>
      <c r="I793" s="3"/>
    </row>
    <row r="794" spans="1:9" x14ac:dyDescent="0.3">
      <c r="A794" s="2"/>
      <c r="B794" s="3"/>
      <c r="H794" s="3"/>
      <c r="I794" s="3"/>
    </row>
    <row r="795" spans="1:9" x14ac:dyDescent="0.3">
      <c r="A795" s="2"/>
      <c r="B795" s="3"/>
      <c r="H795" s="3"/>
      <c r="I795" s="3"/>
    </row>
    <row r="796" spans="1:9" x14ac:dyDescent="0.3">
      <c r="A796" s="2"/>
      <c r="B796" s="3"/>
      <c r="H796" s="3"/>
      <c r="I796" s="3"/>
    </row>
    <row r="797" spans="1:9" x14ac:dyDescent="0.3">
      <c r="A797" s="2"/>
      <c r="B797" s="3"/>
      <c r="H797" s="3"/>
      <c r="I797" s="3"/>
    </row>
    <row r="798" spans="1:9" x14ac:dyDescent="0.3">
      <c r="A798" s="2"/>
      <c r="B798" s="3"/>
      <c r="H798" s="3"/>
      <c r="I798" s="3"/>
    </row>
    <row r="799" spans="1:9" x14ac:dyDescent="0.3">
      <c r="A799" s="2"/>
      <c r="B799" s="3"/>
      <c r="H799" s="3"/>
      <c r="I799" s="3"/>
    </row>
    <row r="800" spans="1:9" x14ac:dyDescent="0.3">
      <c r="A800" s="2"/>
      <c r="B800" s="3"/>
      <c r="H800" s="3"/>
      <c r="I800" s="3"/>
    </row>
    <row r="801" spans="1:9" x14ac:dyDescent="0.3">
      <c r="A801" s="2"/>
      <c r="B801" s="3"/>
      <c r="H801" s="3"/>
      <c r="I801" s="3"/>
    </row>
    <row r="802" spans="1:9" x14ac:dyDescent="0.3">
      <c r="A802" s="2"/>
      <c r="B802" s="3"/>
      <c r="H802" s="3"/>
      <c r="I802" s="3"/>
    </row>
    <row r="803" spans="1:9" x14ac:dyDescent="0.3">
      <c r="A803" s="2"/>
      <c r="B803" s="3"/>
      <c r="H803" s="3"/>
      <c r="I803" s="3"/>
    </row>
    <row r="804" spans="1:9" x14ac:dyDescent="0.3">
      <c r="A804" s="2"/>
      <c r="B804" s="3"/>
      <c r="H804" s="3"/>
      <c r="I804" s="3"/>
    </row>
    <row r="805" spans="1:9" x14ac:dyDescent="0.3">
      <c r="A805" s="2"/>
      <c r="B805" s="3"/>
      <c r="H805" s="3"/>
      <c r="I805" s="3"/>
    </row>
    <row r="806" spans="1:9" x14ac:dyDescent="0.3">
      <c r="A806" s="2"/>
      <c r="B806" s="3"/>
      <c r="H806" s="3"/>
      <c r="I806" s="3"/>
    </row>
    <row r="807" spans="1:9" x14ac:dyDescent="0.3">
      <c r="A807" s="2"/>
      <c r="B807" s="3"/>
      <c r="H807" s="3"/>
      <c r="I807" s="3"/>
    </row>
    <row r="808" spans="1:9" x14ac:dyDescent="0.3">
      <c r="A808" s="2"/>
      <c r="B808" s="3"/>
      <c r="H808" s="3"/>
      <c r="I808" s="3"/>
    </row>
    <row r="809" spans="1:9" x14ac:dyDescent="0.3">
      <c r="A809" s="2"/>
      <c r="B809" s="3"/>
      <c r="H809" s="3"/>
      <c r="I809" s="3"/>
    </row>
    <row r="810" spans="1:9" x14ac:dyDescent="0.3">
      <c r="A810" s="2"/>
      <c r="B810" s="3"/>
      <c r="H810" s="3"/>
      <c r="I810" s="3"/>
    </row>
    <row r="811" spans="1:9" x14ac:dyDescent="0.3">
      <c r="A811" s="2"/>
      <c r="B811" s="3"/>
      <c r="H811" s="3"/>
      <c r="I811" s="3"/>
    </row>
    <row r="812" spans="1:9" x14ac:dyDescent="0.3">
      <c r="A812" s="2"/>
      <c r="B812" s="3"/>
      <c r="H812" s="3"/>
      <c r="I812" s="3"/>
    </row>
    <row r="813" spans="1:9" x14ac:dyDescent="0.3">
      <c r="A813" s="2"/>
      <c r="B813" s="3"/>
      <c r="H813" s="3"/>
      <c r="I813" s="3"/>
    </row>
    <row r="814" spans="1:9" x14ac:dyDescent="0.3">
      <c r="A814" s="2"/>
      <c r="B814" s="3"/>
      <c r="H814" s="3"/>
      <c r="I814" s="3"/>
    </row>
    <row r="815" spans="1:9" x14ac:dyDescent="0.3">
      <c r="A815" s="2"/>
      <c r="B815" s="3"/>
      <c r="H815" s="3"/>
      <c r="I815" s="3"/>
    </row>
    <row r="816" spans="1:9" x14ac:dyDescent="0.3">
      <c r="A816" s="2"/>
      <c r="B816" s="3"/>
      <c r="H816" s="3"/>
      <c r="I816" s="3"/>
    </row>
    <row r="817" spans="1:9" x14ac:dyDescent="0.3">
      <c r="A817" s="2"/>
      <c r="B817" s="3"/>
      <c r="H817" s="3"/>
      <c r="I817" s="3"/>
    </row>
    <row r="818" spans="1:9" x14ac:dyDescent="0.3">
      <c r="A818" s="2"/>
      <c r="B818" s="3"/>
      <c r="H818" s="3"/>
      <c r="I818" s="3"/>
    </row>
    <row r="819" spans="1:9" x14ac:dyDescent="0.3">
      <c r="A819" s="2"/>
      <c r="B819" s="3"/>
      <c r="H819" s="3"/>
      <c r="I819" s="3"/>
    </row>
    <row r="820" spans="1:9" x14ac:dyDescent="0.3">
      <c r="A820" s="2"/>
      <c r="B820" s="3"/>
      <c r="H820" s="3"/>
      <c r="I820" s="3"/>
    </row>
    <row r="821" spans="1:9" x14ac:dyDescent="0.3">
      <c r="A821" s="2"/>
      <c r="B821" s="3"/>
      <c r="H821" s="3"/>
      <c r="I821" s="3"/>
    </row>
    <row r="822" spans="1:9" x14ac:dyDescent="0.3">
      <c r="A822" s="2"/>
      <c r="B822" s="3"/>
      <c r="H822" s="3"/>
      <c r="I822" s="3"/>
    </row>
    <row r="823" spans="1:9" x14ac:dyDescent="0.3">
      <c r="A823" s="2"/>
      <c r="B823" s="3"/>
      <c r="H823" s="3"/>
      <c r="I823" s="3"/>
    </row>
    <row r="824" spans="1:9" x14ac:dyDescent="0.3">
      <c r="A824" s="2"/>
      <c r="B824" s="3"/>
      <c r="H824" s="3"/>
      <c r="I824" s="3"/>
    </row>
    <row r="825" spans="1:9" x14ac:dyDescent="0.3">
      <c r="A825" s="2"/>
      <c r="B825" s="3"/>
      <c r="H825" s="3"/>
      <c r="I825" s="3"/>
    </row>
    <row r="826" spans="1:9" x14ac:dyDescent="0.3">
      <c r="A826" s="2"/>
      <c r="B826" s="3"/>
      <c r="H826" s="3"/>
      <c r="I826" s="3"/>
    </row>
    <row r="827" spans="1:9" x14ac:dyDescent="0.3">
      <c r="A827" s="2"/>
      <c r="B827" s="3"/>
      <c r="H827" s="3"/>
      <c r="I827" s="3"/>
    </row>
    <row r="828" spans="1:9" x14ac:dyDescent="0.3">
      <c r="A828" s="2"/>
      <c r="B828" s="3"/>
      <c r="H828" s="3"/>
      <c r="I828" s="3"/>
    </row>
    <row r="829" spans="1:9" x14ac:dyDescent="0.3">
      <c r="A829" s="2"/>
      <c r="B829" s="3"/>
      <c r="H829" s="3"/>
      <c r="I829" s="3"/>
    </row>
    <row r="830" spans="1:9" x14ac:dyDescent="0.3">
      <c r="A830" s="2"/>
      <c r="B830" s="3"/>
      <c r="H830" s="3"/>
      <c r="I830" s="3"/>
    </row>
    <row r="831" spans="1:9" x14ac:dyDescent="0.3">
      <c r="A831" s="2"/>
      <c r="B831" s="3"/>
      <c r="H831" s="3"/>
      <c r="I831" s="3"/>
    </row>
    <row r="832" spans="1:9" x14ac:dyDescent="0.3">
      <c r="A832" s="2"/>
      <c r="B832" s="3"/>
      <c r="H832" s="3"/>
      <c r="I832" s="3"/>
    </row>
    <row r="833" spans="1:9" x14ac:dyDescent="0.3">
      <c r="A833" s="2"/>
      <c r="B833" s="3"/>
      <c r="H833" s="3"/>
      <c r="I833" s="3"/>
    </row>
    <row r="834" spans="1:9" x14ac:dyDescent="0.3">
      <c r="A834" s="2"/>
      <c r="B834" s="3"/>
      <c r="H834" s="3"/>
      <c r="I834" s="3"/>
    </row>
    <row r="835" spans="1:9" x14ac:dyDescent="0.3">
      <c r="A835" s="2"/>
      <c r="B835" s="3"/>
      <c r="H835" s="3"/>
      <c r="I835" s="3"/>
    </row>
    <row r="836" spans="1:9" x14ac:dyDescent="0.3">
      <c r="A836" s="2"/>
      <c r="B836" s="3"/>
      <c r="H836" s="3"/>
      <c r="I836" s="3"/>
    </row>
    <row r="837" spans="1:9" x14ac:dyDescent="0.3">
      <c r="A837" s="2"/>
      <c r="B837" s="3"/>
      <c r="H837" s="3"/>
      <c r="I837" s="3"/>
    </row>
    <row r="838" spans="1:9" x14ac:dyDescent="0.3">
      <c r="A838" s="2"/>
      <c r="B838" s="3"/>
      <c r="H838" s="3"/>
      <c r="I838" s="3"/>
    </row>
    <row r="839" spans="1:9" x14ac:dyDescent="0.3">
      <c r="A839" s="2"/>
      <c r="B839" s="3"/>
      <c r="H839" s="3"/>
      <c r="I839" s="3"/>
    </row>
    <row r="840" spans="1:9" x14ac:dyDescent="0.3">
      <c r="A840" s="2"/>
      <c r="B840" s="3"/>
      <c r="H840" s="3"/>
      <c r="I840" s="3"/>
    </row>
    <row r="841" spans="1:9" x14ac:dyDescent="0.3">
      <c r="A841" s="2"/>
      <c r="B841" s="3"/>
      <c r="H841" s="3"/>
      <c r="I841" s="3"/>
    </row>
    <row r="842" spans="1:9" x14ac:dyDescent="0.3">
      <c r="A842" s="2"/>
      <c r="B842" s="3"/>
      <c r="H842" s="3"/>
      <c r="I842" s="3"/>
    </row>
    <row r="843" spans="1:9" x14ac:dyDescent="0.3">
      <c r="A843" s="2"/>
      <c r="B843" s="3"/>
      <c r="H843" s="3"/>
      <c r="I843" s="3"/>
    </row>
    <row r="844" spans="1:9" x14ac:dyDescent="0.3">
      <c r="A844" s="2"/>
      <c r="B844" s="3"/>
      <c r="H844" s="3"/>
      <c r="I844" s="3"/>
    </row>
    <row r="845" spans="1:9" x14ac:dyDescent="0.3">
      <c r="A845" s="2"/>
      <c r="B845" s="3"/>
      <c r="H845" s="3"/>
      <c r="I845" s="3"/>
    </row>
    <row r="846" spans="1:9" x14ac:dyDescent="0.3">
      <c r="A846" s="2"/>
      <c r="B846" s="3"/>
      <c r="H846" s="3"/>
      <c r="I846" s="3"/>
    </row>
    <row r="847" spans="1:9" x14ac:dyDescent="0.3">
      <c r="A847" s="2"/>
      <c r="B847" s="3"/>
      <c r="H847" s="3"/>
      <c r="I847" s="3"/>
    </row>
    <row r="848" spans="1:9" x14ac:dyDescent="0.3">
      <c r="A848" s="2"/>
      <c r="B848" s="3"/>
      <c r="H848" s="3"/>
      <c r="I848" s="3"/>
    </row>
    <row r="849" spans="1:9" x14ac:dyDescent="0.3">
      <c r="A849" s="2"/>
      <c r="B849" s="3"/>
      <c r="H849" s="3"/>
      <c r="I849" s="3"/>
    </row>
    <row r="850" spans="1:9" x14ac:dyDescent="0.3">
      <c r="A850" s="2"/>
      <c r="B850" s="3"/>
      <c r="H850" s="3"/>
      <c r="I850" s="3"/>
    </row>
    <row r="851" spans="1:9" x14ac:dyDescent="0.3">
      <c r="A851" s="2"/>
      <c r="B851" s="3"/>
      <c r="H851" s="3"/>
      <c r="I851" s="3"/>
    </row>
    <row r="852" spans="1:9" x14ac:dyDescent="0.3">
      <c r="A852" s="2"/>
      <c r="B852" s="3"/>
      <c r="H852" s="3"/>
      <c r="I852" s="3"/>
    </row>
    <row r="853" spans="1:9" x14ac:dyDescent="0.3">
      <c r="A853" s="2"/>
      <c r="B853" s="3"/>
      <c r="H853" s="3"/>
      <c r="I853" s="3"/>
    </row>
    <row r="854" spans="1:9" x14ac:dyDescent="0.3">
      <c r="A854" s="2"/>
      <c r="B854" s="3"/>
      <c r="H854" s="3"/>
      <c r="I854" s="3"/>
    </row>
    <row r="855" spans="1:9" x14ac:dyDescent="0.3">
      <c r="A855" s="2"/>
      <c r="B855" s="3"/>
      <c r="H855" s="3"/>
      <c r="I855" s="3"/>
    </row>
    <row r="856" spans="1:9" x14ac:dyDescent="0.3">
      <c r="A856" s="2"/>
      <c r="B856" s="3"/>
      <c r="H856" s="3"/>
      <c r="I856" s="3"/>
    </row>
    <row r="857" spans="1:9" x14ac:dyDescent="0.3">
      <c r="A857" s="2"/>
      <c r="B857" s="3"/>
      <c r="H857" s="3"/>
      <c r="I857" s="3"/>
    </row>
    <row r="858" spans="1:9" x14ac:dyDescent="0.3">
      <c r="A858" s="2"/>
      <c r="B858" s="3"/>
      <c r="H858" s="3"/>
      <c r="I858" s="3"/>
    </row>
    <row r="859" spans="1:9" x14ac:dyDescent="0.3">
      <c r="A859" s="2"/>
      <c r="B859" s="3"/>
      <c r="H859" s="3"/>
      <c r="I859" s="3"/>
    </row>
    <row r="860" spans="1:9" x14ac:dyDescent="0.3">
      <c r="A860" s="2"/>
      <c r="B860" s="3"/>
      <c r="H860" s="3"/>
      <c r="I860" s="3"/>
    </row>
    <row r="861" spans="1:9" x14ac:dyDescent="0.3">
      <c r="A861" s="2"/>
      <c r="B861" s="3"/>
      <c r="H861" s="3"/>
      <c r="I861" s="3"/>
    </row>
    <row r="862" spans="1:9" x14ac:dyDescent="0.3">
      <c r="A862" s="2"/>
      <c r="B862" s="3"/>
      <c r="H862" s="3"/>
      <c r="I862" s="3"/>
    </row>
    <row r="863" spans="1:9" x14ac:dyDescent="0.3">
      <c r="A863" s="2"/>
      <c r="B863" s="3"/>
      <c r="H863" s="3"/>
      <c r="I863" s="3"/>
    </row>
    <row r="864" spans="1:9" x14ac:dyDescent="0.3">
      <c r="A864" s="2"/>
      <c r="B864" s="3"/>
      <c r="H864" s="3"/>
      <c r="I864" s="3"/>
    </row>
    <row r="865" spans="1:9" x14ac:dyDescent="0.3">
      <c r="A865" s="2"/>
      <c r="B865" s="3"/>
      <c r="H865" s="3"/>
      <c r="I865" s="3"/>
    </row>
    <row r="866" spans="1:9" x14ac:dyDescent="0.3">
      <c r="A866" s="2"/>
      <c r="B866" s="3"/>
      <c r="H866" s="3"/>
      <c r="I866" s="3"/>
    </row>
    <row r="867" spans="1:9" x14ac:dyDescent="0.3">
      <c r="A867" s="2"/>
      <c r="B867" s="3"/>
      <c r="H867" s="3"/>
      <c r="I867" s="3"/>
    </row>
    <row r="868" spans="1:9" x14ac:dyDescent="0.3">
      <c r="A868" s="2"/>
      <c r="B868" s="3"/>
      <c r="H868" s="3"/>
      <c r="I868" s="3"/>
    </row>
    <row r="869" spans="1:9" x14ac:dyDescent="0.3">
      <c r="A869" s="2"/>
      <c r="B869" s="3"/>
      <c r="H869" s="3"/>
      <c r="I869" s="3"/>
    </row>
    <row r="870" spans="1:9" x14ac:dyDescent="0.3">
      <c r="A870" s="2"/>
      <c r="B870" s="3"/>
      <c r="H870" s="3"/>
      <c r="I870" s="3"/>
    </row>
    <row r="871" spans="1:9" x14ac:dyDescent="0.3">
      <c r="A871" s="2"/>
      <c r="B871" s="3"/>
      <c r="H871" s="3"/>
      <c r="I871" s="3"/>
    </row>
    <row r="872" spans="1:9" x14ac:dyDescent="0.3">
      <c r="A872" s="2"/>
      <c r="B872" s="3"/>
      <c r="H872" s="3"/>
      <c r="I872" s="3"/>
    </row>
    <row r="873" spans="1:9" x14ac:dyDescent="0.3">
      <c r="A873" s="2"/>
      <c r="B873" s="3"/>
      <c r="H873" s="3"/>
      <c r="I873" s="3"/>
    </row>
    <row r="874" spans="1:9" x14ac:dyDescent="0.3">
      <c r="A874" s="2"/>
      <c r="B874" s="3"/>
      <c r="H874" s="3"/>
      <c r="I874" s="3"/>
    </row>
    <row r="875" spans="1:9" x14ac:dyDescent="0.3">
      <c r="A875" s="2"/>
      <c r="B875" s="3"/>
      <c r="H875" s="3"/>
      <c r="I875" s="3"/>
    </row>
    <row r="876" spans="1:9" x14ac:dyDescent="0.3">
      <c r="A876" s="2"/>
      <c r="B876" s="3"/>
      <c r="H876" s="3"/>
      <c r="I876" s="3"/>
    </row>
    <row r="877" spans="1:9" x14ac:dyDescent="0.3">
      <c r="A877" s="2"/>
      <c r="B877" s="3"/>
      <c r="H877" s="3"/>
      <c r="I877" s="3"/>
    </row>
    <row r="878" spans="1:9" x14ac:dyDescent="0.3">
      <c r="A878" s="2"/>
      <c r="B878" s="3"/>
      <c r="H878" s="3"/>
      <c r="I878" s="3"/>
    </row>
    <row r="879" spans="1:9" x14ac:dyDescent="0.3">
      <c r="A879" s="2"/>
      <c r="B879" s="3"/>
      <c r="H879" s="3"/>
      <c r="I879" s="3"/>
    </row>
    <row r="880" spans="1:9" x14ac:dyDescent="0.3">
      <c r="A880" s="2"/>
      <c r="B880" s="3"/>
      <c r="H880" s="3"/>
      <c r="I880" s="3"/>
    </row>
    <row r="881" spans="1:9" x14ac:dyDescent="0.3">
      <c r="A881" s="2"/>
      <c r="B881" s="3"/>
      <c r="H881" s="3"/>
      <c r="I881" s="3"/>
    </row>
    <row r="882" spans="1:9" x14ac:dyDescent="0.3">
      <c r="A882" s="2"/>
      <c r="B882" s="3"/>
      <c r="H882" s="3"/>
      <c r="I882" s="3"/>
    </row>
    <row r="883" spans="1:9" x14ac:dyDescent="0.3">
      <c r="A883" s="2"/>
      <c r="B883" s="3"/>
      <c r="H883" s="3"/>
      <c r="I883" s="3"/>
    </row>
    <row r="884" spans="1:9" x14ac:dyDescent="0.3">
      <c r="A884" s="2"/>
      <c r="B884" s="3"/>
      <c r="H884" s="3"/>
      <c r="I884" s="3"/>
    </row>
    <row r="885" spans="1:9" x14ac:dyDescent="0.3">
      <c r="A885" s="2"/>
      <c r="B885" s="3"/>
      <c r="H885" s="3"/>
      <c r="I885" s="3"/>
    </row>
    <row r="886" spans="1:9" x14ac:dyDescent="0.3">
      <c r="A886" s="2"/>
      <c r="B886" s="3"/>
      <c r="H886" s="3"/>
      <c r="I886" s="3"/>
    </row>
    <row r="887" spans="1:9" x14ac:dyDescent="0.3">
      <c r="A887" s="2"/>
      <c r="B887" s="3"/>
      <c r="H887" s="3"/>
      <c r="I887" s="3"/>
    </row>
    <row r="888" spans="1:9" x14ac:dyDescent="0.3">
      <c r="A888" s="2"/>
      <c r="B888" s="3"/>
      <c r="H888" s="3"/>
      <c r="I888" s="3"/>
    </row>
    <row r="889" spans="1:9" x14ac:dyDescent="0.3">
      <c r="A889" s="2"/>
      <c r="B889" s="3"/>
      <c r="H889" s="3"/>
      <c r="I889" s="3"/>
    </row>
    <row r="890" spans="1:9" x14ac:dyDescent="0.3">
      <c r="A890" s="2"/>
      <c r="B890" s="3"/>
      <c r="H890" s="3"/>
      <c r="I890" s="3"/>
    </row>
    <row r="891" spans="1:9" x14ac:dyDescent="0.3">
      <c r="A891" s="2"/>
      <c r="B891" s="3"/>
      <c r="H891" s="3"/>
      <c r="I891" s="3"/>
    </row>
    <row r="892" spans="1:9" x14ac:dyDescent="0.3">
      <c r="A892" s="2"/>
      <c r="B892" s="3"/>
      <c r="H892" s="3"/>
      <c r="I892" s="3"/>
    </row>
    <row r="893" spans="1:9" x14ac:dyDescent="0.3">
      <c r="A893" s="2"/>
      <c r="B893" s="3"/>
      <c r="H893" s="3"/>
      <c r="I893" s="3"/>
    </row>
    <row r="894" spans="1:9" x14ac:dyDescent="0.3">
      <c r="A894" s="2"/>
      <c r="B894" s="3"/>
      <c r="H894" s="3"/>
      <c r="I894" s="3"/>
    </row>
    <row r="895" spans="1:9" x14ac:dyDescent="0.3">
      <c r="A895" s="2"/>
      <c r="B895" s="3"/>
      <c r="H895" s="3"/>
      <c r="I895" s="3"/>
    </row>
    <row r="896" spans="1:9" x14ac:dyDescent="0.3">
      <c r="A896" s="2"/>
      <c r="B896" s="3"/>
      <c r="H896" s="3"/>
      <c r="I896" s="3"/>
    </row>
    <row r="897" spans="1:9" x14ac:dyDescent="0.3">
      <c r="A897" s="2"/>
      <c r="B897" s="3"/>
      <c r="H897" s="3"/>
      <c r="I897" s="3"/>
    </row>
    <row r="898" spans="1:9" x14ac:dyDescent="0.3">
      <c r="A898" s="2"/>
      <c r="B898" s="3"/>
      <c r="H898" s="3"/>
      <c r="I898" s="3"/>
    </row>
    <row r="899" spans="1:9" x14ac:dyDescent="0.3">
      <c r="A899" s="2"/>
      <c r="B899" s="3"/>
      <c r="H899" s="3"/>
      <c r="I899" s="3"/>
    </row>
    <row r="900" spans="1:9" x14ac:dyDescent="0.3">
      <c r="A900" s="2"/>
      <c r="B900" s="3"/>
      <c r="H900" s="3"/>
      <c r="I900" s="3"/>
    </row>
    <row r="901" spans="1:9" x14ac:dyDescent="0.3">
      <c r="A901" s="2"/>
      <c r="B901" s="3"/>
      <c r="H901" s="3"/>
      <c r="I901" s="3"/>
    </row>
    <row r="902" spans="1:9" x14ac:dyDescent="0.3">
      <c r="A902" s="2"/>
      <c r="B902" s="3"/>
      <c r="H902" s="3"/>
      <c r="I902" s="3"/>
    </row>
    <row r="903" spans="1:9" x14ac:dyDescent="0.3">
      <c r="A903" s="2"/>
      <c r="B903" s="3"/>
      <c r="H903" s="3"/>
      <c r="I903" s="3"/>
    </row>
    <row r="904" spans="1:9" x14ac:dyDescent="0.3">
      <c r="A904" s="2"/>
      <c r="B904" s="3"/>
      <c r="H904" s="3"/>
      <c r="I904" s="3"/>
    </row>
    <row r="905" spans="1:9" x14ac:dyDescent="0.3">
      <c r="A905" s="2"/>
      <c r="B905" s="3"/>
      <c r="H905" s="3"/>
      <c r="I905" s="3"/>
    </row>
    <row r="906" spans="1:9" x14ac:dyDescent="0.3">
      <c r="A906" s="2"/>
      <c r="B906" s="3"/>
      <c r="H906" s="3"/>
      <c r="I906" s="3"/>
    </row>
    <row r="907" spans="1:9" x14ac:dyDescent="0.3">
      <c r="A907" s="2"/>
      <c r="B907" s="3"/>
      <c r="H907" s="3"/>
      <c r="I907" s="3"/>
    </row>
    <row r="908" spans="1:9" x14ac:dyDescent="0.3">
      <c r="A908" s="2"/>
      <c r="B908" s="3"/>
      <c r="H908" s="3"/>
      <c r="I908" s="3"/>
    </row>
    <row r="909" spans="1:9" x14ac:dyDescent="0.3">
      <c r="A909" s="2"/>
      <c r="B909" s="3"/>
      <c r="H909" s="3"/>
      <c r="I909" s="3"/>
    </row>
    <row r="910" spans="1:9" x14ac:dyDescent="0.3">
      <c r="A910" s="2"/>
      <c r="B910" s="3"/>
      <c r="H910" s="3"/>
      <c r="I910" s="3"/>
    </row>
    <row r="911" spans="1:9" x14ac:dyDescent="0.3">
      <c r="A911" s="2"/>
      <c r="B911" s="3"/>
      <c r="H911" s="3"/>
      <c r="I911" s="3"/>
    </row>
    <row r="912" spans="1:9" x14ac:dyDescent="0.3">
      <c r="A912" s="2"/>
      <c r="B912" s="3"/>
      <c r="H912" s="3"/>
      <c r="I912" s="3"/>
    </row>
    <row r="913" spans="1:9" x14ac:dyDescent="0.3">
      <c r="A913" s="2"/>
      <c r="B913" s="3"/>
      <c r="H913" s="3"/>
      <c r="I913" s="3"/>
    </row>
    <row r="914" spans="1:9" x14ac:dyDescent="0.3">
      <c r="A914" s="2"/>
      <c r="B914" s="3"/>
      <c r="H914" s="3"/>
      <c r="I914" s="3"/>
    </row>
    <row r="915" spans="1:9" x14ac:dyDescent="0.3">
      <c r="A915" s="2"/>
      <c r="B915" s="3"/>
      <c r="H915" s="3"/>
      <c r="I915" s="3"/>
    </row>
    <row r="916" spans="1:9" x14ac:dyDescent="0.3">
      <c r="A916" s="2"/>
      <c r="B916" s="3"/>
      <c r="H916" s="3"/>
      <c r="I916" s="3"/>
    </row>
    <row r="917" spans="1:9" x14ac:dyDescent="0.3">
      <c r="A917" s="2"/>
      <c r="B917" s="3"/>
      <c r="H917" s="3"/>
      <c r="I917" s="3"/>
    </row>
    <row r="918" spans="1:9" x14ac:dyDescent="0.3">
      <c r="A918" s="2"/>
      <c r="B918" s="3"/>
      <c r="H918" s="3"/>
      <c r="I918" s="3"/>
    </row>
    <row r="919" spans="1:9" x14ac:dyDescent="0.3">
      <c r="A919" s="2"/>
      <c r="B919" s="3"/>
      <c r="H919" s="3"/>
      <c r="I919" s="3"/>
    </row>
    <row r="920" spans="1:9" x14ac:dyDescent="0.3">
      <c r="A920" s="2"/>
      <c r="B920" s="3"/>
      <c r="H920" s="3"/>
      <c r="I920" s="3"/>
    </row>
    <row r="921" spans="1:9" x14ac:dyDescent="0.3">
      <c r="A921" s="2"/>
      <c r="B921" s="3"/>
      <c r="H921" s="3"/>
      <c r="I921" s="3"/>
    </row>
    <row r="922" spans="1:9" x14ac:dyDescent="0.3">
      <c r="A922" s="2"/>
      <c r="B922" s="3"/>
      <c r="H922" s="3"/>
      <c r="I922" s="3"/>
    </row>
    <row r="923" spans="1:9" x14ac:dyDescent="0.3">
      <c r="A923" s="2"/>
      <c r="B923" s="3"/>
      <c r="H923" s="3"/>
      <c r="I923" s="3"/>
    </row>
    <row r="924" spans="1:9" x14ac:dyDescent="0.3">
      <c r="A924" s="2"/>
      <c r="B924" s="3"/>
      <c r="H924" s="3"/>
      <c r="I924" s="3"/>
    </row>
    <row r="925" spans="1:9" x14ac:dyDescent="0.3">
      <c r="A925" s="2"/>
      <c r="B925" s="3"/>
      <c r="H925" s="3"/>
      <c r="I925" s="3"/>
    </row>
    <row r="926" spans="1:9" x14ac:dyDescent="0.3">
      <c r="A926" s="2"/>
      <c r="B926" s="3"/>
      <c r="H926" s="3"/>
      <c r="I926" s="3"/>
    </row>
    <row r="927" spans="1:9" x14ac:dyDescent="0.3">
      <c r="A927" s="2"/>
      <c r="B927" s="3"/>
      <c r="H927" s="3"/>
      <c r="I927" s="3"/>
    </row>
    <row r="928" spans="1:9" x14ac:dyDescent="0.3">
      <c r="A928" s="2"/>
      <c r="B928" s="3"/>
      <c r="H928" s="3"/>
      <c r="I928" s="3"/>
    </row>
    <row r="929" spans="1:9" x14ac:dyDescent="0.3">
      <c r="A929" s="2"/>
      <c r="B929" s="3"/>
      <c r="H929" s="3"/>
      <c r="I929" s="3"/>
    </row>
    <row r="930" spans="1:9" x14ac:dyDescent="0.3">
      <c r="A930" s="2"/>
      <c r="B930" s="3"/>
      <c r="H930" s="3"/>
      <c r="I930" s="3"/>
    </row>
    <row r="931" spans="1:9" x14ac:dyDescent="0.3">
      <c r="A931" s="2"/>
      <c r="B931" s="3"/>
      <c r="H931" s="3"/>
      <c r="I931" s="3"/>
    </row>
    <row r="932" spans="1:9" x14ac:dyDescent="0.3">
      <c r="A932" s="2"/>
      <c r="B932" s="3"/>
      <c r="H932" s="3"/>
      <c r="I932" s="3"/>
    </row>
    <row r="933" spans="1:9" x14ac:dyDescent="0.3">
      <c r="A933" s="2"/>
      <c r="B933" s="3"/>
      <c r="H933" s="3"/>
      <c r="I933" s="3"/>
    </row>
    <row r="934" spans="1:9" x14ac:dyDescent="0.3">
      <c r="A934" s="2"/>
      <c r="B934" s="3"/>
      <c r="H934" s="3"/>
      <c r="I934" s="3"/>
    </row>
    <row r="935" spans="1:9" x14ac:dyDescent="0.3">
      <c r="A935" s="2"/>
      <c r="B935" s="3"/>
      <c r="H935" s="3"/>
      <c r="I935" s="3"/>
    </row>
    <row r="936" spans="1:9" x14ac:dyDescent="0.3">
      <c r="A936" s="2"/>
      <c r="B936" s="3"/>
      <c r="H936" s="3"/>
      <c r="I936" s="3"/>
    </row>
    <row r="937" spans="1:9" x14ac:dyDescent="0.3">
      <c r="A937" s="2"/>
      <c r="B937" s="3"/>
      <c r="H937" s="3"/>
      <c r="I937" s="3"/>
    </row>
    <row r="938" spans="1:9" x14ac:dyDescent="0.3">
      <c r="A938" s="2"/>
      <c r="B938" s="3"/>
      <c r="H938" s="3"/>
      <c r="I938" s="3"/>
    </row>
    <row r="939" spans="1:9" x14ac:dyDescent="0.3">
      <c r="A939" s="2"/>
      <c r="B939" s="3"/>
      <c r="H939" s="3"/>
      <c r="I939" s="3"/>
    </row>
    <row r="940" spans="1:9" x14ac:dyDescent="0.3">
      <c r="A940" s="2"/>
      <c r="B940" s="3"/>
      <c r="H940" s="3"/>
      <c r="I940" s="3"/>
    </row>
    <row r="941" spans="1:9" x14ac:dyDescent="0.3">
      <c r="A941" s="2"/>
      <c r="B941" s="3"/>
      <c r="H941" s="3"/>
      <c r="I941" s="3"/>
    </row>
    <row r="942" spans="1:9" x14ac:dyDescent="0.3">
      <c r="A942" s="2"/>
      <c r="B942" s="3"/>
      <c r="H942" s="3"/>
      <c r="I942" s="3"/>
    </row>
    <row r="943" spans="1:9" x14ac:dyDescent="0.3">
      <c r="A943" s="2"/>
      <c r="B943" s="3"/>
      <c r="H943" s="3"/>
      <c r="I943" s="3"/>
    </row>
    <row r="944" spans="1:9" x14ac:dyDescent="0.3">
      <c r="A944" s="2"/>
      <c r="B944" s="3"/>
      <c r="H944" s="3"/>
      <c r="I944" s="3"/>
    </row>
    <row r="945" spans="1:9" x14ac:dyDescent="0.3">
      <c r="A945" s="2"/>
      <c r="B945" s="3"/>
      <c r="H945" s="3"/>
      <c r="I945" s="3"/>
    </row>
    <row r="946" spans="1:9" x14ac:dyDescent="0.3">
      <c r="A946" s="2"/>
      <c r="B946" s="3"/>
      <c r="H946" s="3"/>
      <c r="I946" s="3"/>
    </row>
    <row r="947" spans="1:9" x14ac:dyDescent="0.3">
      <c r="A947" s="2"/>
      <c r="B947" s="3"/>
      <c r="H947" s="3"/>
      <c r="I947" s="3"/>
    </row>
    <row r="948" spans="1:9" x14ac:dyDescent="0.3">
      <c r="A948" s="2"/>
      <c r="B948" s="3"/>
      <c r="H948" s="3"/>
      <c r="I948" s="3"/>
    </row>
    <row r="949" spans="1:9" x14ac:dyDescent="0.3">
      <c r="A949" s="2"/>
      <c r="B949" s="3"/>
      <c r="H949" s="3"/>
      <c r="I949" s="3"/>
    </row>
    <row r="950" spans="1:9" x14ac:dyDescent="0.3">
      <c r="A950" s="2"/>
      <c r="B950" s="3"/>
      <c r="H950" s="3"/>
      <c r="I950" s="3"/>
    </row>
    <row r="951" spans="1:9" x14ac:dyDescent="0.3">
      <c r="A951" s="2"/>
      <c r="B951" s="3"/>
      <c r="H951" s="3"/>
      <c r="I951" s="3"/>
    </row>
    <row r="952" spans="1:9" x14ac:dyDescent="0.3">
      <c r="A952" s="2"/>
      <c r="B952" s="3"/>
      <c r="H952" s="3"/>
      <c r="I952" s="3"/>
    </row>
    <row r="953" spans="1:9" x14ac:dyDescent="0.3">
      <c r="A953" s="2"/>
      <c r="B953" s="3"/>
      <c r="H953" s="3"/>
      <c r="I953" s="3"/>
    </row>
    <row r="954" spans="1:9" x14ac:dyDescent="0.3">
      <c r="A954" s="2"/>
      <c r="B954" s="3"/>
      <c r="H954" s="3"/>
      <c r="I954" s="3"/>
    </row>
    <row r="955" spans="1:9" x14ac:dyDescent="0.3">
      <c r="A955" s="2"/>
      <c r="B955" s="3"/>
      <c r="H955" s="3"/>
      <c r="I955" s="3"/>
    </row>
    <row r="956" spans="1:9" x14ac:dyDescent="0.3">
      <c r="A956" s="2"/>
      <c r="B956" s="3"/>
      <c r="H956" s="3"/>
      <c r="I956" s="3"/>
    </row>
    <row r="957" spans="1:9" x14ac:dyDescent="0.3">
      <c r="A957" s="2"/>
      <c r="B957" s="3"/>
      <c r="H957" s="3"/>
      <c r="I957" s="3"/>
    </row>
    <row r="958" spans="1:9" x14ac:dyDescent="0.3">
      <c r="A958" s="2"/>
      <c r="B958" s="3"/>
      <c r="H958" s="3"/>
      <c r="I958" s="3"/>
    </row>
    <row r="959" spans="1:9" x14ac:dyDescent="0.3">
      <c r="A959" s="2"/>
      <c r="B959" s="3"/>
      <c r="H959" s="3"/>
      <c r="I959" s="3"/>
    </row>
    <row r="960" spans="1:9" x14ac:dyDescent="0.3">
      <c r="A960" s="2"/>
      <c r="B960" s="3"/>
      <c r="H960" s="3"/>
      <c r="I960" s="3"/>
    </row>
    <row r="961" spans="1:9" x14ac:dyDescent="0.3">
      <c r="A961" s="2"/>
      <c r="B961" s="3"/>
      <c r="H961" s="3"/>
      <c r="I961" s="3"/>
    </row>
    <row r="962" spans="1:9" x14ac:dyDescent="0.3">
      <c r="A962" s="2"/>
      <c r="B962" s="3"/>
      <c r="H962" s="3"/>
      <c r="I962" s="3"/>
    </row>
    <row r="963" spans="1:9" x14ac:dyDescent="0.3">
      <c r="A963" s="2"/>
      <c r="B963" s="3"/>
      <c r="H963" s="3"/>
      <c r="I963" s="3"/>
    </row>
    <row r="964" spans="1:9" x14ac:dyDescent="0.3">
      <c r="A964" s="2"/>
      <c r="B964" s="3"/>
      <c r="H964" s="3"/>
      <c r="I964" s="3"/>
    </row>
    <row r="965" spans="1:9" x14ac:dyDescent="0.3">
      <c r="A965" s="2"/>
      <c r="B965" s="3"/>
      <c r="H965" s="3"/>
      <c r="I965" s="3"/>
    </row>
    <row r="966" spans="1:9" x14ac:dyDescent="0.3">
      <c r="A966" s="2"/>
      <c r="B966" s="3"/>
      <c r="H966" s="3"/>
      <c r="I966" s="3"/>
    </row>
    <row r="967" spans="1:9" x14ac:dyDescent="0.3">
      <c r="A967" s="2"/>
      <c r="B967" s="3"/>
      <c r="H967" s="3"/>
      <c r="I967" s="3"/>
    </row>
    <row r="968" spans="1:9" x14ac:dyDescent="0.3">
      <c r="A968" s="2"/>
      <c r="B968" s="3"/>
      <c r="H968" s="3"/>
      <c r="I968" s="3"/>
    </row>
    <row r="969" spans="1:9" x14ac:dyDescent="0.3">
      <c r="A969" s="2"/>
      <c r="B969" s="3"/>
      <c r="H969" s="3"/>
      <c r="I969" s="3"/>
    </row>
    <row r="970" spans="1:9" x14ac:dyDescent="0.3">
      <c r="A970" s="2"/>
      <c r="B970" s="3"/>
      <c r="H970" s="3"/>
      <c r="I970" s="3"/>
    </row>
    <row r="971" spans="1:9" x14ac:dyDescent="0.3">
      <c r="A971" s="2"/>
      <c r="B971" s="3"/>
      <c r="H971" s="3"/>
      <c r="I971" s="3"/>
    </row>
    <row r="972" spans="1:9" x14ac:dyDescent="0.3">
      <c r="A972" s="2"/>
      <c r="B972" s="3"/>
      <c r="H972" s="3"/>
      <c r="I972" s="3"/>
    </row>
    <row r="973" spans="1:9" x14ac:dyDescent="0.3">
      <c r="A973" s="2"/>
      <c r="B973" s="3"/>
      <c r="H973" s="3"/>
      <c r="I973" s="3"/>
    </row>
    <row r="974" spans="1:9" x14ac:dyDescent="0.3">
      <c r="A974" s="2"/>
      <c r="B974" s="3"/>
      <c r="H974" s="3"/>
      <c r="I974" s="3"/>
    </row>
    <row r="975" spans="1:9" x14ac:dyDescent="0.3">
      <c r="A975" s="2"/>
      <c r="B975" s="3"/>
      <c r="H975" s="3"/>
      <c r="I975" s="3"/>
    </row>
    <row r="976" spans="1:9" x14ac:dyDescent="0.3">
      <c r="A976" s="2"/>
      <c r="B976" s="3"/>
      <c r="H976" s="3"/>
      <c r="I976" s="3"/>
    </row>
    <row r="977" spans="1:9" x14ac:dyDescent="0.3">
      <c r="A977" s="2"/>
      <c r="B977" s="3"/>
      <c r="H977" s="3"/>
      <c r="I977" s="3"/>
    </row>
    <row r="978" spans="1:9" x14ac:dyDescent="0.3">
      <c r="A978" s="2"/>
      <c r="B978" s="3"/>
      <c r="H978" s="3"/>
      <c r="I978" s="3"/>
    </row>
    <row r="979" spans="1:9" x14ac:dyDescent="0.3">
      <c r="A979" s="2"/>
      <c r="B979" s="3"/>
      <c r="H979" s="3"/>
      <c r="I979" s="3"/>
    </row>
    <row r="980" spans="1:9" x14ac:dyDescent="0.3">
      <c r="A980" s="2"/>
      <c r="B980" s="3"/>
      <c r="H980" s="3"/>
      <c r="I980" s="3"/>
    </row>
    <row r="981" spans="1:9" x14ac:dyDescent="0.3">
      <c r="A981" s="2"/>
      <c r="B981" s="3"/>
      <c r="H981" s="3"/>
      <c r="I981" s="3"/>
    </row>
    <row r="982" spans="1:9" x14ac:dyDescent="0.3">
      <c r="A982" s="2"/>
      <c r="B982" s="3"/>
      <c r="H982" s="3"/>
      <c r="I982" s="3"/>
    </row>
    <row r="983" spans="1:9" x14ac:dyDescent="0.3">
      <c r="A983" s="2"/>
      <c r="B983" s="3"/>
      <c r="H983" s="3"/>
      <c r="I983" s="3"/>
    </row>
    <row r="984" spans="1:9" x14ac:dyDescent="0.3">
      <c r="A984" s="2"/>
      <c r="B984" s="3"/>
      <c r="H984" s="3"/>
      <c r="I984" s="3"/>
    </row>
    <row r="985" spans="1:9" x14ac:dyDescent="0.3">
      <c r="A985" s="2"/>
      <c r="B985" s="3"/>
      <c r="H985" s="3"/>
      <c r="I985" s="3"/>
    </row>
    <row r="986" spans="1:9" x14ac:dyDescent="0.3">
      <c r="A986" s="2"/>
      <c r="B986" s="3"/>
      <c r="H986" s="3"/>
      <c r="I986" s="3"/>
    </row>
    <row r="987" spans="1:9" x14ac:dyDescent="0.3">
      <c r="A987" s="2"/>
      <c r="B987" s="3"/>
      <c r="H987" s="3"/>
      <c r="I987" s="3"/>
    </row>
    <row r="988" spans="1:9" x14ac:dyDescent="0.3">
      <c r="A988" s="2"/>
      <c r="B988" s="3"/>
      <c r="H988" s="3"/>
      <c r="I988" s="3"/>
    </row>
    <row r="989" spans="1:9" x14ac:dyDescent="0.3">
      <c r="A989" s="2"/>
      <c r="B989" s="3"/>
      <c r="H989" s="3"/>
      <c r="I989" s="3"/>
    </row>
    <row r="990" spans="1:9" x14ac:dyDescent="0.3">
      <c r="A990" s="2"/>
      <c r="B990" s="3"/>
      <c r="H990" s="3"/>
      <c r="I990" s="3"/>
    </row>
    <row r="991" spans="1:9" x14ac:dyDescent="0.3">
      <c r="A991" s="2"/>
      <c r="B991" s="3"/>
      <c r="H991" s="3"/>
      <c r="I991" s="3"/>
    </row>
    <row r="992" spans="1:9" x14ac:dyDescent="0.3">
      <c r="A992" s="2"/>
      <c r="B992" s="3"/>
      <c r="H992" s="3"/>
      <c r="I992" s="3"/>
    </row>
    <row r="993" spans="1:9" x14ac:dyDescent="0.3">
      <c r="A993" s="2"/>
      <c r="B993" s="3"/>
      <c r="H993" s="3"/>
      <c r="I993" s="3"/>
    </row>
    <row r="994" spans="1:9" x14ac:dyDescent="0.3">
      <c r="A994" s="2"/>
      <c r="B994" s="3"/>
      <c r="H994" s="3"/>
      <c r="I994" s="3"/>
    </row>
    <row r="995" spans="1:9" x14ac:dyDescent="0.3">
      <c r="A995" s="2"/>
      <c r="B995" s="3"/>
      <c r="H995" s="3"/>
      <c r="I995" s="3"/>
    </row>
    <row r="996" spans="1:9" x14ac:dyDescent="0.3">
      <c r="A996" s="2"/>
      <c r="B996" s="3"/>
      <c r="H996" s="3"/>
      <c r="I996" s="3"/>
    </row>
    <row r="997" spans="1:9" x14ac:dyDescent="0.3">
      <c r="A997" s="2"/>
      <c r="B997" s="3"/>
      <c r="H997" s="3"/>
      <c r="I997" s="3"/>
    </row>
    <row r="998" spans="1:9" x14ac:dyDescent="0.3">
      <c r="A998" s="2"/>
      <c r="B998" s="3"/>
      <c r="H998" s="3"/>
      <c r="I998" s="3"/>
    </row>
    <row r="999" spans="1:9" x14ac:dyDescent="0.3">
      <c r="A999" s="2"/>
      <c r="B999" s="3"/>
      <c r="H999" s="3"/>
      <c r="I999" s="3"/>
    </row>
    <row r="1000" spans="1:9" x14ac:dyDescent="0.3">
      <c r="A1000" s="2"/>
      <c r="B1000" s="3"/>
      <c r="H1000" s="3"/>
      <c r="I1000" s="3"/>
    </row>
    <row r="1001" spans="1:9" x14ac:dyDescent="0.3">
      <c r="A1001" s="2"/>
      <c r="B1001" s="3"/>
      <c r="H1001" s="3"/>
      <c r="I1001" s="3"/>
    </row>
    <row r="1002" spans="1:9" x14ac:dyDescent="0.3">
      <c r="A1002" s="2"/>
      <c r="B1002" s="3"/>
      <c r="H1002" s="3"/>
      <c r="I1002" s="3"/>
    </row>
    <row r="1003" spans="1:9" x14ac:dyDescent="0.3">
      <c r="A1003" s="2"/>
      <c r="B1003" s="3"/>
      <c r="H1003" s="3"/>
      <c r="I1003" s="3"/>
    </row>
    <row r="1004" spans="1:9" x14ac:dyDescent="0.3">
      <c r="A1004" s="2"/>
      <c r="B1004" s="3"/>
      <c r="H1004" s="3"/>
      <c r="I1004" s="3"/>
    </row>
    <row r="1005" spans="1:9" x14ac:dyDescent="0.3">
      <c r="A1005" s="2"/>
      <c r="B1005" s="3"/>
      <c r="H1005" s="3"/>
      <c r="I1005" s="3"/>
    </row>
    <row r="1006" spans="1:9" x14ac:dyDescent="0.3">
      <c r="A1006" s="2"/>
      <c r="B1006" s="3"/>
      <c r="H1006" s="3"/>
      <c r="I1006" s="3"/>
    </row>
    <row r="1007" spans="1:9" x14ac:dyDescent="0.3">
      <c r="A1007" s="2"/>
      <c r="B1007" s="3"/>
      <c r="H1007" s="3"/>
      <c r="I1007" s="3"/>
    </row>
    <row r="1008" spans="1:9" x14ac:dyDescent="0.3">
      <c r="A1008" s="2"/>
      <c r="B1008" s="3"/>
      <c r="H1008" s="3"/>
      <c r="I1008" s="3"/>
    </row>
    <row r="1009" spans="1:9" x14ac:dyDescent="0.3">
      <c r="A1009" s="2"/>
      <c r="B1009" s="3"/>
      <c r="H1009" s="3"/>
      <c r="I100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Sheet2</vt:lpstr>
      <vt:lpstr>Sheet4</vt:lpstr>
      <vt:lpstr>лист1+лист2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Инкар</cp:lastModifiedBy>
  <dcterms:created xsi:type="dcterms:W3CDTF">2021-09-13T10:17:58Z</dcterms:created>
  <dcterms:modified xsi:type="dcterms:W3CDTF">2024-11-05T19:10:30Z</dcterms:modified>
</cp:coreProperties>
</file>