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Models\KENTIMGE\CGE\"/>
    </mc:Choice>
  </mc:AlternateContent>
  <xr:revisionPtr revIDLastSave="0" documentId="13_ncr:1_{5D856701-E974-402E-8E61-77875CC1FB17}" xr6:coauthVersionLast="47" xr6:coauthVersionMax="47" xr10:uidLastSave="{00000000-0000-0000-0000-000000000000}"/>
  <bookViews>
    <workbookView xWindow="-108" yWindow="-108" windowWidth="22080" windowHeight="13176" tabRatio="872" firstSheet="1" activeTab="5" xr2:uid="{B46F3C7B-9ACC-4001-B599-2F71ECA5CA58}"/>
  </bookViews>
  <sheets>
    <sheet name="Notes (2)" sheetId="15" r:id="rId1"/>
    <sheet name="Index" sheetId="2" r:id="rId2"/>
    <sheet name="Index2" sheetId="14" r:id="rId3"/>
    <sheet name="Sets" sheetId="5" r:id="rId4"/>
    <sheet name="SAM" sheetId="4" r:id="rId5"/>
    <sheet name="SAMB" sheetId="13" r:id="rId6"/>
    <sheet name="Demand" sheetId="22" r:id="rId7"/>
    <sheet name="Elasticities" sheetId="23" r:id="rId8"/>
    <sheet name="Trade" sheetId="24" r:id="rId9"/>
    <sheet name="Employment" sheetId="25" r:id="rId10"/>
    <sheet name="FacNest" sheetId="26" r:id="rId11"/>
    <sheet name="Population" sheetId="27" r:id="rId12"/>
    <sheet name="CropProd" sheetId="16" r:id="rId13"/>
    <sheet name="Power calc" sheetId="28" r:id="rId14"/>
    <sheet name="Energy calc" sheetId="18" r:id="rId15"/>
    <sheet name="Energy" sheetId="17" r:id="rId16"/>
  </sheets>
  <externalReferences>
    <externalReference r:id="rId17"/>
    <externalReference r:id="rId18"/>
    <externalReference r:id="rId19"/>
    <externalReference r:id="rId20"/>
  </externalReferences>
  <definedNames>
    <definedName name="_AMO_ContentDefinition_104386094" hidden="1">"'Partitions:9'"</definedName>
    <definedName name="_AMO_ContentDefinition_104386094.0" hidden="1">"'&lt;ContentDefinition name=""Summary Tables"" rsid=""104386094"" type=""Task"" format=""ReportXml"" imgfmt=""ActiveX"" created=""10/17/2013 08:49:12"" modifed=""02/28/2014 13:17:15"" user=""ndivhuwog"" apply=""False"" css=""C:\Program Files\SASHome\SASAd'"</definedName>
    <definedName name="_AMO_ContentDefinition_104386094.1" hidden="1">"'dinforMicrosoftOffice\5.1\Styles\AMODefault.css"" range=""Summary_Tables_51"" auto=""False"" xTime=""00:00:00.3870000"" rTime=""00:00:00.6690000"" bgnew=""False"" nFmt=""False"" grphSet=""False"" imgY=""0"" imgX=""0""&gt;_x000D_
  &lt;files&gt;C:\Users\ndivhuwog\Doc'"</definedName>
    <definedName name="_AMO_ContentDefinition_104386094.2" hidden="1">"'uments\My SAS Files\Add-In for Microsoft Office\_SOA_Summary_Tables_142718989\main.srx&lt;/files&gt;_x000D_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0438609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0438609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04386094.5" hidden="1">"'&amp;amp;quot;1.0&amp;amp;quot; encoding=&amp;amp;quot;utf-16&amp;amp;quot;?&amp;amp;gt;&amp;amp;lt;FilterTree&amp;amp;gt;&amp;amp;lt;TreeRoot /&amp;amp;gt;&amp;amp;lt;/FilterTree&amp;amp;gt;&amp;quot; ColSelFlg=&amp;quot;0&amp;quot; Name=&amp;quot;TABLE2_5&amp;quot; /&amp;gt;"" /&gt;_x000D_
  &lt;param n=""CredKey"" v=""TABLE2_5'"</definedName>
    <definedName name="_AMO_ContentDefinition_10438609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0438609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04386094.8" hidden="1">"'
&lt;/ContentDefinition&gt;'"</definedName>
    <definedName name="_AMO_ContentDefinition_112461039" hidden="1">"'Partitions:9'"</definedName>
    <definedName name="_AMO_ContentDefinition_112461039.0" hidden="1">"'&lt;ContentDefinition name=""Summary Tables"" rsid=""112461039"" type=""Task"" format=""ReportXml"" imgfmt=""ActiveX"" created=""02/14/2014 14:59:53"" modifed=""02/28/2014 13:11:57"" user=""ndivhuwog"" apply=""False"" css=""C:\Program Files\SASHome\SASAd'"</definedName>
    <definedName name="_AMO_ContentDefinition_112461039.1" hidden="1">"'dinforMicrosoftOffice\5.1\Styles\AMODefault.css"" range=""Summary_Tables_58"" auto=""False"" xTime=""00:00:00.4430000"" rTime=""00:00:00.6030000"" bgnew=""False"" nFmt=""False"" grphSet=""False"" imgY=""0"" imgX=""0""&gt;_x000D_
  &lt;files&gt;C:\Users\ndivhuwog\Doc'"</definedName>
    <definedName name="_AMO_ContentDefinition_112461039.2" hidden="1">"'uments\My SAS Files\Add-In for Microsoft Office\_SOA_Summary_Tables_224128394\main.srx&lt;/files&gt;_x000D_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1246103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1246103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12461039.5" hidden="1">"'&amp;amp;quot;1.0&amp;amp;quot; encoding=&amp;amp;quot;utf-16&amp;amp;quot;?&amp;amp;gt;&amp;amp;lt;FilterTree&amp;amp;gt;&amp;amp;lt;TreeRoot /&amp;amp;gt;&amp;amp;lt;/FilterTree&amp;amp;gt;&amp;quot; ColSelFlg=&amp;quot;0&amp;quot; Name=&amp;quot;TABLE2_1&amp;quot; /&amp;gt;"" /&gt;_x000D_
  &lt;param n=""CredKey"" v=""TABLE2_1'"</definedName>
    <definedName name="_AMO_ContentDefinition_112461039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12461039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12461039.8" hidden="1">"'
&lt;/ContentDefinition&gt;'"</definedName>
    <definedName name="_AMO_ContentDefinition_15410102" hidden="1">"'Partitions:9'"</definedName>
    <definedName name="_AMO_ContentDefinition_15410102.0" hidden="1">"'&lt;ContentDefinition name=""Summary Tables"" rsid=""15410102"" type=""Task"" format=""ReportXml"" imgfmt=""ACTXIMG"" created=""04/30/2009 09:29:34"" modifed=""01/24/2014 16:09:26"" user=""ndivhuwog"" apply=""False"" css=""C:\Documents and Settings\ndivh'"</definedName>
    <definedName name="_AMO_ContentDefinition_15410102.1" hidden="1">"'uwog.000\Application Data\SAS\BI Clients\Styles\Copy  of cpi (Ndivhu).css"" range=""Summary_Tables_23"" auto=""False"" xTime=""00:00:00.4200000"" rTime=""00:00:00.4890000"" bgnew=""False"" nFmt=""False"" grphSet=""False"" imgY=""0"" imgX=""0""&gt;_x000D_
  &lt;fi'"</definedName>
    <definedName name="_AMO_ContentDefinition_15410102.2" hidden="1">"'les&gt;C:\Users\ndivhuwog\Documents\My SAS Files\Add-In for Microsoft Office\_SOA_Summary_Tables_415479318\main.srx&lt;/files&gt;_x000D_
  &lt;parents /&gt;_x000D_
  &lt;children /&gt;_x000D_
  &lt;param n=""TaskID"" v=""D3932E3A-4FEE-43DF-956C-A605AC9AF3E7"" /&gt;_x000D_
  &lt;param n=""DisplayName"" v'"</definedName>
    <definedName name="_AMO_ContentDefinition_154101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154101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154101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Name=&amp;quot;TABLE7A&amp;'"</definedName>
    <definedName name="_AMO_ContentDefinition_15410102.6" hidden="1">"'quot; /&amp;gt;"" /&gt;_x000D_
  &lt;param n=""CredKey"" v=""TABLE7A&amp;#x1;SASApp&amp;#x1;LFSR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15410102.7" hidden="1">"'ROM_Version_"" v=""1.2"" /&gt;_x000D_
  &lt;param n=""_ROM_Application_"" v=""ODS"" /&gt;_x000D_
  &lt;param n=""_ROM_AppVersion_"" v=""9.2"" /&gt;_x000D_
  &lt;param n=""maxReportCols"" v=""10"" /&gt;_x000D_
  &lt;fids n=""main.srx"" v=""0"" /&gt;_x000D_
  &lt;ExcelXMLOptions AdjColWidths=""True"" RowOpt=""'"</definedName>
    <definedName name="_AMO_ContentDefinition_15410102.8" hidden="1">"'InsertEntire"" ColOpt=""InsertCells"" /&gt;_x000D_
&lt;/ContentDefinition&gt;'"</definedName>
    <definedName name="_AMO_ContentDefinition_205779628" hidden="1">"'Partitions:9'"</definedName>
    <definedName name="_AMO_ContentDefinition_205779628.0" hidden="1">"'&lt;ContentDefinition name=""Summary Tables"" rsid=""205779628"" type=""Task"" format=""ReportXml"" imgfmt=""ACTIVEX"" created=""04/19/2012 11:07:06"" modifed=""02/28/2014 13:42:20"" user=""ndivhuwog"" apply=""False"" css=""C:\Program Files\SAS\Shared Fi'"</definedName>
    <definedName name="_AMO_ContentDefinition_205779628.1" hidden="1">"'les\BIClientStyles\AMODefault.css"" range=""Summary_Tables_43"" auto=""False"" xTime=""00:00:00.4330000"" rTime=""00:00:00.8980000"" bgnew=""False"" nFmt=""False"" grphSet=""False"" imgY=""0"" imgX=""0""&gt;_x000D_
  &lt;files&gt;C:\Users\ndivhuwog\Documents\My SAS '"</definedName>
    <definedName name="_AMO_ContentDefinition_205779628.2" hidden="1">"'Files\Add-In for Microsoft Office\_SOA_Summary_Tables_137374932\main.srx&lt;/files&gt;_x000D_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05779628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05779628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05779628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Name=&amp;quot;TABLE3_8B&amp;quot; /&amp;gt;"" /&gt;_x000D_
  &lt;param n=""CredKey'"</definedName>
    <definedName name="_AMO_ContentDefinition_205779628.6" hidden="1">"'"" v=""TABLE3_8B&amp;#x1;SASApp&amp;#x1;LFSR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205779628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205779628.8" hidden="1">"'&gt;_x000D_
&lt;/ContentDefinition&gt;'"</definedName>
    <definedName name="_AMO_ContentDefinition_222545728" hidden="1">"'Partitions:9'"</definedName>
    <definedName name="_AMO_ContentDefinition_222545728.0" hidden="1">"'&lt;ContentDefinition name=""Summary Tables"" rsid=""222545728"" type=""Task"" format=""ReportXml"" imgfmt=""ActiveX"" created=""02/14/2014 15:20:38"" modifed=""02/28/2014 13:12:35"" user=""ndivhuwog"" apply=""False"" css=""C:\Program Files\SASHome\SASAd'"</definedName>
    <definedName name="_AMO_ContentDefinition_222545728.1" hidden="1">"'dinforMicrosoftOffice\5.1\Styles\AMODefault.css"" range=""Summary_Tables_60"" auto=""False"" xTime=""00:00:00.4180000"" rTime=""00:00:00.6970000"" bgnew=""False"" nFmt=""False"" grphSet=""False"" imgY=""0"" imgX=""0""&gt;_x000D_
  &lt;files&gt;C:\Users\ndivhuwog\Doc'"</definedName>
    <definedName name="_AMO_ContentDefinition_222545728.2" hidden="1">"'uments\My SAS Files\Add-In for Microsoft Office\_SOA_Summary_Tables_887691185\main.srx&lt;/files&gt;_x000D_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2254572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2254572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22545728.5" hidden="1">"'&amp;amp;quot;1.0&amp;amp;quot; encoding=&amp;amp;quot;utf-16&amp;amp;quot;?&amp;amp;gt;&amp;amp;lt;FilterTree&amp;amp;gt;&amp;amp;lt;TreeRoot /&amp;amp;gt;&amp;amp;lt;/FilterTree&amp;amp;gt;&amp;quot; ColSelFlg=&amp;quot;0&amp;quot; Name=&amp;quot;TABLE2_3B&amp;quot; /&amp;gt;"" /&gt;_x000D_
  &lt;param n=""CredKey"" v=""TABLE2_'"</definedName>
    <definedName name="_AMO_ContentDefinition_222545728.6" hidden="1">"'3B&amp;#x1;SASApp&amp;#x1;LFSR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222545728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22545728.8" hidden="1">"'
&lt;/ContentDefinition&gt;'"</definedName>
    <definedName name="_AMO_ContentDefinition_225272241" hidden="1">"'Partitions:9'"</definedName>
    <definedName name="_AMO_ContentDefinition_225272241.0" hidden="1">"'&lt;ContentDefinition name=""Summary Tables"" rsid=""225272241"" type=""Task"" format=""ReportXml"" imgfmt=""ACTXIMG"" created=""04/29/2009 15:30:49"" modifed=""02/28/2014 13:38:21"" user=""ndivhuwog"" apply=""False"" css=""C:\Documents and Settings\ndiv'"</definedName>
    <definedName name="_AMO_ContentDefinition_225272241.1" hidden="1">"'huwog.000\Application Data\SAS\BI Clients\Styles\Copy  of cpi (Ndivhu).css"" range=""Summary_Tables_13"" auto=""False"" xTime=""00:00:00.4090000"" rTime=""00:00:00.5530000"" bgnew=""False"" nFmt=""False"" grphSet=""False"" imgY=""0"" imgX=""0""&gt;_x000D_
  &lt;f'"</definedName>
    <definedName name="_AMO_ContentDefinition_225272241.2" hidden="1">"'iles&gt;C:\Users\ndivhuwog\Documents\My SAS Files\Add-In for Microsoft Office\_SOA_Summary_Tables_974195893\main.srx&lt;/files&gt;_x000D_
  &lt;parents /&gt;_x000D_
  &lt;children /&gt;_x000D_
  &lt;param n=""TaskID"" v=""D3932E3A-4FEE-43DF-956C-A605AC9AF3E7"" /&gt;_x000D_
  &lt;param n=""DisplayName"" '"</definedName>
    <definedName name="_AMO_ContentDefinition_225272241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225272241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225272241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225272241.6" hidden="1">"'5&amp;quot; /&amp;gt;"" /&gt;_x000D_
  &lt;param n=""CredKey"" v=""TABLE3_5&amp;#x1;SASApp&amp;#x1;LFSR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225272241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225272241.8" hidden="1">"'t=""InsertEntire"" ColOpt=""InsertCells"" /&gt;_x000D_
&lt;/ContentDefinition&gt;'"</definedName>
    <definedName name="_AMO_ContentDefinition_242095788" hidden="1">"'Partitions:9'"</definedName>
    <definedName name="_AMO_ContentDefinition_242095788.0" hidden="1">"'&lt;ContentDefinition name=""Summary Tables"" rsid=""242095788"" type=""Task"" format=""ReportXml"" imgfmt=""ActiveX"" created=""10/24/2012 16:11:53"" modifed=""03/04/2014 10:18:13"" user=""ndivhuwog"" apply=""False"" css=""C:\Program Files\SASHome\SASAd'"</definedName>
    <definedName name="_AMO_ContentDefinition_242095788.1" hidden="1">"'dinforMicrosoftOffice\5.1\Styles\AMODefault.css"" range=""Summary_Tables_49"" auto=""False"" xTime=""00:00:00.3710000"" rTime=""00:00:00.5560000"" bgnew=""False"" nFmt=""False"" grphSet=""False"" imgY=""0"" imgX=""0""&gt;_x000D_
  &lt;files&gt;C:\Users\ndivhuwog\Doc'"</definedName>
    <definedName name="_AMO_ContentDefinition_242095788.2" hidden="1">"'uments\My SAS Files\Add-In for Microsoft Office\_SOA_Summary_Tables_934375492\main.srx&lt;/files&gt;_x000D_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4209578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4209578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42095788.5" hidden="1">"'&amp;amp;quot;1.0&amp;amp;quot; encoding=&amp;amp;quot;utf-16&amp;amp;quot;?&amp;amp;gt;&amp;amp;lt;FilterTree&amp;amp;gt;&amp;amp;lt;TreeRoot /&amp;amp;gt;&amp;amp;lt;/FilterTree&amp;amp;gt;&amp;quot; ColSelFlg=&amp;quot;0&amp;quot; Name=&amp;quot;TABLE7&amp;quot; /&amp;gt;"" /&gt;_x000D_
  &lt;param n=""CredKey"" v=""TABLE7&amp;#x1'"</definedName>
    <definedName name="_AMO_ContentDefinition_242095788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242095788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2095788.8" hidden="1">"'
&lt;/ContentDefinition&gt;'"</definedName>
    <definedName name="_AMO_ContentDefinition_247862661" hidden="1">"'Partitions:9'"</definedName>
    <definedName name="_AMO_ContentDefinition_247862661.0" hidden="1">"'&lt;ContentDefinition name=""Summary Tables"" rsid=""247862661"" type=""Task"" format=""ReportXml"" imgfmt=""ACTXIMG"" created=""01/27/2011 15:40:18"" modifed=""02/28/2014 13:44:08"" user=""ndivhuwog"" apply=""False"" css=""C:\Program Files\SAS\Shared Fi'"</definedName>
    <definedName name="_AMO_ContentDefinition_247862661.1" hidden="1">"'les\BIClientStyles\AMODefault.css"" range=""Summary_Tables_33"" auto=""False"" xTime=""00:00:00.4570000"" rTime=""00:00:00.5300000"" bgnew=""False"" nFmt=""False"" grphSet=""False"" imgY=""0"" imgX=""0""&gt;_x000D_
  &lt;files&gt;C:\Users\ndivhuwog\Documents\My SAS '"</definedName>
    <definedName name="_AMO_ContentDefinition_247862661.2" hidden="1">"'Files\Add-In for Microsoft Office\_SOA_Summary_Tables_172771311\main.srx&lt;/files&gt;_x000D_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47862661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47862661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47862661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Name=&amp;quot;TABLE4&amp;quot; /&amp;gt;"" /&gt;_x000D_
  &lt;param n=""CredKey"" '"</definedName>
    <definedName name="_AMO_ContentDefinition_247862661.6" hidden="1">"'v=""TABLE4&amp;#x1;SASApp&amp;#x1;LFSR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n=""_'"</definedName>
    <definedName name="_AMO_ContentDefinition_247862661.7" hidden="1">"'ROM_Application_""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7862661.8" hidden="1">"'
&lt;/ContentDefinition&gt;'"</definedName>
    <definedName name="_AMO_ContentDefinition_30194841" hidden="1">"'Partitions:9'"</definedName>
    <definedName name="_AMO_ContentDefinition_30194841.0" hidden="1">"'&lt;ContentDefinition name=""Summary Tables"" rsid=""30194841"" type=""Task"" format=""ReportXml"" imgfmt=""ActiveX"" created=""02/14/2014 12:33:27"" modifed=""03/04/2014 10:23:30"" user=""ndivhuwog"" apply=""False"" css=""C:\Program Files\SASHome\SASAdd'"</definedName>
    <definedName name="_AMO_ContentDefinition_30194841.1" hidden="1">"'inforMicrosoftOffice\5.1\Styles\AMODefault.css"" range=""Summary_Tables_57"" auto=""False"" xTime=""00:00:00.3600000"" rTime=""00:00:00.6640000"" bgnew=""False"" nFmt=""False"" grphSet=""False"" imgY=""0"" imgX=""0""&gt;_x000D_
  &lt;files&gt;C:\Users\ndivhuwog\Docu'"</definedName>
    <definedName name="_AMO_ContentDefinition_30194841.2" hidden="1">"'ments\My SAS Files\Add-In for Microsoft Office\_SOA_Summary_Tables_409067076\main.srx&lt;/files&gt;_x000D_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0194841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0194841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0194841.5" hidden="1">"'&amp;amp;quot;1.0&amp;amp;quot; encoding=&amp;amp;quot;utf-16&amp;amp;quot;?&amp;amp;gt;&amp;amp;lt;FilterTree&amp;amp;gt;&amp;amp;lt;TreeRoot /&amp;amp;gt;&amp;amp;lt;/FilterTree&amp;amp;gt;&amp;quot; ColSelFlg=&amp;quot;0&amp;quot; Name=&amp;quot;TABLE6B&amp;quot; /&amp;gt;"" /&gt;_x000D_
  &lt;param n=""CredKey"" v=""TABLE6B&amp;#'"</definedName>
    <definedName name="_AMO_ContentDefinition_30194841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30194841.7" hidden="1">"'ation_""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30194841.8" hidden="1">"'
&lt;/ContentDefinition&gt;'"</definedName>
    <definedName name="_AMO_ContentDefinition_37461558" hidden="1">"'Partitions:9'"</definedName>
    <definedName name="_AMO_ContentDefinition_37461558.0" hidden="1">"'&lt;ContentDefinition name=""Summary Tables"" rsid=""37461558"" type=""Task"" format=""ReportXml"" imgfmt=""ActiveX"" created=""02/14/2014 15:25:47"" modifed=""02/28/2014 14:17:01"" user=""ndivhuwog"" apply=""False"" css=""C:\Program Files\SASHome\SASAdd'"</definedName>
    <definedName name="_AMO_ContentDefinition_37461558.1" hidden="1">"'inforMicrosoftOffice\5.1\Styles\AMODefault.css"" range=""Summary_Tables_61"" auto=""False"" xTime=""00:00:00.4010000"" rTime=""00:00:00.6050000"" bgnew=""False"" nFmt=""False"" grphSet=""False"" imgY=""0"" imgX=""0""&gt;_x000D_
  &lt;files&gt;C:\Users\ndivhuwog\Docu'"</definedName>
    <definedName name="_AMO_ContentDefinition_37461558.2" hidden="1">"'ments\My SAS Files\Add-In for Microsoft Office\_SOA_Summary_Tables_207425595\main.srx&lt;/files&gt;_x000D_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746155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746155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7461558.5" hidden="1">"'&amp;amp;quot;1.0&amp;amp;quot; encoding=&amp;amp;quot;utf-16&amp;amp;quot;?&amp;amp;gt;&amp;amp;lt;FilterTree&amp;amp;gt;&amp;amp;lt;TreeRoot /&amp;amp;gt;&amp;amp;lt;/FilterTree&amp;amp;gt;&amp;quot; ColSelFlg=&amp;quot;0&amp;quot; Name=&amp;quot;TABLE2_4&amp;quot; /&amp;gt;"" /&gt;_x000D_
  &lt;param n=""CredKey"" v=""TABLE2_4'"</definedName>
    <definedName name="_AMO_ContentDefinition_37461558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37461558.7" hidden="1">"'ication_""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37461558.8" hidden="1">"'
&lt;/ContentDefinition&gt;'"</definedName>
    <definedName name="_AMO_ContentDefinition_390982613" hidden="1">"'Partitions:9'"</definedName>
    <definedName name="_AMO_ContentDefinition_390982613.0" hidden="1">"'&lt;ContentDefinition name=""Summary Tables"" rsid=""390982613"" type=""Task"" format=""ReportXml"" imgfmt=""ACTXIMG"" created=""04/30/2009 09:25:26"" modifed=""02/28/2014 13:45:22"" user=""ndivhuwog"" apply=""False"" css=""C:\Documents and Settings\ndiv'"</definedName>
    <definedName name="_AMO_ContentDefinition_390982613.1" hidden="1">"'huwog.000\Application Data\SAS\BI Clients\Styles\Copy  of cpi (Ndivhu).css"" range=""Summary_Tables_22"" auto=""False"" xTime=""00:00:00.4100000"" rTime=""00:00:00.5250000"" bgnew=""False"" nFmt=""False"" grphSet=""False"" imgY=""0"" imgX=""0""&gt;_x000D_
  &lt;f'"</definedName>
    <definedName name="_AMO_ContentDefinition_390982613.2" hidden="1">"'iles&gt;C:\Users\ndivhuwog\Documents\My SAS Files\Add-In for Microsoft Office\_SOA_Summary_Tables_209047778\main.srx&lt;/files&gt;_x000D_
  &lt;parents /&gt;_x000D_
  &lt;children /&gt;_x000D_
  &lt;param n=""TaskID"" v=""D3932E3A-4FEE-43DF-956C-A605AC9AF3E7"" /&gt;_x000D_
  &lt;param n=""DisplayName"" '"</definedName>
    <definedName name="_AMO_ContentDefinition_390982613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390982613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390982613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Name=&amp;quot;TABLE6&amp;'"</definedName>
    <definedName name="_AMO_ContentDefinition_390982613.6" hidden="1">"'quot; /&amp;gt;"" /&gt;_x000D_
  &lt;param n=""CredKey"" v=""TABLE6&amp;#x1;SASApp&amp;#x1;LFSR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390982613.7" hidden="1">"'ROM_Version_""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RowOpt=""'"</definedName>
    <definedName name="_AMO_ContentDefinition_390982613.8" hidden="1">"'InsertEntire"" ColOpt=""InsertCells"" /&gt;_x000D_
&lt;/ContentDefinition&gt;'"</definedName>
    <definedName name="_AMO_ContentDefinition_398675413" hidden="1">"'Partitions:9'"</definedName>
    <definedName name="_AMO_ContentDefinition_398675413.0" hidden="1">"'&lt;ContentDefinition name=""Summary Tables"" rsid=""398675413"" type=""Task"" format=""ReportXml"" imgfmt=""ACTIVEX"" created=""04/19/2012 10:34:46"" modifed=""02/28/2014 13:39:04"" user=""ndivhuwog"" apply=""False"" css=""C:\Program Files\SAS\Shared Fi'"</definedName>
    <definedName name="_AMO_ContentDefinition_398675413.1" hidden="1">"'les\BIClientStyles\AMODefault.css"" range=""Summary_Tables_39"" auto=""False"" xTime=""00:00:00.3840000"" rTime=""00:00:00.4760000"" bgnew=""False"" nFmt=""False"" grphSet=""False"" imgY=""0"" imgX=""0""&gt;_x000D_
  &lt;files&gt;C:\Users\ndivhuwog\Documents\My SAS '"</definedName>
    <definedName name="_AMO_ContentDefinition_398675413.2" hidden="1">"'Files\Add-In for Microsoft Office\_SOA_Summary_Tables_722109671\main.srx&lt;/files&gt;_x000D_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398675413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398675413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398675413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Name=&amp;quot;TABLE3_6&amp;quot; /&amp;gt;"" /&gt;_x000D_
  &lt;param n=""CredKey""'"</definedName>
    <definedName name="_AMO_ContentDefinition_398675413.6" hidden="1">"' v=""TABLE3_6&amp;#x1;SASApp&amp;#x1;LFSR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398675413.7" hidden="1">"'=""_ROM_Application_""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/&gt;'"</definedName>
    <definedName name="_AMO_ContentDefinition_398675413.8" hidden="1">"'_x000D_
&lt;/ContentDefinition&gt;'"</definedName>
    <definedName name="_AMO_ContentDefinition_416626384" hidden="1">"'Partitions:9'"</definedName>
    <definedName name="_AMO_ContentDefinition_416626384.0" hidden="1">"'&lt;ContentDefinition name=""Summary Tables"" rsid=""416626384"" type=""Task"" format=""ReportXml"" imgfmt=""ActiveX"" created=""10/17/2013 08:57:04"" modifed=""03/03/2014 15:46:53"" user=""ndivhuwog"" apply=""False"" css=""C:\Program Files\SASHome\SASAd'"</definedName>
    <definedName name="_AMO_ContentDefinition_416626384.1" hidden="1">"'dinforMicrosoftOffice\5.1\Styles\AMODefault.css"" range=""Summary_Tables_53"" auto=""False"" xTime=""00:00:00.4300430"" rTime=""00:00:00.6620662"" bgnew=""False"" nFmt=""False"" grphSet=""False"" imgY=""0"" imgX=""0""&gt;_x000D_
  &lt;files&gt;C:\Users\ndivhuwog\Doc'"</definedName>
    <definedName name="_AMO_ContentDefinition_416626384.2" hidden="1">"'uments\My SAS Files\Add-In for Microsoft Office\_SOA_Summary_Tables_558012043\main.srx&lt;/files&gt;_x000D_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41662638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41662638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416626384.5" hidden="1">"'&amp;amp;quot;1.0&amp;amp;quot; encoding=&amp;amp;quot;utf-16&amp;amp;quot;?&amp;amp;gt;&amp;amp;lt;FilterTree&amp;amp;gt;&amp;amp;lt;TreeRoot /&amp;amp;gt;&amp;amp;lt;/FilterTree&amp;amp;gt;&amp;quot; ColSelFlg=&amp;quot;0&amp;quot; Name=&amp;quot;TABLE2_7A&amp;quot; /&amp;gt;"" /&gt;_x000D_
  &lt;param n=""CredKey"" v=""TABLE2_'"</definedName>
    <definedName name="_AMO_ContentDefinition_416626384.6" hidden="1">"'7A&amp;#x1;SASApp&amp;#x1;LFSR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416626384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416626384.8" hidden="1">"'
&lt;/ContentDefinition&gt;'"</definedName>
    <definedName name="_AMO_ContentDefinition_472893794" hidden="1">"'Partitions:9'"</definedName>
    <definedName name="_AMO_ContentDefinition_472893794.0" hidden="1">"'&lt;ContentDefinition name=""Summary Tables"" rsid=""472893794"" type=""Task"" format=""ReportXml"" imgfmt=""ACTIVEX"" created=""04/19/2012 10:39:40"" modifed=""02/28/2014 13:39:58"" user=""ndivhuwog"" apply=""False"" css=""C:\Program Files\SAS\Shared Fi'"</definedName>
    <definedName name="_AMO_ContentDefinition_472893794.1" hidden="1">"'les\BIClientStyles\AMODefault.css"" range=""Summary_Tables_40"" auto=""False"" xTime=""00:00:00.3630000"" rTime=""00:00:00.4310000"" bgnew=""False"" nFmt=""False"" grphSet=""False"" imgY=""0"" imgX=""0""&gt;_x000D_
  &lt;files&gt;C:\Users\ndivhuwog\Documents\My SAS '"</definedName>
    <definedName name="_AMO_ContentDefinition_472893794.2" hidden="1">"'Files\Add-In for Microsoft Office\_SOA_Summary_Tables_319318931\main.srx&lt;/files&gt;_x000D_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472893794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472893794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472893794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Name=&amp;quot;TABLE3_7&amp;quot; /&amp;gt;"" /&gt;_x000D_
  &lt;param n=""CredKey""'"</definedName>
    <definedName name="_AMO_ContentDefinition_472893794.6" hidden="1">"' v=""TABLE3_7&amp;#x1;SASApp&amp;#x1;LFSR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472893794.7" hidden="1">"'=""_ROM_Application_""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/&gt;'"</definedName>
    <definedName name="_AMO_ContentDefinition_472893794.8" hidden="1">"'_x000D_
&lt;/ContentDefinition&gt;'"</definedName>
    <definedName name="_AMO_ContentDefinition_539372770" hidden="1">"'Partitions:9'"</definedName>
    <definedName name="_AMO_ContentDefinition_539372770.0" hidden="1">"'&lt;ContentDefinition name=""Summary Tables"" rsid=""539372770"" type=""Task"" format=""ReportXml"" imgfmt=""ActiveX"" created=""02/14/2014 15:08:13"" modifed=""02/28/2014 13:12:16"" user=""ndivhuwog"" apply=""False"" css=""C:\Program Files\SASHome\SASAd'"</definedName>
    <definedName name="_AMO_ContentDefinition_539372770.1" hidden="1">"'dinforMicrosoftOffice\5.1\Styles\AMODefault.css"" range=""Summary_Tables_48"" auto=""False"" xTime=""00:00:00.4450000"" rTime=""00:00:00.6550000"" bgnew=""False"" nFmt=""False"" grphSet=""False"" imgY=""0"" imgX=""0""&gt;_x000D_
  &lt;files&gt;C:\Users\ndivhuwog\Doc'"</definedName>
    <definedName name="_AMO_ContentDefinition_539372770.2" hidden="1">"'uments\My SAS Files\Add-In for Microsoft Office\_SOA_Summary_Tables_14096437\main.srx&lt;/files&gt;_x000D_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393727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393727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39372770.5" hidden="1">"'&amp;amp;quot;1.0&amp;amp;quot; encoding=&amp;amp;quot;utf-16&amp;amp;quot;?&amp;amp;gt;&amp;amp;lt;FilterTree&amp;amp;gt;&amp;amp;lt;TreeRoot /&amp;amp;gt;&amp;amp;lt;/FilterTree&amp;amp;gt;&amp;quot; ColSelFlg=&amp;quot;0&amp;quot; Name=&amp;quot;TABLE2_3A&amp;quot; /&amp;gt;"" /&gt;_x000D_
  &lt;param n=""CredKey"" v=""TABLE2_'"</definedName>
    <definedName name="_AMO_ContentDefinition_539372770.6" hidden="1">"'3A&amp;#x1;SASApp&amp;#x1;LFSR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539372770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39372770.8" hidden="1">"'
&lt;/ContentDefinition&gt;'"</definedName>
    <definedName name="_AMO_ContentDefinition_572615156" hidden="1">"'Partitions:9'"</definedName>
    <definedName name="_AMO_ContentDefinition_572615156.0" hidden="1">"'&lt;ContentDefinition name=""Summary Tables"" rsid=""572615156"" type=""Task"" format=""ReportXml"" imgfmt=""ActiveX"" created=""02/14/2014 09:41:50"" modifed=""02/28/2014 13:11:22"" user=""ndivhuwog"" apply=""False"" css=""C:\Program Files\SASHome\SASAd'"</definedName>
    <definedName name="_AMO_ContentDefinition_572615156.1" hidden="1">"'dinforMicrosoftOffice\5.1\Styles\AMODefault.css"" range=""Summary_Tables_55"" auto=""False"" xTime=""00:00:00.5750000"" rTime=""00:00:01.6700000"" bgnew=""False"" nFmt=""False"" grphSet=""False"" imgY=""0"" imgX=""0""&gt;_x000D_
  &lt;files&gt;C:\Users\ndivhuwog\Doc'"</definedName>
    <definedName name="_AMO_ContentDefinition_572615156.2" hidden="1">"'uments\My SAS Files\Add-In for Microsoft Office\_SOA_Summary_Tables_630743990\main.srx&lt;/files&gt;_x000D_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261515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261515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2615156.5" hidden="1">"'&amp;amp;quot;1.0&amp;amp;quot; encoding=&amp;amp;quot;utf-16&amp;amp;quot;?&amp;amp;gt;&amp;amp;lt;FilterTree&amp;amp;gt;&amp;amp;lt;TreeRoot /&amp;amp;gt;&amp;amp;lt;/FilterTree&amp;amp;gt;&amp;quot; ColSelFlg=&amp;quot;0&amp;quot; Name=&amp;quot;TABLE1&amp;quot; /&amp;gt;"" /&gt;_x000D_
  &lt;param n=""CredKey"" v=""TABLE1&amp;#x1'"</definedName>
    <definedName name="_AMO_ContentDefinition_572615156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572615156.7" hidden="1">"'ion_""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572615156.8" hidden="1">"'
&lt;/ContentDefinition&gt;'"</definedName>
    <definedName name="_AMO_ContentDefinition_576762798" hidden="1">"'Partitions:9'"</definedName>
    <definedName name="_AMO_ContentDefinition_576762798.0" hidden="1">"'&lt;ContentDefinition name=""Summary Tables"" rsid=""576762798"" type=""Task"" format=""ReportXml"" imgfmt=""ACTXIMG"" created=""04/28/2009 15:48:21"" modifed=""02/28/2014 13:36:30"" user=""ndivhuwog"" apply=""False"" css=""C:\Documents and Settings\ndiv'"</definedName>
    <definedName name="_AMO_ContentDefinition_576762798.1" hidden="1">"'huwog.000\Application Data\SAS\BI Clients\Styles\Copy  of cpi (Ndivhu).css"" range=""Summary_Tables_7"" auto=""False"" xTime=""00:00:00.3550000"" rTime=""00:00:00.5090000"" bgnew=""False"" nFmt=""False"" grphSet=""False"" imgY=""0"" imgX=""0""&gt;_x000D_
  &lt;fi'"</definedName>
    <definedName name="_AMO_ContentDefinition_576762798.2" hidden="1">"'les&gt;C:\Users\ndivhuwog\Documents\My SAS Files\Add-In for Microsoft Office\_SOA_Summary_Tables_201144259\main.srx&lt;/files&gt;_x000D_
  &lt;parents /&gt;_x000D_
  &lt;children /&gt;_x000D_
  &lt;param n=""TaskID"" v=""D3932E3A-4FEE-43DF-956C-A605AC9AF3E7"" /&gt;_x000D_
  &lt;param n=""DisplayName"" v'"</definedName>
    <definedName name="_AMO_ContentDefinition_576762798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76762798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76762798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Name=&amp;quot;TABLE3_3'"</definedName>
    <definedName name="_AMO_ContentDefinition_576762798.6" hidden="1">"'&amp;quot; /&amp;gt;"" /&gt;_x000D_
  &lt;param n=""CredKey"" v=""TABLE3_3&amp;#x1;SASApp&amp;#x1;LFSR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576762798.7" hidden="1">"'""_ROM_Version_""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76762798.8" hidden="1">"'t=""InsertEntire"" ColOpt=""InsertCells"" /&gt;_x000D_
&lt;/ContentDefinition&gt;'"</definedName>
    <definedName name="_AMO_ContentDefinition_576788546" hidden="1">"'Partitions:9'"</definedName>
    <definedName name="_AMO_ContentDefinition_576788546.0" hidden="1">"'&lt;ContentDefinition name=""Summary Tables"" rsid=""576788546"" type=""Task"" format=""ReportXml"" imgfmt=""ActiveX"" created=""02/14/2014 15:04:16"" modifed=""02/28/2014 13:12:09"" user=""ndivhuwog"" apply=""False"" css=""C:\Program Files\SASHome\SASAd'"</definedName>
    <definedName name="_AMO_ContentDefinition_576788546.1" hidden="1">"'dinforMicrosoftOffice\5.1\Styles\AMODefault.css"" range=""Summary_Tables_59"" auto=""False"" xTime=""00:00:00.4400000"" rTime=""00:00:00.6800000"" bgnew=""False"" nFmt=""False"" grphSet=""False"" imgY=""0"" imgX=""0""&gt;_x000D_
  &lt;files&gt;C:\Users\ndivhuwog\Doc'"</definedName>
    <definedName name="_AMO_ContentDefinition_576788546.2" hidden="1">"'uments\My SAS Files\Add-In for Microsoft Office\_SOA_Summary_Tables_997907463\main.srx&lt;/files&gt;_x000D_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678854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678854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6788546.5" hidden="1">"'&amp;amp;quot;1.0&amp;amp;quot; encoding=&amp;amp;quot;utf-16&amp;amp;quot;?&amp;amp;gt;&amp;amp;lt;FilterTree&amp;amp;gt;&amp;amp;lt;TreeRoot /&amp;amp;gt;&amp;amp;lt;/FilterTree&amp;amp;gt;&amp;quot; ColSelFlg=&amp;quot;0&amp;quot; Name=&amp;quot;TABLE2_2&amp;quot; /&amp;gt;"" /&gt;_x000D_
  &lt;param n=""CredKey"" v=""TABLE2_2'"</definedName>
    <definedName name="_AMO_ContentDefinition_576788546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576788546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76788546.8" hidden="1">"'
&lt;/ContentDefinition&gt;'"</definedName>
    <definedName name="_AMO_ContentDefinition_587946619" hidden="1">"'Partitions:9'"</definedName>
    <definedName name="_AMO_ContentDefinition_587946619.0" hidden="1">"'&lt;ContentDefinition name=""Summary Tables"" rsid=""587946619"" type=""Task"" format=""ReportXml"" imgfmt=""ACTXIMG"" created=""04/28/2009 15:59:01"" modifed=""02/28/2014 13:35:14"" user=""ndivhuwog"" apply=""False"" css=""C:\Documents and Settings\ndiv'"</definedName>
    <definedName name="_AMO_ContentDefinition_587946619.1" hidden="1">"'huwog.000\Application Data\SAS\BI Clients\Styles\Copy  of cpi (Ndivhu).css"" range=""Summary_Tables_9"" auto=""False"" xTime=""00:00:00.4370000"" rTime=""00:00:00.5820000"" bgnew=""False"" nFmt=""False"" grphSet=""False"" imgY=""0"" imgX=""0""&gt;_x000D_
  &lt;fi'"</definedName>
    <definedName name="_AMO_ContentDefinition_587946619.2" hidden="1">"'les&gt;C:\Users\ndivhuwog\Documents\My SAS Files\Add-In for Microsoft Office\_SOA_Summary_Tables_168906058\main.srx&lt;/files&gt;_x000D_
  &lt;parents /&gt;_x000D_
  &lt;children /&gt;_x000D_
  &lt;param n=""TaskID"" v=""D3932E3A-4FEE-43DF-956C-A605AC9AF3E7"" /&gt;_x000D_
  &lt;param n=""DisplayName"" v'"</definedName>
    <definedName name="_AMO_ContentDefinition_587946619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87946619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87946619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587946619.6" hidden="1">"'B&amp;quot; /&amp;gt;"" /&gt;_x000D_
  &lt;param n=""CredKey"" v=""TABLE3_2B&amp;#x1;SASApp&amp;#x1;LFSR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587946619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87946619.8" hidden="1">"'t=""InsertEntire"" ColOpt=""InsertCells"" /&gt;_x000D_
&lt;/ContentDefinition&gt;'"</definedName>
    <definedName name="_AMO_ContentDefinition_617623402" hidden="1">"'Partitions:9'"</definedName>
    <definedName name="_AMO_ContentDefinition_617623402.0" hidden="1">"'&lt;ContentDefinition name=""Summary Tables"" rsid=""617623402"" type=""Task"" format=""ReportXml"" imgfmt=""ACTXIMG"" created=""04/28/2009 15:54:13"" modifed=""02/28/2014 13:34:14"" user=""ndivhuwog"" apply=""False"" css=""C:\Documents and Settings\ndiv'"</definedName>
    <definedName name="_AMO_ContentDefinition_617623402.1" hidden="1">"'huwog.000\Application Data\SAS\BI Clients\Styles\Copy  of cpi (Ndivhu).css"" range=""Summary_Tables_8"" auto=""False"" xTime=""00:00:00.4540000"" rTime=""00:00:00.7870000"" bgnew=""False"" nFmt=""False"" grphSet=""False"" imgY=""0"" imgX=""0""&gt;_x000D_
  &lt;fi'"</definedName>
    <definedName name="_AMO_ContentDefinition_617623402.2" hidden="1">"'les&gt;C:\Users\ndivhuwog\Documents\My SAS Files\Add-In for Microsoft Office\_SOA_Summary_Tables_675370892\main.srx&lt;/files&gt;_x000D_
  &lt;parents /&gt;_x000D_
  &lt;children /&gt;_x000D_
  &lt;param n=""TaskID"" v=""D3932E3A-4FEE-43DF-956C-A605AC9AF3E7"" /&gt;_x000D_
  &lt;param n=""DisplayName"" v'"</definedName>
    <definedName name="_AMO_ContentDefinition_6176234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6176234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6176234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617623402.6" hidden="1">"'A&amp;quot; /&amp;gt;"" /&gt;_x000D_
  &lt;param n=""CredKey"" v=""TABLE3_2A&amp;#x1;SASApp&amp;#x1;LFSR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17623402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617623402.8" hidden="1">"'t=""InsertEntire"" ColOpt=""InsertCells"" /&gt;_x000D_
&lt;/ContentDefinition&gt;'"</definedName>
    <definedName name="_AMO_ContentDefinition_621796666" hidden="1">"'Partitions:9'"</definedName>
    <definedName name="_AMO_ContentDefinition_621796666.0" hidden="1">"'&lt;ContentDefinition name=""Summary Tables"" rsid=""621796666"" type=""Task"" format=""ReportXml"" imgfmt=""ACTIVEX"" created=""04/19/2012 10:44:15"" modifed=""02/28/2014 13:41:25"" user=""ndivhuwog"" apply=""False"" css=""C:\Program Files\SAS\Shared Fi'"</definedName>
    <definedName name="_AMO_ContentDefinition_621796666.1" hidden="1">"'les\BIClientStyles\AMODefault.css"" range=""Summary_Tables_41"" auto=""False"" xTime=""00:00:00.4240000"" rTime=""00:00:00.7220000"" bgnew=""False"" nFmt=""False"" grphSet=""False"" imgY=""0"" imgX=""0""&gt;_x000D_
  &lt;files&gt;C:\Users\ndivhuwog\Documents\My SAS '"</definedName>
    <definedName name="_AMO_ContentDefinition_621796666.2" hidden="1">"'Files\Add-In for Microsoft Office\_SOA_Summary_Tables_533389665\main.srx&lt;/files&gt;_x000D_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621796666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621796666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621796666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Name=&amp;quot;TABLE3_8A&amp;quot; /&amp;gt;"" /&gt;_x000D_
  &lt;param n=""CredKey'"</definedName>
    <definedName name="_AMO_ContentDefinition_621796666.6" hidden="1">"'"" v=""TABLE3_8A&amp;#x1;SASApp&amp;#x1;LFSR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621796666.7" hidden="1">"' n=""_ROM_Application_""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/'"</definedName>
    <definedName name="_AMO_ContentDefinition_621796666.8" hidden="1">"'&gt;_x000D_
&lt;/ContentDefinition&gt;'"</definedName>
    <definedName name="_AMO_ContentDefinition_65748969" hidden="1">"'Partitions:9'"</definedName>
    <definedName name="_AMO_ContentDefinition_65748969.0" hidden="1">"'&lt;ContentDefinition name=""Summary Tables"" rsid=""65748969"" type=""Task"" format=""ReportXml"" imgfmt=""ActiveX"" created=""10/17/2013 09:00:29"" modifed=""03/03/2014 15:47:01"" user=""ndivhuwog"" apply=""False"" css=""C:\Program Files\SASHome\SASAdd'"</definedName>
    <definedName name="_AMO_ContentDefinition_65748969.1" hidden="1">"'inforMicrosoftOffice\5.1\Styles\AMODefault.css"" range=""Summary_Tables_54"" auto=""False"" xTime=""00:00:00.4260426"" rTime=""00:00:00.6190619"" bgnew=""False"" nFmt=""False"" grphSet=""False"" imgY=""0"" imgX=""0""&gt;_x000D_
  &lt;files&gt;C:\Users\ndivhuwog\Docu'"</definedName>
    <definedName name="_AMO_ContentDefinition_65748969.2" hidden="1">"'ments\My SAS Files\Add-In for Microsoft Office\_SOA_Summary_Tables_869296011\main.srx&lt;/files&gt;_x000D_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574896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574896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5748969.5" hidden="1">"'&amp;amp;quot;1.0&amp;amp;quot; encoding=&amp;amp;quot;utf-16&amp;amp;quot;?&amp;amp;gt;&amp;amp;lt;FilterTree&amp;amp;gt;&amp;amp;lt;TreeRoot /&amp;amp;gt;&amp;amp;lt;/FilterTree&amp;amp;gt;&amp;quot; ColSelFlg=&amp;quot;0&amp;quot; Name=&amp;quot;TABLE2_7B&amp;quot; /&amp;gt;"" /&gt;_x000D_
  &lt;param n=""CredKey"" v=""TABLE2_'"</definedName>
    <definedName name="_AMO_ContentDefinition_65748969.6" hidden="1">"'7B&amp;#x1;SASApp&amp;#x1;LFSR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65748969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65748969.8" hidden="1">"'
&lt;/ContentDefinition&gt;'"</definedName>
    <definedName name="_AMO_ContentDefinition_662231970" hidden="1">"'Partitions:9'"</definedName>
    <definedName name="_AMO_ContentDefinition_662231970.0" hidden="1">"'&lt;ContentDefinition name=""Summary Tables"" rsid=""662231970"" type=""Task"" format=""ReportXml"" imgfmt=""ActiveX"" created=""01/24/2014 16:15:59"" modifed=""01/24/2014 16:15:59"" user=""ndivhuwog"" apply=""False"" css=""C:\Program Files\SASHome\SASAd'"</definedName>
    <definedName name="_AMO_ContentDefinition_662231970.1" hidden="1">"'dinforMicrosoftOffice\5.1\Styles\AMODefault.css"" range=""Summary_Tables_56"" auto=""False"" xTime=""00:00:00.3860000"" rTime=""00:00:00.6420000"" bgnew=""False"" nFmt=""False"" grphSet=""False"" imgY=""0"" imgX=""0""&gt;_x000D_
  &lt;files&gt;C:\Users\ndivhuwog\Doc'"</definedName>
    <definedName name="_AMO_ContentDefinition_662231970.2" hidden="1">"'uments\My SAS Files\Add-In for Microsoft Office\_SOA_Summary_Tables_364271206\main.srx&lt;/files&gt;_x000D_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622319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622319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62231970.5" hidden="1">"'&amp;amp;quot;1.0&amp;amp;quot; encoding=&amp;amp;quot;utf-16&amp;amp;quot;?&amp;amp;gt;&amp;amp;lt;FilterTree&amp;amp;gt;&amp;amp;lt;TreeRoot /&amp;amp;gt;&amp;amp;lt;/FilterTree&amp;amp;gt;&amp;quot; ColSelFlg=&amp;quot;0&amp;quot; Name=&amp;quot;TABLE7B&amp;quot; /&amp;gt;"" /&gt;_x000D_
  &lt;param n=""CredKey"" v=""TABLE7B&amp;#'"</definedName>
    <definedName name="_AMO_ContentDefinition_662231970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662231970.7" hidden="1">"'ation_"" v=""ODS"" /&gt;_x000D_
  &lt;param n=""_ROM_AppVersion_"" v=""9.2"" /&gt;_x000D_
  &lt;param n=""maxReportCols"" v=""10"" /&gt;_x000D_
  &lt;fids n=""main.srx"" v=""0"" /&gt;_x000D_
  &lt;ExcelXMLOptions AdjColWidths=""True"" RowOpt=""InsertEntire"" ColOpt=""InsertCells"" /&gt;_x000D_'"</definedName>
    <definedName name="_AMO_ContentDefinition_662231970.8" hidden="1">"'
&lt;/ContentDefinition&gt;'"</definedName>
    <definedName name="_AMO_ContentDefinition_671486722" hidden="1">"'Partitions:9'"</definedName>
    <definedName name="_AMO_ContentDefinition_671486722.0" hidden="1">"'&lt;ContentDefinition name=""Summary Tables"" rsid=""671486722"" type=""Task"" format=""ReportXml"" imgfmt=""ACTXIMG"" created=""04/30/2009 08:57:37"" modifed=""02/28/2014 13:43:59"" user=""ndivhuwog"" apply=""False"" css=""C:\Documents and Settings\ndiv'"</definedName>
    <definedName name="_AMO_ContentDefinition_671486722.1" hidden="1">"'huwog.000\Application Data\SAS\BI Clients\Styles\Copy  of cpi (Ndivhu).css"" range=""Summary_Tables_16"" auto=""False"" xTime=""00:00:00.5500000"" rTime=""00:00:00.9000000"" bgnew=""False"" nFmt=""False"" grphSet=""False"" imgY=""0"" imgX=""0""&gt;_x000D_
  &lt;f'"</definedName>
    <definedName name="_AMO_ContentDefinition_671486722.2" hidden="1">"'iles&gt;C:\Users\ndivhuwog\Documents\My SAS Files\Add-In for Microsoft Office\_SOA_Summary_Tables_114147470\main.srx&lt;/files&gt;_x000D_
  &lt;parents /&gt;_x000D_
  &lt;children /&gt;_x000D_
  &lt;param n=""TaskID"" v=""D3932E3A-4FEE-43DF-956C-A605AC9AF3E7"" /&gt;_x000D_
  &lt;param n=""DisplayName"" '"</definedName>
    <definedName name="_AMO_ContentDefinition_671486722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671486722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671486722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671486722.6" hidden="1">"'9&amp;quot; /&amp;gt;"" /&gt;_x000D_
  &lt;param n=""CredKey"" v=""TABLE3_9&amp;#x1;SASApp&amp;#x1;LFSR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71486722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671486722.8" hidden="1">"'t=""InsertEntire"" ColOpt=""InsertCells"" /&gt;_x000D_
&lt;/ContentDefinition&gt;'"</definedName>
    <definedName name="_AMO_ContentDefinition_732119577" hidden="1">"'Partitions:9'"</definedName>
    <definedName name="_AMO_ContentDefinition_732119577.0" hidden="1">"'&lt;ContentDefinition name=""Summary Tables"" rsid=""732119577"" type=""Task"" format=""ReportXml"" imgfmt=""ACTIVEX"" created=""04/19/2012 10:59:29"" modifed=""02/28/2014 13:43:12"" user=""ndivhuwog"" apply=""False"" css=""C:\Program Files\SAS\Shared Fi'"</definedName>
    <definedName name="_AMO_ContentDefinition_732119577.1" hidden="1">"'les\BIClientStyles\AMODefault.css"" range=""Summary_Tables_42"" auto=""False"" xTime=""00:00:00.4110000"" rTime=""00:00:00.7960000"" bgnew=""False"" nFmt=""False"" grphSet=""False"" imgY=""0"" imgX=""0""&gt;_x000D_
  &lt;files&gt;C:\Users\ndivhuwog\Documents\My SAS '"</definedName>
    <definedName name="_AMO_ContentDefinition_732119577.2" hidden="1">"'Files\Add-In for Microsoft Office\_SOA_Summary_Tables_13138569\main.srx&lt;/files&gt;_x000D_
  &lt;parents /&gt;_x000D_
  &lt;children /&gt;_x000D_
  &lt;param n=""TaskID"" v=""D3932E3A-4FEE-43DF-956C-A605AC9AF3E7"" /&gt;_x000D_
  &lt;param n=""DisplayName"" v=""Summary Tables"" /&gt;_x000D_
  &lt;param n=""Disp'"</definedName>
    <definedName name="_AMO_ContentDefinition_732119577.3" hidden="1">"'layType""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732119577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732119577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Name=&amp;quot;TABLE3_8C&amp;quot; /&amp;gt;"" /&gt;_x000D_
  &lt;param n=""CredKey'"</definedName>
    <definedName name="_AMO_ContentDefinition_732119577.6" hidden="1">"'"" v=""TABLE3_8C&amp;#x1;SASApp&amp;#x1;LFSR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732119577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732119577.8" hidden="1">"'&gt;_x000D_
&lt;/ContentDefinition&gt;'"</definedName>
    <definedName name="_AMO_ContentDefinition_779436236" hidden="1">"'Partitions:9'"</definedName>
    <definedName name="_AMO_ContentDefinition_779436236.0" hidden="1">"'&lt;ContentDefinition name=""Summary Tables"" rsid=""779436236"" type=""Task"" format=""ReportXml"" imgfmt=""ACTXIMG"" created=""04/30/2009 09:21:42"" modifed=""02/28/2014 13:45:08"" user=""ndivhuwog"" apply=""False"" css=""C:\Documents and Settings\ndiv'"</definedName>
    <definedName name="_AMO_ContentDefinition_779436236.1" hidden="1">"'huwog.000\Application Data\SAS\BI Clients\Styles\Copy  of cpi (Ndivhu).css"" range=""Summary_Tables_21"" auto=""False"" xTime=""00:00:00.3680000"" rTime=""00:00:00.4130000"" bgnew=""False"" nFmt=""False"" grphSet=""False"" imgY=""0"" imgX=""0""&gt;_x000D_
  &lt;f'"</definedName>
    <definedName name="_AMO_ContentDefinition_779436236.2" hidden="1">"'iles&gt;C:\Users\ndivhuwog\Documents\My SAS Files\Add-In for Microsoft Office\_SOA_Summary_Tables_934371315\main.srx&lt;/files&gt;_x000D_
  &lt;parents /&gt;_x000D_
  &lt;children /&gt;_x000D_
  &lt;param n=""TaskID"" v=""D3932E3A-4FEE-43DF-956C-A605AC9AF3E7"" /&gt;_x000D_
  &lt;param n=""DisplayName"" '"</definedName>
    <definedName name="_AMO_ContentDefinition_779436236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779436236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779436236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Name=&amp;quot;TABLE5&amp;'"</definedName>
    <definedName name="_AMO_ContentDefinition_779436236.6" hidden="1">"'quot; /&amp;gt;"" /&gt;_x000D_
  &lt;param n=""CredKey"" v=""TABLE5&amp;#x1;SASApp&amp;#x1;LFSR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779436236.7" hidden="1">"'ROM_Version_""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RowOpt=""'"</definedName>
    <definedName name="_AMO_ContentDefinition_779436236.8" hidden="1">"'InsertEntire"" ColOpt=""InsertCells"" /&gt;_x000D_
&lt;/ContentDefinition&gt;'"</definedName>
    <definedName name="_AMO_ContentDefinition_805804074" hidden="1">"'Partitions:9'"</definedName>
    <definedName name="_AMO_ContentDefinition_805804074.0" hidden="1">"'&lt;ContentDefinition name=""Summary Tables"" rsid=""805804074"" type=""Task"" format=""ReportXml"" imgfmt=""ActiveX"" created=""10/17/2013 08:52:56"" modifed=""02/28/2014 13:20:24"" user=""ndivhuwog"" apply=""False"" css=""C:\Program Files\SASHome\SASAd'"</definedName>
    <definedName name="_AMO_ContentDefinition_805804074.1" hidden="1">"'dinforMicrosoftOffice\5.1\Styles\AMODefault.css"" range=""Summary_Tables_52"" auto=""False"" xTime=""00:00:00.4480000"" rTime=""00:00:01.4090000"" bgnew=""False"" nFmt=""False"" grphSet=""False"" imgY=""0"" imgX=""0""&gt;_x000D_
  &lt;files&gt;C:\Users\ndivhuwog\Doc'"</definedName>
    <definedName name="_AMO_ContentDefinition_805804074.2" hidden="1">"'uments\My SAS Files\Add-In for Microsoft Office\_SOA_Summary_Tables_843963519\main.srx&lt;/files&gt;_x000D_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80580407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80580407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805804074.5" hidden="1">"'&amp;amp;quot;1.0&amp;amp;quot; encoding=&amp;amp;quot;utf-16&amp;amp;quot;?&amp;amp;gt;&amp;amp;lt;FilterTree&amp;amp;gt;&amp;amp;lt;TreeRoot /&amp;amp;gt;&amp;amp;lt;/FilterTree&amp;amp;gt;&amp;quot; ColSelFlg=&amp;quot;0&amp;quot; Name=&amp;quot;TABLE2_6&amp;quot; /&amp;gt;"" /&gt;_x000D_
  &lt;param n=""CredKey"" v=""TABLE2_6'"</definedName>
    <definedName name="_AMO_ContentDefinition_80580407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80580407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805804074.8" hidden="1">"'
&lt;/ContentDefinition&gt;'"</definedName>
    <definedName name="_AMO_ContentDefinition_825207699" hidden="1">"'Partitions:9'"</definedName>
    <definedName name="_AMO_ContentDefinition_825207699.0" hidden="1">"'&lt;ContentDefinition name=""Summary Tables"" rsid=""825207699"" type=""Task"" format=""ReportXml"" imgfmt=""ACTXIMG"" created=""04/29/2009 15:23:57"" modifed=""02/28/2014 13:37:21"" user=""ndivhuwog"" apply=""False"" css=""C:\Documents and Settings\ndiv'"</definedName>
    <definedName name="_AMO_ContentDefinition_825207699.1" hidden="1">"'huwog.000\Application Data\SAS\BI Clients\Styles\Copy  of cpi (Ndivhu).css"" range=""Summary_Tables_12"" auto=""False"" xTime=""00:00:00.4200000"" rTime=""00:00:00.6900000"" bgnew=""False"" nFmt=""False"" grphSet=""False"" imgY=""0"" imgX=""0""&gt;_x000D_
  &lt;f'"</definedName>
    <definedName name="_AMO_ContentDefinition_825207699.2" hidden="1">"'iles&gt;C:\Users\ndivhuwog\Documents\My SAS Files\Add-In for Microsoft Office\_SOA_Summary_Tables_630968452\main.srx&lt;/files&gt;_x000D_
  &lt;parents /&gt;_x000D_
  &lt;children /&gt;_x000D_
  &lt;param n=""TaskID"" v=""D3932E3A-4FEE-43DF-956C-A605AC9AF3E7"" /&gt;_x000D_
  &lt;param n=""DisplayName"" '"</definedName>
    <definedName name="_AMO_ContentDefinition_825207699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825207699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825207699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825207699.6" hidden="1">"'4&amp;quot; /&amp;gt;"" /&gt;_x000D_
  &lt;param n=""CredKey"" v=""TABLE3_4&amp;#x1;SASApp&amp;#x1;LFSR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825207699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825207699.8" hidden="1">"'t=""InsertEntire"" ColOpt=""InsertCells"" /&gt;_x000D_
&lt;/ContentDefinition&gt;'"</definedName>
    <definedName name="_AMO_ContentDefinition_921006515" hidden="1">"'Partitions:9'"</definedName>
    <definedName name="_AMO_ContentDefinition_921006515.0" hidden="1">"'&lt;ContentDefinition name=""Summary Tables"" rsid=""921006515"" type=""Task"" format=""ReportXml"" imgfmt=""ActiveX"" created=""02/14/2014 14:55:42"" modifed=""02/28/2014 13:11:34"" user=""ndivhuwog"" apply=""False"" css=""C:\Program Files\SASHome\SASAd'"</definedName>
    <definedName name="_AMO_ContentDefinition_921006515.1" hidden="1">"'dinforMicrosoftOffice\5.1\Styles\AMODefault.css"" range=""Summary_Tables_47"" auto=""False"" xTime=""00:00:00.3940000"" rTime=""00:00:00.5840000"" bgnew=""False"" nFmt=""False"" grphSet=""False"" imgY=""0"" imgX=""0""&gt;_x000D_
  &lt;files&gt;C:\Users\ndivhuwog\Doc'"</definedName>
    <definedName name="_AMO_ContentDefinition_921006515.2" hidden="1">"'uments\My SAS Files\Add-In for Microsoft Office\_SOA_Summary_Tables_531212199\main.srx&lt;/files&gt;_x000D_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921006515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921006515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921006515.5" hidden="1">"'&amp;amp;quot;1.0&amp;amp;quot; encoding=&amp;amp;quot;utf-16&amp;amp;quot;?&amp;amp;gt;&amp;amp;lt;FilterTree&amp;amp;gt;&amp;amp;lt;TreeRoot /&amp;amp;gt;&amp;amp;lt;/FilterTree&amp;amp;gt;&amp;quot; ColSelFlg=&amp;quot;0&amp;quot; Name=&amp;quot;TABLE2&amp;quot; /&amp;gt;"" /&gt;_x000D_
  &lt;param n=""CredKey"" v=""TABLE2&amp;#x1'"</definedName>
    <definedName name="_AMO_ContentDefinition_921006515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921006515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921006515.8" hidden="1">"'
&lt;/ContentDefinition&gt;'"</definedName>
    <definedName name="_AMO_ContentDefinition_991905274" hidden="1">"'Partitions:9'"</definedName>
    <definedName name="_AMO_ContentDefinition_991905274.0" hidden="1">"'&lt;ContentDefinition name=""Summary Tables"" rsid=""991905274"" type=""Task"" format=""ReportXml"" imgfmt=""ACTXIMG"" created=""04/28/2009 15:42:39"" modifed=""02/28/2014 13:30:39"" user=""ndivhuwog"" apply=""False"" css=""C:\Documents and Settings\ndiv'"</definedName>
    <definedName name="_AMO_ContentDefinition_991905274.1" hidden="1">"'huwog.000\Application Data\SAS\BI Clients\Styles\Copy  of cpi (Ndivhu).css"" range=""Summary_Tables_6"" auto=""False"" xTime=""00:00:00.4380000"" rTime=""00:00:00.7030000"" bgnew=""False"" nFmt=""False"" grphSet=""False"" imgY=""0"" imgX=""0""&gt;_x000D_
  &lt;fi'"</definedName>
    <definedName name="_AMO_ContentDefinition_991905274.2" hidden="1">"'les&gt;C:\Users\ndivhuwog\Documents\My SAS Files\Add-In for Microsoft Office\_SOA_Summary_Tables_851031770\main.srx&lt;/files&gt;_x000D_
  &lt;parents /&gt;_x000D_
  &lt;children /&gt;_x000D_
  &lt;param n=""TaskID"" v=""D3932E3A-4FEE-43DF-956C-A605AC9AF3E7"" /&gt;_x000D_
  &lt;param n=""DisplayName"" v'"</definedName>
    <definedName name="_AMO_ContentDefinition_991905274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991905274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991905274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Name=&amp;quot;TABLE3_1'"</definedName>
    <definedName name="_AMO_ContentDefinition_991905274.6" hidden="1">"'&amp;quot; /&amp;gt;"" /&gt;_x000D_
  &lt;param n=""CredKey"" v=""TABLE3_1&amp;#x1;SASApp&amp;#x1;LFSR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991905274.7" hidden="1">"'""_ROM_Version_""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991905274.8" hidden="1">"'t=""InsertEntire"" ColOpt=""InsertCells"" /&gt;_x000D_
&lt;/ContentDefinition&gt;'"</definedName>
    <definedName name="_AMO_ContentLocation_104386094_ROM_F0.SEC2.Tabulate_1.SEC1.BDY.Cross_tabular_summary_report_Table_1" hidden="1">"'Partitions:2'"</definedName>
    <definedName name="_AMO_ContentLocation_104386094_ROM_F0.SEC2.Tabulate_1.SEC1.BDY.Cross_tabular_summary_report_Table_1.0" hidden="1">"'&lt;ContentLocation path=""F0.SEC2.Tabulate_1.SEC1.BDY.Cross_tabular_summary_report_Table_1"" rsid=""104386094"" tag=""ROM"" fid=""0""&gt;_x000D_
  &lt;param n=""_NumRows"" v=""53"" /&gt;_x000D_
  &lt;param n=""_NumCols"" v=""13"" /&gt;_x000D_
  &lt;param n=""tableSig"" v=""R:R=53:C=13:FCR'"</definedName>
    <definedName name="_AMO_ContentLocation_104386094_ROM_F0.SEC2.Tabulate_1.SEC1.BDY.Cross_tabular_summary_report_Table_1.1" hidden="1">"'=4:FCC=2:RSP.1=1,H,13:RSP.2=1,V,2"" /&gt;_x000D_
  &lt;param n=""leftMargin"" v=""0"" /&gt;_x000D_
&lt;/ContentLocation&gt;'"</definedName>
    <definedName name="_AMO_ContentLocation_112461039_ROM_F0.SEC2.Tabulate_1.SEC1.BDY.Cross_tabular_summary_report_Table_1" hidden="1">"'Partitions:2'"</definedName>
    <definedName name="_AMO_ContentLocation_112461039_ROM_F0.SEC2.Tabulate_1.SEC1.BDY.Cross_tabular_summary_report_Table_1.0" hidden="1">"'&lt;ContentLocation path=""F0.SEC2.Tabulate_1.SEC1.BDY.Cross_tabular_summary_report_Table_1"" rsid=""112461039"" tag=""ROM"" fid=""0""&gt;_x000D_
  &lt;param n=""_NumRows"" v=""53"" /&gt;_x000D_
  &lt;param n=""_NumCols"" v=""13"" /&gt;_x000D_
  &lt;param n=""tableSig"" v=""R:R=53:C=13:FCR'"</definedName>
    <definedName name="_AMO_ContentLocation_112461039_ROM_F0.SEC2.Tabulate_1.SEC1.BDY.Cross_tabular_summary_report_Table_1.1" hidden="1">"'=4:FCC=2:RSP.1=1,H,13:RSP.2=1,V,2"" /&gt;_x000D_
  &lt;param n=""leftMargin"" v=""0"" /&gt;_x000D_
&lt;/ContentLocation&gt;'"</definedName>
    <definedName name="_AMO_ContentLocation_15410102_ROM_F0.SEC2.Tabulate_1.SEC1.BDY.Cross_tabular_summary_report_Table_1" hidden="1">"'Partitions:2'"</definedName>
    <definedName name="_AMO_ContentLocation_15410102_ROM_F0.SEC2.Tabulate_1.SEC1.BDY.Cross_tabular_summary_report_Table_1.0" hidden="1">"'&lt;ContentLocation path=""F0.SEC2.Tabulate_1.SEC1.BDY.Cross_tabular_summary_report_Table_1"" rsid=""15410102"" tag=""ROM"" fid=""0""&gt;_x000D_
  &lt;param n=""_NumRows"" v=""48"" /&gt;_x000D_
  &lt;param n=""_NumCols"" v=""10"" /&gt;_x000D_
  &lt;param n=""tableSig"" v=""R:R=48:C=10:FCR='"</definedName>
    <definedName name="_AMO_ContentLocation_15410102_ROM_F0.SEC2.Tabulate_1.SEC1.BDY.Cross_tabular_summary_report_Table_1.1" hidden="1">"'4:FCC=3:RSP.1=1,H,10:RSP.2=1,H,2;1,V,2"" /&gt;_x000D_
  &lt;param n=""leftMargin"" v=""0"" /&gt;_x000D_
&lt;/ContentLocation&gt;'"</definedName>
    <definedName name="_AMO_ContentLocation_205779628_ROM_F0.SEC2.Tabulate_1.SEC1.BDY.Cross_tabular_summary_report_Table_1" hidden="1">"'Partitions:2'"</definedName>
    <definedName name="_AMO_ContentLocation_205779628_ROM_F0.SEC2.Tabulate_1.SEC1.BDY.Cross_tabular_summary_report_Table_1.0" hidden="1">"'&lt;ContentLocation path=""F0.SEC2.Tabulate_1.SEC1.BDY.Cross_tabular_summary_report_Table_1"" rsid=""205779628"" tag=""ROM"" fid=""0""&gt;_x000D_
  &lt;param n=""_NumRows"" v=""52"" /&gt;_x000D_
  &lt;param n=""_NumCols"" v=""14"" /&gt;_x000D_
  &lt;param n=""tableSig"" v=""R:R=52:C=14:FCR'"</definedName>
    <definedName name="_AMO_ContentLocation_205779628_ROM_F0.SEC2.Tabulate_1.SEC1.BDY.Cross_tabular_summary_report_Table_1.1" hidden="1">"'=4:FCC=2:RSP.1=1,H,14:RSP.2=1,V,2;14,V,2"" /&gt;_x000D_
  &lt;param n=""leftMargin"" v=""0"" /&gt;_x000D_
&lt;/ContentLocation&gt;'"</definedName>
    <definedName name="_AMO_ContentLocation_222545728_ROM_F0.SEC2.Tabulate_1.SEC1.BDY.Cross_tabular_summary_report_Table_1" hidden="1">"'Partitions:2'"</definedName>
    <definedName name="_AMO_ContentLocation_222545728_ROM_F0.SEC2.Tabulate_1.SEC1.BDY.Cross_tabular_summary_report_Table_1.0" hidden="1">"'&lt;ContentLocation path=""F0.SEC2.Tabulate_1.SEC1.BDY.Cross_tabular_summary_report_Table_1"" rsid=""222545728"" tag=""ROM"" fid=""0""&gt;_x000D_
  &lt;param n=""_NumRows"" v=""63"" /&gt;_x000D_
  &lt;param n=""_NumCols"" v=""13"" /&gt;_x000D_
  &lt;param n=""tableSig"" v=""R:R=63:C=13:FCR'"</definedName>
    <definedName name="_AMO_ContentLocation_222545728_ROM_F0.SEC2.Tabulate_1.SEC1.BDY.Cross_tabular_summary_report_Table_1.1" hidden="1">"'=4:FCC=2:RSP.1=1,H,13:RSP.2=1,V,2"" /&gt;_x000D_
  &lt;param n=""leftMargin"" v=""0"" /&gt;_x000D_
&lt;/ContentLocation&gt;'"</definedName>
    <definedName name="_AMO_ContentLocation_225272241_ROM_F0.SEC2.Tabulate_1.SEC1.BDY.Cross_tabular_summary_report_Table_1" hidden="1">"'Partitions:2'"</definedName>
    <definedName name="_AMO_ContentLocation_225272241_ROM_F0.SEC2.Tabulate_1.SEC1.BDY.Cross_tabular_summary_report_Table_1.0" hidden="1">"'&lt;ContentLocation path=""F0.SEC2.Tabulate_1.SEC1.BDY.Cross_tabular_summary_report_Table_1"" rsid=""225272241"" tag=""ROM"" fid=""0""&gt;_x000D_
  &lt;param n=""_NumRows"" v=""39"" /&gt;_x000D_
  &lt;param n=""_NumCols"" v=""13"" /&gt;_x000D_
  &lt;param n=""tableSig"" v=""R:R=39:C=13:FCR'"</definedName>
    <definedName name="_AMO_ContentLocation_225272241_ROM_F0.SEC2.Tabulate_1.SEC1.BDY.Cross_tabular_summary_report_Table_1.1" hidden="1">"'=4:FCC=2:RSP.1=1,H,13:RSP.2=1,V,2"" /&gt;_x000D_
  &lt;param n=""leftMargin"" v=""0"" /&gt;_x000D_
&lt;/ContentLocation&gt;'"</definedName>
    <definedName name="_AMO_ContentLocation_242095788_ROM_F0.SEC2.Tabulate_1.SEC1.BDY.Cross_tabular_summary_report_Table_1" hidden="1">"'Partitions:2'"</definedName>
    <definedName name="_AMO_ContentLocation_242095788_ROM_F0.SEC2.Tabulate_1.SEC1.BDY.Cross_tabular_summary_report_Table_1.0" hidden="1">"'&lt;ContentLocation path=""F0.SEC2.Tabulate_1.SEC1.BDY.Cross_tabular_summary_report_Table_1"" rsid=""242095788"" tag=""ROM"" fid=""0""&gt;_x000D_
  &lt;param n=""_NumRows"" v=""26"" /&gt;_x000D_
  &lt;param n=""_NumCols"" v=""13"" /&gt;_x000D_
  &lt;param n=""tableSig"" v=""R:R=26:C=13:FCR'"</definedName>
    <definedName name="_AMO_ContentLocation_242095788_ROM_F0.SEC2.Tabulate_1.SEC1.BDY.Cross_tabular_summary_report_Table_1.1" hidden="1">"'=3:FCC=2:RSP.1=1,H,13"" /&gt;_x000D_
  &lt;param n=""leftMargin"" v=""0"" /&gt;_x000D_
&lt;/ContentLocation&gt;'"</definedName>
    <definedName name="_AMO_ContentLocation_247862661_ROM_F0.SEC2.Tabulate_1.SEC1.BDY.Cross_tabular_summary_report_Table_1" hidden="1">"'Partitions:2'"</definedName>
    <definedName name="_AMO_ContentLocation_247862661_ROM_F0.SEC2.Tabulate_1.SEC1.BDY.Cross_tabular_summary_report_Table_1.0" hidden="1">"'&lt;ContentLocation path=""F0.SEC2.Tabulate_1.SEC1.BDY.Cross_tabular_summary_report_Table_1"" rsid=""247862661"" tag=""ROM"" fid=""0""&gt;_x000D_
  &lt;param n=""_NumRows"" v=""40"" /&gt;_x000D_
  &lt;param n=""_NumCols"" v=""13"" /&gt;_x000D_
  &lt;param n=""tableSig"" v=""R:R=40:C=13:FCR'"</definedName>
    <definedName name="_AMO_ContentLocation_247862661_ROM_F0.SEC2.Tabulate_1.SEC1.BDY.Cross_tabular_summary_report_Table_1.1" hidden="1">"'=4:FCC=2:RSP.1=1,H,13:RSP.2=1,V,2"" /&gt;_x000D_
  &lt;param n=""leftMargin"" v=""0"" /&gt;_x000D_
&lt;/ContentLocation&gt;'"</definedName>
    <definedName name="_AMO_ContentLocation_30194841_ROM_F0.SEC2.Tabulate_1.SEC1.BDY.Cross_tabular_summary_report_Table_1" hidden="1">"'Partitions:2'"</definedName>
    <definedName name="_AMO_ContentLocation_30194841_ROM_F0.SEC2.Tabulate_1.SEC1.BDY.Cross_tabular_summary_report_Table_1.0" hidden="1">"'&lt;ContentLocation path=""F0.SEC2.Tabulate_1.SEC1.BDY.Cross_tabular_summary_report_Table_1"" rsid=""30194841"" tag=""ROM"" fid=""0""&gt;_x000D_
  &lt;param n=""_NumRows"" v=""55"" /&gt;_x000D_
  &lt;param n=""_NumCols"" v=""13"" /&gt;_x000D_
  &lt;param n=""tableSig"" v=""R:R=55:C=13:FCR='"</definedName>
    <definedName name="_AMO_ContentLocation_30194841_ROM_F0.SEC2.Tabulate_1.SEC1.BDY.Cross_tabular_summary_report_Table_1.1" hidden="1">"'4:FCC=2:RSP.1=1,H,13:RSP.2=1,V,2"" /&gt;_x000D_
  &lt;param n=""leftMargin"" v=""0"" /&gt;_x000D_
&lt;/ContentLocation&gt;'"</definedName>
    <definedName name="_AMO_ContentLocation_37461558_ROM_F0.SEC2.Tabulate_1.SEC1.BDY.Cross_tabular_summary_report_Table_1" hidden="1">"'Partitions:2'"</definedName>
    <definedName name="_AMO_ContentLocation_37461558_ROM_F0.SEC2.Tabulate_1.SEC1.BDY.Cross_tabular_summary_report_Table_1.0" hidden="1">"'&lt;ContentLocation path=""F0.SEC2.Tabulate_1.SEC1.BDY.Cross_tabular_summary_report_Table_1"" rsid=""37461558"" tag=""ROM"" fid=""0""&gt;_x000D_
  &lt;param n=""_NumRows"" v=""45"" /&gt;_x000D_
  &lt;param n=""_NumCols"" v=""13"" /&gt;_x000D_
  &lt;param n=""tableSig"" v=""R:R=45:C=13:FCR='"</definedName>
    <definedName name="_AMO_ContentLocation_37461558_ROM_F0.SEC2.Tabulate_1.SEC1.BDY.Cross_tabular_summary_report_Table_1.1" hidden="1">"'4:FCC=2:RSP.1=1,H,13:RSP.2=1,V,2"" /&gt;_x000D_
  &lt;param n=""leftMargin"" v=""0"" /&gt;_x000D_
&lt;/ContentLocation&gt;'"</definedName>
    <definedName name="_AMO_ContentLocation_390982613_ROM_F0.SEC2.Tabulate_1.SEC1.BDY.Cross_tabular_summary_report_Table_1" hidden="1">"'Partitions:2'"</definedName>
    <definedName name="_AMO_ContentLocation_390982613_ROM_F0.SEC2.Tabulate_1.SEC1.BDY.Cross_tabular_summary_report_Table_1.0" hidden="1">"'&lt;ContentLocation path=""F0.SEC2.Tabulate_1.SEC1.BDY.Cross_tabular_summary_report_Table_1"" rsid=""390982613"" tag=""ROM"" fid=""0""&gt;_x000D_
  &lt;param n=""_NumRows"" v=""45"" /&gt;_x000D_
  &lt;param n=""_NumCols"" v=""13"" /&gt;_x000D_
  &lt;param n=""tableSig"" v=""R:R=45:C=13:FCR'"</definedName>
    <definedName name="_AMO_ContentLocation_390982613_ROM_F0.SEC2.Tabulate_1.SEC1.BDY.Cross_tabular_summary_report_Table_1.1" hidden="1">"'=4:FCC=2:RSP.1=1,H,13:RSP.2=1,V,2"" /&gt;_x000D_
  &lt;param n=""leftMargin"" v=""0"" /&gt;_x000D_
&lt;/ContentLocation&gt;'"</definedName>
    <definedName name="_AMO_ContentLocation_398675413_ROM_F0.SEC2.Tabulate_1.SEC1.BDY.Cross_tabular_summary_report_Table_1" hidden="1">"'Partitions:2'"</definedName>
    <definedName name="_AMO_ContentLocation_398675413_ROM_F0.SEC2.Tabulate_1.SEC1.BDY.Cross_tabular_summary_report_Table_1.0" hidden="1">"'&lt;ContentLocation path=""F0.SEC2.Tabulate_1.SEC1.BDY.Cross_tabular_summary_report_Table_1"" rsid=""398675413"" tag=""ROM"" fid=""0""&gt;_x000D_
  &lt;param n=""_NumRows"" v=""18"" /&gt;_x000D_
  &lt;param n=""_NumCols"" v=""13"" /&gt;_x000D_
  &lt;param n=""tableSig"" v=""R:R=18:C=13:FCR'"</definedName>
    <definedName name="_AMO_ContentLocation_398675413_ROM_F0.SEC2.Tabulate_1.SEC1.BDY.Cross_tabular_summary_report_Table_1.1" hidden="1">"'=4:FCC=2:RSP.1=1,H,13:RSP.2=1,V,2"" /&gt;_x000D_
  &lt;param n=""leftMargin"" v=""0"" /&gt;_x000D_
&lt;/ContentLocation&gt;'"</definedName>
    <definedName name="_AMO_ContentLocation_416626384_ROM_F0.SEC2.Tabulate_1.SEC1.BDY.Cross_tabular_summary_report_Table_1" hidden="1">"'Partitions:2'"</definedName>
    <definedName name="_AMO_ContentLocation_416626384_ROM_F0.SEC2.Tabulate_1.SEC1.BDY.Cross_tabular_summary_report_Table_1.0" hidden="1">"'&lt;ContentLocation path=""F0.SEC2.Tabulate_1.SEC1.BDY.Cross_tabular_summary_report_Table_1"" rsid=""416626384"" tag=""ROM"" fid=""0""&gt;_x000D_
  &lt;param n=""_NumRows"" v=""53"" /&gt;_x000D_
  &lt;param n=""_NumCols"" v=""13"" /&gt;_x000D_
  &lt;param n=""tableSig"" v=""R:R=53:C=13:FCR'"</definedName>
    <definedName name="_AMO_ContentLocation_416626384_ROM_F0.SEC2.Tabulate_1.SEC1.BDY.Cross_tabular_summary_report_Table_1.1" hidden="1">"'=4:FCC=2:RSP.1=1,H,13:RSP.2=1,V,2"" /&gt;_x000D_
  &lt;param n=""leftMargin"" v=""0"" /&gt;_x000D_
&lt;/ContentLocation&gt;'"</definedName>
    <definedName name="_AMO_ContentLocation_472893794_ROM_F0.SEC2.Tabulate_1.SEC1.BDY.Cross_tabular_summary_report_Table_1" hidden="1">"'Partitions:2'"</definedName>
    <definedName name="_AMO_ContentLocation_472893794_ROM_F0.SEC2.Tabulate_1.SEC1.BDY.Cross_tabular_summary_report_Table_1.0" hidden="1">"'&lt;ContentLocation path=""F0.SEC2.Tabulate_1.SEC1.BDY.Cross_tabular_summary_report_Table_1"" rsid=""472893794"" tag=""ROM"" fid=""0""&gt;_x000D_
  &lt;param n=""_NumRows"" v=""21"" /&gt;_x000D_
  &lt;param n=""_NumCols"" v=""13"" /&gt;_x000D_
  &lt;param n=""tableSig"" v=""R:R=21:C=13:FCR'"</definedName>
    <definedName name="_AMO_ContentLocation_472893794_ROM_F0.SEC2.Tabulate_1.SEC1.BDY.Cross_tabular_summary_report_Table_1.1" hidden="1">"'=4:FCC=2:RSP.1=1,H,13:RSP.2=1,V,2"" /&gt;_x000D_
  &lt;param n=""leftMargin"" v=""0"" /&gt;_x000D_
&lt;/ContentLocation&gt;'"</definedName>
    <definedName name="_AMO_ContentLocation_539372770_ROM_F0.SEC2.Tabulate_1.SEC1.BDY.Cross_tabular_summary_report_Table_1" hidden="1">"'Partitions:2'"</definedName>
    <definedName name="_AMO_ContentLocation_539372770_ROM_F0.SEC2.Tabulate_1.SEC1.BDY.Cross_tabular_summary_report_Table_1.0" hidden="1">"'&lt;ContentLocation path=""F0.SEC2.Tabulate_1.SEC1.BDY.Cross_tabular_summary_report_Table_1"" rsid=""539372770"" tag=""ROM"" fid=""0""&gt;_x000D_
  &lt;param n=""_NumRows"" v=""63"" /&gt;_x000D_
  &lt;param n=""_NumCols"" v=""13"" /&gt;_x000D_
  &lt;param n=""tableSig"" v=""R:R=63:C=13:FCR'"</definedName>
    <definedName name="_AMO_ContentLocation_539372770_ROM_F0.SEC2.Tabulate_1.SEC1.BDY.Cross_tabular_summary_report_Table_1.1" hidden="1">"'=4:FCC=2:RSP.1=1,H,13:RSP.2=1,V,2"" /&gt;_x000D_
  &lt;param n=""leftMargin"" v=""0"" /&gt;_x000D_
&lt;/ContentLocation&gt;'"</definedName>
    <definedName name="_AMO_ContentLocation_572615156_ROM_F0.SEC2.Tabulate_1.SEC1.BDY.Cross_tabular_summary_report_Table_1" hidden="1">"'Partitions:2'"</definedName>
    <definedName name="_AMO_ContentLocation_572615156_ROM_F0.SEC2.Tabulate_1.SEC1.BDY.Cross_tabular_summary_report_Table_1.0" hidden="1">"'&lt;ContentLocation path=""F0.SEC2.Tabulate_1.SEC1.BDY.Cross_tabular_summary_report_Table_1"" rsid=""572615156"" tag=""ROM"" fid=""0""&gt;_x000D_
  &lt;param n=""_NumRows"" v=""21"" /&gt;_x000D_
  &lt;param n=""_NumCols"" v=""13"" /&gt;_x000D_
  &lt;param n=""tableSig"" v=""R:R=21:C=13:FCR'"</definedName>
    <definedName name="_AMO_ContentLocation_572615156_ROM_F0.SEC2.Tabulate_1.SEC1.BDY.Cross_tabular_summary_report_Table_1.1" hidden="1">"'=4:FCC=2:RSP.1=1,H,13:RSP.2=1,V,2"" /&gt;_x000D_
  &lt;param n=""leftMargin"" v=""0"" /&gt;_x000D_
&lt;/ContentLocation&gt;'"</definedName>
    <definedName name="_AMO_ContentLocation_576762798_ROM_F0.SEC2.Tabulate_1.SEC1.BDY.Cross_tabular_summary_report_Table_1" hidden="1">"'Partitions:2'"</definedName>
    <definedName name="_AMO_ContentLocation_576762798_ROM_F0.SEC2.Tabulate_1.SEC1.BDY.Cross_tabular_summary_report_Table_1.0" hidden="1">"'&lt;ContentLocation path=""F0.SEC2.Tabulate_1.SEC1.BDY.Cross_tabular_summary_report_Table_1"" rsid=""576762798"" tag=""ROM"" fid=""0""&gt;_x000D_
  &lt;param n=""_NumRows"" v=""36"" /&gt;_x000D_
  &lt;param n=""_NumCols"" v=""13"" /&gt;_x000D_
  &lt;param n=""tableSig"" v=""R:R=36:C=13:FCR'"</definedName>
    <definedName name="_AMO_ContentLocation_576762798_ROM_F0.SEC2.Tabulate_1.SEC1.BDY.Cross_tabular_summary_report_Table_1.1" hidden="1">"'=4:FCC=2:RSP.1=1,H,13:RSP.2=1,V,2"" /&gt;_x000D_
  &lt;param n=""leftMargin"" v=""0"" /&gt;_x000D_
&lt;/ContentLocation&gt;'"</definedName>
    <definedName name="_AMO_ContentLocation_576788546_ROM_F0.SEC2.Tabulate_1.SEC1.BDY.Cross_tabular_summary_report_Table_1" hidden="1">"'Partitions:2'"</definedName>
    <definedName name="_AMO_ContentLocation_576788546_ROM_F0.SEC2.Tabulate_1.SEC1.BDY.Cross_tabular_summary_report_Table_1.0" hidden="1">"'&lt;ContentLocation path=""F0.SEC2.Tabulate_1.SEC1.BDY.Cross_tabular_summary_report_Table_1"" rsid=""576788546"" tag=""ROM"" fid=""0""&gt;_x000D_
  &lt;param n=""_NumRows"" v=""63"" /&gt;_x000D_
  &lt;param n=""_NumCols"" v=""13"" /&gt;_x000D_
  &lt;param n=""tableSig"" v=""R:R=63:C=13:FCR'"</definedName>
    <definedName name="_AMO_ContentLocation_576788546_ROM_F0.SEC2.Tabulate_1.SEC1.BDY.Cross_tabular_summary_report_Table_1.1" hidden="1">"'=4:FCC=2:RSP.1=1,H,13:RSP.2=1,V,2"" /&gt;_x000D_
  &lt;param n=""leftMargin"" v=""0"" /&gt;_x000D_
&lt;/ContentLocation&gt;'"</definedName>
    <definedName name="_AMO_ContentLocation_587946619_ROM_F0.SEC2.Tabulate_1.SEC1.BDY.Cross_tabular_summary_report_Table_1" hidden="1">"'Partitions:2'"</definedName>
    <definedName name="_AMO_ContentLocation_587946619_ROM_F0.SEC2.Tabulate_1.SEC1.BDY.Cross_tabular_summary_report_Table_1.0" hidden="1">"'&lt;ContentLocation path=""F0.SEC2.Tabulate_1.SEC1.BDY.Cross_tabular_summary_report_Table_1"" rsid=""587946619"" tag=""ROM"" fid=""0""&gt;_x000D_
  &lt;param n=""_NumRows"" v=""53"" /&gt;_x000D_
  &lt;param n=""_NumCols"" v=""13"" /&gt;_x000D_
  &lt;param n=""tableSig"" v=""R:R=53:C=13:FCR'"</definedName>
    <definedName name="_AMO_ContentLocation_587946619_ROM_F0.SEC2.Tabulate_1.SEC1.BDY.Cross_tabular_summary_report_Table_1.1" hidden="1">"'=4:FCC=2:RSP.1=1,H,13:RSP.2=1,V,2"" /&gt;_x000D_
  &lt;param n=""leftMargin"" v=""0"" /&gt;_x000D_
&lt;/ContentLocation&gt;'"</definedName>
    <definedName name="_AMO_ContentLocation_617623402_ROM_F0.SEC2.Tabulate_1.SEC1.BDY.Cross_tabular_summary_report_Table_1" hidden="1">"'Partitions:2'"</definedName>
    <definedName name="_AMO_ContentLocation_617623402_ROM_F0.SEC2.Tabulate_1.SEC1.BDY.Cross_tabular_summary_report_Table_1.0" hidden="1">"'&lt;ContentLocation path=""F0.SEC2.Tabulate_1.SEC1.BDY.Cross_tabular_summary_report_Table_1"" rsid=""617623402"" tag=""ROM"" fid=""0""&gt;_x000D_
  &lt;param n=""_NumRows"" v=""53"" /&gt;_x000D_
  &lt;param n=""_NumCols"" v=""13"" /&gt;_x000D_
  &lt;param n=""tableSig"" v=""R:R=53:C=13:FCR'"</definedName>
    <definedName name="_AMO_ContentLocation_617623402_ROM_F0.SEC2.Tabulate_1.SEC1.BDY.Cross_tabular_summary_report_Table_1.1" hidden="1">"'=4:FCC=2:RSP.1=1,H,13:RSP.2=1,V,2"" /&gt;_x000D_
  &lt;param n=""leftMargin"" v=""0"" /&gt;_x000D_
&lt;/ContentLocation&gt;'"</definedName>
    <definedName name="_AMO_ContentLocation_621796666_ROM_F0.SEC2.Tabulate_1.SEC1.BDY.Cross_tabular_summary_report_Table_1" hidden="1">"'Partitions:2'"</definedName>
    <definedName name="_AMO_ContentLocation_621796666_ROM_F0.SEC2.Tabulate_1.SEC1.BDY.Cross_tabular_summary_report_Table_1.0" hidden="1">"'&lt;ContentLocation path=""F0.SEC2.Tabulate_1.SEC1.BDY.Cross_tabular_summary_report_Table_1"" rsid=""621796666"" tag=""ROM"" fid=""0""&gt;_x000D_
  &lt;param n=""_NumRows"" v=""49"" /&gt;_x000D_
  &lt;param n=""_NumCols"" v=""13"" /&gt;_x000D_
  &lt;param n=""tableSig"" v=""R:R=49:C=13:FCR'"</definedName>
    <definedName name="_AMO_ContentLocation_621796666_ROM_F0.SEC2.Tabulate_1.SEC1.BDY.Cross_tabular_summary_report_Table_1.1" hidden="1">"'=4:FCC=2:RSP.1=1,H,13:RSP.2=1,V,2"" /&gt;_x000D_
  &lt;param n=""leftMargin"" v=""0"" /&gt;_x000D_
&lt;/ContentLocation&gt;'"</definedName>
    <definedName name="_AMO_ContentLocation_65748969_ROM_F0.SEC2.Tabulate_1.SEC1.BDY.Cross_tabular_summary_report_Table_1" hidden="1">"'Partitions:2'"</definedName>
    <definedName name="_AMO_ContentLocation_65748969_ROM_F0.SEC2.Tabulate_1.SEC1.BDY.Cross_tabular_summary_report_Table_1.0" hidden="1">"'&lt;ContentLocation path=""F0.SEC2.Tabulate_1.SEC1.BDY.Cross_tabular_summary_report_Table_1"" rsid=""65748969"" tag=""ROM"" fid=""0""&gt;_x000D_
  &lt;param n=""_NumRows"" v=""53"" /&gt;_x000D_
  &lt;param n=""_NumCols"" v=""13"" /&gt;_x000D_
  &lt;param n=""tableSig"" v=""R:R=53:C=13:FCR='"</definedName>
    <definedName name="_AMO_ContentLocation_65748969_ROM_F0.SEC2.Tabulate_1.SEC1.BDY.Cross_tabular_summary_report_Table_1.1" hidden="1">"'4:FCC=2:RSP.1=1,H,13:RSP.2=1,V,2"" /&gt;_x000D_
  &lt;param n=""leftMargin"" v=""0"" /&gt;_x000D_
&lt;/ContentLocation&gt;'"</definedName>
    <definedName name="_AMO_ContentLocation_662231970_ROM_F0.SEC2.Tabulate_1.SEC1.BDY.Cross_tabular_summary_report_Table_1" hidden="1">"'Partitions:2'"</definedName>
    <definedName name="_AMO_ContentLocation_662231970_ROM_F0.SEC2.Tabulate_1.SEC1.BDY.Cross_tabular_summary_report_Table_1.0" hidden="1">"'&lt;ContentLocation path=""F0.SEC2.Tabulate_1.SEC1.BDY.Cross_tabular_summary_report_Table_1"" rsid=""662231970"" tag=""ROM"" fid=""0""&gt;_x000D_
  &lt;param n=""_NumRows"" v=""47"" /&gt;_x000D_
  &lt;param n=""_NumCols"" v=""10"" /&gt;_x000D_
  &lt;param n=""tableSig"" v=""R:R=47:C=10:FCR'"</definedName>
    <definedName name="_AMO_ContentLocation_662231970_ROM_F0.SEC2.Tabulate_1.SEC1.BDY.Cross_tabular_summary_report_Table_1.1" hidden="1">"'=3:FCC=3:RSP.1=1,H,10:RSP.2=1,H,2"" /&gt;_x000D_
  &lt;param n=""leftMargin"" v=""0"" /&gt;_x000D_
&lt;/ContentLocation&gt;'"</definedName>
    <definedName name="_AMO_ContentLocation_671486722_ROM_F0.SEC2.Tabulate_1.SEC1.BDY.Cross_tabular_summary_report_Table_1" hidden="1">"'Partitions:2'"</definedName>
    <definedName name="_AMO_ContentLocation_671486722_ROM_F0.SEC2.Tabulate_1.SEC1.BDY.Cross_tabular_summary_report_Table_1.0" hidden="1">"'&lt;ContentLocation path=""F0.SEC2.Tabulate_1.SEC1.BDY.Cross_tabular_summary_report_Table_1"" rsid=""671486722"" tag=""ROM"" fid=""0""&gt;_x000D_
  &lt;param n=""_NumRows"" v=""35"" /&gt;_x000D_
  &lt;param n=""_NumCols"" v=""14"" /&gt;_x000D_
  &lt;param n=""tableSig"" v=""R:R=35:C=14:FCR'"</definedName>
    <definedName name="_AMO_ContentLocation_671486722_ROM_F0.SEC2.Tabulate_1.SEC1.BDY.Cross_tabular_summary_report_Table_1.1" hidden="1">"'=4:FCC=2:RSP.1=1,H,14:RSP.2=1,V,2;14,V,2"" /&gt;_x000D_
  &lt;param n=""leftMargin"" v=""0"" /&gt;_x000D_
&lt;/ContentLocation&gt;'"</definedName>
    <definedName name="_AMO_ContentLocation_732119577_ROM_F0.SEC2.Tabulate_1.SEC1.BDY.Cross_tabular_summary_report_Table_1" hidden="1">"'Partitions:2'"</definedName>
    <definedName name="_AMO_ContentLocation_732119577_ROM_F0.SEC2.Tabulate_1.SEC1.BDY.Cross_tabular_summary_report_Table_1.0" hidden="1">"'&lt;ContentLocation path=""F0.SEC2.Tabulate_1.SEC1.BDY.Cross_tabular_summary_report_Table_1"" rsid=""732119577"" tag=""ROM"" fid=""0""&gt;_x000D_
  &lt;param n=""_NumRows"" v=""51"" /&gt;_x000D_
  &lt;param n=""_NumCols"" v=""14"" /&gt;_x000D_
  &lt;param n=""tableSig"" v=""R:R=51:C=14:FCR'"</definedName>
    <definedName name="_AMO_ContentLocation_732119577_ROM_F0.SEC2.Tabulate_1.SEC1.BDY.Cross_tabular_summary_report_Table_1.1" hidden="1">"'=4:FCC=2:RSP.1=1,H,14:RSP.2=1,V,2;14,V,2"" /&gt;_x000D_
  &lt;param n=""leftMargin"" v=""0"" /&gt;_x000D_
&lt;/ContentLocation&gt;'"</definedName>
    <definedName name="_AMO_ContentLocation_779436236_ROM_F0.SEC2.Tabulate_1.SEC1.BDY.Cross_tabular_summary_report_Table_1" hidden="1">"'Partitions:2'"</definedName>
    <definedName name="_AMO_ContentLocation_779436236_ROM_F0.SEC2.Tabulate_1.SEC1.BDY.Cross_tabular_summary_report_Table_1.0" hidden="1">"'&lt;ContentLocation path=""F0.SEC2.Tabulate_1.SEC1.BDY.Cross_tabular_summary_report_Table_1"" rsid=""779436236"" tag=""ROM"" fid=""0""&gt;_x000D_
  &lt;param n=""_NumRows"" v=""22"" /&gt;_x000D_
  &lt;param n=""_NumCols"" v=""13"" /&gt;_x000D_
  &lt;param n=""tableSig"" v=""R:R=22:C=13:FCR'"</definedName>
    <definedName name="_AMO_ContentLocation_779436236_ROM_F0.SEC2.Tabulate_1.SEC1.BDY.Cross_tabular_summary_report_Table_1.1" hidden="1">"'=4:FCC=2:RSP.1=1,H,13:RSP.2=1,V,2"" /&gt;_x000D_
  &lt;param n=""leftMargin"" v=""0"" /&gt;_x000D_
&lt;/ContentLocation&gt;'"</definedName>
    <definedName name="_AMO_ContentLocation_805804074_ROM_F0.SEC2.Tabulate_1.SEC1.BDY.Cross_tabular_summary_report_Table_1" hidden="1">"'Partitions:2'"</definedName>
    <definedName name="_AMO_ContentLocation_805804074_ROM_F0.SEC2.Tabulate_1.SEC1.BDY.Cross_tabular_summary_report_Table_1.0" hidden="1">"'&lt;ContentLocation path=""F0.SEC2.Tabulate_1.SEC1.BDY.Cross_tabular_summary_report_Table_1"" rsid=""805804074"" tag=""ROM"" fid=""0""&gt;_x000D_
  &lt;param n=""_NumRows"" v=""63"" /&gt;_x000D_
  &lt;param n=""_NumCols"" v=""13"" /&gt;_x000D_
  &lt;param n=""tableSig"" v=""R:R=63:C=13:FCR'"</definedName>
    <definedName name="_AMO_ContentLocation_805804074_ROM_F0.SEC2.Tabulate_1.SEC1.BDY.Cross_tabular_summary_report_Table_1.1" hidden="1">"'=4:FCC=2:RSP.1=1,H,13:RSP.2=1,V,2"" /&gt;_x000D_
  &lt;param n=""leftMargin"" v=""0"" /&gt;_x000D_
&lt;/ContentLocation&gt;'"</definedName>
    <definedName name="_AMO_ContentLocation_825207699_ROM_F0.SEC2.Tabulate_1.SEC1.BDY.Cross_tabular_summary_report_Table_1" hidden="1">"'Partitions:2'"</definedName>
    <definedName name="_AMO_ContentLocation_825207699_ROM_F0.SEC2.Tabulate_1.SEC1.BDY.Cross_tabular_summary_report_Table_1.0" hidden="1">"'&lt;ContentLocation path=""F0.SEC2.Tabulate_1.SEC1.BDY.Cross_tabular_summary_report_Table_1"" rsid=""825207699"" tag=""ROM"" fid=""0""&gt;_x000D_
  &lt;param n=""_NumRows"" v=""53"" /&gt;_x000D_
  &lt;param n=""_NumCols"" v=""13"" /&gt;_x000D_
  &lt;param n=""tableSig"" v=""R:R=53:C=13:FCR'"</definedName>
    <definedName name="_AMO_ContentLocation_825207699_ROM_F0.SEC2.Tabulate_1.SEC1.BDY.Cross_tabular_summary_report_Table_1.1" hidden="1">"'=4:FCC=2:RSP.1=1,H,13:RSP.2=1,V,2"" /&gt;_x000D_
  &lt;param n=""leftMargin"" v=""0"" /&gt;_x000D_
&lt;/ContentLocation&gt;'"</definedName>
    <definedName name="_AMO_ContentLocation_921006515_ROM_F0.SEC2.Tabulate_1.SEC1.BDY.Cross_tabular_summary_report_Table_1" hidden="1">"'Partitions:2'"</definedName>
    <definedName name="_AMO_ContentLocation_921006515_ROM_F0.SEC2.Tabulate_1.SEC1.BDY.Cross_tabular_summary_report_Table_1.0" hidden="1">"'&lt;ContentLocation path=""F0.SEC2.Tabulate_1.SEC1.BDY.Cross_tabular_summary_report_Table_1"" rsid=""921006515"" tag=""ROM"" fid=""0""&gt;_x000D_
  &lt;param n=""_NumRows"" v=""51"" /&gt;_x000D_
  &lt;param n=""_NumCols"" v=""13"" /&gt;_x000D_
  &lt;param n=""tableSig"" v=""R:R=51:C=13:FCR'"</definedName>
    <definedName name="_AMO_ContentLocation_921006515_ROM_F0.SEC2.Tabulate_1.SEC1.BDY.Cross_tabular_summary_report_Table_1.1" hidden="1">"'=4:FCC=2:RSP.1=1,H,13:RSP.2=1,V,2"" /&gt;_x000D_
  &lt;param n=""leftMargin"" v=""0"" /&gt;_x000D_
&lt;/ContentLocation&gt;'"</definedName>
    <definedName name="_AMO_ContentLocation_991905274_ROM_F0.SEC2.Tabulate_1.SEC1.BDY.Cross_tabular_summary_report_Table_1" hidden="1">"'Partitions:2'"</definedName>
    <definedName name="_AMO_ContentLocation_991905274_ROM_F0.SEC2.Tabulate_1.SEC1.BDY.Cross_tabular_summary_report_Table_1.0" hidden="1">"'&lt;ContentLocation path=""F0.SEC2.Tabulate_1.SEC1.BDY.Cross_tabular_summary_report_Table_1"" rsid=""991905274"" tag=""ROM"" fid=""0""&gt;_x000D_
  &lt;param n=""_NumRows"" v=""39"" /&gt;_x000D_
  &lt;param n=""_NumCols"" v=""13"" /&gt;_x000D_
  &lt;param n=""tableSig"" v=""R:R=39:C=13:FCR'"</definedName>
    <definedName name="_AMO_ContentLocation_991905274_ROM_F0.SEC2.Tabulate_1.SEC1.BDY.Cross_tabular_summary_report_Table_1.1" hidden="1">"'=4:FCC=2:RSP.1=1,H,13:RSP.2=1,V,2"" /&gt;_x000D_
  &lt;param n=""leftMargin"" v=""0"" /&gt;_x000D_
&lt;/ContentLocation&gt;'"</definedName>
    <definedName name="_AMO_RefreshMultipleList" hidden="1">"'Partitions:6'"</definedName>
    <definedName name="_AMO_RefreshMultipleList.0" hidden="1">"'&lt;Items&gt;_x000D_
  &lt;Item Id=""478191013"" Checked=""True"" /&gt;_x000D_
  &lt;Item Id=""991905274"" Checked=""True"" /&gt;_x000D_
  &lt;Item Id=""576762798"" Checked=""True"" /&gt;_x000D_
  &lt;Item Id=""617623402"" Checked=""True"" /&gt;_x000D_
  &lt;Item Id=""587946619"" Checked=""True"" /&gt;_x000D_
  &lt;Item I'"</definedName>
    <definedName name="_AMO_RefreshMultipleList.1" hidden="1">"'d=""825207699"" Checked=""True"" /&gt;_x000D_
  &lt;Item Id=""225272241"" Checked=""True"" /&gt;_x000D_
  &lt;Item Id=""671486722"" Checked=""True"" /&gt;_x000D_
  &lt;Item Id=""779436236"" Checked=""True"" /&gt;_x000D_
  &lt;Item Id=""390982613"" Checked=""True"" /&gt;_x000D_
  &lt;Item Id=""15410102"" Chec'"</definedName>
    <definedName name="_AMO_RefreshMultipleList.2" hidden="1">"'ked=""False"" /&gt;_x000D_
  &lt;Item Id=""74403347"" Checked=""True"" /&gt;_x000D_
  &lt;Item Id=""358847779"" Checked=""True"" /&gt;_x000D_
  &lt;Item Id=""176225830"" Checked=""True"" /&gt;_x000D_
  &lt;Item Id=""247862661"" Checked=""True"" /&gt;_x000D_
  &lt;Item Id=""398675413"" Checked=""True"" /&gt;_x000D_
  '"</definedName>
    <definedName name="_AMO_RefreshMultipleList.3" hidden="1">"'&lt;Item Id=""472893794"" Checked=""True"" /&gt;_x000D_
  &lt;Item Id=""621796666"" Checked=""True"" /&gt;_x000D_
  &lt;Item Id=""732119577"" Checked=""True"" /&gt;_x000D_
  &lt;Item Id=""205779628"" Checked=""True"" /&gt;_x000D_
  &lt;Item Id=""97505557"" Checked=""True"" /&gt;_x000D_
  &lt;Item Id=""46203661'"</definedName>
    <definedName name="_AMO_RefreshMultipleList.4" hidden="1">"'"" Checked=""True"" /&gt;_x000D_
  &lt;Item Id=""242095788"" Checked=""False"" /&gt;_x000D_
  &lt;Item Id=""880379414"" Checked=""True"" /&gt;_x000D_
  &lt;Item Id=""104386094"" Checked=""True"" /&gt;_x000D_
  &lt;Item Id=""805804074"" Checked=""True"" /&gt;_x000D_
  &lt;Item Id=""416626384"" Checked=""True""'"</definedName>
    <definedName name="_AMO_RefreshMultipleList.5" hidden="1">"' /&gt;_x000D_
  &lt;Item Id=""65748969"" Checked=""True"" /&gt;_x000D_
  &lt;Item Id=""871571195"" Checked=""True"" /&gt;_x000D_
  &lt;Item Id=""612588558"" Checked=""False"" /&gt;_x000D_
&lt;/Items&gt;'"</definedName>
    <definedName name="_AMO_SingleObject_104386094_ROM_F0.SEC2.Tabulate_1.SEC2.BDY.Cross_tabular_summary_report_Table_1" hidden="1">'[1]Table 2.5'!#REF!</definedName>
    <definedName name="_AMO_SingleObject_205779628_ROM_F0.SEC2.Tabulate_1.SEC2.BDY.Cross_tabular_summary_report_Table_1" hidden="1">[1]Table3.8b!#REF!</definedName>
    <definedName name="_AMO_SingleObject_30194841_ROM_F0.SEC2.Tabulate_1.SEC1.FTR.TXT1" hidden="1">[1]Table6!#REF!</definedName>
    <definedName name="_AMO_SingleObject_37461558_ROM_F0.SEC2.Tabulate_1.SEC1.HDR.TXT1" hidden="1">'[1]Table 2.4'!#REF!</definedName>
    <definedName name="_AMO_SingleObject_732119577_ROM_F0.SEC2.Tabulate_1.SEC2.BDY.Cross_tabular_summary_report_Table_1" hidden="1">[1]Table3.8c!#REF!</definedName>
    <definedName name="_AMO_SingleObject_921006515_ROM_F0.SEC2.Tabulate_1.SEC1.FTR.TXT1" hidden="1">'[1]Table 2'!#REF!</definedName>
    <definedName name="_AMO_SingleObject_921006515_ROM_F0.SEC2.Tabulate_1.SEC1.HDR.TXT1" hidden="1">'[1]Table 2'!#REF!</definedName>
    <definedName name="_AMO_SingleValue_104386094_TaskState" hidden="1">"'Partitions:11'"</definedName>
    <definedName name="_AMO_SingleValue_104386094_TaskState.0" hidden="1">"'SASUNICODE7V1Zb+JIEK7nlfY/oKw0D6PZkJCQQzuHCOQYDUNYYDLap4gQsoOWIwMmM9Fq//t+Xe32hW1sY2yCWgiw29V1dH9dXX3Yfksf6CeNaEgFeqI+TWlGA5rQmN7RDu3TLu3hv4ArY+oh/R5Xx/Q3X52TQQ/0O53g+AO9p1/pF3pLHeqCxz/IM8bRCDkFbRvUI3y6kPCMa4LqDlL7oN2xZAvKQ8g8YLlKtuA3MrlU8N2lc7rEr5I0w'"</definedName>
    <definedName name="_AMO_SingleValue_104386094_TaskState.1" hidden="1">"'3GNOfXAYwC+fXqDfDcee8qg2wfPPYu7oKpCsyEsmYNW6DrGr7BsCu5DpmjiXOg6AP9PuPoMyRPI7TNXIa2MMuijLHrQ/I5O8XtIJcg6xdmOVTI3bP3AsrwKLkM+6kGe1NJbagbODJzdwvIaH3dNPrMQzm4uPbbtO9sky1PY2+Br4ryH8xmfKQkz5DRM/US9jZmuGFHeFPl+ZCKpxZKeWM4caVnINKx0UWcGH2Urd8y5s5D5yG3iKUPsuCXu'"</definedName>
    <definedName name="_AMO_SingleValue_104386094_TaskState.10" hidden="1">"'UfDibml+tS0sf7RQHlwj4U9YEzU84WeL9VyRpsLGZ+qyRXcmP1n+Ud/htoszJ6oNco5wOySfIDkzS0+9MyT+u+J2UUJDGppjAPnmO6+/T2aRN5JJrrOX06LGJZ84Mqh+iha/9/Q/'"</definedName>
    <definedName name="_AMO_SingleValue_104386094_TaskState.2" hidden="1">"'5yCzlIPMgxxkHuYgs5yDzKMcZB7nIPMkB5mnufiEvYykil65R9+QJiKerLz8N+Scg4uQem9GR+uW+h3xhfhmba2Su66yLkaKuRR1kyOXR44aDUR58eIzldsZl3k5yqj3M9LcfOz0Hb4irdzljzty9sbNdmwsqb1xsKAxOIfQdYSvoC3Sa45ru1zWBeQasC5jK1ougKJIr+g3jA5q9Id5VMGRX/zzxpdSSpExWjwZ3rjuHf1LdVw5Q+Rfx9k'"</definedName>
    <definedName name="_AMO_SingleValue_104386094_TaskState.3" hidden="1">"'roGYOGoNz2cf/hWrixEk8fRY90GtfugI+sr6iaxzMqcB15/UH0TkXIthyujWWnGyNJcdbY8nR1lhS3hpLDrfGkoOtsaS0NZbsb40lL9cO53zfS7DCHbN7Y+YznE14ftoZMSuqBlvR53i3Z82MfgRtxYzaxcyyGi8ISTKqlGOtqTVrGCy/wfPDQfIrnDoEnYgiZ6YGdY6R+zxesY/lGGbC5RNd/jWO1eijzjKMxLoEa6CkO6XNQkdLTkq3Pl'"</definedName>
    <definedName name="_AMO_SingleValue_104386094_TaskState.4" hidden="1">"'Vcq9MXjGcaEW0O5tXCta8rc2mibC6Bw1X5XAFZNXzOI1tWjFGixUh1nwynNgqa+HYhvW+OfowMERqmRTbYvEANtuD7OitjQfi26Hyyw0G4v7xC7nukqbH/Fb5dTpmG+od06l9JreB8as31ZIuABlpvGvUvvFwDv5UNxEC4L1C10OEeuJtxL+UnPauav+baX7XmL+FBKuBUo1tYcY1vBTa/LAzYpZ9mrNJmOrlDII7cqGUXZYZWUbf4WtxVd'"</definedName>
    <definedName name="_AMO_SingleValue_104386094_TaskState.5" hidden="1">"'pXLOYur0hbXnkXqDWq/xZqO2HIVgwqaPR8u8XcBRMnh3QsQvgNgyJzUvPqDNS8szoQNF66UpLP+y9aS89dif0P0KG2IHgcbosfhhuhR3hA9jjZEj+MN0eNkQ/Q43RA91Jr4ujUpxurFgtaA3b34gHvb5PmfF+LyL9DyT0Qasld+tGaKFntt96qtTduhKOuvuwEzLuGWOuVUlq7eqjJIIiksXvFanvaacw+fM6Q2TMoqPreJrLhdonnYar8X'"</definedName>
    <definedName name="_AMO_SingleValue_104386094_TaskState.6" hidden="1">"'KckQ1YTUc+TRmNKYWg+m9jWqNKpSR1VJo0qjKnVUHWhUaVSljqpDjSqNqtRRVdao0qhKHVVHGlUaVamj6lijSqMqdVSdaFRpVKWOqlONKo2qNcyC7mlcaVz54moZ5fJVRHvtMtq+nqq5w7PNOm/u3h6/50LksSId9FyMPHQRyPiRm/QWLT6VJJ89An53VeeDDb+72vVuBef9Df69nu2FVu35qjTkMpsFlkp6fV8yWcv8cD49YDJbbpfqH7S'"</definedName>
    <definedName name="_AMO_SingleValue_104386094_TaskState.7" hidden="1">"'H9pLP50jx7mtRetSpz3c1DR1clD0t/E7xL1rXwGw9ds4CayTzFlx3YUmP6UxxtyWvlte0bL93G9cE7Rmo093H7byba8a2SB8Tbxf3F5w9sI4j5if2/957eD6Q3J+e3S7uRWobDzZNMkyuO5qXvkzEfOLur3Pt1bRXy9mreSMx7d+0f0vu38R9Pmew6BxHH/Gtax+nfVzuPs5v3K39nPZzq8zKVtEKq3RF4i7HS+3ltJdb2ct5uQTfpd5H/g'"</definedName>
    <definedName name="_AMO_SingleValue_104386094_TaskState.8" hidden="1">"'mJe9Ll/I+03L43NLgtv9wW10Fbu4Yna5O8r7itW5xucbnHFd452+hRhW7d/uOGBj8VR7dt3bbzbtvuNUM9XtDjhXxX29VTYc7oL9q0dfVs17NfwqplvJkwZ91G6dfUe13aKLNPrr4sWh+22C8l74/CdF/Wg8TrOcIkbcqOmaKjnwvOV+Wo0UDaiOnuI7VY51N4REnuhPJrsv69BX+ynjq4NXemFV2+OJqVKkfH8iLxysLO58S2ndoO4WPHR'"</definedName>
    <definedName name="_AMO_SingleValue_104386094_TaskState.9" hidden="1">"'QUPnwJr3+dI4iG0z4sm6YIjfgNpE9Y7joTikrKxo55FDxq1FK9JvNOp5oqhnNzcOSdMvWPGVXfAh7LhKzi14JXsa6r1O6+MkD41dZC+MjhetX1pCXqWHflvQLH4PKypWdKNFfjfm7Z3QPto2ixL6JF/m9w+ZmaMIuOj4NhTvAnr2cGjxu/ocsbcdtzjrXl3LQSlrwsV4jmxUTER9DxZL0LqaAuiVmpU4bJfRIqkaJF6C9qcvZWtrVuLmQdR'"</definedName>
    <definedName name="_AMO_SingleValue_112461039_TaskState" hidden="1">"'Partitions:11'"</definedName>
    <definedName name="_AMO_SingleValue_112461039_TaskState.0" hidden="1">"'SASUNICODE7V1bb9pIFD7PK+1/QFmpD1U3BHLX9iICaVKVEhZIqn1ClJAtWi4pmLbRav/7fnPG4xvY2MbYDhohwJ45cy4zn8+cudh+Te/oJ41pRAX6TgOa0ZyGNKUJvaE9KtE+HeC/gJwJ9ZF+j9wJ/c25CzLogX6nMxy/o7f0K/1Cr6lDPfD4B2UmOBqjpKBtg3qMTw8SnpAnqL5A6gC0e5ZsQXkEmYcsV8kW/MYmlwq++3RJV/hVkuY4r'"</definedName>
    <definedName name="_AMO_SingleValue_112461039_TaskState.1" hidden="1">"'jGnPngMwXdAr1DuzmPPMehK4HlgcRdUVWg2giUL0ApdJ/gVls3AfcQUTZwLXYfg/xG5T5A8hdwBcxXSjlEHA9RFH5p/oXP8HlEZss5xtmfVzB1bP7Qsr4LLiI/6kCe19NaagTMDZ11YXuPjnslnHsDZzaXPtn1jm2R9CnsbnCfO+zif85mSMEdJw9RPtNuE6Yoh5c1Q7kcqklos6TvLWSAtDZmGlS7azOCjdOVOuHQaMh/5mvieInbcEksZ'"</definedName>
    <definedName name="_AMO_SingleValue_112461039_TaskState.10" hidden="1">"'+flCfVekqbDxiWPrArST/GT9h32L1T7OnKg2yDm665B8itzcrD313oDob8vaRw2NaGSO8OW7v7z+Pp5F3kgmvs5eTssal1fEkX7tU7T4vaX/AQ=='"</definedName>
    <definedName name="_AMO_SingleValue_112461039_TaskState.2" hidden="1">"'yCxnIPMwA5lHGcg8zkDmSQYyTzOQeZaBzPNMfMJBSlJFr9ynr0gTEU9aXv4rSi7ARUi9N6OjbUv9hvhCfNO2VsnNpq6fkNc1f7OUvS3ri6EiTkXd5LjtkWNmA5pFi05VaWdU6uUoY/5PSHPzsdP3OEdauc8f97jBO2qwRwaS2jsKEDQGlxC6jvEVtEV6yVF9j+u6gFJD1mVijRUKoCjSC/oNY6Ma/WEeVXC0Kvp7tZJSSpERajQZ3qj2Df1'"</definedName>
    <definedName name="_AMO_SingleValue_112461039_TaskState.3" hidden="1">"'LdeRcYNxTx9kLXDML0Bhcyj7+L1ATJ06i6bPsf1+upCvgI9srvMb+nArcdl5vGJ5zIYQt5ztjydnOWHK6M5ac7IwlxztjydHOWHK4M5aUd8aS0s5Y8nztcM52Pgcr3DG7N2a+wNmUZ+edEbOiarAVA453+9a88AfQVsyoXcyrq/GCkCSjSjnSnFlzpv7yGzw77ie/wqkj0Ikocm5qUOcYecDjFftYjmGmXD/h5d/gWI0+6izDiK2LvwZKul'"</definedName>
    <definedName name="_AMO_SingleValue_112461039_TaskState.4" hidden="1">"'PaPHC05KR061NFXp1uMZ5phLTZn1cLeZ835tJE3VwBh5vyuQayavhchrasGKFGi6HaPh5ObRQ08e1B+sAc/RgpIjRIi3Sw+R4t2ILv62yMBeHbwvNJDwfB/vIape+Rpsb+1/j2OGUW6B+SaX8ltYLzmTXXky4CGrh6k2h/4eUa+K3kEAPBvkC1Qod74F7KvdQq6Wm1/A23/qYtfwUPUgGnGnVhxQ2+Fdj8vDBg136SsUqb6eT+iChyw9Zdm'"</definedName>
    <definedName name="_AMO_SingleValue_112461039_TaskState.5" hidden="1">"'BlaRd3ivKh7DFQp5yyuSlteeRepd2j9Fms6ZstVDCpoDlZwib4HIkwJ706I4P0PI+ak5tUfrHlhcSZseO9KiTvzv24lPXstSjnRo5wTPQ5zosdRTvQ4zokeJznR4zQnepzlRI/znOihdgRsW5NipF7Mbx3Y3YsPubeNX/5pKS6/hZZ/ItKQvfKjNVO03Gu7V21t2g6FWX/d95lxCbbUKaeydvVW1UEcSUHxitfypNec+/hcILVhUlbx6cay'"</definedName>
    <definedName name="_AMO_SingleValue_112461039_TaskState.6" hidden="1">"'ortG86DVfi9S4iGqCamXKKMxpTG1HUyVNKo0qhJHVVmjSqMqcVQdalRpVCWOqiONKo2qxFF1rFGlUZU4qk40qjSqEkfVqUaVRlXiqDrTqNKoShxV5xpVGlVbmAU90LjSuFqJq3WU61cR7bXLcPt6quYOzzbrnN+9PaueipHFirTfU0Gy0EUg40dm0lu0/EyWbFpk1Z30eo+A866C1X2Nfe1v2t9UacR1NvetleR6nHiy1nm/bPqdeLZ01+r'"</definedName>
    <definedName name="_AMO_SingleValue_112461039_TaskState.7" hidden="1">"'vt3P1is8XSPHuJlF61GnA9xKNHFyUPS38zvAvrq6hefXYJQuskSxbcN37JP2UM8V9LXm1vKF1u6zbyBO0F6BOdve08x6qOdsifUy0vdO3OHtgHcfMT+y6vffwfCC5Kzy9vdPL1DYebJp4mNx2DC19mYi0xD1Xl9qraa+WsVfzxj/av2n/Ft+/ibtrLmDRJY4+4FvXPk77uMx93KrRrvZz2s8l4ecafO+89nHax+XFx8mZRe3ftH/bxL9dw7'"</definedName>
    <definedName name="_AMO_SingleValue_112461039_TaskState.8" hidden="1">"'ZbfoK5uHe6rT2c9nCZezjvDHl4H+f/nI0BdJ2SeKqGnEuXtWzf3e7vN/J0dae/4qaeDHFBf1He1tbSXdN6Dmso0cblzrYN49PVmy3aqLOPLj8ezn8v++T4vjhI93XeM5rXDJKUl1XzosPH+5erslc1kDZmuvtQV6zzSRyiJvcC+TVZ//6SP9lOG3TN3SlFly8OZ6Uq0bG8SLS6sMs5sW2ntgP42DFBwcOnwNoPuBd9COyZwkl6zz2igbQp6'"</definedName>
    <definedName name="_AMO_SingleValue_112461039_TaskState.9" hidden="1">"'x1FQnFN3dg9/rIHDVuLNyTealNzxQ9Obu6SU6beM2OKL8CHsuEzOLXglew8dfU7c8ZIn5k6SF/pH6vZvrQMPUuO8negWH4mzsys6cYG/O9N2zugfTRtljX0yL9Nvj7m5ghEjn784y7xLqAnB48av6XIGW/aoxpvy7tbwS99W6gQz4oMiwm/Z0p6EVLHtSBapUYVrvtlpEiKFqn3QC3YW9naurWYexAVBi/uK21VawvLHy2U+7dI8FOWRAtP'"</definedName>
    <definedName name="_AMO_SingleValue_15410102_TaskState" hidden="1">"'Partitions:13'"</definedName>
    <definedName name="_AMO_SingleValue_15410102_TaskState.0" hidden="1">"'SASUNICODE7V3pb9s2FOfnAfsfjAzoh6KLm6TFVvSCcxdNHM85in0yHMdpjfmqZacLhv3v+/FRFClKlCVZkeKMEGzreHwXH99BUfI79pH9zUZsyGrsjvXZjHlswCZszN6zDbbFNtlL/NZwZcx6OH+Dq2P2la4u2Jzdsl/Z79j/yD6wn9lP7B27YF3g+AttxtgboSWHPQf0CFsXFO5xjUNdg2ofsBsBbQ75CjR3iK6kzfGNfCwNfDbZATvCt'"</definedName>
    <definedName name="_AMO_SingleValue_15410102_TaskState.1" hidden="1">"'6TkYX+fMPWAYwC8ffYC7a4MeV4Dbgs4XwbYOdQeOBtCkgVgOa9jfHPJZsA+JIgWjjmvA+D/jKv3oDwB3T5h5dReQwd96KIHzq/ZG3y/Ytug9QZHG4Fmrkj6QSD5HrAMaa8HeoJLU2tzHM1x1IHk+7Tf9fF4CZjDWHok23eSSeiTy9uka/y4h2OPjiQFDy3nPn+838YEV09Jb4Z2P0qh1CZKd0RngXNl0JwH53mfzWmvDLpT0usdjb9e6bKO'"</definedName>
    <definedName name="_AMO_SingleValue_15410102_TaskState.10" hidden="1">"'BHkEj84PgV+8rbUIzKaFqbfLd2ib0/fqdGQvKKxFYeRvNg1nNsXRMPVepEay2rGddj31qFS+U2YF2cauahf2xPLseQIeVefUDDw14l5449vEHDYdpUPyx3OcmxDfWSjUl+hGVTHRjCitFs9o9O6HaiIdW7ilGOsbfp10DbuXMnwBpjayDHVNRnP9ygjnZz4PIvex158qN/oNe6r1Fa5H3xE18/XczI39xpf7ApBTX16hnSl9t2gMeH69IWo'"</definedName>
    <definedName name="_AMO_SingleValue_15410102_TaskState.11" hidden="1">"'dex2pYrfU8LlRPysvYfZ6uAfS9Ivu40XdvqAR2IzoifN357dp0GeKrZge5WcvsPG3/E01bZvcZenHtDiX9Z7EwFsJa0jW+kONNx4h0o422zuyzZ46gZfhFr/PGmTX0R4TEG0m/yNyQf5ecRvmwjN6NttIjOsJLvU08B35tN6msTOh92b1mJ6rylF3yrokzbWPT1l5mn+33MSR7i1U3epRS/EOS8/XnPyvruz/orkJDQ2Z/Gck8Z+gZhTNJ5'"</definedName>
    <definedName name="_AMO_SingleValue_15410102_TaskState.12" hidden="1">"'FZ7+Xn2cQU5Xg7ptq29U89wPeB/Qc='"</definedName>
    <definedName name="_AMO_SingleValue_15410102_TaskState.2" hidden="1">"'qXUZNFu+nOVR1MfHVukUt0unuFOavfbRj+X5nTDFcnoyTLOcvgzTLKs3eYzqsW84x+N/Wf7nG1ougIVTvfFzhdWp1lPFYgktPNKUsok5on+2uC1b6/HaxLiLownlYDqWXVxp0/k+ME4IluPjrW7peBSc39DyrxnFQpkRtfE9w2+NMpZ7wixhwlo5JM16S9oqKFOnNqlsUp9hX+rvBL8ejkw9fqMIf0L91Ce6SlK9vZfYgzpkmMIRWkyAm8v'"</definedName>
    <definedName name="_AMO_SingleValue_15410102_TaskState.3" hidden="1">"'E5fGICr9ya5HTjqvp73sGpnmstusZ+I/qNk532axLWs4Zvm8ItkF93qeRJrL8dbQqUVmc4lxYXnV+g64Ij7FJW7g6MWsTVX8IaLPW4DBzasHH/QgfDltnz6l26JK3rKHVgHgZBxVJDRB19oz9ggpsn7319xrYi8sxX8RCCioiD85Gw8wn37N/YEkN6PcAv+8B+R1amYD629D+v8AYh68W8KHy8fQ4k6TT/Xh2GfVIaedcWEAROqiRNZhxKz'"</definedName>
    <definedName name="_AMO_SingleValue_15410102_TaskState.4" hidden="1">"'3mWgpJtp+MJFtPRpL1lSNcGzwNOdZ5hITr0achxzpIEc480mVRE5orvAnlpeuTK8XLJKFOKUPsx0Tcpyhtk+ywT1ldL5hj/QTYhp+R3xGnosIUc9bdSIa/flpp0vy3TSsNOjsEnEdVhtCLXo+pfVGLT2jc2eue7FVgel7sHBRZM+7h2gm7xPhoppTZjquNa19WxtKCbo7g31bFcwx738d2kFqy8qrYZDtVVtDCp0sVjfBZ8xItNImLcmzzE'"</definedName>
    <definedName name="_AMO_SingleValue_15410102_TaskState.5" hidden="1">"'D3YRky9WNkWeMxMj+fh7EDNTxxRqwVg47Uv/IGce1PtovW+vHN4Dlv/TPW/qP3FnOGYZJwYs00mz+cEJeZJwvzY+NBbhOPHM5rRfBvMIF0FFTSfPxhQJKpRjfuV4KK6j+ooXxQ8BjWOSa+5j3Hc9fE/xcgvZRazF/8XaeXMlCnvMi+1PnpI77elLho4ngV3OMr13E1E3WX+dtmccnLO0sR34xF49GyRXfbNBdVp3ZJzzjjqZdnDGdnEqnH8'"</definedName>
    <definedName name="_AMO_SingleValue_15410102_TaskState.6" hidden="1">"'CKOsAUz7rAMpzvBpQOb1sgGl/SIrD3sET6abVndp7htKaHmfL9u9RdlKj1PyXHSlzJAyiwb2OacjklzWuRzmZQyW7GuW0rQwVy4lr1caEiZ5t/c2uMPCj7gMh6Ezee9BL1sTUjUX24+Ci53KuIiuJ6mei+osI27dSfV8lGMd9UzeybbSJOydB+RF87e/j+Rbl+DyD0QQ4W2nTM4yRr1xeI2Igr3QKlb7HepNy7xYsqQ6ncbS+9tSB3koJcU'"</definedName>
    <definedName name="_AMO_SingleValue_15410102_TaskState.7" hidden="1">"'hU/Ki78r3sO3ibNOH3MPWySVFZwnnSWuLTEvJZ1EtUD1AG2dTzqYexqa2nFU5qyrcqradVTmrKtyqdpxVOasqwKr0PN3FP2dTRduUi37Opoq2KRf7nE3F29QyyOWzXGpuLd39hD1/ncg58fx47ynEPclaxXyp7enhKnjhlvGjMuptFn12uwo+xAi5q9gupj4X+tPd1dhn3BOXbkZfX6kZH3mVJ1w1+u6xIenMs2qluPibj9ayWFBNFM4nS2'"</definedName>
    <definedName name="_AMO_SingleValue_15410102_TaskState.8" hidden="1">"'cp/7b1A7b1iIqPE9anVeNDDUt07dOQIkG4ZY04Em1roecUhNfWz4THUva1LvJJUP68cbFrWPTV8vnXLl3iSD7vzPHxtQ83Bk7b07oPt4IlCh1de1nPaZMPXU0IX8bzTr6O/cB5NefVKvZqZjbo/Jvzb/n9G1/juAuJDrD3CZ8T5+Ocj6vcx8XV/s7POT9XhJ9r0vOIzsc5H/dYfJyYT3P+zfm3VfzbMWS7pPe+8idYzp2Hcx6ucg9nzpCn9'"</definedName>
    <definedName name="_AMO_SingleValue_15410102_TaskState.9" hidden="1">"'3H2JzP74HXC+HOYYi5daFk9Y2T3G+s7uls0D3Xlchc3sh/FyA7fCXSZi8tcVvdtn+ipazf75Lxb1d7NXGHg/Jvzb9WuHZPvVthlf7LHtkqs3NVZ67D+Jds9Fb1v08Q1841MyurTxbBoXMofj5J4XxZBskUOO6VsFeQpE/9hM9DeU3Go+bv1eI9RPaMeH4ePq2t5gL3dHs0YzHFuRHA3Fnj7uz64pW0k4msR/72Iv30YG+34/85UX4GnsH/s'"</definedName>
    <definedName name="_AMO_SingleValue_205779628_TaskState" hidden="1">"'Partitions:13'"</definedName>
    <definedName name="_AMO_SingleValue_205779628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205779628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205779628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205779628_TaskState.11" hidden="1">"'M5EFkusE9bTsT3gefJzi3MdwDxruf4cysk8ZSFHqm/HeAnppyCy1N6fuW2oxhjtqKEePgnrOdsUlNt5QRA9urqLXvrok49eOMCWKkYkEttuHRFefvySxToc8URzY1y+/e4eC70k4dGle5S1KXcXFG1Z7EwEsJiwjX+qraHY8ocVtd0H86qDVVh1fiVl9jFbJtb40JiCaT/0S7oPhgc+vmwlBqNnmL9KsNLvnU8iPpNN+k9jOhvTe7zNlLkS'"</definedName>
    <definedName name="_AMO_SingleValue_205779628_TaskState.12" hidden="1">"'3vmnVIogcTn23pcf5HdxtXTq9hj1gYVFLsu2yY2pP/kZf8/3q3oSEuo2iR4t+H1cibTiK1p5+eZxWTl+M9n7w/qH7KFr4P7D8='"</definedName>
    <definedName name="_AMO_SingleValue_205779628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205779628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205779628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205779628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205779628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205779628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205779628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205779628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222545728_TaskState" hidden="1">"'Partitions:11'"</definedName>
    <definedName name="_AMO_SingleValue_222545728_TaskState.0" hidden="1">"'SASUNICODE7V1bb+I4FD7PK+1/QF1pH0azpaV37VxEodOOhqEs0I72CVFKd9By6UCY2Wq1/30/H8e5kYQkDUmKLAQk9vG52J+Pj2MneUPv6R+a0JhK9J2GNKcFjWhGU3pLO7RPu7SH/xJypjRA+j1yp/QX5y7JoAf6jU5x/J7e0c/0E72hLvXB42+UmeJogpKCtgPqCT59SHhCnqC6g9QhaHcs2YLyEDIPWK6SLfhNTC5VfHfpgi7xqyQtc'"</definedName>
    <definedName name="_AMO_SingleValue_222545728_TaskState.1" hidden="1">"'FxnTgPwGIHvkF6j3K3HniPQ7YPnnsVdUNWg2RiWLEErdJ3iV1g2B/cxU7RwLnQdgf8n5D5B8gxyh8xVSDtCHQxRFwNofkdn+D2kCmSd4WzHqplbtn5kWV4DlzEfDSBPaumtNQNnBs56sLzOx32TzyKEs5vLgG37xjbJ+hT2NjlPnA9wvuAzJWGBkoapn2i3KdOVI8qbo9yPTCS1WdJ3lrNEWhYyDStdtJnBR9nKnXLpLGQ+cp/4niF23BL3'"</definedName>
    <definedName name="_AMO_SingleValue_222545728_TaskState.10" hidden="1">"'d7/0a29h+6OF9eA2CX8mk2jjGT+NaOCKSxU6PlOfbboz+ckWiPrOq12cOZFtkHM+3CX5zLmFWX/qLQPx3621ixoa09icMcg3hXlHh2QWeeOe5Dp7Oa1qXPGJOoPap2zxe0f/Aw=='"</definedName>
    <definedName name="_AMO_SingleValue_222545728_TaskState.2" hidden="1">"'c5BZyUHmQQ4yD3OQeZSDzOMcZJ7kIPM0B5lnufiEvYykilF5QF+RJiKerLz8V5RcgouQem9GR5uW+g3xhfhmba2Sm09dPyGvZ/7mKXtT1pcjRZyKusVx2yPHzAY0ixedqtLOqNTLUcb8n5Hm5mOn73COtHKXP+55g3fWYM8MJLV3FiBoDC4hdJ3gK2jL9Iqj+j7XdQmlRqzL1JorlEBRpl/pF8yN6vS7eVTFkV/099qXUkqREWo8Gd6o9i3'"</definedName>
    <definedName name="_AMO_SingleValue_222545728_TaskState.3" hidden="1">"'9Sw3knGPe08DZr+gzS9AYXMo+/i9UEydO4umz6n9f+dKV8JHtFV3jYE4lbjuvN4zOueTL2TkXerlWuFtkW+zY3xpLKltjycHWWHK4NZYcbY0lx1tjycnWWHK6NZacvQhL3DG7N2Y+x9mMr847I2ZF1WQrhhzvDqzrwh9BWzWjdnFdXc0XhCQZVcqZ5ty6Zhosv8lXx4PkVzl1DDoRRS5MDRocIw95vmIfyznMjOsnuvxrHKvZR4NlGIl1Cd'"</definedName>
    <definedName name="_AMO_SingleValue_222545728_TaskState.4" hidden="1">"'ZASXdKW4TOlpyUbn1qyGvQDeYzzYg2B/NqI+/Ls7m0UDeXwOFz+VwBWXV8LiJbVo5Ro+VIbZ8MpzYKWvj2IX1ozn6MDBEapkU22PyAFmzD93WfjQXh26LzyQ4H4f7yCqXvkabm/lf49jllHuof0ml/JbWK87l1rSdbBDTRe9Nof+HlmvitFhAD4b5AtUKXR+B+xqOUn/SsWv6aW/+5LX8JD1IFpzr1YMU1vlXY/LIwYNd+mrFKh+nk/og4c'"</definedName>
    <definedName name="_AMO_SingleValue_222545728_TaskState.5" hidden="1">"'qPWXZQrtIq6zXlx9xioUs6ruCptdeVdpN6i9dus6YQtVzGooNnz4RJ/D0SUEt6dEOH7H8bMSV1Xf7CuC4szYcMHV0rSK//rVtLz12K/IHpUCqLHQUH0OCyIHkcF0eO4IHqcFESP04LocVYQPdSOgE1rUo41igWtA7tH8RGPtsnLP63E5TfQ8g9EGnJUfrSuFK2O2u5VW5u2S1HWX3cDrriEW+qUU127eqvqIImksHjFa3naa84DfM6R2jQp'"</definedName>
    <definedName name="_AMO_SingleValue_222545728_TaskState.6" hidden="1">"'a/j0ElnRW6N52Gq/FynJENWC1AuU0ZjSmNoMpvY1qjSqUkdVRaNKoyp1VB1oVGlUpY6qQ40qjarUUXWkUaVRlTqqjjWqNKpSR9WJRpVGVeqoOtWo0qhKHVVnGlUaVRu4CrqncaVx5YurdZTrVxHttcto+3pq5g7PDutc3L09fk/FyGNFOuipIHnoIpDxIzfpbVp9Jks+LeJ3J73eIyDut76ia7rhpymJfZydkHHH9gPPHXtqNOb6WwTWUHq'"</definedName>
    <definedName name="_AMO_SingleValue_222545728_TaskState.7" hidden="1">"'jTzJZ6zxhPmNQMlt6a/UP2sV6yedLpHh3lig9GjTk+4rGDi7KnjZ+5/gXPW1k9iS7ZIk1kmVLrvugVnurM9fdx7waB+/5H0LXGYkd/rJfy1q2d9o+kNyBvX6vrV0rNk2yltl0VGnfM6R7tO7R+fVoGYVE78XXtO4eig7yBO05qNO9N8J5h+SCbZERRLw7I25w9sA6Tpif2FN/7+EZ7HGi2xHvzoiX78vEPErcUXmhvZr2ajl7Ne/sRvs37d'"</definedName>
    <definedName name="_AMO_SingleValue_222545728_TaskState.8" hidden="1">"'+S+zdx79w5LLrA0Ud8G9rHaR+Xu4/zu5al/Zz2c2n4uSY/GUP7OO3jiuLj5LqB9m/av+W74qaeDHFOf1LR1tayXdN6GWsocSJ3Z9tGGdfUmy06qLNPrrEs2hi2Oi4lH4/CdF83gsQbOcIkFWXVvOwY54LL1Xglw0DahOnuI/VY55M4RE3uhPJrsf6DFX+ymTbombtTyi5fHM1KVaJreZF4dWGXc2LbTu2E8LHjopKHT4m1H3Ik8RA65kWT9'"</definedName>
    <definedName name="_AMO_SingleValue_222545728_TaskState.9" hidden="1">"'IFmHD9M+XcYQcKSY5eGFdf5PWHQW+fhdWhHR6ueNmptX5N4+03dFWs5ublLzph6x4y/7oAjZesXcGrDe9l5yks4cyZIn5s6SJ8aHNfaPrcCPQ9wbHO4Bc3q03PmZps0nyXh3rS/C+pH025ZS4/82+K+tDDjGRlLBcep4r1BTw4edX6jkTM+t2Mkb+u7WyIofVPIEM+VjIqLoOdPelHSQL8R7VKnKtf+KlokRZvUO6OW7Nlsbd1aLDyoioYZ'"</definedName>
    <definedName name="_AMO_SingleValue_225272241_TaskState" hidden="1">"'Partitions:13'"</definedName>
    <definedName name="_AMO_SingleValue_225272241_TaskState.0" hidden="1">"'SASUNICODE7V3pb+I4FPfnlfZ/QF1pPoxmSy96aC5Reo2G0i4wHe0nRCmdQcs1BNqtVvu/78/PcQ7nDiGBWSsCEuf5XX5+79lxzDv2kf3NRmzISuyJ9dmMGWzAJmzM3rMttsu22Q5+S7gzZj2UP+DumH2juws2Z4/sd3aM84/sA/uV/cLesTbrAsdfqDPG2Qg1OWwL0CMcXVB4wT0OdQ+qfcBuWbQ55AFo7hNdSZvjG5lYqvhss3N2iW9Jy'"</definedName>
    <definedName name="_AMO_SingleValue_225272241_TaskState.1" hidden="1">"'cD5GWHqAccAePvsDerdKfJUALcLnDsWdg5VA2dDSLIALOd1jG8u2QzYhwRxi2vO6wD4P+PuCyhPQLdPWDm1CnTQhy564PyeneD7gO2B1gmutizN3JH0A0vyGrAM6awHeoJLVWtzXM1x1YHkZ3TeNfEYIZjdWHok2w+SSeiTy9uge/y6h2uDriQFAzXnJn+83cYEV45Jb4Z6z7lQahKlJ6KzQFkeNOdWOW+zOZ3lS3dMtfOgOaU+8ZSj7bgp'"</definedName>
    <definedName name="_AMO_SingleValue_225272241_TaskState.10" hidden="1">"'KBsR3EMszp17TXF/sRWK75assOfR+Go8Tcdcf1legid3lOtY2SDPsVaBX+wWngVm1U/Y/8TQoWNO38vTka1gY80KI99Z252fZkdD1XuWGklqx8G0y7F7pR0BZW6XrO/a9dzxVJa2QvDYI9aSgqdE3IuY+hjqteJRuqCoOkfZhPiOprCgKF63Rtx++/urOg/XoT1u9ea/cbV9Q738zDUKdmJz1xQ+YcscGd+jf0hZvwJTEzmlfU/mbs47I5T'"</definedName>
    <definedName name="_AMO_SingleValue_225272241_TaskState.11" hidden="1">"'PTB5Ephs842Bnwvvgs+KofwcI726GM7NFGkvgfzBlbwN2asosNDSl71vqL4Y5whSj2+DZAztbk1puKbMmtkdRW97dCnHaxhkPxGzNgnprw6Mpzt+TWadKnymObFqVl7Zx8B1ppw59q9wlacm4OKNaT2LgtYQ9hGt9VX2OR5O4PS7o/xzUlqrDI3GbP2NVsmxviwmIJpP/Nrug2GBz6+bCUFo2aW/0awsu99TyIOn03qTeM6FdN3vMOT6R/e'"</definedName>
    <definedName name="_AMO_SingleValue_225272241_TaskState.12" hidden="1">"'6adUmeexOfbedx/il3G1dOj2HPVRhUU+y4bJi6k/+Cl/wfebehIS6j6I/i/4XVmJtOInWMn55nFZOX4z2fjD+ofcoWvg/sPw=='"</definedName>
    <definedName name="_AMO_SingleValue_225272241_TaskState.2" hidden="1">"'7hZAc68AmvsF0DwogGalAJqHBdA8KoDmcQE0TwrxCTs5UeVRuce+o4xnPHl5+e+ouQAWTvXBzI6Wp1qOlX1I6FuK4VPKn+bId5JlKrK2M0NRMZ7iakJZpxPLKe40qbwPjBOC5fh4rUe6HlnlW46Mc0bRX+aATXzP8FuiHO2FMEsYt1YuSLNGRF0bStVpkFRBUt/gXOqvjl8DV6oev1NOU6d26hNdW1JnfSO0BZ2QbgqXqDEBbi4Tl8cgKvz'"</definedName>
    <definedName name="_AMO_SingleValue_225272241_TaskState.3" hidden="1">"'OY4Ccwbga5rmhYJr7arucgH+vbv10l8y6pOXc4PuBYKvU5n3qaWJcs4lWJcZS1yhzy2uXb9Ed4TG26XCPx9TRmD3iEtDq6IrDzKkG7/cjfDhsmb2m0VKXvGUJtQbEy9gag5UAUWav2G8Yc56xt+ZZFWd+WfUbX0hBRWT+yWioo4X37B9YUhX6Pcfve0D+QPkE1N+6zv8N5cTpc5Px441rr33hSjhEe5Vi4DnJBMtxJliOMsFymAmWSiZYDj'"</definedName>
    <definedName name="_AMO_SingleValue_225272241_TaskState.4" hidden="1">"'LBsp8Jlr1MsOxmgiUdDufMRBQGt5eM5/EnNJPz4Iqhm+PX/WWSUNcUzfo+HudnlLZBNtCnCNSzZsA+AbZqZg9PxKnIhsWMYteTjWyeVho0OxmklSqVDgFnUEYk9OLMHe1zMW6YUK4TnKMlz1jj8xLMQZb5bQ336uwL+kcjpszBuJq493VpLLfQzSVyjGXxXMHez3Ccx5Ysv4w73E5tK7jFp0s5t/BZ8xwtNIyLfGzzAi3YRDxrL20LdXoSE'"</definedName>
    <definedName name="_AMO_SingleValue_225272241_TaskState.5" hidden="1">"'hfP6uzAHktdUq0FYP21L/yBnCew63nHJvK5Tgu2/pnGKmKcIuY3xiTjRBkZqzy3CEqM6dz8BPHhrOGOH69o9uWtNdq9s0YQfKwzoEhUohz/G8F5de/VUbooeAVqHJNzzHGF666J/2eM/FJmMXr7v0grR9GqvFFeanP0EN9vS11UcT2zZmPz9dwNRN0ofxs1/xWeszTwXV0Dj54sssu2adNcSTfnnNOPel72cEM2sWwcv0QvqwLTGetAiht8'"</definedName>
    <definedName name="_AMO_SingleValue_225272241_TaskState.6" hidden="1">"'qpB5s2zA1n6WI4/gCB5ON67u4jzjkNDymUSy5yCyljNOyTLvOoYhZRZVnHNORyS5HOdymB0fLMlXlMSpoa4rCV9NMiRM8snUozUbzK+4DBeukrTPy6LWJRTPxe6a8LG3JnzsrwkfB2vCR2VN+DhcEz6O1oSP4zXh42RN+JDrK1bNSTlRFAtaPeGO4gOKtunrv3jy8i/g8g9kGiIqT5mcjfZGbfe6Bxu27ZjZCH7quh0wfxouqZNONfKZrdR'"</definedName>
    <definedName name="_AMO_SingleValue_225272241_TaskState.7" hidden="1">"'BGkph+YoqedZPmns4TlHaMCFrODqppOhEcB62Xka1lHQWdQuq56ijbUrb1GpsaldblbaqzK1qT1uVtqrMrWpfW5W2qsyt6kBblbaqzK2qoq1KW1XmVnWorUpbVeZWdaStSltV5lZ1rK1KW1XmVnWirUpb1QpmQXe0XWm78rWrKMjop4j2s8t463pq5nrtFvG8vmt7/PYYKeKJdNAeK0Xwwi3juTDqTebd4aaYNQJ+uyEUYxt+OyTo1QrOt5'"</definedName>
    <definedName name="_AMO_SingleValue_225272241_TaskState.8" hidden="1">"'X8o57thZaNfDU2JJ0ZgVrJLvaloxXlh4uJgOlk6UTyH7SGNuidHJuPOuvTm5NDBxbv+v8heWF3zRJxJOqWXO/LC4/pLHH3JZXLGxa9K4bYuYHvD5LtOm7nG6Pp1+9/wZXcn4Tj4+t/HxScQbtrrG4Vtxfa+/5ROaVNrjqbF76M53z8Xc5z7dW0VyvYq6mZmPZv2r+l92/8PZ9TSMTf5ebvqmv/pv1bsf5NHftr/6b92zKzsTX0wBq7Yvztx'"</definedName>
    <definedName name="_AMO_SingleValue_225272241_TaskState.9" hidden="1">"'kudwWkPt7SHU7EEv0nfR/0J4+/Ni3kfIbn9TmhwX97cHtdGX7uBJ2sx8T5xS/c43eMKzynUudr4WYXu3f7jhTb7hE9dR1Tdv9egf3uf0+lxgx43FPu0Xe4Kc8r+ZOv2XD3f59mb8NQyWWRztm2c2KbuJWdbfbw45o1N6WNSGO9RUSRZ9AimlCzbumbiv5EGjh12Lhz+bjN2YCsn1OMm+Dj++xya+ebl9+Lm3snkU33apkpZViTyb/0ajZHm'"</definedName>
    <definedName name="_AMO_SingleValue_242095788_TaskState" hidden="1">"'Partitions:11'"</definedName>
    <definedName name="_AMO_SingleValue_242095788_TaskState.0" hidden="1">"'SASUNICODE7V3rb+JGEJ/Plfo/oFS6D6dryIskqPcQgTxOxxEKJKd+igghPVQeKZhco6r/e3876/UTG9sY25FWKMRez85vZnd2ZrzrNe/pE/1DExpTiZ5pSHNa0IhmNKUPtEP7tEt7+F/ClSkNUP6Aq1P6k68uyaBH+pVOcfyJPtLP9BO9px71weMv1JniaIKagrYL6gk+fSC84JqgugfqELQ7FragPALmIeMqbMFvYnKp4W+XzukS3wppg'"</definedName>
    <definedName name="_AMO_SingleValue_242095788_TaskState.1" hidden="1">"'eMGcxqAxwh8h/QO9W49+lRAtw+eexZ3QVWHZGNosgStkHWKb6HZHNzHTNHGuZB1BP5fcPUFyDPgDpmrQKugDYZoiwEkv6cqvo/oAFhVnO1YLXPL2o8szevgMuajAfCklN5WM3Bm4OwOmjf4uG/yWYRwdnMZsG5/s06yPYW+Lb4mzgc4X/CZQligpmHKJ/ptynTliHhz1PuRCVKHkZ4ZZ4myLDANq1z0mcFH2eJOuXYWmE88Jp4ztB034n4O'"</definedName>
    <definedName name="_AMO_SingleValue_242095788_TaskState.10" hidden="1">"'N2V2cea0ZoOc8xM9ku//W5gtp94XH/+3a3bRQmMam3dv8pd4vD4+mUbeHDS5zF5OfokPVkTsoP4pW/w+0v8='"</definedName>
    <definedName name="_AMO_SingleValue_242095788_TaskState.2" hidden="1">"'mAc5YB7mgHmUA2YlB8zjHDBPcsA8zQGzmotP2MsIVUTlAX1Hmch4svLy31FzCS4C9cHMjjZHLUfKPhR1m2P4E+dPBvKdeJmKqu3MULwcZf73FWVuPnb5Dl+RWu7yx51DejNIO0uU1N6MUNAYXEPIOsGfoC3TW87w+tzDJdQasSxTK28sgaJMb+gX5MkN+s08quFoVSbwbiWlRJHZSjwMb4bzgf6lJq6cIQdu4uwNRsUSNAbXso//C5XEaSf'"</definedName>
    <definedName name="_AMO_SingleValue_242095788_TaskState.3" hidden="1">"'x5PGPxbcr6Ur4yP6KLnEpAmI1Y7zTjPFOMsY7zhivkjHeUcZ4hxnjHWSMt58x3rbRnPfG6WG5Y6839p3hbMYzLs7Ip6hajDXkuDWw7vU/g7ZmRl8xV6Livpw7EdFBZg9z6z44GL/FMx5B+DUuHYNORIOFKUGTY92Q8w77WOYiM85UouNf41hlEU3GMBLLEiyBQneiLUKzHielW546rjXpBnlJK6LOwbw6uPZtYy5ttM0l7HBTPlewrAY+55'"</definedName>
    <definedName name="_AMO_SingleValue_242095788_TaskState.4" hidden="1">"'E1K8do0XKkvk9mp7YVtPHXB/rQzGKMDC00TIpsbPMCPdiBh+ptbAtNnl2Nyic7Owj3l1eo/YAylcNf4a/PJfNQ/5BO/yvUGs7n1p1ithbQwuhNo/+Fl2vhu1ZAGwj3BaoXehyB+xlHqVXoWfX8Nff+pj1/CQ9SA6cG7t57oOvhrPnKbMBu/TRzlS7TyTWvOLhR2y7KTIui7vC1uOtGqpZzNkaV+VdTROkter/Dkk5Yc5WDCpq9FVzir2tFq'"</definedName>
    <definedName name="_AMO_SingleValue_242095788_TaskState.5" hidden="1">"'eFd3Qpf0xozJzU/9mjN74gzocOFqyTprN261ZH8pdgviBwHBZHjsCByHBVEjkpB5DguiBwnBZHjtCByVAsih1rl2bYk5VhRLGgNxx3FRxxtk9d/8eXlN5Dyd2QaMio/WTNF/qjtXn2xaXsUZR1lN2DGJVxTJ05t7SqMaoMkSGH5ilfztNeOBvicobRlUtbxuUukxd0aycNW7byWksyi2kA9Rx1tU9qmtmNT+9qqtFWlblUH2qq0VaVuVYfa'"</definedName>
    <definedName name="_AMO_SingleValue_242095788_TaskState.6" hidden="1">"'qrRVpW5VR9qqtFWlblUVbVXaqlK3qmNtVdqqUreqE21V2qpSt6pTbVXaqlK3qqq2Km1VW5gF3dN2pe1qpV2to1y/imivXUZ7rqduPuHZZZmL+2zPqp3OeaxIB+30zkMWYRk/ckPvkH+ffT49smp3pH5GwLmrYHWsscf+pvGmTmNus0Vgq6QXcZJhrfN++cSdZLrcrZU/6MnVSz5fosT7NImSo0lD3ks0dnBR+nTwPcd/MbpG5uixa5ZYIlm'"</definedName>
    <definedName name="_AMO_SingleValue_242095788_TaskState.7" hidden="1">"'35Nr7JP2Us8Q9lrxSXtO6p6y7uCZoz0Cd7tPTzj1UC9ZF+ph4z07f4OyRZZwwP/HU7YOH5yPJp8Kze3baT23bg02TzCa3nUNLXyYyLbHn6lx7Ne3VcvZq3vxH+zft35L7N7G75gwaiT2XYk+p9m/av+Xr37x33Nq/af+2iX+7gm43/LZGsaewqz2c9nC5ezjvzFF0Hxe8/3wIWWckdpvLOSbZyvauz2C/8ZpHt8peevQZf019h6bHdwHGt3'"</definedName>
    <definedName name="_AMO_SingleValue_242095788_TaskState.8" hidden="1">"'+uXmcxOovJd8VNvRnijP6goq2tZbum9RrWUOJFNmffRolt6m3lXbTZF1c8ixbH/LEpeUwKk31dFIkXPcKQXsequZz7C8vsshrXUXPLePp5x+xr1bLs0Wh179f5HsBA2YTpHiJJ7nyfihgPO6H82myFA1+Lb2ck3ZnPGJVdETWalqpGz4oF8drCruf0UHZpN4SPneGWPHxKLP2Qc8LHUCuIhnTB928GymYsdxyE8pq2sfNXfxyM2orXJH5vo'"</definedName>
    <definedName name="_AMO_SingleValue_242095788_TaskState.9" hidden="1">"'uHKhp3c3DVnTL1jZsj3sA+lwzdw6iC22NeUD3demaB8bsogI17wnYcdEU8cdW9x1f9Wo7nZyq2EvB9MnXugezJ1lS3zxN9tHhcLM8OU2W3w3YP4dY4XB48G/26I867Jzlq9Pe5u/aDybVmDeNNnVFsIeiOo1zKaGAOiRxpU43b3W4ik6JD6ZZYleylbWrcUC48lrbMT9+ha1dNC6yfLsoN7I/z9WKJ3Z/xmqAE57xGUXXylPmtzb/KTbR/1'"</definedName>
    <definedName name="_AMO_SingleValue_247862661_TaskState" hidden="1">"'Partitions:13'"</definedName>
    <definedName name="_AMO_SingleValue_247862661_TaskState.0" hidden="1">"'SASUNICODE7V3pb+I4FH+fV9r/AXWl/TCaLb0PzSVKr9G0tAudjvYTopTOoOUaAp2pVvu/78/PMUmcgwRCAqwVERLn+V1+frafHectfaCf1KUOFeiZWjQki9rUpx69ow3apk3awn8BT3rURPojnvboKz8d04ie6A86wvUHek+/0i/0lu6oARx/I08PV13kFLA1QHdxNEDhBc8E1AOotgC7MaEtIPdAc5fpKtoCX9fGUsJvk87oAmdFycL1K'"</definedName>
    <definedName name="_AMO_SingleValue_247862661_TaskState.1" hidden="1">"'WNqAkcbeFv0GvnuNXn2AbcNnFsT7AKqDM46kGQMWMFrD2ch2RDYOwxxi3vBaxv4P+HpCyj3QbfFWAW1feigBV00wfkDHeO8RzugdYy7jYlm7ln69kTyMrB0+KoJepJLXWsj3I1wV4fkp3zdsPFYEZi9WJos23eWSepTyFvhZ+K+iXuL7xQFCzlHNn+i3HoMV4xJb4h8PzKhVGVKz0xnjLQsaI4m6aLMRnyVLd0e586CpqwXokZ0aZAJRYda'"</definedName>
    <definedName name="_AMO_SingleValue_247862661_TaskState.10" hidden="1">"'eJ/mPZN5zXBKybzQNcnvRLZdO+ycu8YPq7EDWzGhHpfDxxVdbWB4vjK3OiOkdRnuMQQ+fJciYWkbkfhumf+mz98uxkbr9sq94hw8ef1jfTIuF6PdReCX+0yngVm3MOebL3U+Rnyen44qBQdrWhjFnszeSEF6NHS9p6mRpHYcTrsYu1Y6vlP1CpLVXSef1xOr1FoEHqePX9DwFJh76Y2fInua8Sidsz8eIa3PfE+nMGb/fzUZowTtKa/rPFq'"</definedName>
    <definedName name="_AMO_SingleValue_247862661_TaskState.11" hidden="1">"'HTk/f33OKq+0bruWnnnGDG5s3p/QJG/ZY4gH1Q8n6BZiq6I04z1Sr737SRfrQ5kH2kcLHaE4fas+V9x5P/XvgDe3SqMyI+9GW+Q5wA1tWqZkBn2+5nlh2jE/GF8PHWU77rrRb08aXjifRS9yr/Thl4m4H5Lh2zLW04tOS4O/ZzlPi34AGKZWmSL3DIb/56+ha5y5JKcbFOa30FAaRS9pCtNYXVddEKxK3poV9AUAvqSt4ImHvp1Riq/aXmI'"</definedName>
    <definedName name="_AMO_SingleValue_247862661_TaskState.12" hidden="1">"'SokvpW+5jbBIdbLxeWVrJJamFQOQiZBxOvMZvOq1xz+rxHY5PcvVlV566pwbI82PgcG4/zjflN3Lk9hTOytTin3J/XsvWmvnaZ/Fv2m9BQh9QXDXucW29nZ5NIHxHOzrOOyc/xTsB4PKx8ihN87+k/'"</definedName>
    <definedName name="_AMO_SingleValue_247862661_TaskState.2" hidden="1">"'Bxhe6DATqgOu+88Z1hEvxe0caO7kQHM3B5p7OdDcz4HmQQ4086idRznQPM7FJ2xlRFX0Ppr0DWmiZ5dVa/YNOcfAIqg+2r3ARVP9jn6U+OUj8wue1e1zPhwo+fOUPH3axVg9awV9y/3TAY8NRuApWS9c5Xb3vnWMJ7jr84jKjeUET6qc3gLGPsMKfCLXE993J+kbrtHUkHu2anxTxXmI/wKPP14Ys4LxauWcNWtNyetA6ToNkypM6htcK/1'"</definedName>
    <definedName name="_AMO_SingleValue_247862661_TaskState.3" hidden="1">"'d4d/Cna7Hb9xfv+JyajFdR1J3fiuyBN2QXgoX3Gt8YJmEPBZTEU+eQuQMx1Wxry0N0yhQ28UE/Pt1G6S7ZNalLOcG50eGLXGZt9i7yjH7KlqVjBNcI80rr5O+wU+kx9jkwxtr0CMNTjRBQuuRAwEz4hyi3nfxE7BFesWRgAb7rQJytZmX3iS+UABEkX6n3+gnnr6xr0q4Choxvg6ElFTkqDYZDX0k/I7+gSWVoN8z/L8D5Hek90H9jef630'"</definedName>
    <definedName name="_AMO_SingleValue_247862661_TaskState.4" hidden="1">"'hO3D43GT/+vsyrQLgCDlle8TkOx1TgstN7FvExF2LIcrw2khytjSSHayPJwdpIsr82kuytjSS7ayPJztpIsr02kqyuHO4ZklWQwturjjdC6POs1qNnzLU644BgmRTUNY9+WgE91HWUtsJ22OIRS3MyG/gRsCV7tPnMnMroieBFjgu8o9fV00qFZ2rDtFLi1A7gLB5BS724Yw3OtYwz9bnehY/pk0c44vMSzkGa8ZAynl3RZ9SPSkyZw3FV8'"</definedName>
    <definedName name="_AMO_SingleValue_247862661_TaskState.5" hidden="1">"'ezL3FhuoZsL+Ld58VzC3k9xnMWWLLsITbSdOlZwi1+DYzTSZ40ytNAoLrKxzXOUYBVt6t3ctiDazPh4FmcHTuztgnONARusfekPVFzZyeePZak1LjXY+ieObcm4loyH91jGvhZJ1XmuMZSMAXr5CePDncPbfvzO0fo3k+jo/STiJGJjbW6JChwT+spwft37dTRbK3gJagKTO0Z1ifuGjX8dW34ls4z2/V+kVVFXXd5pXmp19BDfbytdlHA/'"</definedName>
    <definedName name="_AMO_SingleValue_247862661_TaskState.6" hidden="1">"'nMyjZeu5K2h1p/nbafMl0X2WCs6lJfDoyVp2VTZ3PE5rZNznDKKelT3csE3M245foJaVgOmU6pDiBr8SZF4tG3C0n+bII7wFj6YbV3dx5sQVtJrDTjZvrnK52ymV5l/T2eGeRQnXgtMuS67GuQJmKwBL8tW1cXLoa2yjV9Z2GJNayfA0mT0Ud0KGc0/KrKsspq1dzJ+L7SXhY2dJ+NhdEj72loSP/SXh42BJ+DhcEj6OloSP4yXhQ63BXDQ'"</definedName>
    <definedName name="_AMO_SingleValue_247862661_TaskState.7" hidden="1">"'nxUStWNiaO28r3ubWdvb8L75++Wdw+Sd6GrJVHpCKRvtbbe86OQf2zhXZCF+lsxkSP42W1E1HrH2KXuOjdDALpaj+ii552iuTmjhOkFqxIcs46jNJUZ/CedT6St1SZrOoW1A9Qx5jU8amFmNT28aqjFWlblU7xqqMVaVuVbvGqoxVpW5Ve8aqjFWlblX7xqqMVaVuVQfGqoxVpW5Vh8aqjFWlblVHxqqMVaVuVcfGqoxVLSAKumXsythVoF'"</definedName>
    <definedName name="_AMO_SingleValue_247862661_TaskState.8" hidden="1">"'1Ng5w+i+jMXcZb11O212vXmOflXdsTtN9aHjPSYfvN5cGLsIwfuVGvkn+3v3zWCATt3ZOPbQTtomRWK7jfVgpu9RwvNG/LV6YO68wK1Up6bd9stKb54XxawNlkqU/lP2wNbdg7OQ4fV9TiNyc7Liz+9f8d9sLenAXmSOYteN7VlR7TneKtSzqXNzR9FyW504/YTyrdddzuN0ZnX7//GXdqPyuBT6z/fdRwhu3GtLhV3H5o//tHxRltctG9e'"</definedName>
    <definedName name="_AMO_SingleValue_247862661_TaskState.9" hidden="1">"'enLRJ9PvMt5Zrya8Wo5ezW9J2b8m/Fvs/s38Z7PCSQ6w9VH/K6MjzM+LncfFzTuNn7O+Lk0/FyF9+QwPs74uGXxcTLGafyb8W/zzDqVUQPLdEniLe4L04szHm5uD6djCd8xpIX8fRL7g8j4tpTcefc9vC6vbo27Q127gSerkdw3oWZqnKlxufcp9Dmp+L2Kda/d2c+2q11hTugvWrZ59Wzns1dh1jJZJMxdtnF8ur6XnGP18fy33yfP7ouj'"</definedName>
    <definedName name="_AMO_SingleValue_30194841_TaskState" hidden="1">"'Partitions:11'"</definedName>
    <definedName name="_AMO_SingleValue_30194841_TaskState.0" hidden="1">"'SASUNICODE7V1bb+I4FD7PK+1/QF1pHkaz0HuLdi6i0MtoGMoC7WifKkrpDlpuC6Gz1Wr/+34+jnODhCSkSYosBCT28bnYn4+P7Vze0yf6h0Y0pAI9UZ9mNKcBTWhMH2iH9qhIu/gvIGdMPaQ/IHdMf3Luggx6pF/pFMef6CP9TD/Re+pQFzz+QpkxjkYoKWjboB7h04WEZ+QJqntI7YN2x5ItKA8h84DlKtmC38jkUsG3SOd0iV8laY7jG'"</definedName>
    <definedName name="_AMO_SingleValue_30194841_TaskState.1" hidden="1">"'nPqgccAfPv0DuVuPfYcgW4PPHct7oKqCs2GsGQBWqHrGL/Cshm4D5miiXOh6wD8vyD3GZInkNtnrkLaEeqgj7roQfN7KuP3kPYhq4yzHatmbtn6gWV5FVyGfNSDPKmlt9YMnBk4u4PlNT7umnzmAZzdXHps299sk6xPYW+D88R5D+dzPlMS5ihpmPqJdhszXSmkvBnK/UhFUoslPbGcBdLSkGlY6aLNDD5KV+6YS6chc8p94ilF7Lgl7mUg'"</definedName>
    <definedName name="_AMO_SingleValue_30194841_TaskState.10" hidden="1">"'cyLaIOe8rkPy+XFzs+7UewqivzOpiBoa0tCc28s3QHk9fTyLvDFMfJ29nJY13l8RQfq1T8ni95H+Bw=='"</definedName>
    <definedName name="_AMO_SingleValue_30194841_TaskState.2" hidden="1">"'cz8DmQcZyDzMQOZRBjKPM5B5koHM0wxkljPxCbspSRWjco++I01EPGl5+e8ouQAXIfXBjI42l1oKFX0o6iaP4VOOnwzEO9EiFVXaGaF4Ocr47yvS3Hzs9B3OkVYW+eOOIb0RpB0lSmpvRChoDC4hdB3hK2hL9JYjvC63cAGlBqzL2IobC6Ao0Rv6BXFyjX4zjyo4WhUJvFtJKaXIaCWaDG+E84H+pTpyzhAD13H2Br1iARqDS9nH/wVq4sR'"</definedName>
    <definedName name="_AMO_SingleValue_30194841_TaskState.3" hidden="1">"'JNH2W++LblXQFfGR7hdfYn1OB287bM8JzLoSwpbw1lpxujSUnW2PJ8dZYcrQ1lhxujSUHW2PJ/tZYsrc1lrxeO5wrX6/BCnfM7o2Zz3A24ZVaZ8SsqBpsRZ/j3Z61RvgZtBUzahdrrGq+INdcRVQpZx0za/3MX36DV0r95Fc4dQg6EUXOTQ3qHCP3eb5iH8s5zITrJ7z8axyr2UedZRixdfHXQEl3SpsHzpaclG59qsir0w3mM42QNvvzai'"</definedName>
    <definedName name="_AMO_SingleValue_30194841_TaskState.4" hidden="1">"'Hv28ZcmqibS+BwUz5XQFYNn/PQlpUi1GgpVNvHw6mNgia+XUjvm7MfI0WEBmmRDjYv0IIt+L7OxlgQvi08n/RwEOwvr1D6AWlq7n+Fb5dTZoH+IZn2V1IrOJ9ZK0zpIqCB3ptE+wsv18BvJYcYCPYFqhU6PAJ3Ux6lVklPq+WvufU3bflLeJAKONXoDlZc41uBza8LA3btJxmrtJlO7pVHkRu27sKs0CrqFudF3W9WpZyruCpteRdWpN6i9'"</definedName>
    <definedName name="_AMO_SingleValue_30194841_TaskState.5" hidden="1">"'Vus6YgtVzGooNldwSX6fniYEt5d8eC98CFzUuvqj9a6sDgTNly4UuKu9q/bVc1ei72c6LGfEz0OcqLHYU70OMqJHsc50eMkJ3qc5kSPck70ULvDL61JKdIo5rf36x7FBzzaxi//vBSX30DL3xFpyFF5aq0ULY/a7l1bm7ZDYfZfiz4rLsGWOuVU1u7eqjqIIykoXvFanvSecw+fM6Q2TMoqPnexrLhbo3nQbr8XKfEQ1YTUc5TRmNKYehlM'"</definedName>
    <definedName name="_AMO_SingleValue_30194841_TaskState.6" hidden="1">"'7WlUaVQljqp9jSqNqsRRdaBRpVGVOKoONao0qhJH1ZFGlUZV4qg61qjSqEocVScaVRpViaPqVKNKoypxVJU1qjSqXmAVdFfjSuNqJa7WUa7fRbT3LsNd11M1r/Bss875vbZn1RMSstiR9ntCRBa6CGT8yEx6i5afz5FNi6y6q1pfI+C8q2D1WGP3/U3HmyoNuc7mvrWS3IgTT9Y675fNuBPPlru1+vtduXrJ5wukeK8mUXrUqc/3Eg0dXJQ'"</definedName>
    <definedName name="_AMO_SingleValue_30194841_TaskState.7" hidden="1">"'9LfzO8C9618DsPXbJAmskyxZc9z5JP+VMcfclr5bXtO4q6zbyBO0ZqJO9etp5D9WcbZE+Jtq10zc4e2QdR8xPXHX74OH5SPKq8PSunV6mtvFg08TD5EvH0NKXiUhL3HN1rr2a9moZezVv/KP9m/Zv8f2buLvmDBad4+gzvnXt47SPy9zHrZrtaj+n/VwSfq7B985rH6d9XF58nFxZ1P5N+7dN/NsVbLvhp1mLe6fb2sNpD5e5h/OukIf3cf'"</definedName>
    <definedName name="_AMO_SingleValue_30194841_TaskState.8" hidden="1">"'7P2ehD1wmJp2rItXRZy/bd7f5+I0+9O/0dN/VkiDP6g/K2t5buntZr2EOJNi93tm0Yn67ectBGnX1x+fFw/nvZJ8f3xUG6r/Oe0bxmkKS87JqXHD7ev1yVvaqBtBHTPYTqsc4ncYia3Ank12T9e0v+5GXa4M68OqXk8sXhrFQlOpYXiVYXdjkntu3UdgAfOyYoePgUWPs+j6KPgSNTOEkXPCIaSJuw3lEklNbUjT3iL3vQsLV4TeINJzVX/'"</definedName>
    <definedName name="_AMO_SingleValue_30194841_TaskState.9" hidden="1">"'ODk5i45YeodM6a4Bz6UDd/AqQWvZOep3u/MGSF9ZuogfaV/rGb70mP826Vvkb/8RJyZWc+N2NwfTLs7oJya9sramfJvk/vG3Jx9yJmPf8wl3gnz7OBR47fVOGNNe0bjbXV3C/ilvxQixHMiw+LB73mSXnTU0Q9Em9SowjW/jBJJ0SL1PqAFeypbW7cWcw+a1mPF3cdWtbWwe2rh2789gp+vJNp3wk8W6rliTIWMrxxVF6Cd5CdrP+y7jIo4'"</definedName>
    <definedName name="_AMO_SingleValue_37461558_TaskState" hidden="1">"'Partitions:11'"</definedName>
    <definedName name="_AMO_SingleValue_37461558_TaskState.0" hidden="1">"'SASUNICODE7V1bb9pIFD7PK+1/QFmpD1U3JITctL2IQJpUpYQFkmqfECVki5ZLCqZttNr/vt+c8fgGNrYxtoNGCLBnzpzLzOczZy62X9M7+kljGlGBvtOAZjSnIU1pQm9ojw5pnw7wX0DOhPpIv0fuhP7m3AUZ9EC/0xmO39Fb+pV+odfUoR54/IMyExyNUVLQtkE9xqcHCU/IE1RfIHUA2j1LtqAsQ+YRy1WyBb+xyaWC7z5d0hV+laQ5j'"</definedName>
    <definedName name="_AMO_SingleValue_37461558_TaskState.1" hidden="1">"'mvMqQ8eQ/Ad0CuUu/PYcwy6Q/A8sLgLqio0G8GSBWiFrhP8Cstm4D5iiibOha5D8P+I3CdInkLugLkKaceogwHqog/Nv9A5fstUgqxznO1ZNXPH1g8ty6vgMuKjPuRJLb21ZuDMwFkXltf4uGfymQdwdnPps23f2CZZn8LeBueJ8z7O53ymJMxR0jD1E+02YbpiSHkzlPuRiqQWS/rOchZIS0OmYaWLNjP4KF25Ey6dhsxHvia+p4gdt8TD'"</definedName>
    <definedName name="_AMO_SingleValue_37461558_TaskState.10" hidden="1">"'U36+UN8VaSpsfOLYugDtJD9Z/2HfYrWPMyeqDXKO7joknyI3N2tPvTcg+tuy9lFDIxqZI3z57i+vv49nkTeSia+zl9OyxqUVcaRf+xQtfm/pfw=='"</definedName>
    <definedName name="_AMO_SingleValue_37461558_TaskState.2" hidden="1">"'DGSWMpB5lIHMcgYyjzOQeZKBzNMMZJ5lIPM8E59wkJJU0Sv36SvSRMSTlpf/ipILcBFS783oaNtSvyG+EN+0rVVys6nrJ+R1zd8sZW/L+mKoiFNRNzlue+SY2YBm0aJTVdoZlXo5ypj/E9LcfOz0Pc6RVu7zxz1u8I4a7JGBpPaOAgSNwSWErmN8BW2RXnJU3+O6LqDUkHWZWGOFAiiK9IJ+w9ioRn+YRxUcrYr+Xq2klFJkhBpNhjeqfUP'"</definedName>
    <definedName name="_AMO_SingleValue_37461558_TaskState.3" hidden="1">"'/Uh05Fxj31HH2AtfMAjQGl7KP/wvUxImTaPos+9+XK+kK+Mj2Cq+xP6cCt53XG4bnXAhhy/nOWHK2M5ac7owlJztjyfHOWFLeGUuOdsaS0s5YcrgzljxfO5yznc/BCnfM7o2ZL3A25dl5Z8SsqBpsxYDj3b41L/wBtBUzahfz6mq8ICTJqFKONGfWnKm//AbPjvvJr3DqCHQiipybGtQ5Rh7weMU+lmOYKddPePk3OFajjzrLMGLr4q+Bku'"</definedName>
    <definedName name="_AMO_SingleValue_37461558_TaskState.4" hidden="1">"'6UNg8cLTkp3fpUkVenW4xnGiFt9ufVQt7njbk0UTdXwOGmfK6BrBo+l6EtK0ao0WKoto+HUxsFTXx7kD4wRz9GiggN0iIdbL5HC7bg+zobY0H4tvB80sNBsL+8Rul7pKmx/zW+PU6ZBfqHZNpfSa3gfGbN9aSLgAau3iTaX3i5Bn4rOcRAsC9QrdDhHriXci+1SnpaLX/Drb9py1/Bg1TAqUZdWHGDbwU2Py8M2LWfZKzSZjq5PyKK3LB1F'"</definedName>
    <definedName name="_AMO_SingleValue_37461558_TaskState.5" hidden="1">"'2aGVlG3OC/qHgNVyjmLq9KWV95F6h1av8WajtlyFYMKmoMVXKLvgQhTwrsTInj/w4g5qXn1B2teWJwJG967UuLO/K9bSc9ei8Oc6FHKiR5HOdGjnBM9jnOix0lO9DjNiR5nOdHjPCd6qB0B29akGKkX81sHdvfiQ+5t45d/WorLb6Hln4g0ZK/8aM0ULffa7lVbm7ZDYdZf931mXIItdcqprF29VXUQR1JQvOK1POk15z4+F0htmJRVfLqx'"</definedName>
    <definedName name="_AMO_SingleValue_37461558_TaskState.6" hidden="1">"'rOiu0Txotd+LlHiIakLqJcpoTGlMbQdThxpVGlWJo6qkUaVRlTiqjjSqNKoSR1VZo0qjKnFUHWtUaVQljqoTjSqNqsRRdapRpVGVOKrONKo0qhJH1blGlUbVFmZBDzSuNK5W4mod5fpVRHvtMty+nqq5w7PNOud3b8+qp2JksSLt91SQLHQRyPiRmfQWLT+TJZsWWXUnvd4j4LyrYHVfY1/7m/Y3VRpxnc19ayW5HieerHXeL5t+J54t3bX'"</definedName>
    <definedName name="_AMO_SingleValue_37461558_TaskState.7" hidden="1">"'6++1cveLzBVK8u0mUHnUa8L1EIwcXZU8LvzP8i6traF49dskCayTLFlz3Pkk/5UxxX0teLW9o3S7rNvIE7QWok9097byHas62SB8Tbe/0Lc4eWMcx8xO7bu89PB9I7gpPb+/0MrWNB5smHia3HUNLXyYiLXHP1aX2atqrZezVvPGP9m/av8X3b+LumgtYdImjD/jWtY/TPi5zH7dqtKv9nPZzSfi5Bt87r32c9nF58XFyZlH7N+3fNvFv17'"</definedName>
    <definedName name="_AMO_SingleValue_37461558_TaskState.8" hidden="1">"'Dtlp9gLu6dbmsPpz1c5h7OO0Me3sf5P2djAF2nJJ6qIefSZS3bd7f7+408Xd3pr7ipJ0Nc0F+Ut7W1dNe0nsMaSrRxubNtw/h09WaLNurso8uPh/Pfyz45vi8O0n2d94zmNYMk5WXVvOjw8f7lquxVDaSNme4+1BXrfBKHqMm9QH5N1r+/5E+20wZdc3dK0eWLw1mpSnQsLxKtLuxyTmzbqe0APnZMUPDwKbD2A+5FHwJ7pnCS3nOPaCBty'"</definedName>
    <definedName name="_AMO_SingleValue_37461558_TaskState.9" hidden="1">"'npHkVBcUzd2j7/sQcPW4g2Jt9rUXPGDk5u75JSp98yY4gvwoWz4DE4teCU7T139zpwx0memDtJX+sdqti8tQc+yo/wdKJafiTMza7qxAf970/YOaB9Nm2UNPfJvk6+PuTkCkaMf/7hLvAvoycGjxm8pcsab9qjG2/LuVvBL3xYqxLMiw2LC75mSXoTUcS2IVqlRhet+GSmSokXqPVAL9la2tm4t5h5EhcGL+0pb1drC8kcL5f4tEvyUJdHC'"</definedName>
    <definedName name="_AMO_SingleValue_390982613_TaskState" hidden="1">"'Partitions:13'"</definedName>
    <definedName name="_AMO_SingleValue_390982613_TaskState.0" hidden="1">"'SASUNICODE7V3pb+I4FPfnlfZ/QF1pPoxmS+9Dc4nSazQt7UKno/2EKKUzaLmGQGer1f7v+/NznMOJQxJCAqwVAYnz/C4/P7/nOOYd+8j+Zn3WYyX2zDpszCzWZUM2YO/ZBttmm2wLvyXcGbA2yh9xd8C+0d0pm7An9js7wvlH9oH9yn5h79gdawHHX6gzwFkfNTlsA9B9HC1QeME9DvUAqh3Abji0OeQeaO4SXUmb4+vbWCr4bLIzdoFvS'"</definedName>
    <definedName name="_AMO_SingleValue_390982613_TaskState.1" hidden="1">"'cnC+SlhagNHF3g77A3q3Svy7ANuGzi3HOwcqgrOepBkCljO6wDfXLIxsPcI4hbXnNcu8H/G3RdQHoJuh7ByavvQQQe6aIPzB3aM7z22A1rHuNpwNHNP0ncdyavA0qOzNugJLlWtTXA1wVUTkp/SecvGY0Vg9mNpk2w/SCahTy5vje7x6zauLbqSFCzUnNj88XYbEFw5Jr0x6v3MhVKdKD0TnSnK8qA5ccp5m03oLF+6A6qdB80R9YnnHG3H'"</definedName>
    <definedName name="_AMO_SingleValue_390982613_TaskState.10" hidden="1">"'6utVadSZoKxPcI8aeP0uRdzSNiLx3RL/7YC/XYyNNu2Ve+U5ePL7x6aTl/NsdxH4xT7TWWBWLcz9z5cmHRP6np+ObAUXa1YY+Z7M/pmC7Gioes9SI0ntWE+7HLtXur5TRgXJ+q5bz++JZWkjAo8b45cUPCXiXnjjp8hIMx6lc/LHE5QNie/ZFKbk/6+cHCVsT3lV59E6dCP9YOQUV9s31MtPfXmDF5u/pvAJG3Yu8YD+IWX9Ckx1RCPuPTn'"</definedName>
    <definedName name="_AMO_SingleValue_390982613_TaskState.11" hidden="1">"'qe+/0UT62eRAxkj5Hc2OoA0/de9wN7oE3tlujlhL3oy3zHeBGtqxCMyP6vqV+YtlzfGJ+UZ9nueO71G5DyS9dT6K2uF/7cdrEOw6IvHZKvbQW0BLn79muU6HPCEc2rclL73DwPUxHHl2r3CVpxbg4Z7WexMBrCVuI1vqi+hofReL2NN0/AKgtdQVPxO39lFXIqoMtJiDqTP6f9ZTGBJdbPxeW0rJJemFYO3CZR47XSKfzOvWcIe3R2GbeaF'"</definedName>
    <definedName name="_AMO_SingleValue_390982613_TaskState.12" hidden="1">"'b2uWvWIlkebHyujcf5H+5NXHk9hZvZWlRT7M9r2XqT/7GZ/P++N6GhHpP/aCj+vVwdZ9NJpGaE6XlWMQU53gnJx3XtU3bwfWD/AQ=='"</definedName>
    <definedName name="_AMO_SingleValue_390982613_TaskState.2" hidden="1">"'T3G7AJo7BdDcLYDmXgE09wugeVAAzcMCaB4VQPO4EJ+wlRNVPiq32XeU8YgnLy//HTWnwMKpPtrR0fxUy7GiDwl9S2P4iOKnCeKdZJGKrO2NUFSMJ7gaUtTpxXKCO3Uq7wDjkGA5Pl7ria77TvmGJ+Ic0+gvY8A6vsf4LVGM9kKYJYxfK+ekWWtGXRdK1alOKp3UNziX+rvCr4UrVY/fKaa5onbqEF1XUm99K7IFvZB+CheoMQRuLhOXxyI'"</definedName>
    <definedName name="_AMO_SingleValue_390982613_TaskState.3" hidden="1">"'q/M6TRk49rpp9bimYJqHaLifgP6jbMN0lsy5pOTf4fiTYCrV5h3qayGtW0apELnWNMr+8bvkG3REeY5MOfz6mZmNuxiWg1eyKw0yoBu/3fXw4bJm9pmypRd6yhFpd4mXg5GAlQJTZK/Ybcs5T9tY+q+AsLKp+EwopqIjIPxkNNVt4z/6BJVWg3zP8vgfkD5QPQf2t7/zfSE68PjcZP8Fx7XUoXAmHaK/4HOsxlajt1FEmPuZSDFmO10aSo7'"</definedName>
    <definedName name="_AMO_SingleValue_390982613_TaskState.4" hidden="1">"'WR5HBtJDlYG0n210aSvbWRZHdtJNlZG0m210aS1ZXDO4u8ClL4o+p4GcKQZv4ffTnX6uQB4TJJqGvKfjohEeo6SlsjO+xQxtJ2nph8AmzFzjafiVMxe8J5EXmBP3tdPa3U6GmWTisVKu0BzqIMWujFO9fgnot5piH1O31On3yGIz4veg6ynA+p4t4V+4L+UYspsx5XHfe+zo3lFrq5gH+bF88l7P0Ux1lsyfKboYm2U9cKbvFp0RyN8FmTH'"</definedName>
    <definedName name="_AMO_SingleValue_390982613_TaskState.5" hidden="1">"'C00iot8bPMcLVjHmHo3ty3wMTM+nsXZgTv3dkG1poAN177wB3Je2a0XnMuS6wAasPXPNLcl5rXEfPiAZBwqM6kqzw2CEnOAfn50fHhr+MePVzRb/9aZHb13Zpz43FiXRqISzQl9I7ig7oM6SjcKXoIax+Sdo7rEdcvGv44jv5RZzPb9X6SVs66qvLO81OroIb7flrqo4HrsPL3L13PXMOrO8reznpdExyw1fFeWwKMnG9ll29xRntbKOeYM'"</definedName>
    <definedName name="_AMO_SingleValue_390982613_TaskState.6" hidden="1">"'o56XPdyQTcw7jl+gl1WA6ZQ1IcUNPhXIvFo24Go/y8xDP4JH042ruzjPxCW0fIad7Lm5rOUdp2RZcN1bjyKLCs45p32SXOa5HGYrBEvyFYhxaqjrEKNXH/YIk1zJ8OQ8PeRXXIZzX0na9RWz1rEVz8X2kvCxsyR87C4JH3tLwsf+kvBxsCR8HC4JH0dLwsfxkvAh1+MtmpNyolFMt9rOP4p3abRNX/8lEJd/AZd/INIQo/KIydno4KjtXyf'"</definedName>
    <definedName name="_AMO_SingleValue_390982613_TaskState.7" hidden="1">"'nwt55Zjb0q3Q2NfOn0ZJ66fC1T9FrfKQO0lCKildUybNemdTGcYLSmg1ZxdFMJUVzBudR6ytVS0lnUbegeoY6xqaMTS3GpraNVRmrytyqdoxVGavK3Kp2jVUZq8rcqvaMVRmrytyq9o1VGavK3KoOjFUZq8rcqg6NVRmrytyqjoxVGavK3KqOjVUZq1rALOiWsStjV6F2NQty9lNE99llvHU9VXu9doN4Xt61PWF7UhXxRFq3J1cRvHDL+F'"</definedName>
    <definedName name="_AMO_SingleValue_390982613_TaskState.8" hidden="1">"'kY9ToL7ohWzBqBsN1zirGNsB11zGoF79tK4aOe64XmHfmqrEc6s7RayW7sS0drlh8uZgRMJ0tzJv+6NbS6d3JcPq5Yh96c7HmwBNf/98gL+2uWiCNRt+R7V1d4TG+Jvy+pXN6w2bsoiZ1++H5S2a7j9r4xmn79/hdcyf2sOD6+/vdRwanbjWlxq7iD0MH3j8opbXLR0bzwZTzm4+9ynhmvZrxawV5NjcSMfzP+Lb1/4+/5nECiM5x9wufK+'"</definedName>
    <definedName name="_AMO_SingleValue_390982613_TaskState.9" hidden="1">"'Djj4wr3cWF5t/Fzxs9l4edqtCeH8XHGxy2LjxNznMa/Gf82z1OnKnpglV0y/hb3hYnijIeb28OpWPQ7hnRQf8j4/iBifltI7r77ru/Lq9vj7tDXbuDJGkzsm9AwPc70uMJjCvWZVPyoYt17d/5P2+WuMCfsT7Zsz9XzfZ69Ck8tk82Eeds2jk9X95JzrT6e/w765PS+OIr3Wd4zmdfUU0rmha6Z+C+9rmeHnXNP/rAaO7CVE+pxOXxc2TMG'"</definedName>
    <definedName name="_AMO_SingleValue_398675413_TaskState" hidden="1">"'Partitions:13'"</definedName>
    <definedName name="_AMO_SingleValue_398675413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398675413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398675413_TaskState.10" hidden="1">"'MNxdIs7de00Jf7EWie+arbDr0/hiPE3bXn9ZnYMnby/Xno2uiDGLReCXu4XngVn3E84/MbT5mPL3/HRULThY88Iodtb2jvfkRyOtrYVrrJq45Ti9lIq/0rUvp5y3z1N3WxF4nGyqouGpMPey37uP9CzJKJ1yzzfFvRHznYZCNUY3Tq7kjz2TavGKW9ixJ/NyY/OWlO1xzc7GvsA2lQyfgamJeM55puIm95MB7k9sHmSUGZ7lOlHoNvjcc5W'"</definedName>
    <definedName name="_AMO_SingleValue_398675413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398675413_TaskState.12" hidden="1">"'fHcMYJLC4pdzu2bN2pf6BL/2+469CQkFG2R/nfvnpfmk0iPb/OzrOOyc/xVkC0HVY/1Rm+d/Qf'"</definedName>
    <definedName name="_AMO_SingleValue_398675413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398675413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398675413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398675413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398675413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398675413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398675413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398675413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416626384_TaskState" hidden="1">"'Partitions:11'"</definedName>
    <definedName name="_AMO_SingleValue_416626384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416626384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416626384_TaskState.10" hidden="1">"'gVuyx7K1dWux8KAqGmbc7c2vvoXtjxbWg+sk/Dlroo5n/ISxgSveVOj4yBF2CdpJfrIGor7Hbh9nTmQb5BzjdUk+R3Jhlp96c0j89+Xto4TGNDZn1uTb/7xeP5lF3ngmuc5eTqsaV3yiyaD6KVv83tD/'"</definedName>
    <definedName name="_AMO_SingleValue_416626384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416626384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416626384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416626384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416626384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416626384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416626384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416626384_TaskState.9" hidden="1">"'ie27dROCB87Jih5+JRY+yH3og+hPVM0Se+4RzSQNmO940gorykbu8df9aBRS/GWxBut6q74wcnNnXPG1HtmTPEF+FA2fAanNrySfU21fueVCdLnpg7SVwbHarYvrUDPM5zZHO5As/pErLlZ1s2NJNyb9ndB/WjaLUvpkX9b3EYW5rhfzjkEx17iXWBPDh51fkuZM+a05xK8te+uiaD0bSFDPCs2Ki6CninrRUkD7UHUS52qXPqraJEUbVLv'"</definedName>
    <definedName name="_AMO_SingleValue_472893794_TaskState" hidden="1">"'Partitions:13'"</definedName>
    <definedName name="_AMO_SingleValue_472893794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472893794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472893794_TaskState.10" hidden="1">"'MNxdIs7de00Jf7EWie+arbDr0/hiPE3bXn9ZnYMnby/Xno2uiDGLReCXu4XngVn3E84/MbT5mPL3/HRULThY88Iodtb2jvfkRyOtrYVrrJq45Ti9lIq/0rUvp5y3z1N3WxF4nGyqouGpMPey37uP9CzJKJ1yzzfFvRHznYZCNUY3Tq7kjz2TavGKW9ixJ/NyY/OWlO1xzc7GvsA2lQyfgamJeM55puIm95MB7k9sHmSUGZ7lOlHoNvjcd5W'"</definedName>
    <definedName name="_AMO_SingleValue_472893794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472893794_TaskState.12" hidden="1">"'fHcMYJLC4pdzu2bN2pf6BL/2+469CQkFG2R/nfvnpfmk0iPb/OzrOOyc/xVkC0HVY/1Rm+d/Qf'"</definedName>
    <definedName name="_AMO_SingleValue_472893794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472893794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472893794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472893794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472893794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472893794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472893794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472893794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539372770_TaskState" hidden="1">"'Partitions:11'"</definedName>
    <definedName name="_AMO_SingleValue_539372770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39372770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39372770_TaskState.10" hidden="1">"'POGnDPVc8aZCx2eOsAvQTvKTLRD2XVa7OHMi2yDnGK9N8llyM7P+1NsDor8zaxc1NKShOc6XbwDzev14Fnnjmfg6ezktalxaEk36tU/R4vee/gc='"</definedName>
    <definedName name="_AMO_SingleValue_539372770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39372770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39372770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39372770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39372770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39372770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39372770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39372770_TaskState.9" hidden="1">"'Y4iobiibuwef9GDhq3FGxJvtam64gcnN3fJCVPvmDHFV+BD2fAFnJrwSnaeuvqdOSOkT00dpK/0j9VsX1qCngc4szncgWbxqThTs67ra0m4N+1vg/rRtFvW0iP/NvgamZmjEDkC8o+9xPuAnh08qvymImfMaY9svK3vbgm/9E0hQzwvMiwu/J4r6UVJDdeDaJcqlbn2F9EiKZqk3gU1Z49la+vWYuZBVTjMuK+3Ze0tbH+0sO7fJsHPWhJt'"</definedName>
    <definedName name="_AMO_SingleValue_572615156_TaskState" hidden="1">"'Partitions:11'"</definedName>
    <definedName name="_AMO_SingleValue_572615156_TaskState.0" hidden="1">"'SASUNICODE7V1bb+I4FD7PK+1/QKw0D6NZKL1XOxdR6GU0DGWBdrRPFaV0By2XLoTOVqv97/v5OM4NEpKQJimyEJDYx+difz4+tnN5T5/oHxrTiAr0RAOa0ZyGNKUJfaAiVahEO/gvIGdCfaTfI3dCf3Luggx6oF/pGMef6CP9TD/Re+pSDzz+QpkJjsYoKWg7oB7j04OEZ+QJqjtIHYC2aMkWlPuQucdylWzBb2xyqeJbojO6wK+SNMdxn'"</definedName>
    <definedName name="_AMO_SingleValue_572615156_TaskState.1" hidden="1">"'Tn1wWMIvgN6h3I3HnsOQFcBzx2Lu6CqQbMRLFmAVug6wa+wbAbuI6Zo4VzoOgT/L8h9huQp5A6Yq5B2gDoYoC760PyOTvC7T7uQdYKzolUzN2z90LK8Bi4jPupDntTSW2sGzgyc3cLyOh/3TD7zAM5uLn227W+2SdansLfJeeK8j/M5nykJc5Q0TP1Eu02YrhxS3gzlfqQiqc2SnljOAmlpyDSsdNFmBh+lK3fCpdOQ+ch94ilF7LglVjKQ'"</definedName>
    <definedName name="_AMO_SingleValue_572615156_TaskState.10" hidden="1">"'0WyQc0bXJfnkuLlZc+oNBdHfllRCDY1oZM7q5bufvD4+nkXe6CW+zl5Oyxrvrogd/dqnbPH7SP8D'"</definedName>
    <definedName name="_AMO_SingleValue_572615156_TaskState.2" hidden="1">"'uZuBzL0MZO5nIPMgA5mHGcg8ykDmcQYyTzLxCTspSRWjcp++I01EPGl5+e8ouQAXIfXejI42l1oOFX0o6haP4Y8cPxmId6JFKqq0M0LxcpTx31ekufnY6UXOkVaW+OOOIb0RpB0lSmpvRChoDC4hdB3jK2jL9JYjvB63cAGlhqzLxIobC6Ao0xv6BXFynX4zj6o4WhUJvFtJKaXIaCWaDG+E84H+pQZyThEDN3D2Br1iARqDS9nH/wVq4sR'"</definedName>
    <definedName name="_AMO_SingleValue_572615156_TaskState.3" hidden="1">"'JNH2W++LblXQFfGR7hdfYn1OB287bM8JzLoSw5WRrLDneGkuOtsaSw62x5GBrLNnfGkv2tsaS3a2xpLI1lrxeO5wrX6/BCnfM7o2ZT3E25ZVaZ8SsqJpsxYDj3b61RvgZtFUzahdrrGq+INdcRVQpZx0za/3MX36TV0r95Fc5dQQ6EUXOTQ0aHCMPeL5iH8s5zJTrJ7z8Kxyr2UeDZRixdfHXQEl3SpsHzpaclG59ashr0DXmM82QNvvzai'"</definedName>
    <definedName name="_AMO_SingleValue_572615156_TaskState.4" hidden="1">"'Pv28ZcWqibC+BwUz6XQFYdn7PQlpUj1Gg5VNvHw6mNgha+PUgfmLMfI0WEBmmRDjbP0YJt+L7uxlgQvi08n/RwEOwvL1H6Hmlq7n+Jb49TZoH+IZn2V1KrOJ9ZK0zpIqCJ3ptE+wsv18RvNYcYCPYFqhW6PAL3Uh6lVklPq+WvuPU3bfkLeJAqONXpFlZc4VuFza8LA3btJxmrdJhO7pVHkRu27sKs0CrqNudF3W9WpZyruCpteRdWpN6g9'"</definedName>
    <definedName name="_AMO_SingleValue_572615156_TaskState.5" hidden="1">"'dus6ZgtVzGooNlZwSX6fniYEt5d8eC98BFzUuvqD9a6sDgTNpy7UuKu9q/bVc1ei0pO9NjNiR57OdFjPyd6HOREj8Oc6HGUEz2Oc6LHSU70ULvDL61JOdIo5rf36x7Fhzzaxi//vBSXX0PL3xFpyFH50VopWh613bu2Nm2Xwuy/lnxWXIItdcqprt29VXUQR1JQvOK1POk95z4+p0htmpQ1fG5jWXG7RvOg3X4vUuIhqgWpZyijMaUx9TKY'"</definedName>
    <definedName name="_AMO_SingleValue_572615156_TaskState.6" hidden="1">"'qmhUaVQljqpdjSqNqsRRtadRpVGVOKr2Nao0qhJH1YFGlUZV4qg61KjSqEocVUcaVRpViaPqWKNKoypxVJ1oVGlUvcAq6I7GlcbVSlyto1y/i2jvXYa7rqdmXuHZYZ3ze23PqickZLEj7feEiCx0Ecj4kZn0Ni0/nyObFll1V7W+RsB5V8Hqscbu+5uONzUacZ3NfWsluREnnqx13i+bcSeeLbdr9fe7cvWCzxdI8V5NovRo0IDvJRo5uCh'"</definedName>
    <definedName name="_AMO_SingleValue_572615156_TaskState.7" hidden="1">"'72vid4V/0rqHZe+ySBdZIli247n2SfsqZ4u5LXi2vaN1V1h3kCdpTUCd79bTzHqo52yJ9TLRrp69x9sA6jpmfuOr23sPzgeRV4eldO71MbePBpomHyZeOoaUvE5GWuOfqTHs17dUy9mre+Ef7N+3f4vs3cXfNKSw6w9FnfBvax2kfl7mPWzXb1X5O+7kk/FyT753XPk77uLz4OLmyqP2b9m+b+LdL2HbNT7MW9053tIfTHi5zD+ddIQ/v4/'"</definedName>
    <definedName name="_AMO_SingleValue_572615156_TaskState.8" hidden="1">"'yfszGArlMST9WQa+mylu272/39Rp56d/o7burJEKf0B+Vtby3dPa3XsIcSbV7ubNswPl295aCDOvvi8uPh/PeyT47vi4N0X+c9o3nNIEl52TUvO3y8f7kae1UDaWOmuw/VY51P4hA1WQzk12L9+0v+5GXa4Na8OqXs8sXhrFQlupYXiVYXdjkntu3UTgAfOyYoePgUWPsBj6IPgSNTOEnnPCIaSJuy3lEklNfUjT3iL3vQsLV4ReINJ3VX/'"</definedName>
    <definedName name="_AMO_SingleValue_572615156_TaskState.9" hidden="1">"'ODk5i45ZeqiGVPcAR/Khm/g1IZXsvNU73fmjJE+M3WQvtI/VrN9acVR9ga5y8/DmZm13IzJ+960uQu6R9NWWTOP/NvifjE3Zx5y1uMfb4n3wTw7eNT5TTXOONOezXhb3F37fukvhQbxjMiwWPB7lqQXGQ30AdEidapyvS8jRFK0Sb0LaMFeytbWrcXcg6R1OHH3rlUtLax+tJDt3xrBT1YSrTvlZwr1XdGlwsVXjqcL0E7yk3Uf9i1GJZw5'"</definedName>
    <definedName name="_AMO_SingleValue_576762798_TaskState" hidden="1">"'Partitions:13'"</definedName>
    <definedName name="_AMO_SingleValue_576762798_TaskState.0" hidden="1">"'SASUNICODE7V1Zb9tGEJ7nAv0PggvkIUgt3wdyQZavILbsSo6DPgmKLCdGdUWUnRpF/3u/neWK5PKmKFJKF4Qocjk7187Ozh5cvqH39DcNqE8VeqIeTciiBxrRkN7SGm3SOm3gv4InQ+oi/Q5Ph/SVnz7SlO7pdzrA9Xt6R7/SL/SGbqgDHH8hzxBXA+QUsC1AD3B0QOEZzwTUF1DtAXZtRltA7oDmNtNVtAW+gY2lht86ndAZzoqShetjx'"</definedName>
    <definedName name="_AMO_SingleValue_576762798_TaskState.1" hidden="1">"'tQFjgfg7dEr5LvV5NkF3CZwbsywC6g6OOtDkkfACl6HOAvJJsDeZ4hr3AteH4D/I54+g/IIdHuMVVDbhQ560EUXnH+hQ5x3aAu0DnG3NtPMLUv/MJO8Dix9vuqCnuRS19oUd1PctSH5MV93bDxWBGYvli7L9p1lkvoU8jb4mbjv4t7iO0XBQs6pzZ8otyHDVRPSmyDfj0IoNZnSE9N5RFoRNKezdFFmU74qlu6QcxdBc8x14qlA2/FS3CyB'"</definedName>
    <definedName name="_AMO_SingleValue_576762798_TaskState.10" hidden="1">"'AcPdJeLcvdeU8Bdrkfiu2Qq7Po0vxtO07fWX1Tl48rZy7dnoihizWAR+uVt4Hph1P+F8iaHNx5TP89NRpeBgzQuj2FnbO96THw1d73lqJK0dh9OuJq6VTguoYrt0ddfJ521PVWorAo/TU6toeCrMvWxT7yO9VjJKp9yqTpE2Yr7TUKjG6Mbph/nj2qRavOLae+zp1bmxeXPKur5m9/S+wO6VDJ+BqYlY0XmmYjL3kwHSJzYPMoIN70E7Ee4'"</definedName>
    <definedName name="_AMO_SingleValue_576762798_TaskState.11" hidden="1">"'2+Nx25b8FhH+Xwomt6cYc+O9s2W8AO7Zllhoa8/ma64Flj8TKUeDw3rAThSktt7RRAMdT6CXvLYUkZeP283L04ZFrYcOnKcHfk52nxr8xjnxKVaTe4BA7zY5d+ta5S1OSSXHGlZ7CIHJJe4jW+qLqnGglkta4sO806CV1AU8jbP6YamzZ/hKTEE1SX5F9ZJ/vcOvlwtJKNm1tDCoLIfd45kGy6b3JtWfEu2l2yd3vUPXukjoszxcbn2PnSb'"</definedName>
    <definedName name="_AMO_SingleValue_576762798_TaskState.12" hidden="1">"'6Au447t8dwxiAszil3UrZs3amv26X/0u46NCRklPVRfjdYb0uzSaT33bPzrGPyc7wVEMmHlU91hu8d/Qc='"</definedName>
    <definedName name="_AMO_SingleValue_576762798_TaskState.2" hidden="1">"'5lYJNLdLoLlTAs3dEmjulUBzvwSaByXQPCzFJ2wURFW0yl36hjQR8RTl5b8h5yOwCKp3dnQ0P9VqouhDQV9zGz7m+GmKeCddpKJyuyMUHeMR7kYcdbqxHOFJk9N7wDhiWIFP5Lrn+8Esfc0VcU649VcxYBPnCf4rHKM9M2YF49XKKWvWisnrQOk6DZMqTOorXCv9XeDfwp2ux28c01xwOfWYriOpO78VWYJuSC+FM+QYAbeQSchjMRXx5D5'"</definedName>
    <definedName name="_AMO_SingleValue_576762798_TaskState.3" hidden="1">"'EznBcDfva0jBNA7VdTcG/X7dBuktnXcpyrnC+Y9gal3mPa5rs16yiVcm+1CXSvPI66Wv8RHqMdT68/TG9N+b0uCS03rsSMFPOIer9AD8BW6WX3FvqsLesINcD8zKc9cEqgKjSC/oNfc5jem1f1XAVFFW/CoSUVGTkn46G3lt4S//AkmrQ7wn+3wLyO9JHoP7ac/1vJCdun5uOH3+79jIQroJDllclAZ7DXLAc5IJlPxcse7lg2c0Fy04uWL'"</definedName>
    <definedName name="_AMO_SingleValue_576762798_TaskState.4" hidden="1">"'ZzwbKVC5bNXLBkw+EemYjD4PWSyTz+iEdy7jxt6Or49WCZFNQlt2a9AI/zM0rbYBvocQvUnY2AfQBszY4enphTGQ3LEcWOLxpZPa00eHQyTCs1Tu0DzuKISOrFHTs617LfMOJYJzxGSx+xJuclnIM849s6nl3QJ9SPRkKZw3E18ezz3FiuoZszxBjz4jmHvR/jOEksWXERd7SdOlZwjV+HY27ps6YFWmgUF8XY5ilKsIn27GZuW7jgmZCke'"</definedName>
    <definedName name="_AMO_SingleValue_576762798_TaskState.5" hidden="1">"'BZnB05f6oxzPQI2WPvSH6hxAiefv2+i5nVasPWP3FeR/RQ5vjFkGUdaz1jnucVQsk/n5SeMD3cOb/vxgkdfXs96u7ezHoTo6zxwS1ThGP8rw/l179dRtlbwHNQEJnef4xz3HRv/z9jyK5ll7+3/Iq3qRevyxnmp1dFDcr+tdFHD/WQ2Glus526g1Y3zt3HjX9ExSwPn2hJ49HQtuyqbGx4r6RQccwZRL8oertgm5m3Hz1DLasB0TG1IcYVf'"</definedName>
    <definedName name="_AMO_SingleValue_576762798_TaskState.6" hidden="1">"'DTKvlg042s+z5xHegkfTTaq7JHMcClrNSaSbB1G53O2USvOvY+hzZFHDteB0wJKrfq6A2QjAkn5FSZIc+rqS6NUkfcakZqbuZ6PB4k7IcOpJyTpfFrcuoXwuNpeEj60l4WN7SfjYWRI+dpeEj70l4WN/Sfg4WBI+DpeED7W+YtGcVFO1YmGrJ7yt+AO3ttnzP/vi8k/g8g9EGrJVHpMajfa32t51Dw7sjWtkI3zWdT1k/DRaUjedWuycrdJ'"</definedName>
    <definedName name="_AMO_SingleValue_576762798_TaskState.7" hidden="1">"'BFkpR8Youed4zzV0cR0ht2JB1HO1MUrRjOI9aL6NbSjaLugbVE+QxNmVsajE2tWmsylhV7la1ZazKWFXuVrVtrMpYVe5WtWOsylhV7la1a6zKWFXuVrVnrMpYVe5WtW+sylhV7lZ1YKzKWFXuVnVorMpY1QJGQTeMXRm7CrSrOMj4WURn7jLZup66vV67xTwv79qeoD1GypiRDttjpQxehGX8KI16k/w73JSzRiBoN4RybCNohwSzWsH9tl'"</definedName>
    <definedName name="_AMO_SingleValue_576762798_TaskState.8" hidden="1">"'Jwq+d4oXlbvjr1WWdWqFbya/uy0Yrzw+W0gNlkacfyH7aGNuydHIePC+rxm5N9Fxb/+v8+e2FvzgpzJPNWPO/LS4/pTvHWJZ3LK4rfFUPu3CD2B8l3Hbf7jdHs6/c/4U7tTyLwifW/dxrOsN01FreK2w/tf/+omtEmFx3NS18mYj7xLueJ8WrGq5Xs1fRIzPg349+y+zfxns8RJDrB1Qf8LoyPMz6udB8X1O82fs74uTz8XIP35DA+zvi4Z'"</definedName>
    <definedName name="_AMO_SingleValue_576762798_TaskState.9" hidden="1">"'fFxcozT+Dfj3+aZdaqjBtbpnMRb3GcmijMebm4Pp2MJ3zGkh/wjEvuDyPFtKbnz7nt4XV7dGneDunYFT9YiuW9Cy9Q4U+NKjyn0OankUcXPXruLn21Xu8Ic0Z+0bPPqxc5nr8KsZbqRMHfZJvHp+l5yjtUn899+n5zdF0fxHuc903nNcErpvNAlyW8jPbh22Dl19R9WYwe2ako9roKPE/8/IluEovxe0jYpnXy6T1tVKauaRMGlX+fYYYq0'"</definedName>
    <definedName name="_AMO_SingleValue_576788546_TaskState" hidden="1">"'Partitions:11'"</definedName>
    <definedName name="_AMO_SingleValue_576788546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76788546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76788546_TaskState.10" hidden="1">"'/HyhnivSVNj4zLF1AdpJfrL+w77FahdnTlQb5BzdtUk+RW5m1p56b0D0t2XtooaGNDRH+PLdX15/H88ibyQTX2cvp0WNS0viSL/2KVr83tP/'"</definedName>
    <definedName name="_AMO_SingleValue_576788546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76788546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76788546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76788546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76788546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76788546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76788546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76788546_TaskState.9" hidden="1">"'Y4iobiibuwef9GDhq3FGxJvtam64gcnN3fJCVPvmDHFV+BD2fAFnJrwSnaeuvqdOSOkT00dpK/0j9VsX1qCniVH+TtQLD4TZ2rWdH0N/vem7W3QPpo2yxp65N8GXx8zcwQiRz/+cZd4F9Czg0eV31LkjDftUY235d2t4Je+KVSIZ0WGxYTfMyW9CKnhWhCtUqUy1/0iUiRFk9R7oObsrWxt3VrMPIgKgxf3lbastYXljxbK/Vsk+ClLooUn'"</definedName>
    <definedName name="_AMO_SingleValue_587946619_TaskState" hidden="1">"'Partitions:13'"</definedName>
    <definedName name="_AMO_SingleValue_587946619_TaskState.0" hidden="1">"'SASUNICODE7V1Zb9s4EObzAvsfjCzQh6Ib5z7QC45zFU2crJ2m2CfDcZzWWF+1nGSDxf73/TgURYm6ZVmyu4RgWaKGc3E4HB6i3rGP7G82ZANWYU+sx6bMYn02ZiP2nq2xTbbONvBfwZMR6yL9Hk9H7Bs9fWQz9sB+Zwe4/sg+sF/ZL+wdu2Ed4PgLeUa4GiInh20BeoijAwoveMah7kC1B9g1hzaH3AHNbaIraXN8QxtLDb91dsLOcJaUL'"</definedName>
    <definedName name="_AMO_SingleValue_587946619_TaskState.1" hidden="1">"'FwfE6YucPSBt8feIN+tJs8u4DaBc8PBzqHq4GwASR4By3kd4cwlmwL7gCCucc957QP/Zzx9AeUx6PYIK6e2Cx30oIsuOL9jhzjvsC3QOsTdmqOZW5K+70heB5YBXXVBT3Cpa22Guxnu2pD8mK47Nh4rArMXS5dk+0EyCX1yeRv0jN93cW/RnaRgIefM5o+X24jgqgnpTZHvuRBKTaL0RHQekVYEzZmTzstsRlfF0h1R7iJoTqhOPBVoO16K'"</definedName>
    <definedName name="_AMO_SingleValue_587946619_TaskState.10" hidden="1">"'kDYkuPtEnLv3muL+Yi0S3zVZYden8cV4mra9/rI6B0/eVq7tjK7wMYtF4Be7heeBWfcT6ksMbTpmdJ6fjiwFhTUvjHxnbe94T340dL3nqZG0dhxOu5q4VqoWUMZ26equyudtT2VqKwKP6qlVNDwV4l60qQ+RXisZpVNqVWdIGxPfaShUY3Sj+mH+uDapFq+o9h57enVubN6coq6v2T29O9i9lOErMDURK6pnMiZzPxkifWrzICLY8B60inC'"</definedName>
    <definedName name="_AMO_SingleValue_587946619_TaskState.11" hidden="1">"'3wecWrhWGW8D49ymc2rpuzEXh3pb/BtATW26hpQmdr6kuWPZorBgJDu8Rq0hMarqljQQob6GXvrckkpSP29eLEYhHqokNn644f092nhr9JjjyKVmeeoOD7zY7cWlc5y5NWSbFGVd6EgPPJSwiWuuLqne8pUha68K+1aCX1AW8Dbf6Y1Yj2/aXmIBoMvkl2Ufy+4pbLxeWVrLpa2RQaXDJJ44fyab5JtWfMe2p2WXu3oeseZesQxLd2fiUpS'"</definedName>
    <definedName name="_AMO_SingleValue_587946619_TaskState.12" hidden="1">"'f5Du467txeQ41EWJRT7Kds2dqT37hL/73ddWiIyyhqpPh6sN6iZpNI78Fn51nH5Od4KyCeDyufqoPvA/sP'"</definedName>
    <definedName name="_AMO_SingleValue_587946619_TaskState.2" hidden="1">"'myXQ3CqB5nYJNHdKoLlbAs29Emjul0DzoASah6X4hI2CqPJWucu+I41HPEV5+e/I+QgsnOq9HR3NT7WaKPqQ0NfUhk8ofpoh3kkXqcjc7ghFx3iEuzFFnW4sR3jSpPQeMI4JluPjuR7ofuikr7kizim1/jIGbOI8xX+FYrQXwixhvFo5Jc1aMXkVlK7TMKnCpL7CtdTfBf4t3Ol6/E4xzQWVU4/oKknd+a3IEnRDeimcIccYuLlMXB6LqPA'"</definedName>
    <definedName name="_AMO_SingleValue_587946619_TaskState.3" hidden="1">"'nDyFyhuNq2NeWhmkWqO1qCv79ug3SXTrrkpZzhfM9wdaozHtU00S/ZhWtSvSlLpHmlVelr9ET4THW6fD2x/TemOpxCWi9d8VhZpSD1/shfhy2yl5Tb6lD3rKCXH3iZeT0wSqAqLJX7Df0OY/ZW/uqhqugqPpNIKSgIiL/dDT03sJ79g8sqQb9nuD/PSB/IH0M6m891/9GcuL2uen48bdrrwPhKjhEeVUS4DnMBctBLlj2c8GylwuW3Vyw7O'"</definedName>
    <definedName name="_AMO_SingleValue_587946619_TaskState.4" hidden="1">"'SCZTsXLFu5YNnMBUs2HO6RiTgMXi+ZzOOPaSTn3tOGro5fD5ZJQl1Sa9YL8Dg/o7QNsoEetUBdZwTsE2BrdvTwRJyKaFiMKHZ80cjqaaVBo5NhWqlR6gBwFkVEQi/u2FFdi37DmGKd8BgtfcSanJdwDvKMb+t4dsG+oH40EsocjquJZ1/nxnIN3ZwhxpgXzzns/RjHSWLJiou4o+1UWcE1fh2KuYXPmhVooVFcFGObpyjBJtqzm7lt4YJmQ'"</definedName>
    <definedName name="_AMO_SingleValue_587946619_TaskState.5" hidden="1">"'pLiWZwdqL7UGeV6BGyw9oU/kOMEKp+/byLndVqw9c/UVxH9FDG+MSIZx1rPWOe5RVCiT+flJ4wPdw5v+/GKRl/eOr3dW6cHwfs6fWqJKhTjfyM4v+79OsrWCp6DGsfk7nOc475j4/8ZW34ps+i9/V+klb1oXd44L7U6ekjut6UuarifOqOxxXruBlrdOH8bN/4VHbM0cK4tgUdP17LLsrmhsZJOwTFnEPWi7OGKbGLedvwMtawGTMesDSmu'"</definedName>
    <definedName name="_AMO_SingleValue_587946619_TaskState.6" hidden="1">"'8KtB5tWyAaX9PHse4S14NN2kuksyxyGh5ZxEunkQmcvdTsk0/zqGAUUWNVxzTockuezncpiNACzpV5QkyaGvK4leTTIgTHJm6sEZDeZ3XIZTT0rW+bK4dQnlc7G5JHxsLQkf20vCx86S8LG7JHzsLQkf+0vCx8GS8HG4JHzI9RWL5qSaqhULWz3hbcX71Npmz//ii8u/gMs/EGmIVnnC5Gi0v9X2rntQsDeukY3wWdf1kPHTaEnddGqxc7Z'"</definedName>
    <definedName name="_AMO_SingleValue_587946619_TaskState.7" hidden="1">"'SB1koRcUruuR5zzR3cRwhtWFD1nG0M0nRjuE8ar2MbinZLOoaVE+Qx9iUsanF2NSmsSpjVblb1ZaxKmNVuVvVtrEqY1W5W9WOsSpjVblb1a6xKmNVuVvVnrEqY1W5W9W+sSpjVblb1YGxKmNVuVvVobEqY1ULGAXdMHZl7CrQruIg42cR1dxlsnU9dXu9dot4Xt61PUF7jJQxIx22x0oZvHDLeC6NepP5d7gpZ41A0G4I5dhG0A4JZrWC+2'"</definedName>
    <definedName name="_AMO_SingleValue_587946619_TaskState.8" hidden="1">"'2l4FZPeaF5W746G5DOrFCt5Nf2ZaMV54fLaQGzydKO5T9sDW3YOzmKjwvWozcnBy4s/vX/A/LC3pwV4kjkrXjelxce053irUs6l1csflcMsXMD3x8k33Xc7jdGs6/f/4I7uT8Jx8fX/95rOMN211jcKm4/tP/9o2pGm1x0NC98GY/5+LucJ8arGa9WslfTIzHj34x/y+7f+Hs+R5DoBFef8LswPs74uNJ9XFC/2/g54+fy8HMN2pPD+Djj4'"</definedName>
    <definedName name="_AMO_SingleValue_587946619_TaskState.9" hidden="1">"'5bFx4kxTuPfjH+bZ9apjhpYZ+eMv8V9ZqI44+Hm9nA6lvAdQ3rIP2Z8fxAxvi0kV+++h9fl1a1xN6hrV/BkLSb2TWiZGmdqXOkxhT4nlTyq+Nlrd/Gz7XJXmCP2J1u2efVi57NXYdYy3UiYu2yT+HR9Lzll9cn8t98nZ/fFUbzHec90XjOcUjovdMnEt5H6rh12Tl39h9XYga2aUo+r4OP4/3Nki1CU30vaJqWTT/dpqyplVZMouPTrFDvM'"</definedName>
    <definedName name="_AMO_SingleValue_617623402_TaskState" hidden="1">"'Partitions:13'"</definedName>
    <definedName name="_AMO_SingleValue_617623402_TaskState.0" hidden="1">"'SASUNICODE7V3pb+I4FPfnlfZ/QF1pPoxmS+9Dc4nSazQt7UKno/2EKKUzaLmGQGer1f7v+/NzHCfOQRJCAqwVAYnz/C4/Pz+/OOYd+8j+Zn3WYyX2zDpszCzWZUM2YO/ZBttmm2wLvyXcGbA2yh9xd8C+0d0pm7An9js7wvlH9oH9yn5h79gdawHHX6gzwFkfNTlsA9B9HC1QeME9DvUAqh3Abji0OeQeaO4SXUmb4+vbWCr4bLIzdoFvS'"</definedName>
    <definedName name="_AMO_SingleValue_617623402_TaskState.1" hidden="1">"'cnC+SlhagNHF3g77A3q3Wvy7ANuGzi3HOwcqgrOepBkCljO6wDfXLIxsPcI4hbXnNcu8H/G3RdQHoJuh7ByavvQQQe6aIPzB3aM7z22A1rHuNpwNHNP0ncdyavA0qOzNugJLnWtTXA1wVUTkp/SecvGY0Vg9mJpk2w/SCahTy5vje7x6zauLbqSFCzUnNj88XYbEFw5Jr0x6v3MhVKdKD0TnSnK8qA5ccp5m03oLF+6A6qdB80R9YnnHG3H'"</definedName>
    <definedName name="_AMO_SingleValue_617623402_TaskState.10" hidden="1">"'OSLk5ffijknJ5NN92qpKWdYkCm79KsUOE5T1Ce4xFufuvaa4v9iIxHdLVtj2aXwxnqZpr78sz8GTd5RrOtkVnrNYBH6xW3gWmHU/of65p0nHhL7npyNbQWHNCiPfWdub78mOhq73LDWS1I7DaZdj90o1AsrYLlnfVfW846ksbUTgUTO1koanRNyLMfUp0mvFo3ROo+oEZUPiezaFKY3iV85MM+ifAXSdR+tQzdf88W9cbd9QLz/1zP7c2Lw'"</definedName>
    <definedName name="_AMO_SingleValue_617623402_TaskState.11" hidden="1">"'1hU/YsGeED+gfUtavwFRHTKnuydjNfaeP8rHNg4h0w2faKhLeBZ87uFIY7gHj389wbLdJbS4Kj7b8d4Ae2XILLY3o+5b6jGVnbUXGOHzmrCI2qemGljFQXkVvfW9LxGkf95ggMhVT6rE1n644f892nQp9RjiyaVleeoeD70o7cmlc5y5JW8bFOav1JAZeS1hEtNYX1e/4iBK314X9p4PeUlfwStzqT1mFbNvfYgKizuQ/lE9pfFDcermwtJ'"</definedName>
    <definedName name="_AMO_SingleValue_617623402_TaskState.12" hidden="1">"'ZN3iODWoNLPnL8SDrN16n/DGnvzTZzz1Jkz7tmLZLowcanLD3O/6tv4srtNVTGwqKaYt9ly9ae/O/U5P/jvgkNcRlFjxT/Sq+PvOkk0mf66XnWMfk53gmI+8Pap+zg+8D+Aw=='"</definedName>
    <definedName name="_AMO_SingleValue_617623402_TaskState.2" hidden="1">"'S3G7AJo7BdDcLYDmXgE09wugeVAAzcMCaB4VQPO4EJ+wlRNVPiq32XeU8YgnLy//HTWnwMKpPtrR0fxUy7GiDwl9S2P4iOKnCeKdZJGKrO2OUHSMJ7gaUtTpxnKCO3Uq7wDjkGA5Pl7ria77TvmGK+Ic0+gvY8A6vsf4LVGM9kKYJYxXK+ekWWtGXQWl6zRMqjCpb3Au9XeFXwtXuh6/U0xzRe3UIbpKUnd9K7IF3ZBeCheoMQRuLhOXxyI'"</definedName>
    <definedName name="_AMO_SingleValue_617623402_TaskState.3" hidden="1">"'q/M5TiJzhuGr2uaVhmgRqu5yAf79ug3SXzLqk5dzg+5FgK9TmHeppYl6zilYl5lLXKPPKq8o36I7wGJt0eOdj+mxMzbgEtD674jATqsH7fR8fDltmr2m21CJvWUKtLvEycOZgJUCU2Sv2G+acp+ytfVbBWVBU/SYQUlARkX8yGvps4T37B5ZUgX7P8PsekD9QPgT1t57zfyM5cfvcZPz4x7XXgXAlHKK94nMcjqlEbaePMvExl2LIcrw2kh'"</definedName>
    <definedName name="_AMO_SingleValue_617623402_TaskState.4" hidden="1">"'ytjSSHayPJwdpIsr82kuytjSS7ayPJztpIsr02kqyuHO4s8ipI4Y2q480QhpT5f/TMuVZnHhAsk4S6ptlPJyBCXUdpa2SHHZqxtJ0nJp8AW7Fnm8/EqciecF7EvMA7e109rdToaVaYVipU2gOcRTNooRd3rkGdizzTkPpd+Jw+eYYjPi/hHGSZD6ni3hX7gv5RiylzOK467n2dG8stdHMB/zYvnkvY+ymOs9iS5ZehibZTZQW3+LQoRyN81'"</definedName>
    <definedName name="_AMO_SingleValue_617623402_TaskState.5" hidden="1">"'iRHC43iIh/bPEcL1jGm3s1tC3zMjI9ncXagcm8XVGsK2GDtC38g88qqnj+XJdcBNGDrnym3JfJaIh8+IBmHWiZV57lBUCIH6OUnjA93De/48Yqy9W+d7Oi9k3HiubEujUQlygl9Izi/7v06SjcKXoIax+TOUV3iumXjX8eRX8ossn3/F2ll1lWXd5aXWh09xPfbUhcVXI+dp3f5eu4aRt1Z/nbW85LomKWG78oSePRkI7tsmzuap7VyjjmD'"</definedName>
    <definedName name="_AMO_SingleValue_617623402_TaskState.6" hidden="1">"'qOdlDzdkE/OO4xfoZRVgOmVNSHGDTwUyr5YNKO1nOfMIH8Gj6cbVXZxn4hJaPsNO9txc1nKPU7LMv+6tR5FFBeec0z5JLue5HGYrAEvyFYhxaujrEKNXH/YIk1zJ8OQ8PeRXXIZzT0na9RWz1rEVz8X2kvCxsyR87C4JH3tLwsf+kvBxsCR8HC4JH0dLwsfxkvAh1+MtmpNyolEsbLWddxTv0mibvv6LLy7/Ai7/QKQhRuURk9lo/6jtXSe'"</definedName>
    <definedName name="_AMO_SingleValue_617623402_TaskState.7" hidden="1">"'nYO9cmY3wVTqbIfnTaEnddPjap+g1PlIHaShFxSu65FmvTGrjOEFpzYas4mimkqI5g/Oo9ZW6paSzqFtQPUMdY1PGphZjU9vGqoxVZW5VO8aqjFVlblW7xqqMVWVuVXvGqoxVZW5V+8aqjFVlblUHxqqMVWVuVYfGqoxVZW5VR8aqjFVlblXHxqqMVS0gC7pl7MrYVaBdzYKc/RRRPbuMt66naq/XbhDPy7u2J2hPqiKeSIftyVUEL9wyfh'"</definedName>
    <definedName name="_AMO_SingleValue_617623402_TaskState.8" hidden="1">"'ZGvc78O6IVs0YgaPecYmwjaEcds1rB/bZS8KinvNC8I1+V9UhnVqhWshv70tGa5YeLGQHTydKcyX/YGtqwd3IUH1esQ29O9lxY/Ov/e+SFvTVLxJGoW/K8qys8prvE25d0Lm/Y7F2UxE4/fD+pbNdxu98YTb9+/wuu5H5WHB9f//uo4QzbjWlxq7j90P73j8opbXLR0bzwZTzm4+9ynhmvZrxawV5Nj8SMfzP+Lb1/4+/5nECiM5x9wufK+'"</definedName>
    <definedName name="_AMO_SingleValue_617623402_TaskState.9" hidden="1">"'Djj4wr3cUHzbuPnjJ/Lws/VaE8O4+OMj1sWHydynMa/Gf82z1OnKnpglV0y/hb3hYnijIeb28PpWMJ3DOmg/pDx/UFEfltIrt59D+/Lq9vj7tDXbuDJGkzsm9AwPc70uMJjCv2ZVPyoYt17d/5P2+WuMCfsT7Zsz9XzfZ69Ck8tk2XC3G0bx6fre8kpq4/nv/0+Ob0vjuJ9lvdM5jXDKSXzQtdM/Jde17XDzrlr/rAaO7CVE+pxFXwc//0Z'"</definedName>
    <definedName name="_AMO_SingleValue_621796666_TaskState" hidden="1">"'Partitions:13'"</definedName>
    <definedName name="_AMO_SingleValue_621796666_TaskState.0" hidden="1">"'SASUNICODE7V1ZbyI5EPbzSvsfUFaah9FsyH1oLhHIMRpCspDJaJ8QATKDlmtoSDZa7X/fz+V2H+67abph1moBfZTrcrlcZbvNO/aR/c1GbMhK7In12YwZbMAmbMzesy22y7bZDn5LeDJmXdzv4emYfaOnCzZnj+x3doLzj+wD+5X9wt6xO9YBjr9QZoyzEUpy2BagRzg6oPCCZxzqAVT7gN2yaHPIA9DcJ7qSNsc3MrFU8Nlm5+wS35KSg'"</definedName>
    <definedName name="_AMO_SingleValue_621796666_TaskState.1" hidden="1">"'fMaYeoCxwB4++wNyt0r8hwCbhc4dyzsHKoKzoaQZAFYzusY31yyGbAPCeIW15zXAfB/xtMXUJ6Abp+wcmqH0EEfuuiC8wd2iu8Dtgdap7jasjRzT9IPLMmrwDKksy7oCS5Vrc1xNcdVG5LX6Lxj4jFCMLuxdEm2HyST0CeXt0HP+HUX1wZdSQoGSs5N/ni9jQmuHJPeDOWec6HUJEpPRGeBe3nQnFv3eZ3N6SxfumMqnQfNKbWJpxxtx01x'"</definedName>
    <definedName name="_AMO_SingleValue_621796666_TaskState.10" hidden="1">"'iOB6sTh37jXF/cVWKL5bssKuR+Or8TRtc/1leQme3L1c2xpd4WMWq8AvdgvPArPqJ+x/YmjTMafv5enIWrCxZoWR76ztHu/JjkZSWwvWWDl2y7F7KRl/JWtfdjl3nyfvtkLw2NlUScFTIu5Fv/cY6lniUbqgnm+OexPiO5rCgnraupUN+u3Br+o8XId2TuWNUeNq+4ZaYs2VoTmxuUuKdrtlZm0PsGEp61dgaiLus5/J+Mr5ZIT7M5MHEY0'"</definedName>
    <definedName name="_AMO_SingleValue_621796666_TaskState.11" hidden="1">"'GZ8N2tLoPPk9wZWO4B4x3z8GZWSeNpSj0TPnvAD015RZamtL3LbUZwxxZFaO6wdmtHVVJTbeUrN5u+Wrtu2siTv04/bYYTVhQi214dMX5ezLLVOgzxZFNzfK7dzj4zrFTh8ZV7pLUZVycUbUnMfBSwiLCtb6qdse9ftxWF/S/C2pN1eGVuNXXWIVs21tjAqLJ5L/CLqh/sLl1c2EoNZu8RfrVBpd8avmRdJpvUvuZ0P6YXebMJGTLu2Ydku'"</definedName>
    <definedName name="_AMO_SingleValue_621796666_TaskState.12" hidden="1">"'jBxGdbepz/tN3GldNr2KMKBpUUeyMbpvbk/9Ul/+/cbWiIyyhapPgnYLXnTSeRmo2n51nF5OV4zyc2D6qfsoXvA/sP'"</definedName>
    <definedName name="_AMO_SingleValue_621796666_TaskState.2" hidden="1">"'twCaewXQ3C+A5kEBNA8LoHlUAM3jAmieFEDztBCfsJMTVd4rd9l33OMRT15e/jtKLoCFU+2Z0dHyVMuxog8JfUt9+JTipzninWSRiiztjFBUjGe4mlDU6cRyhidNut8HxgnBcny81CNdj6z7W46Ic0a9v4wBm/ie4bdEMdoLYZYwbq1ckGaNiLI2lKrTIKmCpL7BudRfHb8GrlQ9fqeYpk711Ce6tqTO8kZoDToh3RQuUWIC3FwmLo9BVPi'"</definedName>
    <definedName name="_AMO_SingleValue_621796666_TaskState.3" hidden="1">"'TxwA5g3E1zHNDwTT31XY5Af9e3frpLpl1Scu5wXePYCtU531qaSKv2USrErnUNe655bXvb9ET4TG26XDnY2o2ZmdcAlrNrjjMnErwdj/Ch8OW2WvKljrkLUsoNSBexlYOVgJEmb1ivyHnrLG35lkFZ35R9RtfSEFFRP7JaKjZwnv2DyypAv2e4/c9IH/g/gTU37rO/w3lxOlzk/Hj7dde+8KVcIj6KsXAc5oJlpNMsBxnguUoEyyHmWA5yA'"</definedName>
    <definedName name="_AMO_SingleValue_621796666_TaskState.4" hidden="1">"'TLfiZY9jLBspsJlnQ4nCMTURjcXjKex5/QSE7P1Ydujl/3l0lCXVNv1vfxOD+jtA2ygT71QF1rBOwTYCtm9PBEnIpoWIwodjzRyOZppUGjk0FaqdDdIeAMioiEXpyxo30u8oYJxTrBMVryiDU+L8EcZBnfVvGszr6gfTRiyhyMq4lnX5fGcgvdXCLGWBbPFey9huM8tmT5RdzhdmpbwS0+HYq5hc+a52ihYVzkY5sXqMEm+rO7pW2hTjMhc'"</definedName>
    <definedName name="_AMO_SingleValue_621796666_TaskState.5" hidden="1">"'fGszg7sXOqSSi0A66994Q/kOIFdzpubyHmdFmz9M+UqIk8R4xtjknGiZMYqzy2CEjmdm58gPpwl3P3HKxp9eWtlu/dWBsFznQH1RCWK8b8RnFf3Xh2l6wWvQI1jcuYcV7jumPh/xp5fyiyyt/+LtDKLVuWN8lKbo4f4flvqooLrmTUam6/nbqDXjfK3UeNf4TFLA9+VNfDoyXp2WTd3NFbSyTnm9KOelz3ckE0s249fopVVgKnG2pDiBp8K'"</definedName>
    <definedName name="_AMO_SingleValue_621796666_TaskState.6" hidden="1">"'ZN4sG7C1n2XmEdyDh9ONq7s4cxwSWs5JJJsHkaWc/ZS8513HMKTIooJzzumIJJd5LofZ8cGSfEVJnBLqupLw1SRDwiRnph6t0WB+xWW4cN1JO18WtS6heC5214SPvTXhY39N+DhYEz4O14SPozXh43hN+DhZEz5O14QPub5i1ZyUE/ViQasn3L34gHrb9OVfPHH5F3D5ByIN0StPmRyN9vba7nUPNuydY2QjeNZ1O2D8NFxSJ51K5Jyt1EE'"</definedName>
    <definedName name="_AMO_SingleValue_621796666_TaskState.7" hidden="1">"'aSmHxiip51jPNXRxnuNswIas42qmkaEdwHrZeRrWUdBZ1C6rnKKNtStvUamxqV1uVtqrMrWpPW5W2qsytal9blbaqzK3qQFuVtqrMrepQW5W2qsyt6khblbaqzK3qWFuVtqrMrepEW5W2qsyt6lRblbaqFYyC7mi70nbla1dRkNGziPbcZbx1PVVzvXaLeF7ftT1+e4wUMSMdtMdKEbxwy3gujHqTeXe4KWaNgN9uCMXYht8OCXq1gvNtJf'"</definedName>
    <definedName name="_AMO_SingleValue_621796666_TaskState.8" hidden="1">"'9ez/ZCy/Z8VTYknRmBWsmu70tHK8oPF9MDppOlHcl/0BraoHdybD7qrE9vTg4dWLzr/4fkhd0lS8SRKFtyvS8vPKbzjrstqVzesOhdMcTODXx/kGzXcTvfGE2/fv8LruT+JBwfX//bU3AG7a6xulXcXmjv+0fllDa56mhe+DIe8/F3Oc+1V9NerWCvpkZi2r9p/5bev/H3fM4g0TnOPuFT1z5O+7jCfZxf3q39nPZzWfi5Bu3JoX2c9nHr4'"</definedName>
    <definedName name="_AMO_SingleValue_621796666_TaskState.9" hidden="1">"'uPEGKf2b9q/LTPrVEULrLIrxt/ivtRRnPZwS3s4FUvwjiF9lJ8wvj+IGN8Wktvvvge35c1tcXdoazfwZC0m9k1o6RanW1zhMYU6JxU/qvjZW3f+s+1yV5gz9idbt3n1fOezN2HWMtlImLNu4/h0dS852+rj+W+vT07vi8N4j/KeybxmMKVkXuiaif9GGjh22Llw5A+bsQNbOaEeN8HH8d/n0B4hL78Xt09KJp/q0zZVyrIikX/tVyl2mOPe'"</definedName>
    <definedName name="_AMO_SingleValue_65748969_TaskState" hidden="1">"'Partitions:11'"</definedName>
    <definedName name="_AMO_SingleValue_65748969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65748969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65748969_TaskState.10" hidden="1">"'gVuyx7K1dWux8KAqGmbc7c2vvoXtjxbWg+sk/Dlroo5n/ISxgSveVOj4yBF2CdpJfrIGor7Hbh9nTmQb5BzjdUk+R3Jhlp96c0j89+Xto4TGNDZn1uTb/7xeP5lF3ngmuc5eTqsaV3yiyaD6KVv83tD/'"</definedName>
    <definedName name="_AMO_SingleValue_65748969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65748969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65748969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65748969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65748969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65748969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65748969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65748969_TaskState.9" hidden="1">"'ie27dROCB87Jih5+JRY+yH3og+hPVM0Se+4RzSQNmO940gorykbu8df9aBRS/GWxBut6q74wcnNnXPG1HtmTPEF+FA2fAanNrySfU21fueVCdLnpg7SVwbHarYvrUDPMxzbHO5As/pErLlZ1s2NJNyb9ndB/WjaLUvpkX9b3EYW5rhfzjkEx17iXWBPDh51fkuZM+a05xK8te+uiaD0bSFDPCs2Ki6CninrRUkD7UHUS52qXPqraJEUbVLv'"</definedName>
    <definedName name="_AMO_SingleValue_662231970_TaskState" hidden="1">"'Partitions:11'"</definedName>
    <definedName name="_AMO_SingleValue_662231970_TaskState.0" hidden="1">"'SASUNICODE7V1Zbxs3EJ7nAv0PggvkoUgtHwnaoDkgW74QRVYl2UGfDFmWG6G6osOuUfS/9+NwufeuuKs1VwYIQSsewznI4cyQS9Pv6RP9Q2MaUYUeaEBzWtCQpjShD7RD+7RLe/itoGZCfZTfoXZCf3HtipZ0T7/Qb0h/oo/0I/1A76lLPeD4G20mSI3RUsB2AD3GpwcKT6gTULegOgDsjktbQL4BzUOmq2gLfGMHSw3fXTqhMzwVpQXSd'"</definedName>
    <definedName name="_AMO_SingleValue_662231970_TaskState.1" hidden="1">"'cbUB44h8A7oNdpdh+R5C7h94NxzsQuoY3A2giQrwApeJ3gKyebAPmKIFvKC1yHwf0btEyhPQXfAWAW1t+iDAfqiD85v6R2eb+gAtN4ht+P2zDVLP3QlPwaWEaf6oCe5DPfaErklcjeQvM7pnoNnkYI5iKXPsn1nmWR/CnmbXCfyfeQXnFMUFmi5dPgT4zZhuKomvTnaPRqh1GZKD0xnhTITNJduuRizJadM0J1xvz7w/Osbl3XCrU3QbDly'"</definedName>
    <definedName name="_AMO_SingleValue_662231970_TaskState.10" hidden="1">"'I9b8PIcxRTk+iPHvSeNTdfF9pP8B'"</definedName>
    <definedName name="_AMO_SingleValue_662231970_TaskState.2" hidden="1">"'mqPonx/7xikeGKd4aExfBxhHc3YnSNHMSAZpmhnLIE1Toyl8VJ++oUz4f1P25xtaroBFUL1zYoXNqVa1fLGClhZpxtHEEt4/m99Wrf3+OoxRRkNfUBbE45XvcI2Ucpc/wYgqHE95MZOEDsdHAmbJLQSvY3wFbJV+5ninxyNcQash8zJxo6gKIKr0in5C1Fin351UDak4v/g6FlJSkb47G42wD/xA/1IDNUeICBvIvcKcWAFiya289H/AGIe'"</definedName>
    <definedName name="_AMO_SingleValue_662231970_TaskState.3" hidden="1">"'v4vLhxRD6ONOk8+tedhn9szuZc6kB+vxWNOgdGKa3b5jec1ML+lmT1J5/5IJxkklqxdEK+oGwHT5Cbspr4WhEOoPHWXHZnFeCahV2Adia4wnEKlb5ILmqFVZFerK5u0JJpt/ktWgS/RqXjgAnrMjC4aDBdnfAPtBLS784Za+pT/8SaeXRGkxjmZuXZA4UdT+1RaoH9kMG+TlGXYOu4CObmjIn42qj7uvGWFromzPo4aZ4zqFZdXxOtCWrZu'"</definedName>
    <definedName name="_AMO_SingleValue_662231970_TaskState.4" hidden="1">"'jRqtbY59NTTwta+PbYU0vvtzSooWlcmNHNU4xgGxaqu7EuNHjfSxePOT1It5fnaH2HMhVPnuPb45J5qn0oZvwV1Rryc3fVYlYDmpi9RYy/sHJNPGtbqAPptkCNQpc9cM+wl4qjbmrkL3n0Nx35M1iQGjDVsZLsAq6LXOOF6YDX+0XGKh2Gk28jstDV7TudVb+CbnNd1h191cq/M6DKovvcovQao99mTscsuYpBBcxeDJbsbxx0WoTfO6S/b'"</definedName>
    <definedName name="_AMO_SingleValue_662231970_TaskState.5" hidden="1">"'RgxJrVXc+/uNYickOE0UJJ3B2ndjm7ZXBxsBReHpXER3Q0un4vyNCNu17h8PsxoRzWTdUraJw5a5yFb0fztnyLx1hW4/AMeRFrbmbsDELXGwR1eD7artVe7m7CSTpfUT6e2dqdX9UEeSml+KCx50fvTfXyOUNp0II/xucklxc0aztPeDIQ1ZXON2rc6ZXWqYJ06sDpldapgnTq0OmV1qgCdaoHqCdrYeMrq1PPolI2orFYVr1U2prJaVbxW'"</definedName>
    <definedName name="_AMO_SingleValue_662231970_TaskState.6" hidden="1">"'2ajKalW8Vq2DXL/L5e2t6b1POHbeLHeY5+19pxB3Dr2M/dKks/9l8CI047E06m2K/uVFGXzIGfJQsl6Ez6Wa4OMl7KN7J6ri/Z1nfzb1ecc04j5bJPZKcV4vH611Frgc35dPlpu1/Ce9tT/j/Aol4X0nxUeDBnyOcuTDouRp4znHr5hdQ2f2eC0rzJFsWwmc+5S20l8SnEvZT5h0UCdgjwBd7MkR//nRBcsiPU+2cyNXyN0zj2PGJ04c3IV'"</definedName>
    <definedName name="_AMO_SingleValue_662231970_TaskState.7" hidden="1">"'w3pM8EWPu3EgU2tMHDyafTj53FC9tmYj2xHnTE2vVrFUr2aqFYzBr36x9y2/fxMnCI0h0gtQFvg1r46yNK93Gxa24rZ2zdm6z3dhLtLngE/XWxlkbV7aNC+8eWftm7VsRcVyT/y7S2jdr37YlhpO79Na+Wfu2efxmrZu1bttg3YJvIK1ts7at3DMd6m+ej+hP2rbTG2ZPTbyEN+TZdl39Y6vj1dQNqR302eeAJ9PzYFGvlN8bpfG+zn9k8x'"</definedName>
    <definedName name="_AMO_SingleValue_662231970_TaskState.8" hidden="1">"'tplF7GuSzx++j0jPeX6n5bampeJ3MQP9N0z50F5+xLlbIakih+9MUNw8JDTcGVgLvT4tx/U4CYDzup+Fqshf1Ijz/PTLpxbmauBjyqnpSqRdf1Bdn6wmvnt1BeaScFjxfbVkJ4Ksz9gKPB+1Qt0KN0SlOOAif8HGhQWHH82XBj87gbz8J9nt6HXoQb9Ze6vX1J4i7seiBe9mMLtpwy9I4TQ99Cj5SsX4GpDR/k1Slb768Zo3zu8CA9Y/Lax'"</definedName>
    <definedName name="_AMO_SingleValue_662231970_TaskState.9" hidden="1">"'POcv+LXa32N+ujNHnNnPJq5sd85cncBOXPklb0z42eL5L1GMhqVkXDyGkPcHv7kw1Hne839aysvwg2PenAEksqfSyPEfXe6+pB0L15YOxqYL2JM6lTjno9qiYRok7o5fsUWzeM2yMUipE3rdSU4F+PGWsg9c/U7eTzS74kR4zvlGzn65F9RKM34Qj2W59bBJ3tf99b7XeT8Gr0k/z5Gl+Q9WAun79Qdvtlv199FD41o5Kz15P8KCHuEfBKF'"</definedName>
    <definedName name="_AMO_SingleValue_671486722_TaskState" hidden="1">"'Partitions:13'"</definedName>
    <definedName name="_AMO_SingleValue_671486722_TaskState.0" hidden="1">"'SASUNICODE7V1Zb9s4EJ7nBfY/GFmgD0U3zn2gFxznKpo4WTtNsU+G4zitsb5iOekGi/3v+3EoWhJ1WJJlye4Sgm2JGs7F4XCGouh39JH+pj71qETP1KExWdSlIQ3oPa3RJq3TBn5LuDOgNsrvcXdA3/juE03ogX6nA5x/pA/0K/1C7+iGWsDxF+oMcNZHTQHbAHQfRwsUXnBPQN2Bagewa1PaAnIHNLeZrqIt8PVtLBV81umEzvCtKFk4P'"</definedName>
    <definedName name="_AMO_SingleValue_671486722_TaskState.1" hidden="1">"'2ZMbeDoAm+H3qDerSbPLuA2gXNjil1AVcFZD5I8AVbwOsC3kGwM7D2GuMa14LUL/J9x9wWUh6DbYayC2i500IEu2uD8jg7xvUNboHWIq7WpZm5Z+u5U8iqw9PisDXqSS11rE1xNcNWE5Md83rLxWBGYvVjaLNsjyyT1KeSt8T1x3ca1xVeKgoWaE5s/0W4DhivHpDdGvR+5UKozpWem84SyPGhOpuWizSZ8li/dAdfOg+aI+8RzjrbjpbhZ'"</definedName>
    <definedName name="_AMO_SingleValue_671486722_TaskState.10" hidden="1">"'3aetqpRlTaLg1q9y7DBBWZ/h7mNx7t5rSviLtUh812yFbZ/GF+Npmvb6y/IcPHlHueZ0dkXMWSwCv9wtPAvMup9w/qGhyceEv+eno1rBwZoVRrGztne+Jzsaut6z1EhSOw6nXY7dK50RUMV2yfquU887nqrSRgQeJ1MraXhKzL0cUx8ivVY8Sqc8qk5QNmS+k1Aoz9CNk4f549q4Wrzi3nvsyerc2Lw1ZV9fszO9O9i9kuErMNURKzr3VEz'"</definedName>
    <definedName name="_AMO_SingleValue_671486722_TaskState.11" hidden="1">"'mvtNH+djmQUaw4Rm0E+Fug89DV/1bQPh3KRzbmq7Ngf/elv0GsCNbZqmhEX9fcz+w7JlYOQscng07UZjSckObBXA8hd7y3laI0zZuPy9nH564F9Z8mhL8Pdt1KvwZ4cimVUXpDQ6x0+zIpW+duyQtGRfnrNZTGEQtaQ/RWl9UnxOjRNweF/Y/DXpLXcDTCJs/pgpbtr/FJESd1L/rPrHPd7j1cmFpLZu0Nwa1hZB7NPUg6fRe594z5N002+'"</definedName>
    <definedName name="_AMO_SingleValue_671486722_TaskState.12" hidden="1">"'TOO1S/u6QWy3Nn43PsPM4/A6/jyu0xnDkIi2vKnZQtW3fq/+eS/wPxOjQkZJT9Uf6fsj6WppNIz93T86xj8nO8FRDJh7VPeYrvA/0H'"</definedName>
    <definedName name="_AMO_SingleValue_671486722_TaskState.2" hidden="1">"'AM2tAmhuF0BzpwCauwXQ3CuA5n4BNA8KoHlYiE/YyImqGJXb9B1lIuLJy8t/R80nYBFU7+3oaNFUHxFfiE8xMr/gXtP+XhQH5VjRl4K+5hhmxPHjBJwli9RUbXeEpmM8wtWQo243liPcqXN5BxiHDCvwiVoPfN2flq+5Iu4xRz8qBq7je4zfEseoL4xZwXi1csqatWbUdaB0nYZJFSb1Fc6V/i7wa+FK1+N3jukuuJ06TNeR1F3fimxBN6S'"</definedName>
    <definedName name="_AMO_SingleValue_671486722_TaskState.3" hidden="1">"'XwhlqDIFbyCTksZiKuPMQImc4rpp9bmmYJoHaLifg36/bIN0lsy5lOVf4vmfYCrd5hz2NzOtW0apkLnmJMq+8Tvka35EeY50Pbz6qZ6NOximh9exSwEy4huj3fXwEbJlec7bYYr9VQq0u8zKY5qAlQJTpFf2GnPuY3tpnFZwFZRVvAiElFZn5JKOhZ0vv6R9YUgX6PcHve0A+onwI6m895/9GcuL2ucn48Y/rrwPhSjhke5Vi4DnMBMtBJl'"</definedName>
    <definedName name="_AMO_SingleValue_671486722_TaskState.4" hidden="1">"'j2M8GylwmW3Uyw7GSCZTsTLFuZYNnMBEs6HO6ZmXQYapr3jDcSDHmG694ztq6Ovw+WSUFd8ijXCfBEP6O0NbaNDo9M7enM4CfAVuyo4pk5lVGynGlt+aKU1dNKjWdtw7RS4dIe4CyOlKRe3DGlcy7ziSHHQOGxW/JINj4v4RxkGfdWce+CvqB/1GLKHI6rjntf58ZyDd2cIfaYF8857P0Yx0lsyfKLxKPt1LGCa3xaHItLnzXJ0UKjuMjHN'"</definedName>
    <definedName name="_AMO_SingleValue_671486722_TaskState.5" hidden="1">"'k/RgnWMczdz24KIZ+PjWZwdODnWGdd6Amyw9qU/UPMHTj1/zqKedzVg6585h5H5i5z3GLCMQy1j1nluMJTM9bz8hPHhruEdP17xrMzbaRZ8O80sRA7U5ZGoxLH/N4bz696vo3Sj4DmoCUzuXOQc1y0b/8848iuZZVb3f5FWZde6vLO81OroIb7fVrqo4Ho8nS/N13PXMOrO8rez5sWiY5YavitL4NGTjeyqbW54DqWVc8wZRD0ve7him5h3'"</definedName>
    <definedName name="_AMO_SingleValue_671486722_TaskState.6" hidden="1">"'HD9DL6sA0zE1IcUVPhXIvFo24Gg/y8wjfASPphtXd3GefSho9awi2fMRVcs9Tqky//qOHkcWFZwLTvssucpzBcxGAJbkK23i1NDX20SvsukxJvXE6mE6SyyuhAynnpK0z9RmrdconovNJeFja0n42F4SPnaWhI/dJeFjb0n42F8SPg6WhI/DJeFDrTtZNCflRKNY2AoL7yje5dE2ff0XX1z+BVz+gUhDjsojUrPR/lHbux7Cgb1xzWyEP41'"</definedName>
    <definedName name="_AMO_SingleValue_671486722_TaskState.7" hidden="1">"'dD5k/jZbUTacy81mu0kEaSlHxii551k+g2ziOUFqzIas4mqmkaM7gPGodjW4p6SzqGlRPUMfYlLGpxdjUprEqY1WZW9WWsSpjVZlb1baxKmNVmVvVjrEqY1WZW9WusSpjVZlb1Z6xKmNVmVvVvrEqY1WZW9WBsSpjVZlb1aGxKmNVC5gF3TB2Zewq0K5mQc5+iug8u4y3rqdqr9duMM/Lu7YnaO+VIp5Ih+09UwQvwjJ+FEa9Tv6df4pZIx'"</definedName>
    <definedName name="_AMO_SingleValue_671486722_TaskState.8" hidden="1">"'C0X0ExthG0c4RZreB+Wyl41HO80LwjX5V6rDMrVCvZjX3paM3yw8WMgOlkac7kP2wNbdg7OQ4fF9ThNyd7Liz+9f899sLemiXmSNYted6jlx7TXeLtSzqXVzR7twy5o4PYNyTbddzuN0bTr9//giu1b4nAJ9b/3ms4w3bdWNwqbj+0//2jckqbXHQ0L32ZiPnEu5wnxqsZr1awV9MjMePfjH9L79/Eez5HkOgEZ5/wuTA+zvi4wn1cUN5t/'"</definedName>
    <definedName name="_AMO_SingleValue_671486722_TaskState.9" hidden="1">"'Jzxc1n4uRrvyWF8nPFxy+Lj5Byn8W/Gv83z1KmKHlilcxJvcZ+ZKM54uLk9nI4lfMeQDuoPSewPIue3peTOu+/hfXl1e9wN+toVPFmD5L4JDdPjTI8rPKbQn0nFjyp+9t6d/9N2tSvMEf1Jy/ZcPd/n2avw1DLZTJi7beP4dH0vOcfq4/lvv09O74ujeJ/lPZN5zXBKybzQJcn/jOq6dtg5deUPq7EDWzmhHlfBx4nfH5EjQl5+L+6YlEw+'"</definedName>
    <definedName name="_AMO_SingleValue_732119577_TaskState" hidden="1">"'Partitions:13'"</definedName>
    <definedName name="_AMO_SingleValue_732119577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732119577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732119577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732119577_TaskState.11" hidden="1">"'M5EFkusE9bTsT3gefJ+TRJYZ7wHj3M5yZddJYikLPlP8O0FNTbqGlKX3fUpsxzFFbMWIc3HO2Mzap6ZYyYmB7FbX23TURp36cMUGMVCyoxTY8uuL8PZllKvSZ4simZvndOxx8V9qpQ+Mqd0nqMi7OqNqTGHgpYRHhWl9Vu+MRJW6rC/pPB7Wm6vBK3OprrEK27a0xAdFk8p9oFxQfbG7dXBhKzSZvkX61wSWfWn4kneab1H4mtPdmlzl7Kb'"</definedName>
    <definedName name="_AMO_SingleValue_732119577_TaskState.12" hidden="1">"'LlXbMOSfRg4rMtPc7/6G7jyuk17BELg0qKfZcNU3vyP/KS/1/vNjTEZRQtUvz7sBp500mk9vTT86xi8nK855P3B9VP2cL3gf0H'"</definedName>
    <definedName name="_AMO_SingleValue_732119577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732119577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732119577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732119577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732119577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732119577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732119577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732119577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779436236_TaskState" hidden="1">"'Partitions:13'"</definedName>
    <definedName name="_AMO_SingleValue_779436236_TaskState.0" hidden="1">"'SASUNICODE7V3pb+I4FPfnlfZ/QKw0H0azpRc9NJcovUbTUhY6He0nRCmdQctVAp2tVvu/78/PcQ7nDiGBWSsCEuf5XX5+fs9xzDv2kf3NRmzISuyZ9dmMGWzAJmzM3rMy22FbbBu/JdwZsx7KH3B3zL7R3QWbs0f2OzvC+Uf2gf3KfmHv2C3rAsdfqDPG2Qg1OWwb0CMcXVB4wT0OdQ+qfcCWLdocch8094iupM3xjUwsNXy22Bm7wLekZ'"</definedName>
    <definedName name="_AMO_SingleValue_779436236_TaskState.1" hidden="1">"'OD8lDD1gGMAvH32BvXuFHmqgNsBzm0LO4eqg7MhJFkAlvM6xjeXbAbsQ4Jo4przOgD+z7j7AsoT0O0TVk6tCh30oYseOL9nx/jeZ7ugdYyrsqWZO5J+YEleB5YhnfVAT3Cpam2OqzmuOpD8lM67Jh4jBLMbS49keyKZhD65vA26x697uDboSlIwUHNu8sfbbUxwlZj0Zqj3IxdKLaL0THQWKMuD5twq5202p7N86Y6pdh40p9QnnnO0HTfF'"</definedName>
    <definedName name="_AMO_SingleValue_779436236_TaskState.10" hidden="1">"'0zZVyooikX/r1yl2mKNsRHAPsTh37jXF/UU5FF+TrLDn0fhqPE3HXH9ZWYIn9yjXsWZX+JzFKvCL3cKzwKz6CfufGDp0zOl7eTqyFWysWWHkO2u753uyo6HqPUuNJLXjYNqV2L3SHgFlbJes79r13OOpLG2H4LEztZKCp0TcizH1MdRrxaN0TqPqHGUT4juawoJG8Ssr0/Tb31/VebgO7XzNG//G1fYN9fJTV/bnxOauKXxC2cwI79E/pKx'"</definedName>
    <definedName name="_AMO_SingleValue_779436236_TaskState.11" hidden="1">"'fgamFmNK+J2M3550RymcmDyLSDc607Ui46qh7h7venQxnZms0UuJ+MGW+BdzUlFVoZkrfTeonhjlTK2aJg7NlO0qT2m0rswS2J1Fb3K39OG3iHAfE7MSCemnDoyXO37NZp0afKY5sWpOX3uLgO9FOHbpWuUvSinFxRrWexMBrCVsI1/qq+hofReL2tKD/cVBb6gqeiNv7KauRVXtbTEC0mPyX3QWNCTa3bi4MpWWT9EK/duAyTy2vkU7nLe'"</definedName>
    <definedName name="_AMO_SingleValue_779436236_TaskState.12" hidden="1">"'o5E9pps8ecOYnsc9esS7Lcm/hsG4/z78BbuHJ6Cnt+wqCaYpdlw9Sb/A+65P9CvAUNcRlFXxT/qayOs+kkUvP69DyrmLwc7/pE+UHtU7HwfWD/AQ=='"</definedName>
    <definedName name="_AMO_SingleValue_779436236_TaskState.2" hidden="1">"'nQJo7hZAc68AmvsF0KwWQPOgAJqHBdA8KoDmcSE+YTsnqnxU7rHvKOMRT15e/jtqLoCFU30wo6NVU31CfME/xcj8gnsd83tVHFRiRV8SukkxzJTixzk4SxapydrOCE3FeIKrCUXdTiwnuNOi8j4wTgiW4+O1Hul6ZJWXHRH3jKIfGQO38D3Db4li1BfCLGHcWjknzRoRdW0oVadBUgVJfYNzqb8r/Bq4UvX4nWK6K2qnPtG1JXXWN0Jb0An'"</definedName>
    <definedName name="_AMO_SingleValue_779436236_TaskState.3" hidden="1">"'ppnCBGhPg5jJxeQyiwu88BsgZjKthnhsKprmvtisJ+Pfq1k93yaxLWs4Nvh8ItkZt3idPI/K6TbQqkUteo8wtr11epjvCY2zR4c5H1WzUzjgFtJpdcpg51eD9foQPh62w15QtdslvlVBrQLyMrRy0BIgKe8V+Q859yt6aZzWc+WUVb3whBRWR+SSjoWZL79k/sKQa9HuG3/eAfEL5BNTfus7/DeXE6XOT8eMd11/7wpVwiPYqxcBznAmWo0'"</definedName>
    <definedName name="_AMO_SingleValue_779436236_TaskState.4" hidden="1">"'ywHGaC5SATLNVMsOxngmUvEyy7mWDZyQRLOhzOmZkoDG4vGc/jT2gm68E1hm6OX/eXSUJd02jW9/E4P6O0DbKBPo1APWsG8BNga2b08EycimhYzKh2PdHI5mmlQbOzQVqpUekQcAZFREIvztjRPhd5w4RineAYLXnEGp+XYA6yjG/ruHfFvqB/NGLKHIyrhXtfl8bShG4uEGMsi+cS9n6K4yy2ZPlF3OF2altBE58uxdzCZ81ztNAwLvKxz'"</definedName>
    <definedName name="_AMO_SingleValue_779436236_TaskState.5" hidden="1">"'XO0YAvj2e3StsDj1vh4VmcHdi51QbUWgPXXvvAHcp7ArufNTeRzrTZs/TPlKiJPEfMbY5JxomTGKs9tghI5nZufID6cNdzjxyuafXlrZbt3VgbBc50BjUQlivG/EZxX914dpRsFL0GNY3LmHJe47pr4f8aRX8ossrf/i7Qyi1bljfJSm6OH+H5b6qKG65k1L5qv525g1I3yt1HzX+ExSwPftTXw6MlGdtk2tzRX0s055vSjnpc93JBNLDuO'"</definedName>
    <definedName name="_AMO_SingleValue_779436236_TaskState.6" hidden="1">"'X6CX1YDplHUgxQ0+Nci8WTZgaz/LzCN4BA+nG1d3cZ5xSGj5TCLZcxBZyzlOyTLvOo4hRRY1nHNORyS5zHM5zLYPluQrauLUUNfVhK+mGRIm+WTq0ZoN5ldchnNXSdpnZ1HrMornYmdN+NhdEz721oSP/TXho7omfBysCR+Ha8LH0ZrwcbwmfMj1JavmpJJoFAtaSeEexQc02qav/+KJy7+Ayz8QaYhRecrkbLR31Have7Bhbx0zG8FPXbc'"</definedName>
    <definedName name="_AMO_SingleValue_779436236_TaskState.7" hidden="1">"'C5k/DJXXSqUU+s5U6SEMpLF5RJc/6SXMPxwlKGyZkHUcnlRSdCM7D1suolpLOopqgeoY62qa0Ta3Gpna0VWmrytyqdrVVaavK3Kr2tFVpq8rcqva1VWmrytyqqtqqtFVlblUH2qq0VWVuVYfaqrRVZW5VR9qqtFVlblXH2qq0Va1gFnRb25W2K1+7ioKMfopoP7uMt66nbq7XbhPP67u2x2+PlSKeSAftMVMEL9wyfhRGvcW8O/wUs0bAb1'"</definedName>
    <definedName name="_AMO_SingleValue_779436236_TaskState.8" hidden="1">"'+CYmzDb4cIvVrB+baS/6hne6FlR746G5LOjECtZDf2paMV5YeLGQHTydKJ5D9oDW3QOzk2H1esT29ODh1YvOv/h+SF3TVLxJGoW3K9Ly88prPE3ZdULm9Y9K4YYucGvj9Ituu4nW+Mpl+//wVXcn8Sjo+v/31QcAbtrrG6VdxeaO/7R5WUNrnqaF74Mh7z8Xc5z7RX016tYK+mRmLav2n/lt6/8fd8TiDRGc4+4XOlfZz2cYX7OL+8W/s57'"</definedName>
    <definedName name="_AMO_SingleValue_779436236_TaskState.9" hidden="1">"'eey8HMN2pND+zjt49bFx4k5Tu3ftH9b5qlTHT2wzi4Zf4v7Qkdx2sMt7eFULME7hvRRf8L4/iBifltIbr/7HtyXN7fH3aKv3cCTtZnYN6Gte5zucYXHFOozqfhRxc/eu/N/2i53hTlhf7J1e66e7/PsTXhqmWwmzNm2cXy6upecbfXx/LfXJ6f3xWG8R3nPZF4zmFIyL3TNxH9DDRw77Jw78ofN2IGtklCPm+Dj+O+P0BEhL78Xd0xKJp/q'"</definedName>
    <definedName name="_AMO_SingleValue_805804074_TaskState" hidden="1">"'Partitions:11'"</definedName>
    <definedName name="_AMO_SingleValue_805804074_TaskState.0" hidden="1">"'SASUNICODE7V1bb9pIFD7PK+1/QFlpH6puSMhd24sIpElVSligqfYpooRs0XJJsWk3Wu1/32/OeHzDNrYxNqARAuzxmXOZ+ebM8cx4/Ire0j80phGV6DsNaEYGDWlKE3pNe3RI+3SA/xKuTKiP9AdcndBffHVOJj3Sb3SO47f0hn6mn+gVdakHHn8jzwRHY+QUtB1Qj/HpQcIzrgmqL5A6AO2eLVtQHkPmEctVsgW/scWliu8+XdE1fpUkA'"</definedName>
    <definedName name="_AMO_SingleValue_805804074_TaskState.1" hidden="1">"'8d15tQHjyH4Dugl8t357DkB3SF4HtjcBVUNmo1gyRy0QtcJfoVlM3AfMUUL50LXIfh/wNVnSJ5C7oC5CmknKIMByqIPzb/QBX6PqQJZFzjbs0vmjq0f2pbXwGXER33Ik1r6S83EmYmze1he5+OexceI4Ozl0mfbvrFNsjyFvU2+Js77ODf4TEkwkNO09BP1NmG6ckx5M+T7kYukNkv6znLmSMtDpmmnizoz+ShfuRPOnYfMJ24T33PEjlfi'"</definedName>
    <definedName name="_AMO_SingleValue_805804074_TaskState.10" hidden="1">"'HuxHSANtRtRKnapc9otIkRRtUu+8m7NXc7T1amH4EBUHL94WGVTbwvInG+XhNRK9n56o4SnvJNcn932FwsZHvpMqQTvJT5Z/3Df27ePMjWqT3PfyXZL7hRpW6ak3xCR/M+A+SmhEcodDg+R7Dv39QjqL/HFrep39nBY1rgT08mH1U7b5vaH/AQ=='"</definedName>
    <definedName name="_AMO_SingleValue_805804074_TaskState.2" hidden="1">"'YQEyKwXIPCpA5nEBMk8KkHlagMyzAmSeFyDzohCfcJCTVNEr9+kr0kTEk5eX/4qcc3ARUh+s6GjdUr8hvhDfvK1VctdV1uVYMZeibnHk8sRRo4koL1l8pnK74zI/Rxn1fkSal4+TvsdXpJX7/PFGzv642YmNJbU/DhY0JucQuo7xFbRlesFxbY/LuoRcQ9ZlYkfLJVCU6Vf6BXcHdfrdOqriKCj+eRlIKaXIGC2ZDH9c95r+pQauXCLyb+D'"</definedName>
    <definedName name="_AMO_SingleValue_805804074_TaskState.3" hidden="1">"'sV6BmDhqTcznH/0Vq4sZJMn0WPdCLQLoSPrK+4msczqnEdef3B/E5l2LYcrEzlpzvjCVnO2PJ6c5YcrIzlhzvjCVHO2NJZWcsOdwZS7bXDvd43zZY4Y3Z/THzJc6mPD7tjpgVVZOtGHC827dHRt+DtmpF7WJkWd0vCEkyqpT3WjN71DBcfpPHh8PkVzl1BDoRRRqWBg2OkQd8v+Icy3uYKZdPfPm3OFZ3Hw2WYabWJVwDJd0tzYi8W3JTev'"</definedName>
    <definedName name="_AMO_SingleValue_805804074_TaskState.4" hidden="1">"'Wp4VqDPuF+phnT5nBebVz7vDKXFsrmGjhclc8NkFXH5yq2ZeUEJVqOVffpcOqgoIVvD9IH1t2PmSNCo7TIB5vvUINt+L7uylgQvi0+n/xwEO0vb5D7AWnq3v8G3x6nzCL9Qzb1r6RWcT6zx3ryRUATrTeL+hderonf6gZiINoXqFrocg/cy7mXCpKeV83fcu2vWvPX8CBVcKrTPay4xbcKm7cLA07pZxmrdJhOrhBIIjdu2cUZoVXUbb6Wd'"</definedName>
    <definedName name="_AMO_SingleValue_805804074_TaskState.5" hidden="1">"'JZd5XKP4qq0xblnkXqH2m+zpmO2XMWgguYggEvyVQBxcvjXAkSvABgxJzWu/miPC4szYcM7T0raUf9lc8nFa3G4IXpUNkSPow3R43hD9DjZED1ON0SPsw3R43xD9LjYED3UnPi6NSkn6sXC5oC9vfiQe9v0+Z8X4vJP0PIPRBqyV36yR4oWe23vrK1D26U486/7ISMu0Za65VSXzt6qMkgjKSpe8Vue9ZxzH59LpDYtyho+96msuF+iedRs'"</definedName>
    <definedName name="_AMO_SingleValue_805804074_TaskState.6" hidden="1">"'vx8p6RDVgtQr5NGY0phaD6YONao0qjJHVUWjSqMqc1QdaVRpVGWOqmONKo2qzFF1olGlUZU5qk41qjSqMkfVmUaVRlXmqDrXqNKoyhxVFxpVGlVrGAU90LjSuArE1TLK5bOIztxlvHU9NWuFZ4d13ty1PUH7QhQxIx22L0YRughk/ChMepsWdyUpZo1A0FPVxWAj6Kl2vVrB/XxDcK/neKFVe74ajbjMjNBSya7vSydrmR8upgdMZ8v9Uv3'"</definedName>
    <definedName name="_AMO_SingleValue_805804074_TaskState.7" hidden="1">"'D1tBe8/kcKf51LUqPBg34qaaRi4uyp43fGf5F6xparcfJWWKNZN6S5yks6THdKd625Nfylpat9+7gmqC9BHW267jdT3MZbIv0MclWcX/C2SPrOGZ+Yv3vg4/nI8n16fmt4l6kdvDg0KTD5LqjeenLRMwnnv660l5Ne7WCvZo/EtP+Tfu39P5NPOdzCYuucPQe34b2cdrHFe7jgu67tZ/Tfi4LP9fkp/i1j9M+blN8nBzj1P5N+7dVZp1qaI'"</definedName>
    <definedName name="_AMO_SingleValue_805804074_TaskState.8" hidden="1">"'E1uiHxFPe1juK0h1vZw/m5hO/CMUD+KYk9N+T4trTcefY9vC1vb4vroq3dwpN1SO6b0NEtTre4wmMK/5xU/Khi11t3/rPtaleYS/qTNm1ePd/57G2YtUw2Euau2zg+Xb3XpYMy++Dx4/H896JPTu+Lo3Rf5j2Tec0oSduxYkb8/4j0eHm167g+N5l9/ja7rVaWfRYF136N+0YTaWOme4iluXsvJdEe9iL5tRiF/YUSX09LurfWF5Y9PWo8K'"</definedName>
    <definedName name="_AMO_SingleValue_805804074_TaskState.9" hidden="1">"'1WOrt0XJCsLJ5/bQzmpnQg+TmRX8vEpsfYDjoUeI1EQT9I7jmtMpE1Z7+US5hx9NezINGiPWH+ZR5ehE98t9pdxS/uWxBu86p5o0c3Nm3PK1HtWBPkFOFK2fganNvog55ry9e4rY6TPLB1kzxgemTs9ZwV6nrry34FicfezmVUjzRX4P1i2d0H7ZNksS+iJf1vcjgxrhEeOLoVH2eK9Z88uHnV+I5v77sIZNfLXvLcWwtLXhQqxK3BcTITt'"</definedName>
    <definedName name="_AMO_SingleValue_825207699_TaskState" hidden="1">"'Partitions:13'"</definedName>
    <definedName name="_AMO_SingleValue_825207699_TaskState.0" hidden="1">"'SASUNICODE7V1ZbxpJEO7nlfY/IFbKQ5Q1vg/lEsZXFIxZcBztE8IYJ2i5woC91mr/+35dPT1Hzz0MM5BtjYA5quvq6qrqY5p37CP7m43YkJXYE+uzGTPYgE3YmL1nZbbDttg2fkt4MmY93H/A0zH7Rk8XbM4e2e/sGOcf2Qf2K/uFvWO3rAscf6HMGGcjlOSwbUCPcHRB4QXPONQ9qPYBW7Zoc8h90NwjupI2xzcysVTx2WLn7BLfkpKB8'"</definedName>
    <definedName name="_AMO_SingleValue_825207699_TaskState.1" hidden="1">"'zPC1AOOAfD22RuUu1PkOQDcDnBuW9g5VA2cDSHJArCc1zG+uWQzYB8SRBPXnNcB8H/G0xdQnoBun7ByagfQQR+66IHze3aC7322C1onuCpbmrkj6QeW5DVgGdJZD/QEl6rW5ria46oDyc/ovGviMUIwu7H0SLYfJJPQJ5e3Qc/4dQ/XBl1JCgZKzk3+eL2NCa4Sk94M5Z5zodQiSk9EZ4F7edCcW/d5nc3pLF+6YyqdB80ptYmnHG3HTXGn'"</definedName>
    <definedName name="_AMO_SingleValue_825207699_TaskState.10" hidden="1">"'4B5ice7ca4r7i3IoviZZYc+j8dV4mo65/rKyBE/uKNexRlf4mMUq8IvdwrPArPoJ+58YOnTM6Xt5OrIWbKxZYeQ7a7vHe7Kjoeo9S40kteNg2pXYrdKOgDK3S9Z27XLueCrvtkPw2D21koKnRNyLmPoY6rXiUbqgqDrHvQnxHU1hQVG8bvU0/fb3V3UerkO7v+bNf+Nq+4Za+Zmr9+fE5i4pfELZ7BHeo31IWb8CUws5pf1M5m7OJyPcn5k'"</definedName>
    <definedName name="_AMO_SingleValue_825207699_TaskState.11" hidden="1">"'8iEw3uKdtZ8J74HPfUf4OEN7dDGdmjTSWwP9gyn4L2Kkps9DQlL6b1F4Mc8RWjBYH95rtbE1qua2MFtgeRa15dy3EqRtnPBCjFAtqrQ2Ppjh/T2aZKn2mOLKpVX73FgffkXbq0LfKXZKajIszqvYkBl5K2EO41lfV5ng0idvigv7PQa2pOjwSt/kzViXL9taYgGgx+W+zC4oNNrduLgylZpO2Rr+64HJPLQ+STu8taj0T2nWzx5z9E9nurl'"</definedName>
    <definedName name="_AMO_SingleValue_825207699_TaskState.12" hidden="1">"'mX5Lk38dl2Huefcrdw5fQY9liFQSXFjsuGqTv5L3jJ/5F3CxriMor2KP5fWI256SRS+/jpeVYxeTne9cn4g+qnYuH7wP4D'"</definedName>
    <definedName name="_AMO_SingleValue_825207699_TaskState.2" hidden="1">"'AJq7BdDcK4DmfgE0DwqgeVgAzaMCaB4XQPOkEJ+wnRNVHpV77Dvu8YwnLy//HSUXwMKpPpjZ0fJUK7GyDwndpBg+pfxpjnwnWaYiSzszFBXjKa4mlHU6sZziSYvu94FxQrAcHy/1SNcj637ZkXHOKPrLHLCF7xl+S5SjvRBmCePWygVp1ogoa0OpOg2SKkjqG5xL/dXxa+BK1eN3ymnqVE99omtL6ixvhNagE9JN4RIlJsDNZeLyGESFP3k'"</definedName>
    <definedName name="_AMO_SingleValue_825207699_TaskState.3" hidden="1">"'MkDMYV8M8NxRMc19tVxLw79Wtn+6SWZe0nBt8PxBsleq8Ty1N9Gs20apEX+oa99zy2vfL9ER4jC063P0xtTdm97gEtNq74jBzKsHb/QgfDlthr6m31CVvWUKpAfEytvpgJUBU2Cv2G/qcZ+yteVbFmV9W/cYXUlARmX8yGmpv4T37B5ZUhX7P8fsekD9wfwLqb13n/4Zy4vS5yfjxxrXXvnAlHKK+SjHwnGSC5TgTLEeZYDnMBMtBJlj2M8'"</definedName>
    <definedName name="_AMO_SingleValue_825207699_TaskState.4" hidden="1">"'GylwmW3Uyw7GSCJR0O58hEFAa3l4zn8Sc0kvPgiqGb49f9ZZJQ1xTN+j4e52eUtkE20KcI1LNGwD4BtmpmD0/EqciGxYhi15ONbJ5WGjQ6GaSVKt0dAs6gjEjoxZk72uei3zChXCc4R0uescbnJZiDLPPbGp7V2Re0j0ZMmYNxtfDs69JYmtDNJXKMZfFcwd7PcJzHliy/jDvcTm0raOLTpZxb+Kx5jhYaxkU+tnmBGmwhnt0ubQt1mgmJi'"</definedName>
    <definedName name="_AMO_SingleValue_825207699_TaskState.5" hidden="1">"'2d1dmD3pS6p1AKw/toX/kCOE9jlvH0TOa/Thq1/pr6K6KeI8Y0xyThResYqz22CEn06Nz9BfDhLuOPHKxp9eWv1du+sHgTv6wwoEpUox/9GcF7de3WULgpegRrH5OxzXOG6a+L/GSO/lFn03v4v0spetCpvlJfaHD3E99tSF1Vcz6zR2Hw9dwNRN8rfRo1/hecsDXxX18CjJ4vssm5uaaykm3PO6Uc9L3u4IZtYNo5fopVVgemMdSDFDT5V'"</definedName>
    <definedName name="_AMO_SingleValue_825207699_TaskState.6" hidden="1">"'yLxZNmBrP8ueR3AED6cbV3dx5jgktJyTSDYPIks545S8513HMKTMoopzzumIJJf9XA6z7YMl+YqSOCXUdSXhq0mGhEnOTD1ao8H8istw4bqTdr4sal1C8VzsrAkfu2vCx96a8LG/JnwcrAkfh2vCx9Ga8HG8JnycrAkfcn3FqjmpJIpiQasn3FF8QNE2ffkXT17+BVz+gUxDROUpk6PR3qjtXvdgw946RjaCZ123AsZPwyV10qlGztlKHaS'"</definedName>
    <definedName name="_AMO_SingleValue_825207699_TaskState.7" hidden="1">"'hFJavqJJnPdPcw3GKuw0Tsoajk0qKTgTnYetlVEtJZ1FNUD1HGW1T2qZWY1M72qq0VWVuVbvaqrRVZW5Ve9qqtFVlblX72qq0VWVuVQfaqrRVZW5Vh9qqtFVlblVH2qq0VWVuVcfaqrRVZW5VJ9qqtFWtYBR0W9uVtitfu4qCjJ5FtOcu463rqZnrtdvE8/qu7fHbY6SIGemgPVaK4IVbxnNh1FvMu8NNMWsE/HZDKMY2/HZI0KsVnG8r+U'"</definedName>
    <definedName name="_AMO_SingleValue_825207699_TaskState.8" hidden="1">"'c92wstG/lqbEg6MwK1kl3sS0cryg8XEwHTydKJ5D9oDW3QOzk2H3XWpzcnhw4s3vX/Q/LC7pIl4kiULbnelxce03nH3ZZULm9Y9K4YYucGvj9Ituu4nW+Mpl+//wVXcn8Sjo+v/31QcAbtrrG6VdxeaO/7R5WUNrnqbF74Mp7z8Xc5z7VX016tYK+mZmLav2n/lt6/8fd8TiHROc4+4VPXPk77uMJ9nF+/W/s57eey8HMN2pND+zjt49bFx'"</definedName>
    <definedName name="_AMO_SingleValue_825207699_TaskState.9" hidden="1">"'4kxTu3ftH9bZtaphhZYY1eMv8V9qbM47eGW9nAqluAdQ/ooP2F8fxAxvi0kt999D27Lm9vibtHWbuDJ2kzsm9DWLU63uMJzCnVOKn5W8bO37vxn2+WuMKfsT7Zu8+r5zmdvwqxlspEwZ93G8enqXnK21cfz316fnN4Xh/Ee5T2Tec1gSsm80DUT/400cOywc+HoP2zGDmyVhHrcBB/Hf59DI0Jefi9uTEomn+rTNlXKiiKRf+3XKHeY496I'"</definedName>
    <definedName name="_AMO_SingleValue_921006515_TaskState" hidden="1">"'Partitions:11'"</definedName>
    <definedName name="_AMO_SingleValue_921006515_TaskState.0" hidden="1">"'SASUNICODE7V1Zb+JIEK7nlfY/oKw0D6PZkJBbO4cI5BgNQ1ggGe0TYgjZQcs1YDITrfa/79fVbl9gYzvGdlALAXZ3dR3dn6urD9tv6QP9pBENqUCP1KcZzWlAExrTO9qhfdqlPfwXkDOmHtLvkTumvzl3QQY90O90iuMP9J5+pV/oLbWpCx7/oMwYRyOUFLQtUI/w6ULCE/IE1VdI7YN2x5ItKA8h84DlKtmC38jkUsZ3ly7oCr9K0hzHV'"</definedName>
    <definedName name="_AMO_SingleValue_921006515_TaskState.1" hidden="1">"'ebUA48B+PbpDcrdeew5At0+eO5Z3AVVBZoNYckCtELXMX6FZTNwHzJFA+dC1wH4f0LuEyRPILfPXIW0I9RBH3XRg+Zf6Qy/h1SCrDOc7Vg1c8fWDyzLK+Ay5KMe5EktvbVm4MzAWQeWV/m4a/KZB3B2c+mxbd/ZJlmfwt4654nzHs7nfKYkzFHSMPUT7TZmumJIeTOU+5GKpCZLemQ5C6SlIdOw0kWbGXyUrtwxl05D5pSviccUseOWuJ+B'"</definedName>
    <definedName name="_AMO_SingleValue_921006515_TaskState.10" hidden="1">"'PVd0qXDxmePpArST/GTdh31z1S7OnGg2yDmia5N8ctzcrDn1roDob8jaRQ0NaWiO6uX7vrw+Pp5F3uglvs5eTssal1bEjn7tU7T4vaf/AQ=='"</definedName>
    <definedName name="_AMO_SingleValue_921006515_TaskState.2" hidden="1">"'zFIGMg8ykHmYgcyjDGQeZyDzJAOZpxnIPMvEJ+ylJFX0yj36hjQR8aTl5b+h5AJchNR7MzratNTviC/EN21rldxs6voJeR3zN0vZm7K+GCriVNQNjtumHDMb0CxadKpKO6NSL0cZ839GmpuPnb7DOdLKXf64xw3eUYM9MpDU3lGAoDG4hNB1hK+gLdJrjuq7XNcFlBqwLmNrrFAARZFe0W8YG1XpD/OojKNV0d+blZRSioxQo8nwRrXv6F+'"</definedName>
    <definedName name="_AMO_SingleValue_921006515_TaskState.3" hidden="1">"'qIecc454azl7hmlmAxuBS9vF/gZo4cRJNn2X/+3olXQEf2V7hNfbnVOC283rD8JwLIWw52xpLTrfGkpOtseR4ayw52hpLDrfGkoOtsaS0NZbsb40lL9cO52znS7DCHbN7Y+ZznE14dt4ZMSuqOlvR53i3Z80LfwRt2Yzaxby6Gi8ISTKqlCPNmTVn6i+/zrPjfvLLnDoEnYgi56YGNY6R+zxesY/lGGbC9RNe/g2O1eijxjKM2Lr4a6CkO6'"</definedName>
    <definedName name="_AMO_SingleValue_921006515_TaskState.4" hidden="1">"'XNA0dLTkq3PhXk1egW45l6SJv9eTWR9+XZXBqomyvg8Ll8roGsKj4XoS0rRqjRYqi2j4dTGwUNfLuQ3jdHP0aKCA3SIh1sXqIFm/B97WdjQfi28HzSw0Gwv7xG6XukqbH/Nb5dTpkF+odk2l9JLeN8Zs31pIuAOq7eJNpfeLk6fss5xECwL1Ct0OYeuJtyL7VKelotf8Ot/9yWv4IHKYNTlTqw4gbfMmx+WRiwaz/JWKXFdHJ/RBS5Yesuz'"</definedName>
    <definedName name="_AMO_SingleValue_921006515_TaskState.5" hidden="1">"'Aytom5yXtQ9BqqUcxZXpS2vvIvUO7R+kzUdseUqBhU0eyu4RN8DEaaEdydE8P6HIXNS8+oP1rywOBM2XLpS4s78r1tJz16L/ZzoUcqJHgc50eMwJ3oc5USP45zocZITPU5zosdZTvRQOwI2rUkxUi/mtw7s7sUH3NvGL/+0FJffQss/EWnIXnlqzRQt99ruVVubtk1h1l93fWZcgi11yimvXb1VdRBHUlC84rU86TXnHj7nSK2blBV8OrGs'"</definedName>
    <definedName name="_AMO_SingleValue_921006515_TaskState.6" hidden="1">"'6KzRPGi134uUeIhqQOoFymhMaUxtBlP7GlUaVYmjqqRRpVGVOKoONKo0qhJH1aFGlUZV4qg60qjSqEocVccaVRpViaPqRKNKoypxVJ1qVGlUJY6qM40qjaoNzILuaVxpXK3E1TrK9auI9tpluH09FXOHZ4t1zu/enlVPxchiRdrvqSBZ6CKQ8SMz6U1afiZLNi2y6k56vUfAeVfB6r7Gvvaf299UaMh1NvetleR6nHiy1nm/bPqdeLZ01ur'"</definedName>
    <definedName name="_AMO_SingleValue_921006515_TaskState.7" hidden="1">"'vt3P1is8XSPHuJlF61KjP9xINHVyUPU38zvAvrq6BefXYJQuskSxbcN37JP2UM8V9LXm1vKF1u6xbyBO056BOdve08x6qOdsifUy0vdO3OHtgHUfMT+y6vffwfCC5Kzy9vdPL1DYebJp4mNx0DC19mYi0xD1XF9qraa+WsVfzxj/av2n/Ft+/ibtrzmHRBY4+4lvTPk77uMx93KrRrvZz2s8l4efqfO+89nHax+XFx8mZRe3ftH97jn+7hm'"</definedName>
    <definedName name="_AMO_SingleValue_921006515_TaskState.8" hidden="1">"'23/ARzce90S3s47eEy93DeGfLwPs7/ORt96Doh8VQNOZcua9m+u93fb+Tp6k5/xU09GeKc/qK8ra2lu6b1EtZQoo3LnW0bxqerN1u0UGefXH48nP9e9snxfXGQ7uu8ZzSvGSQpL6vmRYeP9y9XYa9qIG3EdPehrljnkzhETe4E8muw/r0lf7KZNuiYu1OKLl8czkpVom15kWh1YZdzYttObQXwsWOCgodPgbXvcy/6ENgzhZN0yT2igbQJ6'"</definedName>
    <definedName name="_AMO_SingleValue_921006515_TaskState.9" hidden="1">"'x1FQnFN3dg9/rIHDVuLNyTealN1xQ9Obu6SE6beMWOKr8CHsuELODXhlew8dfU7c0ZIn5k6SF/pH6vZvrTkKHuH3OXn4czMWq7H5H1v2twG3dS0VdbMlH8bfF3MzZGHHPX4x1viHUBPDh5VfjuRM860RzPeFnfXvl/6ptAgnhEZFgt+z5L0IqOGa0C0SJXKXO/LCJEUTVLvf1qwl7K1dWsx9yBpHU7cV9eqlhZWTy1k+7dG8JOVROtO+JlC'"</definedName>
    <definedName name="_AMO_SingleValue_991905274_TaskState" hidden="1">"'Partitions:13'"</definedName>
    <definedName name="_AMO_SingleValue_991905274_TaskState.0" hidden="1">"'SASUNICODE7V3pb+I4FPfnlfZ/QF1pPoxmS+ldzSUKPUZDoQudjvYTopTOoOUaAp2tVvu/78/PcQ7nIAkhAdaKgMR5fpefn59fHPOOfWR/syEbsAJ7Zj02ZQbrszEbsfdsh5XYLtvDbwF3RqyL8kfcHbFvdHfOZuyJ/c5Ocf6RfWC/sl/YO3bHOsDxF+qMcDZETQ7bAvQQRwcUXnCPQz2Aag+wOxZtDnkImgdEV9Lm+IYmljI+u+yCXeFbU'"</definedName>
    <definedName name="_AMO_SingleValue_991905274_TaskState.1" hidden="1">"'jJwXiVMXeDoA2+PvUG9e0WeI8CVgHPPws6hKuBsAEnmgOW8jvDNJZsC+4AgbnHNee0D/2fcfQHlMej2CCundgQd9KCLLjh/YGf4PmT7oHWGqx1LM/ckfd+SvAIsAzrrgp7gUtXaDFczXLUheZXOOyYeIwSzG0uXZPtBMgl9cnnrdI9fd3Ft0JWkYKDmzOSPt9uI4IoR6U1R72cmlJpE6ZnozFGWBc2ZVc7bbEZn2dIdUe0saE6oTzxnaDtu'"</definedName>
    <definedName name="_AMO_SingleValue_991905274_TaskState.10" hidden="1">"'ImTl96KOSfHkU33apkpZVCTyb/0KxQ4zlA0J7jES5869pri/2AnFd0tW2PVofDWepm2uvywuwZN7lGtb2RWes1gFfrFbeBqYVT9h/3NPm44ZfS9PR7aCjTUtjHxnbXe+Jz0aqt7T1EhcOw6mXYzcK+0RUMZ28fquXc89nsrSVggee6ZWUPAUiHsxpj6Feq1olC5pVJ2hbEx8L6Ywp1G8Zs00/f4ZQNV5uA7t+Zo3/o2q7Qb18qpr9ufE5q4'"</definedName>
    <definedName name="_AMO_SingleValue_991905274_TaskState.11" hidden="1">"'pfMKOOSN8QP+Qsn4FpiZiSvuejN2cd4Yon5o8iEg3eKZtR8IH4LPkqH8PCO9uhlOzRepL4H80Zb8D7MSUWWhoQt+31F8MM2MrssXBs2Y7WpNabinZAtujqC3vboUobeMcD0SWYk69te7RFOfv2axTps8ERzqtykvvcPAdaScOfavcxWnJqDgXtZ7EwGsJewjX+qr6HB9Nova4oP9zUFuqBo/Ebb7KymTZ3hYTEE0m/518TmODza2bC0Np2b'"</definedName>
    <definedName name="_AMO_SingleValue_991905274_TaskState.12" hidden="1">"'i90a8tuNwTy4Mk03uTes+Ydt3sMuf8RPa7G9YheR5MfLadR/ln9V1cOT2GnaswqKbYcdkwdSf/NTX+P7jvQkNcRtEfxf/Rq2NuMonUOX5ynlVMXo73fSL+oPYpWvg+sP8A'"</definedName>
    <definedName name="_AMO_SingleValue_991905274_TaskState.2" hidden="1">"'iqUcaO7nQPMgB5qHOdA8yoHmcQ40T3KgeZoDzbNcfMJeRlT5qNxl31HGI56svPx31JwDC6f6aEZHy1MtRoo+JPQtjeETip9miHfiRSqytjNCUTGe42pMUacTyznuNKm8B4xjguX4eK0nuh5a5TuOiHNKo7+MAZv4nuK3QDHaC2GWMG6tXJJmjQV1bShVp0FSBUndwLnUXw2/Bq5UPX6nmKZG7dQjurakzvpGaAs6Id0UrlBjDNxcJi6PQVT'"</definedName>
    <definedName name="_AMO_SingleValue_991905274_TaskState.3" hidden="1">"'4nacAOYNx1c1zQ8E089V2MQb/Xt366S6edUnLaeD7kWDL1OY96mliXrOJViXmUjcoc8trl+/QHeExdulwz8fU2Zg94xLQ6uyKw8yoBu/3Q3w4bJG9ptlSh7xlAbX6xMvImoMVAFFkr9hvmHNW2VvzrIwzv6j6jS+koCIi/3g01NnCe/YPLKkM/V7g9z0gf6B8DOpvXef/hnLi9Lnx+PGOa6994Qo4RHtF5zgYU4HaTh1lomMuRJDlbGskOd'"</definedName>
    <definedName name="_AMO_SingleValue_991905274_TaskState.4" hidden="1">"'0aSU62RpLjrZHkaGskOdwaSQ62RpL9rZGktDWSbK4czizyJkjhjqqjzRDGlPl/dM25Nmce4C+ThLqh2U/PJ0LdRmnrZIc9mrF0rScmnwBbNmebz8SpyJ5wXsS8wD173Tyt1OlpVpBWylQ6AJxBM2ihF2euwT4XeaYx9bvgOX38DEd0XoI5SDMfUsG9GvuC/lGPKHMwribufV0ayy10cwX/tiyea9h7FcdFZMmyy9CE26ltBbf4dChHI3zWL'"</definedName>
    <definedName name="_AMO_SingleValue_991905274_TaskState.5" hidden="1">"'EMLDeMiG9u8RAs2MabeLW0LfMyMjmd1dmDn3q6o1hyw/toX/kDmle163lyWXAfQgq1/ptyWyGuJfPiIZBwrmVSV5xZBiRygm58gPpw13OPHK8rWv7Wyo/dWxonnxvo0EhUoJ/SN4Ly69+oo2Sh4DWockzNHdY3rjol/G0d+KbPI9v1fpJVZV1XeRV5qc/QQ3W9LXZRxPbWe3mXruesYdRf520XPS8Jjljq+y2vg0eON7LJt7mie1sk45vSj'"</definedName>
    <definedName name="_AMO_SingleValue_991905274_TaskState.6" hidden="1">"'npU9NMgmlh3Hr9DLysBUZW1I0cCnDJk3ywZs7ac58wgewcPpRtVdlGfiElo+w4733FzWco5Tssy77m1AkUUZ55zTIUku57kcZs8HS/wViFFqqOsQw1cfDgiTXMnwZD095FdchktXSdL1FYvWseXPRWlN+NhfEz4O1oSPwzXh42hN+DheEz5O1oSP0zXh42xN+JDr8VbNSTHWKBa02s49ivdptE1e/8UTl38Bl38g0hCj8oTJbLR31Havk7N'"</definedName>
    <definedName name="_AMO_SingleValue_991905274_TaskState.7" hidden="1">"'h7xyZjeBVOrsB+dNwSZ10+Nqn8DU+UgdJKIXFK6rkaa9M6uI4R2ndhKzgaCeSor2A87D1laqlJLOoW1C9QB1tU9qmVmNTJW1V2qpSt6p9bVXaqlK3qgNtVdqqUreqQ21V2qpSt6ojbVXaqlK3qmNtVdqqUreqE21V2qpSt6pTbVXaqlK3qjNtVdqqVpAF3dN2pe3K164WQS5+img/u4y2rqdirtduEc/ru7bHb0+qPJ5IB+3JlQcv3DJ+5k'"</definedName>
    <definedName name="_AMO_SingleValue_991905274_TaskState.8" hidden="1">"'a9ybw7ouWzRsBv95x8bMNvRx29WsH5tpL/qGd7oWVHvgobkM6MQK2kN/Ylo7XID+czAiaTpb2Q/6A1tEHv5Nh81FiP3pwcOLB41/8PyAu7axaII1G34HpXV3hMZ4m7L6lcNtjiXZTETj98P6l013E73xhNvn7/C67kflYcH1//+6jgDNqNaXWruL3Q3vePigltctXRvPBlPObj73JeaK+mvVrOXk2NxLR/0/4tuX/j7/mcQ6ILnH3Cp6Z9n'"</definedName>
    <definedName name="_AMO_SingleValue_991905274_TaskState.9" hidden="1">"'PZxufs4v3m39nPaz6Xh5+q0J4f2cdrHrYuPEzlO7d+0f1vmqVMFPbDCrhl/i/tKR3Hawy3t4VQswTuG9FB/zPj+ICK/LSS3330P7sub2+Pu0Nca8GQtJvZNaOkep3tc7jGF+kwqelSx7b07+6ftcleYc/YnW7fn6tk+z96Ep5bxMmHOto3i09W95Gyrj+a/vT45uS8O432R94znNYMpxfNCN0z8l17fscPOpWP+sBk7sBVj6nETfBz//Rk6'"</definedName>
    <definedName name="_AMO_UniqueIdentifier" hidden="1">"'1b747e39-c320-4639-b18d-8c13a71b5592'"</definedName>
    <definedName name="_AMO_XmlVersion" hidden="1">"'1'"</definedName>
    <definedName name="solver_adj" localSheetId="14" hidden="1">'Energy calc'!$M$8</definedName>
    <definedName name="solver_cvg" localSheetId="14" hidden="1">0.0001</definedName>
    <definedName name="solver_drv" localSheetId="14" hidden="1">1</definedName>
    <definedName name="solver_eng" localSheetId="14" hidden="1">1</definedName>
    <definedName name="solver_est" localSheetId="14" hidden="1">1</definedName>
    <definedName name="solver_itr" localSheetId="14" hidden="1">2147483647</definedName>
    <definedName name="solver_mip" localSheetId="14" hidden="1">2147483647</definedName>
    <definedName name="solver_mni" localSheetId="14" hidden="1">30</definedName>
    <definedName name="solver_mrt" localSheetId="14" hidden="1">0.075</definedName>
    <definedName name="solver_msl" localSheetId="14" hidden="1">2</definedName>
    <definedName name="solver_neg" localSheetId="14" hidden="1">1</definedName>
    <definedName name="solver_nod" localSheetId="14" hidden="1">2147483647</definedName>
    <definedName name="solver_num" localSheetId="14" hidden="1">0</definedName>
    <definedName name="solver_nwt" localSheetId="14" hidden="1">1</definedName>
    <definedName name="solver_opt" localSheetId="14" hidden="1">'Energy calc'!$R$15</definedName>
    <definedName name="solver_pre" localSheetId="14" hidden="1">0.000001</definedName>
    <definedName name="solver_rbv" localSheetId="14" hidden="1">1</definedName>
    <definedName name="solver_rlx" localSheetId="14" hidden="1">2</definedName>
    <definedName name="solver_rsd" localSheetId="14" hidden="1">0</definedName>
    <definedName name="solver_scl" localSheetId="14" hidden="1">1</definedName>
    <definedName name="solver_sho" localSheetId="14" hidden="1">2</definedName>
    <definedName name="solver_ssz" localSheetId="14" hidden="1">100</definedName>
    <definedName name="solver_tim" localSheetId="14" hidden="1">2147483647</definedName>
    <definedName name="solver_tol" localSheetId="14" hidden="1">0.01</definedName>
    <definedName name="solver_typ" localSheetId="14" hidden="1">3</definedName>
    <definedName name="solver_val" localSheetId="14" hidden="1">0</definedName>
    <definedName name="solver_ver" localSheetId="14" hidden="1">3</definedName>
    <definedName name="Summary_Tables" localSheetId="6">[1]Table1!#REF!</definedName>
    <definedName name="Summary_Tables" localSheetId="9">[1]Table1!#REF!</definedName>
    <definedName name="Summary_Tables" localSheetId="13">[1]Table1!#REF!</definedName>
    <definedName name="Summary_Tables">[1]Table1!#REF!</definedName>
    <definedName name="Summary_Tables_10" localSheetId="6">#REF!</definedName>
    <definedName name="Summary_Tables_10" localSheetId="9">#REF!</definedName>
    <definedName name="Summary_Tables_10" localSheetId="13">#REF!</definedName>
    <definedName name="Summary_Tables_10">#REF!</definedName>
    <definedName name="Summary_Tables_11" localSheetId="6">[1]Table2.1!#REF!</definedName>
    <definedName name="Summary_Tables_11" localSheetId="9">[1]Table2.1!#REF!</definedName>
    <definedName name="Summary_Tables_11" localSheetId="13">[1]Table2.1!#REF!</definedName>
    <definedName name="Summary_Tables_11">[1]Table2.1!#REF!</definedName>
    <definedName name="Summary_Tables_14" localSheetId="6">#REF!</definedName>
    <definedName name="Summary_Tables_14" localSheetId="9">#REF!</definedName>
    <definedName name="Summary_Tables_14" localSheetId="13">#REF!</definedName>
    <definedName name="Summary_Tables_14">#REF!</definedName>
    <definedName name="Summary_Tables_15" localSheetId="6">#REF!</definedName>
    <definedName name="Summary_Tables_15" localSheetId="9">#REF!</definedName>
    <definedName name="Summary_Tables_15" localSheetId="13">#REF!</definedName>
    <definedName name="Summary_Tables_15">#REF!</definedName>
    <definedName name="Summary_Tables_17" localSheetId="6">[1]Table3.7!#REF!</definedName>
    <definedName name="Summary_Tables_17" localSheetId="9">[1]Table3.7!#REF!</definedName>
    <definedName name="Summary_Tables_17" localSheetId="13">[1]Table3.7!#REF!</definedName>
    <definedName name="Summary_Tables_17">[1]Table3.7!#REF!</definedName>
    <definedName name="Summary_Tables_18" localSheetId="6">[1]Table3.6!#REF!</definedName>
    <definedName name="Summary_Tables_18" localSheetId="9">[1]Table3.6!#REF!</definedName>
    <definedName name="Summary_Tables_18" localSheetId="13">[1]Table3.6!#REF!</definedName>
    <definedName name="Summary_Tables_18">[1]Table3.6!#REF!</definedName>
    <definedName name="Summary_Tables_19" localSheetId="6">#REF!</definedName>
    <definedName name="Summary_Tables_19" localSheetId="9">#REF!</definedName>
    <definedName name="Summary_Tables_19" localSheetId="13">#REF!</definedName>
    <definedName name="Summary_Tables_19">#REF!</definedName>
    <definedName name="Summary_Tables_2" localSheetId="6">[1]Table1!#REF!</definedName>
    <definedName name="Summary_Tables_2" localSheetId="9">[1]Table1!#REF!</definedName>
    <definedName name="Summary_Tables_2" localSheetId="13">[1]Table1!#REF!</definedName>
    <definedName name="Summary_Tables_2">[1]Table1!#REF!</definedName>
    <definedName name="Summary_Tables_20" localSheetId="6">[1]Table4!#REF!</definedName>
    <definedName name="Summary_Tables_20" localSheetId="9">[1]Table4!#REF!</definedName>
    <definedName name="Summary_Tables_20" localSheetId="13">[1]Table4!#REF!</definedName>
    <definedName name="Summary_Tables_20">[1]Table4!#REF!</definedName>
    <definedName name="Summary_Tables_24" localSheetId="6">[1]Table8!#REF!</definedName>
    <definedName name="Summary_Tables_24" localSheetId="9">[1]Table8!#REF!</definedName>
    <definedName name="Summary_Tables_24" localSheetId="13">[1]Table8!#REF!</definedName>
    <definedName name="Summary_Tables_24">[1]Table8!#REF!</definedName>
    <definedName name="Summary_Tables_25" localSheetId="6">[1]Table2.2!#REF!</definedName>
    <definedName name="Summary_Tables_25" localSheetId="9">[1]Table2.2!#REF!</definedName>
    <definedName name="Summary_Tables_25" localSheetId="13">[1]Table2.2!#REF!</definedName>
    <definedName name="Summary_Tables_25">[1]Table2.2!#REF!</definedName>
    <definedName name="Summary_Tables_26" localSheetId="6">[1]Table2.2!#REF!</definedName>
    <definedName name="Summary_Tables_26" localSheetId="9">[1]Table2.2!#REF!</definedName>
    <definedName name="Summary_Tables_26" localSheetId="13">[1]Table2.2!#REF!</definedName>
    <definedName name="Summary_Tables_26">[1]Table2.2!#REF!</definedName>
    <definedName name="Summary_Tables_27" localSheetId="6">#REF!</definedName>
    <definedName name="Summary_Tables_27" localSheetId="9">#REF!</definedName>
    <definedName name="Summary_Tables_27" localSheetId="13">#REF!</definedName>
    <definedName name="Summary_Tables_27">#REF!</definedName>
    <definedName name="Summary_Tables_28" localSheetId="6">'[1]Table 2'!#REF!</definedName>
    <definedName name="Summary_Tables_28" localSheetId="9">'[1]Table 2'!#REF!</definedName>
    <definedName name="Summary_Tables_28" localSheetId="13">'[1]Table 2'!#REF!</definedName>
    <definedName name="Summary_Tables_28">'[1]Table 2'!#REF!</definedName>
    <definedName name="Summary_Tables_29" localSheetId="6">'[1]Table 2'!#REF!</definedName>
    <definedName name="Summary_Tables_29" localSheetId="9">'[1]Table 2'!#REF!</definedName>
    <definedName name="Summary_Tables_29" localSheetId="13">'[1]Table 2'!#REF!</definedName>
    <definedName name="Summary_Tables_29">'[1]Table 2'!#REF!</definedName>
    <definedName name="Summary_Tables_3" localSheetId="6">[2]Table2.2!#REF!</definedName>
    <definedName name="Summary_Tables_3" localSheetId="9">[2]Table2.2!#REF!</definedName>
    <definedName name="Summary_Tables_3" localSheetId="13">[2]Table2.2!#REF!</definedName>
    <definedName name="Summary_Tables_3">[2]Table2.2!#REF!</definedName>
    <definedName name="Summary_Tables_30" localSheetId="6">'[1]Table 2'!#REF!</definedName>
    <definedName name="Summary_Tables_30" localSheetId="9">'[1]Table 2'!#REF!</definedName>
    <definedName name="Summary_Tables_30" localSheetId="13">'[1]Table 2'!#REF!</definedName>
    <definedName name="Summary_Tables_30">'[1]Table 2'!#REF!</definedName>
    <definedName name="Summary_Tables_31" localSheetId="6">'[1]Table 2.3'!#REF!</definedName>
    <definedName name="Summary_Tables_31" localSheetId="9">'[1]Table 2.3'!#REF!</definedName>
    <definedName name="Summary_Tables_31" localSheetId="13">'[1]Table 2.3'!#REF!</definedName>
    <definedName name="Summary_Tables_31">'[1]Table 2.3'!#REF!</definedName>
    <definedName name="Summary_Tables_32" localSheetId="6">'[1]Table 2.3'!#REF!</definedName>
    <definedName name="Summary_Tables_32" localSheetId="9">'[1]Table 2.3'!#REF!</definedName>
    <definedName name="Summary_Tables_32" localSheetId="13">'[1]Table 2.3'!#REF!</definedName>
    <definedName name="Summary_Tables_32">'[1]Table 2.3'!#REF!</definedName>
    <definedName name="Summary_Tables_34" localSheetId="6">[1]Table3.8a!#REF!</definedName>
    <definedName name="Summary_Tables_34" localSheetId="9">[1]Table3.8a!#REF!</definedName>
    <definedName name="Summary_Tables_34" localSheetId="13">[1]Table3.8a!#REF!</definedName>
    <definedName name="Summary_Tables_34">[1]Table3.8a!#REF!</definedName>
    <definedName name="Summary_Tables_35" localSheetId="6">[1]Table3.8b!#REF!</definedName>
    <definedName name="Summary_Tables_35" localSheetId="9">[1]Table3.8b!#REF!</definedName>
    <definedName name="Summary_Tables_35" localSheetId="13">[1]Table3.8b!#REF!</definedName>
    <definedName name="Summary_Tables_35">[1]Table3.8b!#REF!</definedName>
    <definedName name="Summary_Tables_36" localSheetId="6">#REF!</definedName>
    <definedName name="Summary_Tables_36" localSheetId="9">#REF!</definedName>
    <definedName name="Summary_Tables_36" localSheetId="13">#REF!</definedName>
    <definedName name="Summary_Tables_36">#REF!</definedName>
    <definedName name="Summary_Tables_37" localSheetId="6">[1]Table3.8c!#REF!</definedName>
    <definedName name="Summary_Tables_37" localSheetId="9">[1]Table3.8c!#REF!</definedName>
    <definedName name="Summary_Tables_37" localSheetId="13">[1]Table3.8c!#REF!</definedName>
    <definedName name="Summary_Tables_37">[1]Table3.8c!#REF!</definedName>
    <definedName name="Summary_Tables_38" localSheetId="6">[1]Table3.6!#REF!</definedName>
    <definedName name="Summary_Tables_38" localSheetId="9">[1]Table3.6!#REF!</definedName>
    <definedName name="Summary_Tables_38" localSheetId="13">[1]Table3.6!#REF!</definedName>
    <definedName name="Summary_Tables_38">[1]Table3.6!#REF!</definedName>
    <definedName name="Summary_Tables_4" localSheetId="6">[2]Table2.2!#REF!</definedName>
    <definedName name="Summary_Tables_4" localSheetId="9">[2]Table2.2!#REF!</definedName>
    <definedName name="Summary_Tables_4" localSheetId="13">[2]Table2.2!#REF!</definedName>
    <definedName name="Summary_Tables_4">[2]Table2.2!#REF!</definedName>
    <definedName name="Summary_Tables_44" localSheetId="6">[1]Table2.1!#REF!</definedName>
    <definedName name="Summary_Tables_44" localSheetId="9">[1]Table2.1!#REF!</definedName>
    <definedName name="Summary_Tables_44" localSheetId="13">[1]Table2.1!#REF!</definedName>
    <definedName name="Summary_Tables_44">[1]Table2.1!#REF!</definedName>
    <definedName name="Summary_Tables_45" localSheetId="6">[1]Table2.2!#REF!</definedName>
    <definedName name="Summary_Tables_45" localSheetId="9">[1]Table2.2!#REF!</definedName>
    <definedName name="Summary_Tables_45" localSheetId="13">[1]Table2.2!#REF!</definedName>
    <definedName name="Summary_Tables_45">[1]Table2.2!#REF!</definedName>
    <definedName name="Summary_Tables_46" localSheetId="6">[1]Table2.2!#REF!</definedName>
    <definedName name="Summary_Tables_46" localSheetId="9">[1]Table2.2!#REF!</definedName>
    <definedName name="Summary_Tables_46" localSheetId="13">[1]Table2.2!#REF!</definedName>
    <definedName name="Summary_Tables_46">[1]Table2.2!#REF!</definedName>
    <definedName name="Summary_Tables_5" localSheetId="6">[2]Table2.2!#REF!</definedName>
    <definedName name="Summary_Tables_5" localSheetId="9">[2]Table2.2!#REF!</definedName>
    <definedName name="Summary_Tables_5" localSheetId="13">[2]Table2.2!#REF!</definedName>
    <definedName name="Summary_Tables_5">[2]Table2.2!#REF!</definedName>
    <definedName name="switch1" localSheetId="6">#REF!</definedName>
    <definedName name="switch1" localSheetId="9">#REF!</definedName>
    <definedName name="switch1" localSheetId="13">#REF!</definedName>
    <definedName name="switch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8" l="1"/>
  <c r="O12" i="18" s="1"/>
  <c r="N4" i="18" s="1"/>
  <c r="AD9" i="18"/>
  <c r="AD3" i="18"/>
  <c r="AC4" i="18"/>
  <c r="AC5" i="18"/>
  <c r="AC6" i="18"/>
  <c r="AC7" i="18"/>
  <c r="AC9" i="18"/>
  <c r="AC10" i="18"/>
  <c r="AC11" i="18"/>
  <c r="AC3" i="18"/>
  <c r="Y14" i="18"/>
  <c r="X14" i="18"/>
  <c r="X13" i="18"/>
  <c r="Y11" i="18"/>
  <c r="Y10" i="18"/>
  <c r="Y9" i="18"/>
  <c r="Y13" i="18" s="1"/>
  <c r="Y5" i="18"/>
  <c r="Y4" i="18"/>
  <c r="Y3" i="18"/>
  <c r="D9" i="28"/>
  <c r="D3" i="28"/>
  <c r="R9" i="25"/>
  <c r="R10" i="25" s="1"/>
  <c r="R11" i="25" s="1"/>
  <c r="R12" i="25" s="1"/>
  <c r="R13" i="25" s="1"/>
  <c r="R14" i="25" s="1"/>
  <c r="R15" i="25" s="1"/>
  <c r="R16" i="25" s="1"/>
  <c r="R17" i="25" s="1"/>
  <c r="R18" i="25" s="1"/>
  <c r="R19" i="25" s="1"/>
  <c r="R20" i="25" s="1"/>
  <c r="R21" i="25" s="1"/>
  <c r="R22" i="25" s="1"/>
  <c r="R23" i="25" s="1"/>
  <c r="R24" i="25" s="1"/>
  <c r="R25" i="25" s="1"/>
  <c r="R26" i="25" s="1"/>
  <c r="S9" i="25"/>
  <c r="S10" i="25" s="1"/>
  <c r="S11" i="25" s="1"/>
  <c r="S12" i="25" s="1"/>
  <c r="S13" i="25" s="1"/>
  <c r="S14" i="25" s="1"/>
  <c r="S15" i="25" s="1"/>
  <c r="S16" i="25" s="1"/>
  <c r="S17" i="25" s="1"/>
  <c r="S18" i="25" s="1"/>
  <c r="S19" i="25" s="1"/>
  <c r="S20" i="25" s="1"/>
  <c r="S21" i="25" s="1"/>
  <c r="S22" i="25" s="1"/>
  <c r="S23" i="25" s="1"/>
  <c r="S24" i="25" s="1"/>
  <c r="S25" i="25" s="1"/>
  <c r="S26" i="25" s="1"/>
  <c r="T9" i="25"/>
  <c r="T10" i="25"/>
  <c r="T11" i="25" s="1"/>
  <c r="T12" i="25" s="1"/>
  <c r="T13" i="25" s="1"/>
  <c r="T14" i="25" s="1"/>
  <c r="T15" i="25" s="1"/>
  <c r="T16" i="25" s="1"/>
  <c r="T17" i="25" s="1"/>
  <c r="T18" i="25" s="1"/>
  <c r="T19" i="25" s="1"/>
  <c r="T20" i="25" s="1"/>
  <c r="T21" i="25" s="1"/>
  <c r="T22" i="25" s="1"/>
  <c r="T23" i="25" s="1"/>
  <c r="T24" i="25" s="1"/>
  <c r="T25" i="25" s="1"/>
  <c r="T26" i="25" s="1"/>
  <c r="R27" i="25"/>
  <c r="R28" i="25" s="1"/>
  <c r="S27" i="25"/>
  <c r="S28" i="25" s="1"/>
  <c r="T27" i="25"/>
  <c r="T28" i="25" s="1"/>
  <c r="R29" i="25"/>
  <c r="S29" i="25"/>
  <c r="T29" i="25"/>
  <c r="R30" i="25"/>
  <c r="S30" i="25"/>
  <c r="T30" i="25"/>
  <c r="R31" i="25"/>
  <c r="S31" i="25"/>
  <c r="T31" i="25"/>
  <c r="R32" i="25"/>
  <c r="S32" i="25"/>
  <c r="T32" i="25"/>
  <c r="R33" i="25"/>
  <c r="S33" i="25"/>
  <c r="T33" i="25"/>
  <c r="R34" i="25"/>
  <c r="S34" i="25"/>
  <c r="T34" i="25"/>
  <c r="R35" i="25"/>
  <c r="S35" i="25"/>
  <c r="T35" i="25"/>
  <c r="R36" i="25"/>
  <c r="S36" i="25"/>
  <c r="T36" i="25"/>
  <c r="AD4" i="18" l="1"/>
  <c r="AD10" i="18"/>
  <c r="AC14" i="18"/>
  <c r="T51" i="25"/>
  <c r="S51" i="25"/>
  <c r="T50" i="25"/>
  <c r="S50" i="25"/>
  <c r="T49" i="25"/>
  <c r="S49" i="25"/>
  <c r="T48" i="25"/>
  <c r="S48" i="25"/>
  <c r="T47" i="25"/>
  <c r="S47" i="25"/>
  <c r="T46" i="25"/>
  <c r="S46" i="25"/>
  <c r="T45" i="25"/>
  <c r="S45" i="25"/>
  <c r="T44" i="25"/>
  <c r="S44" i="25"/>
  <c r="T43" i="25"/>
  <c r="S43" i="25"/>
  <c r="T42" i="25"/>
  <c r="S42" i="25"/>
  <c r="T41" i="25"/>
  <c r="S41" i="25"/>
  <c r="T40" i="25"/>
  <c r="S40" i="25"/>
  <c r="T39" i="25"/>
  <c r="S39" i="25"/>
  <c r="T38" i="25"/>
  <c r="S38" i="25"/>
  <c r="T37" i="25"/>
  <c r="S37" i="25"/>
  <c r="R44" i="25"/>
  <c r="R43" i="25"/>
  <c r="AD14" i="18" l="1"/>
  <c r="AD13" i="18"/>
  <c r="AC13" i="18"/>
  <c r="R37" i="25"/>
  <c r="R38" i="25"/>
  <c r="R39" i="25"/>
  <c r="R40" i="25"/>
  <c r="R41" i="25"/>
  <c r="R42" i="25"/>
  <c r="R45" i="25"/>
  <c r="R46" i="25"/>
  <c r="R47" i="25"/>
  <c r="R48" i="25"/>
  <c r="R49" i="25"/>
  <c r="R50" i="25"/>
  <c r="R51" i="25"/>
  <c r="T8" i="17" l="1"/>
  <c r="B31" i="28"/>
  <c r="A31" i="28"/>
  <c r="A30" i="28"/>
  <c r="D8" i="17"/>
  <c r="G8" i="17"/>
  <c r="I32" i="24"/>
  <c r="Q32" i="24" s="1"/>
  <c r="Y32" i="24" s="1"/>
  <c r="D32" i="23"/>
  <c r="C32" i="23"/>
  <c r="C32" i="22"/>
  <c r="D32" i="22"/>
  <c r="E32" i="22" s="1"/>
  <c r="F32" i="22" s="1"/>
  <c r="G32" i="22" s="1"/>
  <c r="H32" i="22" s="1"/>
  <c r="I32" i="22" s="1"/>
  <c r="J32" i="22" s="1"/>
  <c r="K32" i="22" s="1"/>
  <c r="L32" i="22" s="1"/>
  <c r="AE7" i="17"/>
  <c r="G20" i="28"/>
  <c r="G24" i="28" s="1"/>
  <c r="G22" i="28"/>
  <c r="G21" i="28"/>
  <c r="A22" i="28" l="1"/>
  <c r="D22" i="28" s="1"/>
  <c r="A23" i="28" l="1"/>
  <c r="A24" i="28" s="1"/>
  <c r="Q28" i="25"/>
  <c r="I27" i="24"/>
  <c r="Q27" i="24" s="1"/>
  <c r="Y27" i="24" s="1"/>
  <c r="J27" i="23"/>
  <c r="D27" i="23"/>
  <c r="C27" i="23"/>
  <c r="E7" i="17"/>
  <c r="D7" i="17"/>
  <c r="K9" i="18"/>
  <c r="K8" i="18"/>
  <c r="F5" i="18"/>
  <c r="K4" i="18"/>
  <c r="C2" i="18"/>
  <c r="K19" i="18"/>
  <c r="N7" i="18"/>
  <c r="F7" i="18"/>
  <c r="F6" i="18"/>
  <c r="F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K5" i="18" s="1"/>
  <c r="C23" i="18"/>
  <c r="C24" i="18"/>
  <c r="C25" i="18"/>
  <c r="C26" i="18"/>
  <c r="C27" i="18"/>
  <c r="C28" i="18"/>
  <c r="C29" i="18"/>
  <c r="C30" i="18"/>
  <c r="C31" i="18"/>
  <c r="C33" i="18"/>
  <c r="C34" i="18"/>
  <c r="C35" i="18"/>
  <c r="K6" i="18" s="1"/>
  <c r="C36" i="18"/>
  <c r="C37" i="18"/>
  <c r="C38" i="18"/>
  <c r="C39" i="18"/>
  <c r="C40" i="18"/>
  <c r="C41" i="18"/>
  <c r="C42" i="18"/>
  <c r="C43" i="18"/>
  <c r="C44" i="18"/>
  <c r="C45" i="18"/>
  <c r="C46" i="18"/>
  <c r="K7" i="18" s="1"/>
  <c r="C47" i="18"/>
  <c r="C48" i="18"/>
  <c r="C49" i="18"/>
  <c r="C50" i="18"/>
  <c r="C51" i="18"/>
  <c r="C52" i="18"/>
  <c r="C53" i="18"/>
  <c r="C54" i="18"/>
  <c r="C55" i="18"/>
  <c r="C56" i="18"/>
  <c r="C57" i="18"/>
  <c r="C4" i="18"/>
  <c r="C14" i="28"/>
  <c r="C13" i="28"/>
  <c r="M11" i="28"/>
  <c r="N10" i="28" s="1"/>
  <c r="H11" i="28"/>
  <c r="D11" i="28"/>
  <c r="M10" i="28"/>
  <c r="H10" i="28"/>
  <c r="I10" i="28" s="1"/>
  <c r="D10" i="28"/>
  <c r="M9" i="28"/>
  <c r="H9" i="28"/>
  <c r="H13" i="28" s="1"/>
  <c r="D13" i="28"/>
  <c r="M8" i="28"/>
  <c r="M6" i="28"/>
  <c r="M5" i="28"/>
  <c r="D5" i="28"/>
  <c r="H5" i="28" s="1"/>
  <c r="M4" i="28"/>
  <c r="D4" i="28"/>
  <c r="H4" i="28" s="1"/>
  <c r="M3" i="28"/>
  <c r="N3" i="28" s="1"/>
  <c r="H3" i="28"/>
  <c r="K10" i="25"/>
  <c r="K11" i="25"/>
  <c r="K12" i="25"/>
  <c r="K13" i="25"/>
  <c r="K14" i="25"/>
  <c r="K15" i="25"/>
  <c r="K16" i="25"/>
  <c r="K17" i="25"/>
  <c r="K18" i="25"/>
  <c r="K19" i="25"/>
  <c r="K20" i="25"/>
  <c r="K21" i="25"/>
  <c r="K9" i="25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A10" i="26"/>
  <c r="A9" i="26"/>
  <c r="A8" i="26"/>
  <c r="Q51" i="25"/>
  <c r="Q50" i="25"/>
  <c r="Q49" i="25"/>
  <c r="Q48" i="25"/>
  <c r="Q47" i="25"/>
  <c r="Q46" i="25"/>
  <c r="Q45" i="25"/>
  <c r="Q44" i="25"/>
  <c r="Q43" i="25"/>
  <c r="Q42" i="25"/>
  <c r="Q41" i="25"/>
  <c r="Q40" i="25"/>
  <c r="Q39" i="25"/>
  <c r="Q38" i="25"/>
  <c r="Q37" i="25"/>
  <c r="Q36" i="25"/>
  <c r="Q35" i="25"/>
  <c r="Q34" i="25"/>
  <c r="Q33" i="25"/>
  <c r="Q32" i="25"/>
  <c r="Q31" i="25"/>
  <c r="Q30" i="25"/>
  <c r="Q29" i="25"/>
  <c r="Q27" i="25"/>
  <c r="Q26" i="25"/>
  <c r="Q25" i="25"/>
  <c r="Q24" i="25"/>
  <c r="Q23" i="25"/>
  <c r="Q22" i="25"/>
  <c r="Q21" i="25"/>
  <c r="Q20" i="25"/>
  <c r="Q19" i="25"/>
  <c r="Q18" i="25"/>
  <c r="Q17" i="25"/>
  <c r="Q16" i="25"/>
  <c r="Q15" i="25"/>
  <c r="Q14" i="25"/>
  <c r="Q13" i="25"/>
  <c r="Q12" i="25"/>
  <c r="Q11" i="25"/>
  <c r="Q10" i="25"/>
  <c r="Q9" i="25"/>
  <c r="A51" i="24"/>
  <c r="I51" i="24" s="1"/>
  <c r="Q51" i="24" s="1"/>
  <c r="Y51" i="24" s="1"/>
  <c r="A50" i="24"/>
  <c r="I50" i="24" s="1"/>
  <c r="Q50" i="24" s="1"/>
  <c r="Y50" i="24" s="1"/>
  <c r="A49" i="24"/>
  <c r="I49" i="24" s="1"/>
  <c r="Q49" i="24" s="1"/>
  <c r="Y49" i="24" s="1"/>
  <c r="A48" i="24"/>
  <c r="I48" i="24" s="1"/>
  <c r="Q48" i="24" s="1"/>
  <c r="Y48" i="24" s="1"/>
  <c r="A47" i="24"/>
  <c r="I47" i="24" s="1"/>
  <c r="Q47" i="24" s="1"/>
  <c r="Y47" i="24" s="1"/>
  <c r="A46" i="24"/>
  <c r="I46" i="24" s="1"/>
  <c r="Q46" i="24" s="1"/>
  <c r="Y46" i="24" s="1"/>
  <c r="A45" i="24"/>
  <c r="I45" i="24" s="1"/>
  <c r="Q45" i="24" s="1"/>
  <c r="Y45" i="24" s="1"/>
  <c r="A44" i="24"/>
  <c r="I44" i="24" s="1"/>
  <c r="Q44" i="24" s="1"/>
  <c r="Y44" i="24" s="1"/>
  <c r="A43" i="24"/>
  <c r="I43" i="24" s="1"/>
  <c r="Q43" i="24" s="1"/>
  <c r="Y43" i="24" s="1"/>
  <c r="A42" i="24"/>
  <c r="I42" i="24" s="1"/>
  <c r="Q42" i="24" s="1"/>
  <c r="Y42" i="24" s="1"/>
  <c r="A41" i="24"/>
  <c r="I41" i="24" s="1"/>
  <c r="Q41" i="24" s="1"/>
  <c r="Y41" i="24" s="1"/>
  <c r="A40" i="24"/>
  <c r="I40" i="24" s="1"/>
  <c r="Q40" i="24" s="1"/>
  <c r="Y40" i="24" s="1"/>
  <c r="A39" i="24"/>
  <c r="I39" i="24" s="1"/>
  <c r="Q39" i="24" s="1"/>
  <c r="Y39" i="24" s="1"/>
  <c r="A38" i="24"/>
  <c r="I38" i="24" s="1"/>
  <c r="Q38" i="24" s="1"/>
  <c r="Y38" i="24" s="1"/>
  <c r="A37" i="24"/>
  <c r="I37" i="24" s="1"/>
  <c r="Q37" i="24" s="1"/>
  <c r="Y37" i="24" s="1"/>
  <c r="A36" i="24"/>
  <c r="I36" i="24" s="1"/>
  <c r="Q36" i="24" s="1"/>
  <c r="Y36" i="24" s="1"/>
  <c r="A35" i="24"/>
  <c r="I35" i="24" s="1"/>
  <c r="Q35" i="24" s="1"/>
  <c r="Y35" i="24" s="1"/>
  <c r="A34" i="24"/>
  <c r="I34" i="24" s="1"/>
  <c r="Q34" i="24" s="1"/>
  <c r="Y34" i="24" s="1"/>
  <c r="A33" i="24"/>
  <c r="I33" i="24" s="1"/>
  <c r="Q33" i="24" s="1"/>
  <c r="Y33" i="24" s="1"/>
  <c r="A31" i="24"/>
  <c r="I31" i="24" s="1"/>
  <c r="Q31" i="24" s="1"/>
  <c r="Y31" i="24" s="1"/>
  <c r="A30" i="24"/>
  <c r="I30" i="24" s="1"/>
  <c r="Q30" i="24" s="1"/>
  <c r="Y30" i="24" s="1"/>
  <c r="A29" i="24"/>
  <c r="I29" i="24" s="1"/>
  <c r="Q29" i="24" s="1"/>
  <c r="Y29" i="24" s="1"/>
  <c r="A28" i="24"/>
  <c r="I28" i="24" s="1"/>
  <c r="Q28" i="24" s="1"/>
  <c r="Y28" i="24" s="1"/>
  <c r="A26" i="24"/>
  <c r="I26" i="24" s="1"/>
  <c r="Q26" i="24" s="1"/>
  <c r="Y26" i="24" s="1"/>
  <c r="A25" i="24"/>
  <c r="I25" i="24" s="1"/>
  <c r="Q25" i="24" s="1"/>
  <c r="Y25" i="24" s="1"/>
  <c r="A24" i="24"/>
  <c r="I24" i="24" s="1"/>
  <c r="Q24" i="24" s="1"/>
  <c r="Y24" i="24" s="1"/>
  <c r="A23" i="24"/>
  <c r="I23" i="24" s="1"/>
  <c r="Q23" i="24" s="1"/>
  <c r="Y23" i="24" s="1"/>
  <c r="A22" i="24"/>
  <c r="I22" i="24" s="1"/>
  <c r="Q22" i="24" s="1"/>
  <c r="Y22" i="24" s="1"/>
  <c r="A21" i="24"/>
  <c r="I21" i="24" s="1"/>
  <c r="Q21" i="24" s="1"/>
  <c r="Y21" i="24" s="1"/>
  <c r="A20" i="24"/>
  <c r="I20" i="24" s="1"/>
  <c r="Q20" i="24" s="1"/>
  <c r="Y20" i="24" s="1"/>
  <c r="A19" i="24"/>
  <c r="I19" i="24" s="1"/>
  <c r="Q19" i="24" s="1"/>
  <c r="Y19" i="24" s="1"/>
  <c r="A18" i="24"/>
  <c r="I18" i="24" s="1"/>
  <c r="Q18" i="24" s="1"/>
  <c r="Y18" i="24" s="1"/>
  <c r="A17" i="24"/>
  <c r="I17" i="24" s="1"/>
  <c r="Q17" i="24" s="1"/>
  <c r="Y17" i="24" s="1"/>
  <c r="A16" i="24"/>
  <c r="I16" i="24" s="1"/>
  <c r="Q16" i="24" s="1"/>
  <c r="Y16" i="24" s="1"/>
  <c r="A15" i="24"/>
  <c r="I15" i="24" s="1"/>
  <c r="Q15" i="24" s="1"/>
  <c r="Y15" i="24" s="1"/>
  <c r="A14" i="24"/>
  <c r="I14" i="24" s="1"/>
  <c r="Q14" i="24" s="1"/>
  <c r="Y14" i="24" s="1"/>
  <c r="A13" i="24"/>
  <c r="I13" i="24" s="1"/>
  <c r="Q13" i="24" s="1"/>
  <c r="Y13" i="24" s="1"/>
  <c r="A12" i="24"/>
  <c r="I12" i="24" s="1"/>
  <c r="Q12" i="24" s="1"/>
  <c r="Y12" i="24" s="1"/>
  <c r="A11" i="24"/>
  <c r="I11" i="24" s="1"/>
  <c r="Q11" i="24" s="1"/>
  <c r="Y11" i="24" s="1"/>
  <c r="A10" i="24"/>
  <c r="I10" i="24" s="1"/>
  <c r="Q10" i="24" s="1"/>
  <c r="Y10" i="24" s="1"/>
  <c r="A9" i="24"/>
  <c r="I9" i="24" s="1"/>
  <c r="Q9" i="24" s="1"/>
  <c r="Y9" i="24" s="1"/>
  <c r="A8" i="24"/>
  <c r="I8" i="24" s="1"/>
  <c r="Q8" i="24" s="1"/>
  <c r="Y8" i="24" s="1"/>
  <c r="J50" i="23"/>
  <c r="D48" i="23"/>
  <c r="D49" i="23" s="1"/>
  <c r="D50" i="23" s="1"/>
  <c r="D51" i="23" s="1"/>
  <c r="C48" i="23"/>
  <c r="C49" i="23" s="1"/>
  <c r="C50" i="23" s="1"/>
  <c r="C51" i="23" s="1"/>
  <c r="D47" i="23"/>
  <c r="C47" i="23"/>
  <c r="J44" i="23"/>
  <c r="D45" i="23"/>
  <c r="D46" i="23" s="1"/>
  <c r="C45" i="23"/>
  <c r="C46" i="23" s="1"/>
  <c r="D44" i="23"/>
  <c r="C44" i="23"/>
  <c r="J42" i="23"/>
  <c r="J43" i="23" s="1"/>
  <c r="J45" i="23" s="1"/>
  <c r="J46" i="23" s="1"/>
  <c r="J47" i="23" s="1"/>
  <c r="J48" i="23" s="1"/>
  <c r="J49" i="23" s="1"/>
  <c r="C43" i="23"/>
  <c r="J41" i="23"/>
  <c r="D42" i="23"/>
  <c r="C42" i="23"/>
  <c r="J40" i="23"/>
  <c r="D41" i="23"/>
  <c r="D43" i="23" s="1"/>
  <c r="C41" i="23"/>
  <c r="J39" i="23"/>
  <c r="D40" i="23"/>
  <c r="C40" i="23"/>
  <c r="J37" i="23"/>
  <c r="J38" i="23" s="1"/>
  <c r="D38" i="23"/>
  <c r="D39" i="23" s="1"/>
  <c r="C38" i="23"/>
  <c r="C39" i="23" s="1"/>
  <c r="D37" i="23"/>
  <c r="C37" i="23"/>
  <c r="D36" i="23"/>
  <c r="C36" i="23"/>
  <c r="D35" i="23"/>
  <c r="C35" i="23"/>
  <c r="D34" i="23"/>
  <c r="C34" i="23"/>
  <c r="D33" i="23"/>
  <c r="C33" i="23"/>
  <c r="D31" i="23"/>
  <c r="C31" i="23"/>
  <c r="D30" i="23"/>
  <c r="C30" i="23"/>
  <c r="D29" i="23"/>
  <c r="C29" i="23"/>
  <c r="J28" i="23"/>
  <c r="J29" i="23" s="1"/>
  <c r="J30" i="23" s="1"/>
  <c r="J31" i="23" s="1"/>
  <c r="J32" i="23" s="1"/>
  <c r="J33" i="23" s="1"/>
  <c r="J34" i="23" s="1"/>
  <c r="J35" i="23" s="1"/>
  <c r="J36" i="23" s="1"/>
  <c r="D28" i="23"/>
  <c r="C28" i="23"/>
  <c r="J26" i="23"/>
  <c r="D26" i="23"/>
  <c r="C26" i="23"/>
  <c r="N10" i="23"/>
  <c r="J10" i="23"/>
  <c r="J11" i="23" s="1"/>
  <c r="J12" i="23" s="1"/>
  <c r="J13" i="23" s="1"/>
  <c r="J14" i="23" s="1"/>
  <c r="J15" i="23" s="1"/>
  <c r="J16" i="23" s="1"/>
  <c r="J17" i="23" s="1"/>
  <c r="J18" i="23" s="1"/>
  <c r="J19" i="23" s="1"/>
  <c r="J20" i="23" s="1"/>
  <c r="J21" i="23" s="1"/>
  <c r="J22" i="23" s="1"/>
  <c r="J23" i="23" s="1"/>
  <c r="J24" i="23" s="1"/>
  <c r="J25" i="23" s="1"/>
  <c r="N9" i="23"/>
  <c r="J9" i="23"/>
  <c r="J8" i="23"/>
  <c r="D8" i="23"/>
  <c r="D9" i="23" s="1"/>
  <c r="D10" i="23" s="1"/>
  <c r="D11" i="23" s="1"/>
  <c r="D12" i="23" s="1"/>
  <c r="D13" i="23" s="1"/>
  <c r="D14" i="23" s="1"/>
  <c r="D15" i="23" s="1"/>
  <c r="D16" i="23" s="1"/>
  <c r="D17" i="23" s="1"/>
  <c r="D18" i="23" s="1"/>
  <c r="D19" i="23" s="1"/>
  <c r="D20" i="23" s="1"/>
  <c r="D21" i="23" s="1"/>
  <c r="D22" i="23" s="1"/>
  <c r="D23" i="23" s="1"/>
  <c r="D24" i="23" s="1"/>
  <c r="D25" i="23" s="1"/>
  <c r="C8" i="23"/>
  <c r="C9" i="23" s="1"/>
  <c r="C10" i="23" s="1"/>
  <c r="C11" i="23" s="1"/>
  <c r="C12" i="23" s="1"/>
  <c r="C13" i="23" s="1"/>
  <c r="C14" i="23" s="1"/>
  <c r="C15" i="23" s="1"/>
  <c r="C16" i="23" s="1"/>
  <c r="C17" i="23" s="1"/>
  <c r="C18" i="23" s="1"/>
  <c r="C19" i="23" s="1"/>
  <c r="C20" i="23" s="1"/>
  <c r="C21" i="23" s="1"/>
  <c r="C22" i="23" s="1"/>
  <c r="C23" i="23" s="1"/>
  <c r="C24" i="23" s="1"/>
  <c r="C25" i="23" s="1"/>
  <c r="C40" i="22"/>
  <c r="C41" i="22" s="1"/>
  <c r="C37" i="22"/>
  <c r="C38" i="22" s="1"/>
  <c r="C27" i="22" s="1"/>
  <c r="D27" i="22" s="1"/>
  <c r="E27" i="22" s="1"/>
  <c r="F27" i="22" s="1"/>
  <c r="G27" i="22" s="1"/>
  <c r="H27" i="22" s="1"/>
  <c r="I27" i="22" s="1"/>
  <c r="J27" i="22" s="1"/>
  <c r="K27" i="22" s="1"/>
  <c r="L27" i="22" s="1"/>
  <c r="C36" i="22"/>
  <c r="C35" i="22" s="1"/>
  <c r="D35" i="22" s="1"/>
  <c r="E35" i="22" s="1"/>
  <c r="F35" i="22" s="1"/>
  <c r="G35" i="22" s="1"/>
  <c r="H35" i="22" s="1"/>
  <c r="I35" i="22" s="1"/>
  <c r="J35" i="22" s="1"/>
  <c r="K35" i="22" s="1"/>
  <c r="L35" i="22" s="1"/>
  <c r="C33" i="22"/>
  <c r="D33" i="22" s="1"/>
  <c r="E33" i="22" s="1"/>
  <c r="F33" i="22" s="1"/>
  <c r="G33" i="22" s="1"/>
  <c r="H33" i="22" s="1"/>
  <c r="I33" i="22" s="1"/>
  <c r="J33" i="22" s="1"/>
  <c r="K33" i="22" s="1"/>
  <c r="L33" i="22" s="1"/>
  <c r="C30" i="22"/>
  <c r="D30" i="22" s="1"/>
  <c r="E30" i="22" s="1"/>
  <c r="F30" i="22" s="1"/>
  <c r="G30" i="22" s="1"/>
  <c r="H30" i="22" s="1"/>
  <c r="I30" i="22" s="1"/>
  <c r="J30" i="22" s="1"/>
  <c r="K30" i="22" s="1"/>
  <c r="L30" i="22" s="1"/>
  <c r="C29" i="22"/>
  <c r="D29" i="22" s="1"/>
  <c r="E29" i="22" s="1"/>
  <c r="F29" i="22" s="1"/>
  <c r="G29" i="22" s="1"/>
  <c r="H29" i="22" s="1"/>
  <c r="I29" i="22" s="1"/>
  <c r="J29" i="22" s="1"/>
  <c r="K29" i="22" s="1"/>
  <c r="L29" i="22" s="1"/>
  <c r="C28" i="22"/>
  <c r="D28" i="22" s="1"/>
  <c r="E28" i="22" s="1"/>
  <c r="F28" i="22" s="1"/>
  <c r="G28" i="22" s="1"/>
  <c r="H28" i="22" s="1"/>
  <c r="I28" i="22" s="1"/>
  <c r="J28" i="22" s="1"/>
  <c r="K28" i="22" s="1"/>
  <c r="L28" i="22" s="1"/>
  <c r="C25" i="22"/>
  <c r="D25" i="22" s="1"/>
  <c r="E25" i="22" s="1"/>
  <c r="F25" i="22" s="1"/>
  <c r="G25" i="22" s="1"/>
  <c r="H25" i="22" s="1"/>
  <c r="I25" i="22" s="1"/>
  <c r="J25" i="22" s="1"/>
  <c r="K25" i="22" s="1"/>
  <c r="L25" i="22" s="1"/>
  <c r="C24" i="22"/>
  <c r="D24" i="22" s="1"/>
  <c r="E24" i="22" s="1"/>
  <c r="F24" i="22" s="1"/>
  <c r="G24" i="22" s="1"/>
  <c r="H24" i="22" s="1"/>
  <c r="I24" i="22" s="1"/>
  <c r="J24" i="22" s="1"/>
  <c r="K24" i="22" s="1"/>
  <c r="L24" i="22" s="1"/>
  <c r="C23" i="22"/>
  <c r="D23" i="22" s="1"/>
  <c r="E23" i="22" s="1"/>
  <c r="F23" i="22" s="1"/>
  <c r="G23" i="22" s="1"/>
  <c r="H23" i="22" s="1"/>
  <c r="I23" i="22" s="1"/>
  <c r="J23" i="22" s="1"/>
  <c r="K23" i="22" s="1"/>
  <c r="L23" i="22" s="1"/>
  <c r="C22" i="22"/>
  <c r="D22" i="22" s="1"/>
  <c r="E22" i="22" s="1"/>
  <c r="F22" i="22" s="1"/>
  <c r="G22" i="22" s="1"/>
  <c r="H22" i="22" s="1"/>
  <c r="I22" i="22" s="1"/>
  <c r="J22" i="22" s="1"/>
  <c r="K22" i="22" s="1"/>
  <c r="L22" i="22" s="1"/>
  <c r="C21" i="22"/>
  <c r="D21" i="22" s="1"/>
  <c r="E21" i="22" s="1"/>
  <c r="F21" i="22" s="1"/>
  <c r="G21" i="22" s="1"/>
  <c r="H21" i="22" s="1"/>
  <c r="I21" i="22" s="1"/>
  <c r="J21" i="22" s="1"/>
  <c r="K21" i="22" s="1"/>
  <c r="L21" i="22" s="1"/>
  <c r="C20" i="22"/>
  <c r="C17" i="22" s="1"/>
  <c r="D17" i="22" s="1"/>
  <c r="E17" i="22" s="1"/>
  <c r="F17" i="22" s="1"/>
  <c r="G17" i="22" s="1"/>
  <c r="H17" i="22" s="1"/>
  <c r="I17" i="22" s="1"/>
  <c r="J17" i="22" s="1"/>
  <c r="K17" i="22" s="1"/>
  <c r="L17" i="22" s="1"/>
  <c r="C18" i="22"/>
  <c r="D18" i="22" s="1"/>
  <c r="E18" i="22" s="1"/>
  <c r="F18" i="22" s="1"/>
  <c r="G18" i="22" s="1"/>
  <c r="H18" i="22" s="1"/>
  <c r="I18" i="22" s="1"/>
  <c r="J18" i="22" s="1"/>
  <c r="K18" i="22" s="1"/>
  <c r="L18" i="22" s="1"/>
  <c r="AA16" i="22"/>
  <c r="C16" i="22"/>
  <c r="D16" i="22" s="1"/>
  <c r="E16" i="22" s="1"/>
  <c r="F16" i="22" s="1"/>
  <c r="G16" i="22" s="1"/>
  <c r="H16" i="22" s="1"/>
  <c r="I16" i="22" s="1"/>
  <c r="J16" i="22" s="1"/>
  <c r="K16" i="22" s="1"/>
  <c r="L16" i="22" s="1"/>
  <c r="D15" i="22"/>
  <c r="E15" i="22" s="1"/>
  <c r="F15" i="22" s="1"/>
  <c r="G15" i="22" s="1"/>
  <c r="H15" i="22" s="1"/>
  <c r="I15" i="22" s="1"/>
  <c r="J15" i="22" s="1"/>
  <c r="K15" i="22" s="1"/>
  <c r="L15" i="22" s="1"/>
  <c r="C15" i="22"/>
  <c r="C14" i="22"/>
  <c r="D14" i="22" s="1"/>
  <c r="E14" i="22" s="1"/>
  <c r="F14" i="22" s="1"/>
  <c r="G14" i="22" s="1"/>
  <c r="H14" i="22" s="1"/>
  <c r="I14" i="22" s="1"/>
  <c r="J14" i="22" s="1"/>
  <c r="K14" i="22" s="1"/>
  <c r="L14" i="22" s="1"/>
  <c r="C13" i="22"/>
  <c r="D13" i="22" s="1"/>
  <c r="E13" i="22" s="1"/>
  <c r="F13" i="22" s="1"/>
  <c r="G13" i="22" s="1"/>
  <c r="H13" i="22" s="1"/>
  <c r="I13" i="22" s="1"/>
  <c r="J13" i="22" s="1"/>
  <c r="K13" i="22" s="1"/>
  <c r="L13" i="22" s="1"/>
  <c r="C12" i="22"/>
  <c r="D12" i="22" s="1"/>
  <c r="E12" i="22" s="1"/>
  <c r="F12" i="22" s="1"/>
  <c r="G12" i="22" s="1"/>
  <c r="H12" i="22" s="1"/>
  <c r="I12" i="22" s="1"/>
  <c r="J12" i="22" s="1"/>
  <c r="K12" i="22" s="1"/>
  <c r="L12" i="22" s="1"/>
  <c r="C11" i="22"/>
  <c r="D11" i="22" s="1"/>
  <c r="E11" i="22" s="1"/>
  <c r="F11" i="22" s="1"/>
  <c r="G11" i="22" s="1"/>
  <c r="H11" i="22" s="1"/>
  <c r="I11" i="22" s="1"/>
  <c r="J11" i="22" s="1"/>
  <c r="K11" i="22" s="1"/>
  <c r="L11" i="22" s="1"/>
  <c r="C9" i="22"/>
  <c r="D9" i="22" s="1"/>
  <c r="E9" i="22" s="1"/>
  <c r="F9" i="22" s="1"/>
  <c r="G9" i="22" s="1"/>
  <c r="H9" i="22" s="1"/>
  <c r="I9" i="22" s="1"/>
  <c r="J9" i="22" s="1"/>
  <c r="K9" i="22" s="1"/>
  <c r="L9" i="22" s="1"/>
  <c r="C8" i="22"/>
  <c r="C10" i="22" s="1"/>
  <c r="D10" i="22" s="1"/>
  <c r="E10" i="22" s="1"/>
  <c r="F10" i="22" s="1"/>
  <c r="G10" i="22" s="1"/>
  <c r="H10" i="22" s="1"/>
  <c r="I10" i="22" s="1"/>
  <c r="J10" i="22" s="1"/>
  <c r="K10" i="22" s="1"/>
  <c r="L10" i="22" s="1"/>
  <c r="AI11" i="5"/>
  <c r="AJ11" i="5" s="1"/>
  <c r="AI13" i="5"/>
  <c r="AJ13" i="5" s="1"/>
  <c r="AI19" i="5"/>
  <c r="AJ19" i="5" s="1"/>
  <c r="AI21" i="5"/>
  <c r="AJ21" i="5" s="1"/>
  <c r="AI28" i="5"/>
  <c r="AJ28" i="5" s="1"/>
  <c r="AI30" i="5"/>
  <c r="AJ30" i="5" s="1"/>
  <c r="AI36" i="5"/>
  <c r="AJ36" i="5" s="1"/>
  <c r="AI38" i="5"/>
  <c r="AJ38" i="5" s="1"/>
  <c r="AI44" i="5"/>
  <c r="AJ44" i="5" s="1"/>
  <c r="AI46" i="5"/>
  <c r="AJ46" i="5" s="1"/>
  <c r="AJ7" i="5"/>
  <c r="AI7" i="5"/>
  <c r="AD8" i="5"/>
  <c r="AE8" i="5" s="1"/>
  <c r="AD9" i="5"/>
  <c r="AI9" i="5" s="1"/>
  <c r="AJ9" i="5" s="1"/>
  <c r="AD10" i="5"/>
  <c r="AI10" i="5" s="1"/>
  <c r="AJ10" i="5" s="1"/>
  <c r="AE10" i="5"/>
  <c r="AD11" i="5"/>
  <c r="AE11" i="5" s="1"/>
  <c r="AD12" i="5"/>
  <c r="AE12" i="5" s="1"/>
  <c r="AD13" i="5"/>
  <c r="AE13" i="5"/>
  <c r="AD14" i="5"/>
  <c r="AI14" i="5" s="1"/>
  <c r="AJ14" i="5" s="1"/>
  <c r="AD15" i="5"/>
  <c r="AE15" i="5" s="1"/>
  <c r="AD16" i="5"/>
  <c r="AE16" i="5" s="1"/>
  <c r="AD17" i="5"/>
  <c r="AI17" i="5" s="1"/>
  <c r="AJ17" i="5" s="1"/>
  <c r="AE17" i="5"/>
  <c r="AD18" i="5"/>
  <c r="AI18" i="5" s="1"/>
  <c r="AJ18" i="5" s="1"/>
  <c r="AE18" i="5"/>
  <c r="AD19" i="5"/>
  <c r="AE19" i="5" s="1"/>
  <c r="AD20" i="5"/>
  <c r="AE20" i="5" s="1"/>
  <c r="AD21" i="5"/>
  <c r="AE21" i="5"/>
  <c r="AD22" i="5"/>
  <c r="AI22" i="5" s="1"/>
  <c r="AJ22" i="5" s="1"/>
  <c r="AE22" i="5"/>
  <c r="AD23" i="5"/>
  <c r="AE23" i="5" s="1"/>
  <c r="AD24" i="5"/>
  <c r="AE24" i="5" s="1"/>
  <c r="AD25" i="5"/>
  <c r="AI25" i="5" s="1"/>
  <c r="AJ25" i="5" s="1"/>
  <c r="AD27" i="5"/>
  <c r="AI27" i="5" s="1"/>
  <c r="AJ27" i="5" s="1"/>
  <c r="AE27" i="5"/>
  <c r="AD28" i="5"/>
  <c r="AE28" i="5" s="1"/>
  <c r="AD29" i="5"/>
  <c r="AE29" i="5" s="1"/>
  <c r="AD30" i="5"/>
  <c r="AE30" i="5"/>
  <c r="AD31" i="5"/>
  <c r="AI31" i="5" s="1"/>
  <c r="AJ31" i="5" s="1"/>
  <c r="AD32" i="5"/>
  <c r="AE32" i="5" s="1"/>
  <c r="AD33" i="5"/>
  <c r="AE33" i="5" s="1"/>
  <c r="AD34" i="5"/>
  <c r="AI34" i="5" s="1"/>
  <c r="AJ34" i="5" s="1"/>
  <c r="AE34" i="5"/>
  <c r="AD35" i="5"/>
  <c r="AI35" i="5" s="1"/>
  <c r="AJ35" i="5" s="1"/>
  <c r="AE35" i="5"/>
  <c r="AD36" i="5"/>
  <c r="AE36" i="5" s="1"/>
  <c r="AD37" i="5"/>
  <c r="AE37" i="5" s="1"/>
  <c r="AD38" i="5"/>
  <c r="AE38" i="5"/>
  <c r="AD39" i="5"/>
  <c r="AI39" i="5" s="1"/>
  <c r="AJ39" i="5" s="1"/>
  <c r="AD40" i="5"/>
  <c r="AE40" i="5" s="1"/>
  <c r="AD41" i="5"/>
  <c r="AE41" i="5" s="1"/>
  <c r="AD42" i="5"/>
  <c r="AI42" i="5" s="1"/>
  <c r="AJ42" i="5" s="1"/>
  <c r="AD43" i="5"/>
  <c r="AI43" i="5" s="1"/>
  <c r="AJ43" i="5" s="1"/>
  <c r="AE43" i="5"/>
  <c r="AD44" i="5"/>
  <c r="AE44" i="5" s="1"/>
  <c r="AD45" i="5"/>
  <c r="AE45" i="5" s="1"/>
  <c r="AD46" i="5"/>
  <c r="AE46" i="5"/>
  <c r="AD47" i="5"/>
  <c r="AI47" i="5" s="1"/>
  <c r="AJ47" i="5" s="1"/>
  <c r="AD48" i="5"/>
  <c r="AE48" i="5" s="1"/>
  <c r="AD49" i="5"/>
  <c r="AE49" i="5" s="1"/>
  <c r="AE7" i="5"/>
  <c r="AD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7" i="5"/>
  <c r="B5" i="15"/>
  <c r="A3" i="4" s="1"/>
  <c r="B4" i="15"/>
  <c r="E3" i="15"/>
  <c r="B3" i="15"/>
  <c r="B6" i="15" s="1"/>
  <c r="A1" i="15"/>
  <c r="A1" i="4" s="1"/>
  <c r="O7" i="18" l="1"/>
  <c r="I9" i="28"/>
  <c r="A1" i="13"/>
  <c r="A3" i="13"/>
  <c r="K8" i="25"/>
  <c r="C31" i="22"/>
  <c r="D31" i="22" s="1"/>
  <c r="E31" i="22" s="1"/>
  <c r="F31" i="22" s="1"/>
  <c r="G31" i="22" s="1"/>
  <c r="H31" i="22" s="1"/>
  <c r="I31" i="22" s="1"/>
  <c r="J31" i="22" s="1"/>
  <c r="K31" i="22" s="1"/>
  <c r="L31" i="22" s="1"/>
  <c r="C26" i="22"/>
  <c r="D26" i="22" s="1"/>
  <c r="E26" i="22" s="1"/>
  <c r="F26" i="22" s="1"/>
  <c r="G26" i="22" s="1"/>
  <c r="H26" i="22" s="1"/>
  <c r="I26" i="22" s="1"/>
  <c r="J26" i="22" s="1"/>
  <c r="K26" i="22" s="1"/>
  <c r="L26" i="22" s="1"/>
  <c r="AI8" i="5"/>
  <c r="AJ8" i="5" s="1"/>
  <c r="AE39" i="5"/>
  <c r="AI45" i="5"/>
  <c r="AJ45" i="5" s="1"/>
  <c r="AI40" i="5"/>
  <c r="AJ40" i="5" s="1"/>
  <c r="AI29" i="5"/>
  <c r="AJ29" i="5" s="1"/>
  <c r="AI23" i="5"/>
  <c r="AJ23" i="5" s="1"/>
  <c r="AI12" i="5"/>
  <c r="AJ12" i="5" s="1"/>
  <c r="AI41" i="5"/>
  <c r="AJ41" i="5" s="1"/>
  <c r="AI24" i="5"/>
  <c r="AJ24" i="5" s="1"/>
  <c r="AE47" i="5"/>
  <c r="AE42" i="5"/>
  <c r="AE31" i="5"/>
  <c r="AE25" i="5"/>
  <c r="AE14" i="5"/>
  <c r="AE9" i="5"/>
  <c r="AI48" i="5"/>
  <c r="AJ48" i="5" s="1"/>
  <c r="AI37" i="5"/>
  <c r="AJ37" i="5" s="1"/>
  <c r="AI32" i="5"/>
  <c r="AJ32" i="5" s="1"/>
  <c r="AI20" i="5"/>
  <c r="AJ20" i="5" s="1"/>
  <c r="AI15" i="5"/>
  <c r="AJ15" i="5" s="1"/>
  <c r="AI49" i="5"/>
  <c r="AJ49" i="5" s="1"/>
  <c r="AI33" i="5"/>
  <c r="AJ33" i="5" s="1"/>
  <c r="AI16" i="5"/>
  <c r="AJ16" i="5" s="1"/>
  <c r="N9" i="28"/>
  <c r="N13" i="28" s="1"/>
  <c r="N4" i="28"/>
  <c r="N14" i="28" s="1"/>
  <c r="P14" i="28" s="1"/>
  <c r="K13" i="18"/>
  <c r="P10" i="28"/>
  <c r="I3" i="28"/>
  <c r="I14" i="28" s="1"/>
  <c r="H14" i="28"/>
  <c r="I13" i="28"/>
  <c r="P3" i="28"/>
  <c r="I4" i="28"/>
  <c r="D14" i="28"/>
  <c r="M14" i="28"/>
  <c r="M13" i="28"/>
  <c r="C42" i="22"/>
  <c r="D41" i="22"/>
  <c r="E41" i="22" s="1"/>
  <c r="F41" i="22" s="1"/>
  <c r="G41" i="22" s="1"/>
  <c r="H41" i="22" s="1"/>
  <c r="I41" i="22" s="1"/>
  <c r="J41" i="22" s="1"/>
  <c r="K41" i="22" s="1"/>
  <c r="L41" i="22" s="1"/>
  <c r="C39" i="22"/>
  <c r="D39" i="22" s="1"/>
  <c r="E39" i="22" s="1"/>
  <c r="F39" i="22" s="1"/>
  <c r="G39" i="22" s="1"/>
  <c r="H39" i="22" s="1"/>
  <c r="I39" i="22" s="1"/>
  <c r="J39" i="22" s="1"/>
  <c r="K39" i="22" s="1"/>
  <c r="L39" i="22" s="1"/>
  <c r="D38" i="22"/>
  <c r="E38" i="22" s="1"/>
  <c r="F38" i="22" s="1"/>
  <c r="G38" i="22" s="1"/>
  <c r="H38" i="22" s="1"/>
  <c r="I38" i="22" s="1"/>
  <c r="J38" i="22" s="1"/>
  <c r="K38" i="22" s="1"/>
  <c r="L38" i="22" s="1"/>
  <c r="D36" i="22"/>
  <c r="E36" i="22" s="1"/>
  <c r="F36" i="22" s="1"/>
  <c r="G36" i="22" s="1"/>
  <c r="H36" i="22" s="1"/>
  <c r="I36" i="22" s="1"/>
  <c r="J36" i="22" s="1"/>
  <c r="K36" i="22" s="1"/>
  <c r="L36" i="22" s="1"/>
  <c r="D40" i="22"/>
  <c r="E40" i="22" s="1"/>
  <c r="F40" i="22" s="1"/>
  <c r="G40" i="22" s="1"/>
  <c r="H40" i="22" s="1"/>
  <c r="I40" i="22" s="1"/>
  <c r="J40" i="22" s="1"/>
  <c r="K40" i="22" s="1"/>
  <c r="L40" i="22" s="1"/>
  <c r="C19" i="22"/>
  <c r="D19" i="22" s="1"/>
  <c r="E19" i="22" s="1"/>
  <c r="F19" i="22" s="1"/>
  <c r="G19" i="22" s="1"/>
  <c r="H19" i="22" s="1"/>
  <c r="I19" i="22" s="1"/>
  <c r="J19" i="22" s="1"/>
  <c r="K19" i="22" s="1"/>
  <c r="L19" i="22" s="1"/>
  <c r="D37" i="22"/>
  <c r="E37" i="22" s="1"/>
  <c r="F37" i="22" s="1"/>
  <c r="G37" i="22" s="1"/>
  <c r="H37" i="22" s="1"/>
  <c r="I37" i="22" s="1"/>
  <c r="J37" i="22" s="1"/>
  <c r="K37" i="22" s="1"/>
  <c r="L37" i="22" s="1"/>
  <c r="D8" i="22"/>
  <c r="E8" i="22" s="1"/>
  <c r="F8" i="22" s="1"/>
  <c r="G8" i="22" s="1"/>
  <c r="H8" i="22" s="1"/>
  <c r="I8" i="22" s="1"/>
  <c r="J8" i="22" s="1"/>
  <c r="K8" i="22" s="1"/>
  <c r="L8" i="22" s="1"/>
  <c r="C34" i="22"/>
  <c r="D34" i="22" s="1"/>
  <c r="E34" i="22" s="1"/>
  <c r="F34" i="22" s="1"/>
  <c r="G34" i="22" s="1"/>
  <c r="H34" i="22" s="1"/>
  <c r="I34" i="22" s="1"/>
  <c r="J34" i="22" s="1"/>
  <c r="K34" i="22" s="1"/>
  <c r="L34" i="22" s="1"/>
  <c r="D20" i="22"/>
  <c r="E20" i="22" s="1"/>
  <c r="F20" i="22" s="1"/>
  <c r="G20" i="22" s="1"/>
  <c r="H20" i="22" s="1"/>
  <c r="I20" i="22" s="1"/>
  <c r="J20" i="22" s="1"/>
  <c r="K20" i="22" s="1"/>
  <c r="L20" i="22" s="1"/>
  <c r="P4" i="28" l="1"/>
  <c r="P9" i="28"/>
  <c r="P13" i="28"/>
  <c r="C43" i="22"/>
  <c r="D42" i="22"/>
  <c r="E42" i="22" s="1"/>
  <c r="F42" i="22" s="1"/>
  <c r="G42" i="22" s="1"/>
  <c r="H42" i="22" s="1"/>
  <c r="I42" i="22" s="1"/>
  <c r="J42" i="22" s="1"/>
  <c r="K42" i="22" s="1"/>
  <c r="L42" i="22" s="1"/>
  <c r="D43" i="22" l="1"/>
  <c r="E43" i="22" s="1"/>
  <c r="F43" i="22" s="1"/>
  <c r="G43" i="22" s="1"/>
  <c r="H43" i="22" s="1"/>
  <c r="I43" i="22" s="1"/>
  <c r="J43" i="22" s="1"/>
  <c r="K43" i="22" s="1"/>
  <c r="L43" i="22" s="1"/>
  <c r="C44" i="22"/>
  <c r="C45" i="22" l="1"/>
  <c r="D44" i="22"/>
  <c r="E44" i="22" s="1"/>
  <c r="F44" i="22" s="1"/>
  <c r="G44" i="22" s="1"/>
  <c r="H44" i="22" s="1"/>
  <c r="I44" i="22" s="1"/>
  <c r="J44" i="22" s="1"/>
  <c r="K44" i="22" s="1"/>
  <c r="L44" i="22" s="1"/>
  <c r="C46" i="22" l="1"/>
  <c r="D45" i="22"/>
  <c r="E45" i="22" s="1"/>
  <c r="F45" i="22" s="1"/>
  <c r="G45" i="22" s="1"/>
  <c r="H45" i="22" s="1"/>
  <c r="I45" i="22" s="1"/>
  <c r="J45" i="22" s="1"/>
  <c r="K45" i="22" s="1"/>
  <c r="L45" i="22" s="1"/>
  <c r="C47" i="22" l="1"/>
  <c r="D46" i="22"/>
  <c r="E46" i="22" s="1"/>
  <c r="F46" i="22" s="1"/>
  <c r="G46" i="22" s="1"/>
  <c r="H46" i="22" s="1"/>
  <c r="I46" i="22" s="1"/>
  <c r="J46" i="22" s="1"/>
  <c r="K46" i="22" s="1"/>
  <c r="L46" i="22" s="1"/>
  <c r="D47" i="22" l="1"/>
  <c r="E47" i="22" s="1"/>
  <c r="F47" i="22" s="1"/>
  <c r="G47" i="22" s="1"/>
  <c r="H47" i="22" s="1"/>
  <c r="I47" i="22" s="1"/>
  <c r="J47" i="22" s="1"/>
  <c r="K47" i="22" s="1"/>
  <c r="L47" i="22" s="1"/>
  <c r="C48" i="22"/>
  <c r="C49" i="22" l="1"/>
  <c r="D48" i="22"/>
  <c r="E48" i="22" s="1"/>
  <c r="F48" i="22" s="1"/>
  <c r="G48" i="22" s="1"/>
  <c r="H48" i="22" s="1"/>
  <c r="I48" i="22" s="1"/>
  <c r="J48" i="22" s="1"/>
  <c r="K48" i="22" s="1"/>
  <c r="L48" i="22" s="1"/>
  <c r="K18" i="18"/>
  <c r="L18" i="18" s="1"/>
  <c r="C50" i="22" l="1"/>
  <c r="D49" i="22"/>
  <c r="E49" i="22" s="1"/>
  <c r="F49" i="22" s="1"/>
  <c r="G49" i="22" s="1"/>
  <c r="H49" i="22" s="1"/>
  <c r="I49" i="22" s="1"/>
  <c r="J49" i="22" s="1"/>
  <c r="K49" i="22" s="1"/>
  <c r="L49" i="22" s="1"/>
  <c r="F2" i="18"/>
  <c r="W9" i="17"/>
  <c r="W10" i="17"/>
  <c r="C51" i="22" l="1"/>
  <c r="D51" i="22" s="1"/>
  <c r="E51" i="22" s="1"/>
  <c r="F51" i="22" s="1"/>
  <c r="G51" i="22" s="1"/>
  <c r="H51" i="22" s="1"/>
  <c r="I51" i="22" s="1"/>
  <c r="J51" i="22" s="1"/>
  <c r="K51" i="22" s="1"/>
  <c r="L51" i="22" s="1"/>
  <c r="D50" i="22"/>
  <c r="E50" i="22" s="1"/>
  <c r="F50" i="22" s="1"/>
  <c r="G50" i="22" s="1"/>
  <c r="H50" i="22" s="1"/>
  <c r="I50" i="22" s="1"/>
  <c r="J50" i="22" s="1"/>
  <c r="K50" i="22" s="1"/>
  <c r="L50" i="22" s="1"/>
  <c r="W12" i="17"/>
  <c r="P7" i="18"/>
  <c r="P6" i="18"/>
  <c r="W11" i="17" l="1"/>
  <c r="P13" i="18" l="1"/>
  <c r="K15" i="18" l="1"/>
  <c r="K10" i="18"/>
  <c r="P8" i="18"/>
  <c r="P9" i="18"/>
  <c r="P10" i="18" l="1"/>
  <c r="P15" i="18" l="1"/>
  <c r="P4" i="18" l="1"/>
  <c r="P5" i="18"/>
  <c r="W8" i="17" l="1"/>
  <c r="O5" i="18"/>
  <c r="W7" i="17" l="1"/>
  <c r="N13" i="18"/>
  <c r="O4" i="18"/>
  <c r="O13" i="18" l="1"/>
  <c r="N18" i="18"/>
  <c r="O18" i="18" l="1"/>
  <c r="N15" i="18"/>
  <c r="N21" i="18"/>
  <c r="R6" i="18"/>
  <c r="R7" i="18"/>
  <c r="R5" i="18"/>
  <c r="T7" i="17"/>
  <c r="N7" i="17" s="1"/>
  <c r="F7" i="17" s="1"/>
  <c r="R4" i="18"/>
  <c r="O15" i="18" l="1"/>
  <c r="C7" i="17"/>
  <c r="G7" i="17" s="1"/>
  <c r="R10" i="18"/>
  <c r="S10" i="18" l="1"/>
  <c r="R15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Aggregate activities produced by multiple domestic regions</t>
        </r>
      </text>
    </comment>
    <comment ref="G5" authorId="0" shapeId="0" xr:uid="{00000000-0006-0000-0200-000002000000}">
      <text>
        <r>
          <rPr>
            <sz val="9"/>
            <color indexed="81"/>
            <rFont val="Tahoma"/>
            <family val="2"/>
          </rPr>
          <t>Should include aggregate factors used in the nesting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Aggregate factors used in the nesting structure
</t>
        </r>
      </text>
    </comment>
    <comment ref="AA5" authorId="0" shapeId="0" xr:uid="{00000000-0006-0000-0200-000004000000}">
      <text>
        <r>
          <rPr>
            <sz val="9"/>
            <color indexed="81"/>
            <rFont val="Tahoma"/>
            <family val="2"/>
          </rPr>
          <t>Must include ROW</t>
        </r>
      </text>
    </comment>
  </commentList>
</comments>
</file>

<file path=xl/sharedStrings.xml><?xml version="1.0" encoding="utf-8"?>
<sst xmlns="http://schemas.openxmlformats.org/spreadsheetml/2006/main" count="2384" uniqueCount="695">
  <si>
    <t>x</t>
  </si>
  <si>
    <t>Factors</t>
  </si>
  <si>
    <t>flab-p</t>
  </si>
  <si>
    <t>trd</t>
  </si>
  <si>
    <t>tre</t>
  </si>
  <si>
    <t>afore</t>
  </si>
  <si>
    <t>cfore</t>
  </si>
  <si>
    <t>flab-s</t>
  </si>
  <si>
    <t>trm</t>
  </si>
  <si>
    <t>afish</t>
  </si>
  <si>
    <t>cfish</t>
  </si>
  <si>
    <t>ent</t>
  </si>
  <si>
    <t>Enterprises</t>
  </si>
  <si>
    <t>fcap</t>
  </si>
  <si>
    <t>Capital</t>
  </si>
  <si>
    <t>atax</t>
  </si>
  <si>
    <t>dtax</t>
  </si>
  <si>
    <t>mtax</t>
  </si>
  <si>
    <t>Households</t>
  </si>
  <si>
    <t>stax</t>
  </si>
  <si>
    <t>afood</t>
  </si>
  <si>
    <t>gov</t>
  </si>
  <si>
    <t>Government</t>
  </si>
  <si>
    <t>s-i</t>
  </si>
  <si>
    <t>dstk</t>
  </si>
  <si>
    <t>row</t>
  </si>
  <si>
    <t>Rest of world</t>
  </si>
  <si>
    <t>awood</t>
  </si>
  <si>
    <t>cwood</t>
  </si>
  <si>
    <t>nafta</t>
  </si>
  <si>
    <t>eu</t>
  </si>
  <si>
    <t>rest</t>
  </si>
  <si>
    <t>awatr</t>
  </si>
  <si>
    <t>cwatr</t>
  </si>
  <si>
    <t>atrad</t>
  </si>
  <si>
    <t>ctrad</t>
  </si>
  <si>
    <t>aosrv</t>
  </si>
  <si>
    <t>cosrv</t>
  </si>
  <si>
    <t>Set definitions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</si>
  <si>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</si>
  <si>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</si>
  <si>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</si>
  <si>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</si>
  <si>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</si>
  <si>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</si>
  <si>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</si>
  <si>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</si>
  <si>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</si>
  <si>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</si>
  <si>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</si>
  <si>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</si>
  <si>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</si>
  <si>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</si>
  <si>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</si>
  <si>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</si>
  <si>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</si>
  <si>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</si>
  <si>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</si>
  <si>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</si>
  <si>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</si>
  <si>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</si>
  <si>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</si>
  <si>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</si>
  <si>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</si>
  <si>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</si>
  <si>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</si>
  <si>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</si>
  <si>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</si>
  <si>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</si>
  <si>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</si>
  <si>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</si>
  <si>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</si>
  <si>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</si>
  <si>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</si>
  <si>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</si>
  <si>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</si>
  <si>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</si>
  <si>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</si>
  <si>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</si>
  <si>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</si>
  <si>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</si>
  <si>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</si>
  <si>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</si>
  <si>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</si>
  <si>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flab</t>
  </si>
  <si>
    <t>Global set of accounts</t>
  </si>
  <si>
    <t>Activities</t>
  </si>
  <si>
    <t>Commodities</t>
  </si>
  <si>
    <t>Institutions</t>
  </si>
  <si>
    <t>Transactions cost accounts</t>
  </si>
  <si>
    <t>Tax accounts</t>
  </si>
  <si>
    <t>Regions in the model</t>
  </si>
  <si>
    <t>Investment</t>
  </si>
  <si>
    <t>Selected substitition options</t>
  </si>
  <si>
    <t>All</t>
  </si>
  <si>
    <t>Aggregate</t>
  </si>
  <si>
    <t>Regional</t>
  </si>
  <si>
    <t xml:space="preserve">All </t>
  </si>
  <si>
    <t>Labor</t>
  </si>
  <si>
    <t>Domestic</t>
  </si>
  <si>
    <t>Non-gov.</t>
  </si>
  <si>
    <t>Enterp.</t>
  </si>
  <si>
    <t>H.holds</t>
  </si>
  <si>
    <t>Exports</t>
  </si>
  <si>
    <t>Imports</t>
  </si>
  <si>
    <t>Activity</t>
  </si>
  <si>
    <t>Direct</t>
  </si>
  <si>
    <t>Factor</t>
  </si>
  <si>
    <t>Sales</t>
  </si>
  <si>
    <t>Value-added</t>
  </si>
  <si>
    <t>World</t>
  </si>
  <si>
    <t xml:space="preserve"> types</t>
  </si>
  <si>
    <t>CES aggregation across regional activities</t>
  </si>
  <si>
    <t xml:space="preserve">CET output disaggregation function        </t>
  </si>
  <si>
    <t>Leontief factor demand</t>
  </si>
  <si>
    <t>AC</t>
  </si>
  <si>
    <t>A</t>
  </si>
  <si>
    <t>ARD</t>
  </si>
  <si>
    <t>C</t>
  </si>
  <si>
    <t>F</t>
  </si>
  <si>
    <t>FA</t>
  </si>
  <si>
    <t>FLAB</t>
  </si>
  <si>
    <t>FCAP</t>
  </si>
  <si>
    <t>INS</t>
  </si>
  <si>
    <t>INSD</t>
  </si>
  <si>
    <t>INSDNG</t>
  </si>
  <si>
    <t>EN</t>
  </si>
  <si>
    <t>H</t>
  </si>
  <si>
    <t>CTD</t>
  </si>
  <si>
    <t>CTE</t>
  </si>
  <si>
    <t>CTM</t>
  </si>
  <si>
    <t>ATAX</t>
  </si>
  <si>
    <t>DTAX</t>
  </si>
  <si>
    <t>ETAX</t>
  </si>
  <si>
    <t>FTAX</t>
  </si>
  <si>
    <t>MTAX</t>
  </si>
  <si>
    <t>STAX</t>
  </si>
  <si>
    <t>VTAX</t>
  </si>
  <si>
    <t>RD</t>
  </si>
  <si>
    <t>RW</t>
  </si>
  <si>
    <t>IT</t>
  </si>
  <si>
    <t>ACES2</t>
  </si>
  <si>
    <t>ACET2</t>
  </si>
  <si>
    <t>AFLEO</t>
  </si>
  <si>
    <t>ACO2</t>
  </si>
  <si>
    <t>nat</t>
  </si>
  <si>
    <t>oil</t>
  </si>
  <si>
    <t>ctl</t>
  </si>
  <si>
    <t>gtl</t>
  </si>
  <si>
    <t>bio</t>
  </si>
  <si>
    <t>coa</t>
  </si>
  <si>
    <t>nuc</t>
  </si>
  <si>
    <t>hyd</t>
  </si>
  <si>
    <t>ren</t>
  </si>
  <si>
    <t>was</t>
  </si>
  <si>
    <t>gas</t>
  </si>
  <si>
    <t>trc</t>
  </si>
  <si>
    <t>Transaction costs</t>
  </si>
  <si>
    <t>Taxes</t>
  </si>
  <si>
    <t>Savings/investment</t>
  </si>
  <si>
    <t>Stocks</t>
  </si>
  <si>
    <t>Domestic regions</t>
  </si>
  <si>
    <t>Foreign regions</t>
  </si>
  <si>
    <t>trncstdom</t>
  </si>
  <si>
    <t>trncstexp</t>
  </si>
  <si>
    <t>trncstimp</t>
  </si>
  <si>
    <t>instax</t>
  </si>
  <si>
    <t>factax</t>
  </si>
  <si>
    <t>imptax</t>
  </si>
  <si>
    <t>exptax</t>
  </si>
  <si>
    <t>vatax</t>
  </si>
  <si>
    <t>acttax</t>
  </si>
  <si>
    <t>comtax</t>
  </si>
  <si>
    <t>dum</t>
  </si>
  <si>
    <t>total</t>
  </si>
  <si>
    <t>areal</t>
  </si>
  <si>
    <t>aeduc</t>
  </si>
  <si>
    <t>aheal</t>
  </si>
  <si>
    <t>creal</t>
  </si>
  <si>
    <t>ceduc</t>
  </si>
  <si>
    <t>cheal</t>
  </si>
  <si>
    <t>china</t>
  </si>
  <si>
    <t>GDX index</t>
  </si>
  <si>
    <t>rdim</t>
  </si>
  <si>
    <t>cdim</t>
  </si>
  <si>
    <t>par</t>
  </si>
  <si>
    <t>sam!a7</t>
  </si>
  <si>
    <t>dset</t>
  </si>
  <si>
    <t>sets!a7</t>
  </si>
  <si>
    <t>sets!d7</t>
  </si>
  <si>
    <t>sets!e7</t>
  </si>
  <si>
    <t>sets!f7</t>
  </si>
  <si>
    <t>sets!g7</t>
  </si>
  <si>
    <t>sets!h7</t>
  </si>
  <si>
    <t>sets!i7</t>
  </si>
  <si>
    <t>sets!j7</t>
  </si>
  <si>
    <t>sets!k7</t>
  </si>
  <si>
    <t>set</t>
  </si>
  <si>
    <t>values=nodata</t>
  </si>
  <si>
    <t>SAM</t>
  </si>
  <si>
    <t>Sets and parameters used in 1model.gms</t>
  </si>
  <si>
    <t>sets!l7</t>
  </si>
  <si>
    <t>sets!m7</t>
  </si>
  <si>
    <t>sets!n7</t>
  </si>
  <si>
    <t>sets!p7</t>
  </si>
  <si>
    <t>sets!q7</t>
  </si>
  <si>
    <t>sets!r7</t>
  </si>
  <si>
    <t>sets!s7</t>
  </si>
  <si>
    <t>sets!t7</t>
  </si>
  <si>
    <t>sets!v7</t>
  </si>
  <si>
    <t>sets!w7</t>
  </si>
  <si>
    <t>sets!x7</t>
  </si>
  <si>
    <t>sets!z7</t>
  </si>
  <si>
    <t>sets!aa7</t>
  </si>
  <si>
    <t>sets!ab7</t>
  </si>
  <si>
    <t>sets!ad7</t>
  </si>
  <si>
    <t>sets!ae7</t>
  </si>
  <si>
    <t>sets!af7</t>
  </si>
  <si>
    <t>sets!ai7</t>
  </si>
  <si>
    <t>sets!ap7</t>
  </si>
  <si>
    <t>CCO2</t>
  </si>
  <si>
    <t>sets!aq7</t>
  </si>
  <si>
    <t>MARD</t>
  </si>
  <si>
    <t>AELASTAB</t>
  </si>
  <si>
    <t>DELASTAB</t>
  </si>
  <si>
    <t>FELASTAB</t>
  </si>
  <si>
    <t>YELASTAB</t>
  </si>
  <si>
    <t>FDATATYPE</t>
  </si>
  <si>
    <t>employment!a7</t>
  </si>
  <si>
    <t>EMPTAB</t>
  </si>
  <si>
    <t>employment!f7</t>
  </si>
  <si>
    <t>WAGETAB</t>
  </si>
  <si>
    <t>employment!q7</t>
  </si>
  <si>
    <t>NEST</t>
  </si>
  <si>
    <t>facnest!a7</t>
  </si>
  <si>
    <t>REGIMP</t>
  </si>
  <si>
    <t>trade!a7</t>
  </si>
  <si>
    <t>REGTAR</t>
  </si>
  <si>
    <t>trade!i7</t>
  </si>
  <si>
    <t>REGEXP</t>
  </si>
  <si>
    <t>trade!q7</t>
  </si>
  <si>
    <t>REGETX</t>
  </si>
  <si>
    <t>trade!y7</t>
  </si>
  <si>
    <t>POPTAB</t>
  </si>
  <si>
    <t>population!a7</t>
  </si>
  <si>
    <t>sets!o7</t>
  </si>
  <si>
    <t>sets!u7</t>
  </si>
  <si>
    <t>sets!y7</t>
  </si>
  <si>
    <t>Regional activities</t>
  </si>
  <si>
    <t>Income elasticities</t>
  </si>
  <si>
    <t>Households x Commodities</t>
  </si>
  <si>
    <t>coal</t>
  </si>
  <si>
    <t>omin</t>
  </si>
  <si>
    <t>food</t>
  </si>
  <si>
    <t>text</t>
  </si>
  <si>
    <t>leat</t>
  </si>
  <si>
    <t>wood</t>
  </si>
  <si>
    <t>petr</t>
  </si>
  <si>
    <t>chem</t>
  </si>
  <si>
    <t>nmet</t>
  </si>
  <si>
    <t>mach</t>
  </si>
  <si>
    <t>oman</t>
  </si>
  <si>
    <t>cons</t>
  </si>
  <si>
    <t>Production and trade elasticities</t>
  </si>
  <si>
    <t>Trade elasticities (including output aggregation elasticities)</t>
  </si>
  <si>
    <t>Production elasticities</t>
  </si>
  <si>
    <t>Factor supply elasticities</t>
  </si>
  <si>
    <t>Armington</t>
  </si>
  <si>
    <t>Transformation</t>
  </si>
  <si>
    <t>Out. agg.</t>
  </si>
  <si>
    <t>Out. dis.</t>
  </si>
  <si>
    <t>Factor substitution</t>
  </si>
  <si>
    <t>Upward-sloping supply curves</t>
  </si>
  <si>
    <t>SIGMAQ</t>
  </si>
  <si>
    <t>SIGMAT</t>
  </si>
  <si>
    <t>OUTAGG</t>
  </si>
  <si>
    <t>OUTDIS</t>
  </si>
  <si>
    <t>REGACT</t>
  </si>
  <si>
    <t>PRODE</t>
  </si>
  <si>
    <t>PRODE2</t>
  </si>
  <si>
    <t>FLS</t>
  </si>
  <si>
    <t>International regional trade structure</t>
  </si>
  <si>
    <t>Can't handle multiple regions for purely imported or exported commodities</t>
  </si>
  <si>
    <t xml:space="preserve">Regional imports values </t>
  </si>
  <si>
    <t xml:space="preserve">Regional tariff values  </t>
  </si>
  <si>
    <t xml:space="preserve">Regional exports values </t>
  </si>
  <si>
    <t xml:space="preserve">Regional export tax values  </t>
  </si>
  <si>
    <t>Factor sectoral employment data (non-capital factors only)</t>
  </si>
  <si>
    <t>Select data source for employment</t>
  </si>
  <si>
    <t xml:space="preserve">DATA: 1: SAM (default) 2: Sector employ. </t>
  </si>
  <si>
    <t>External employment data</t>
  </si>
  <si>
    <t>External wage data</t>
  </si>
  <si>
    <t xml:space="preserve"> 3: National employ. 4: Sector wage 5: National wage</t>
  </si>
  <si>
    <t>If only national total is known then provide "total" row</t>
  </si>
  <si>
    <t>If only national average is known then provide "total" row</t>
  </si>
  <si>
    <t>ADJUST: post-scaling divisor</t>
  </si>
  <si>
    <t>data</t>
  </si>
  <si>
    <t>adjust</t>
  </si>
  <si>
    <t>Labor Market Nested Structure</t>
  </si>
  <si>
    <t>Hierarchical relationship between factors at different layers of the nest</t>
  </si>
  <si>
    <t>Lower-level factors</t>
  </si>
  <si>
    <t>Higher-level factors</t>
  </si>
  <si>
    <t>Household population</t>
  </si>
  <si>
    <t>Absolute population numbers (1000s)</t>
  </si>
  <si>
    <t>survey</t>
  </si>
  <si>
    <t>elasticities!b7</t>
  </si>
  <si>
    <t>elasticities!i7</t>
  </si>
  <si>
    <t>elasticities!m7</t>
  </si>
  <si>
    <t>demand!b7</t>
  </si>
  <si>
    <t>amach</t>
  </si>
  <si>
    <t>cvege</t>
  </si>
  <si>
    <t>cfrui</t>
  </si>
  <si>
    <t>ctoba</t>
  </si>
  <si>
    <t>avege</t>
  </si>
  <si>
    <t>afrui</t>
  </si>
  <si>
    <t>atoba</t>
  </si>
  <si>
    <t>Beverages</t>
  </si>
  <si>
    <t>toba</t>
  </si>
  <si>
    <t>trad</t>
  </si>
  <si>
    <t>tran</t>
  </si>
  <si>
    <t>comm</t>
  </si>
  <si>
    <t>bsrv</t>
  </si>
  <si>
    <t>beve</t>
  </si>
  <si>
    <t>amaiz</t>
  </si>
  <si>
    <t>arice</t>
  </si>
  <si>
    <t>apuls</t>
  </si>
  <si>
    <t>aoils</t>
  </si>
  <si>
    <t>aroot</t>
  </si>
  <si>
    <t>asugr</t>
  </si>
  <si>
    <t>acott</t>
  </si>
  <si>
    <t>acoff</t>
  </si>
  <si>
    <t>aocrp</t>
  </si>
  <si>
    <t>acatt</t>
  </si>
  <si>
    <t>apoul</t>
  </si>
  <si>
    <t>aoliv</t>
  </si>
  <si>
    <t>abeve</t>
  </si>
  <si>
    <t>atext</t>
  </si>
  <si>
    <t>achem</t>
  </si>
  <si>
    <t>anmet</t>
  </si>
  <si>
    <t>ametl</t>
  </si>
  <si>
    <t>aoman</t>
  </si>
  <si>
    <t>aelec</t>
  </si>
  <si>
    <t>acons</t>
  </si>
  <si>
    <t>atran</t>
  </si>
  <si>
    <t>ahotl</t>
  </si>
  <si>
    <t>acomm</t>
  </si>
  <si>
    <t>afsrv</t>
  </si>
  <si>
    <t>absrv</t>
  </si>
  <si>
    <t>apadm</t>
  </si>
  <si>
    <t>cmaiz</t>
  </si>
  <si>
    <t>crice</t>
  </si>
  <si>
    <t>cocer</t>
  </si>
  <si>
    <t>cpuls</t>
  </si>
  <si>
    <t>coils</t>
  </si>
  <si>
    <t>croot</t>
  </si>
  <si>
    <t>csugr</t>
  </si>
  <si>
    <t>ccott</t>
  </si>
  <si>
    <t>ccoff</t>
  </si>
  <si>
    <t>cocrp</t>
  </si>
  <si>
    <t>ccatt</t>
  </si>
  <si>
    <t>cpoul</t>
  </si>
  <si>
    <t>coliv</t>
  </si>
  <si>
    <t>cfood</t>
  </si>
  <si>
    <t>cbeve</t>
  </si>
  <si>
    <t>ctext</t>
  </si>
  <si>
    <t>cchem</t>
  </si>
  <si>
    <t>cnmet</t>
  </si>
  <si>
    <t>cmetl</t>
  </si>
  <si>
    <t>cmach</t>
  </si>
  <si>
    <t>coman</t>
  </si>
  <si>
    <t>celec</t>
  </si>
  <si>
    <t>ccons</t>
  </si>
  <si>
    <t>ctran</t>
  </si>
  <si>
    <t>chotl</t>
  </si>
  <si>
    <t>ccomm</t>
  </si>
  <si>
    <t>cfsrv</t>
  </si>
  <si>
    <t>cbsrv</t>
  </si>
  <si>
    <t>cpadm</t>
  </si>
  <si>
    <t>flnd</t>
  </si>
  <si>
    <t>hhd-u1</t>
  </si>
  <si>
    <t>hhd-u2</t>
  </si>
  <si>
    <t>hhd-u3</t>
  </si>
  <si>
    <t>hhd-u4</t>
  </si>
  <si>
    <t>hhd-u5</t>
  </si>
  <si>
    <t>etax</t>
  </si>
  <si>
    <t>samb!a7</t>
  </si>
  <si>
    <t>Land</t>
  </si>
  <si>
    <t>Livestock</t>
  </si>
  <si>
    <t>FLND</t>
  </si>
  <si>
    <t>FLIV</t>
  </si>
  <si>
    <t>sets!am7</t>
  </si>
  <si>
    <t>sets!an7</t>
  </si>
  <si>
    <t>maiz</t>
  </si>
  <si>
    <t>rice</t>
  </si>
  <si>
    <t>Rice</t>
  </si>
  <si>
    <t>ocer</t>
  </si>
  <si>
    <t>puls</t>
  </si>
  <si>
    <t>Pulses</t>
  </si>
  <si>
    <t>oils</t>
  </si>
  <si>
    <t>ftax</t>
  </si>
  <si>
    <t>root</t>
  </si>
  <si>
    <t>vege</t>
  </si>
  <si>
    <t>Vegetables</t>
  </si>
  <si>
    <t>Savings-investment</t>
  </si>
  <si>
    <t>sugr</t>
  </si>
  <si>
    <t>Change in stocks</t>
  </si>
  <si>
    <t>Tobacco</t>
  </si>
  <si>
    <t>cott</t>
  </si>
  <si>
    <t>Total</t>
  </si>
  <si>
    <t>frui</t>
  </si>
  <si>
    <t>Fruits and nuts</t>
  </si>
  <si>
    <t>coff</t>
  </si>
  <si>
    <t>ocrp</t>
  </si>
  <si>
    <t>Other crops</t>
  </si>
  <si>
    <t>Forestry</t>
  </si>
  <si>
    <t>Other foods</t>
  </si>
  <si>
    <t>Clothing</t>
  </si>
  <si>
    <t>Chemicals</t>
  </si>
  <si>
    <t>cngas</t>
  </si>
  <si>
    <t>QPROD2</t>
  </si>
  <si>
    <t>QPROD</t>
  </si>
  <si>
    <t>CropProd!A7</t>
  </si>
  <si>
    <t>From RSAEnergy2007.xlsx</t>
  </si>
  <si>
    <t>kt/t</t>
  </si>
  <si>
    <t>QA</t>
  </si>
  <si>
    <t>QM</t>
  </si>
  <si>
    <t>QE</t>
  </si>
  <si>
    <t>QDSTK</t>
  </si>
  <si>
    <t>QQ</t>
  </si>
  <si>
    <t>EMc</t>
  </si>
  <si>
    <t>EM</t>
  </si>
  <si>
    <t>CALIB</t>
  </si>
  <si>
    <t>energy!b6</t>
  </si>
  <si>
    <t>XPRICE</t>
  </si>
  <si>
    <t>For Energy.gms</t>
  </si>
  <si>
    <t>power, TJ</t>
  </si>
  <si>
    <t>aagr</t>
  </si>
  <si>
    <t>indu</t>
  </si>
  <si>
    <t>resi</t>
  </si>
  <si>
    <t>ea</t>
  </si>
  <si>
    <t>map</t>
  </si>
  <si>
    <t>meaac</t>
  </si>
  <si>
    <t>ebal</t>
  </si>
  <si>
    <t>Energy!Y7</t>
  </si>
  <si>
    <t>Energy!AA7</t>
  </si>
  <si>
    <t>Energy!s7</t>
  </si>
  <si>
    <t>Energy!v7</t>
  </si>
  <si>
    <t>utax</t>
  </si>
  <si>
    <t>fegy</t>
  </si>
  <si>
    <t>energy capital</t>
  </si>
  <si>
    <t>CGE model price: R'000/tonne</t>
  </si>
  <si>
    <t>Demand</t>
  </si>
  <si>
    <t>Supply</t>
  </si>
  <si>
    <t>R mil</t>
  </si>
  <si>
    <t>GWh</t>
  </si>
  <si>
    <t>TJ</t>
  </si>
  <si>
    <t>Prod</t>
  </si>
  <si>
    <t>SAM value</t>
  </si>
  <si>
    <t>Industry</t>
  </si>
  <si>
    <t>Mtax</t>
  </si>
  <si>
    <t>Agriculture</t>
  </si>
  <si>
    <t>Commerce</t>
  </si>
  <si>
    <t>Residential</t>
  </si>
  <si>
    <t>Final demand</t>
  </si>
  <si>
    <t>Generation</t>
  </si>
  <si>
    <t>ECG Data</t>
  </si>
  <si>
    <t>Ghp/kWh</t>
  </si>
  <si>
    <t>exp</t>
  </si>
  <si>
    <t>imp</t>
  </si>
  <si>
    <t>xx</t>
  </si>
  <si>
    <t>53-102</t>
  </si>
  <si>
    <t>68-114</t>
  </si>
  <si>
    <t>55-80</t>
  </si>
  <si>
    <t>exports</t>
  </si>
  <si>
    <t>amine</t>
  </si>
  <si>
    <t>flab-n</t>
  </si>
  <si>
    <t>angas</t>
  </si>
  <si>
    <t>ha</t>
  </si>
  <si>
    <t>tonnes</t>
  </si>
  <si>
    <t>Production</t>
  </si>
  <si>
    <t>Net Imports</t>
  </si>
  <si>
    <t>production</t>
  </si>
  <si>
    <t>imports</t>
  </si>
  <si>
    <t>Country</t>
  </si>
  <si>
    <t>Exported</t>
  </si>
  <si>
    <t>Year</t>
  </si>
  <si>
    <t>Units</t>
  </si>
  <si>
    <t>Citation</t>
  </si>
  <si>
    <t>SAM Accounts</t>
  </si>
  <si>
    <t>Activities - Maize</t>
  </si>
  <si>
    <t>Activities - Rice</t>
  </si>
  <si>
    <t>aocer</t>
  </si>
  <si>
    <t>Activities - Other cereals</t>
  </si>
  <si>
    <t>Activities - Pulses</t>
  </si>
  <si>
    <t>Activities - Oilseeds</t>
  </si>
  <si>
    <t>Activities - Roots</t>
  </si>
  <si>
    <t>Activities - Vegetables</t>
  </si>
  <si>
    <t>Activities - Sugarcane</t>
  </si>
  <si>
    <t>Activities - Tobacco</t>
  </si>
  <si>
    <t>Activities - Cotton and fibres</t>
  </si>
  <si>
    <t>Activities - Fruits and nuts</t>
  </si>
  <si>
    <t>Activities - Coffee, tea and cocoa</t>
  </si>
  <si>
    <t>Activities - Other crops</t>
  </si>
  <si>
    <t>Activities - Cattle and raw milk</t>
  </si>
  <si>
    <t>Activities - Poultry and eggs</t>
  </si>
  <si>
    <t>Activities - Other livestock</t>
  </si>
  <si>
    <t>Activities - Forestry</t>
  </si>
  <si>
    <t>Activities - Fisheries</t>
  </si>
  <si>
    <t>Activities - Mining</t>
  </si>
  <si>
    <t>Activities - Processed foods</t>
  </si>
  <si>
    <t>Activities - Beverage and tobacco</t>
  </si>
  <si>
    <t>Activities - Textiles, clothing and footwear</t>
  </si>
  <si>
    <t>Activities - Wood and paper products</t>
  </si>
  <si>
    <t>Activities - Chemicals and petroleum</t>
  </si>
  <si>
    <t>Activities - Non-metal minerals</t>
  </si>
  <si>
    <t>Activities - Metals and metal products</t>
  </si>
  <si>
    <t>Activities - Machinery, equipment and vehicles</t>
  </si>
  <si>
    <t>Activities - Other manufacturing</t>
  </si>
  <si>
    <t>Activities - Electricity, gas and steam</t>
  </si>
  <si>
    <t>Activities - Water supply and sewage</t>
  </si>
  <si>
    <t>Activities - Construction</t>
  </si>
  <si>
    <t>Activities - Wholesale and retail trade</t>
  </si>
  <si>
    <t>Activities - Transportation and storage</t>
  </si>
  <si>
    <t>Activities - Accommodation and food services</t>
  </si>
  <si>
    <t>Activities - Information and communication</t>
  </si>
  <si>
    <t>Activities - Finance and insurance</t>
  </si>
  <si>
    <t>Activities - Real estate activities</t>
  </si>
  <si>
    <t>Activities - Business services</t>
  </si>
  <si>
    <t>Activities - Public administration</t>
  </si>
  <si>
    <t>Activities - Education</t>
  </si>
  <si>
    <t>Activities - Health and social work</t>
  </si>
  <si>
    <t>Activities - Other services</t>
  </si>
  <si>
    <t>Commodities - Maize</t>
  </si>
  <si>
    <t>Commodities - Rice</t>
  </si>
  <si>
    <t>Commodities - Other cereals</t>
  </si>
  <si>
    <t>Commodities - Pulses</t>
  </si>
  <si>
    <t>Commodities - Oilseeds</t>
  </si>
  <si>
    <t>Commodities - Roots</t>
  </si>
  <si>
    <t>Commodities - Vegetables</t>
  </si>
  <si>
    <t>Commodities - Sugarcane</t>
  </si>
  <si>
    <t>Commodities - Tobacco</t>
  </si>
  <si>
    <t>Commodities - Cotton and fibres</t>
  </si>
  <si>
    <t>Commodities - Fruits and nuts</t>
  </si>
  <si>
    <t>Commodities - Coffee, tea and cocoa</t>
  </si>
  <si>
    <t>Commodities - Other crops</t>
  </si>
  <si>
    <t>Commodities - Cattle and raw milk</t>
  </si>
  <si>
    <t>Commodities - Poultry and eggs</t>
  </si>
  <si>
    <t>Commodities - Other livestock</t>
  </si>
  <si>
    <t>Commodities - Forestry</t>
  </si>
  <si>
    <t>Commodities - Fisheries</t>
  </si>
  <si>
    <t>cmine</t>
  </si>
  <si>
    <t>Commodities - Mining</t>
  </si>
  <si>
    <t>Commodities - Processed foods</t>
  </si>
  <si>
    <t>Commodities - Beverage and tobacco</t>
  </si>
  <si>
    <t>Commodities - Textiles, clothing and footwear</t>
  </si>
  <si>
    <t>Commodities - Wood and paper products</t>
  </si>
  <si>
    <t>Commodities - Chemicals and petroleum</t>
  </si>
  <si>
    <t>Commodities - Non-metal minerals</t>
  </si>
  <si>
    <t>Commodities - Metals and metal products</t>
  </si>
  <si>
    <t>Commodities - Machinery, equipment and vehicles</t>
  </si>
  <si>
    <t>Commodities - Other manufacturing</t>
  </si>
  <si>
    <t>Commodities - Electricity, gas and steam</t>
  </si>
  <si>
    <t>Commodities - Water supply and sewage</t>
  </si>
  <si>
    <t>Commodities - Construction</t>
  </si>
  <si>
    <t>Commodities - Wholesale and retail trade</t>
  </si>
  <si>
    <t>Commodities - Transportation and storage</t>
  </si>
  <si>
    <t>Commodities - Accommodation and food services</t>
  </si>
  <si>
    <t>Commodities - Information and communication</t>
  </si>
  <si>
    <t>Commodities - Finance and insurance</t>
  </si>
  <si>
    <t>Commodities - Real estate activities</t>
  </si>
  <si>
    <t>Commodities - Business services</t>
  </si>
  <si>
    <t>Commodities - Public administration</t>
  </si>
  <si>
    <t>Commodities - Education</t>
  </si>
  <si>
    <t>Commodities - Health and social work</t>
  </si>
  <si>
    <t>Commodities - Other services</t>
  </si>
  <si>
    <t>Factors - Labor - Low (not finished primary schooling)</t>
  </si>
  <si>
    <t>Factors - Labor - Medium (finished primary, but not finished secondary schooling)</t>
  </si>
  <si>
    <t>Factors - Labor - High (finished secondary and/or tertiary schooling)</t>
  </si>
  <si>
    <t>Factors - Agricultural land</t>
  </si>
  <si>
    <t>Factors - Capital</t>
  </si>
  <si>
    <t>hhd-r1</t>
  </si>
  <si>
    <t>Households - Rural (quintile 1)</t>
  </si>
  <si>
    <t>hhd-r2</t>
  </si>
  <si>
    <t>Households - Rural (quintile 2)</t>
  </si>
  <si>
    <t>hhd-r3</t>
  </si>
  <si>
    <t>Households - Rural (quintile 3)</t>
  </si>
  <si>
    <t>hhd-r4</t>
  </si>
  <si>
    <t>Households - Rural (quintile 4)</t>
  </si>
  <si>
    <t>hhd-r5</t>
  </si>
  <si>
    <t>Households - Rural (quintile 5)</t>
  </si>
  <si>
    <t>Households - Urban (quintile 1)</t>
  </si>
  <si>
    <t>Households - Urban (quintile 2)</t>
  </si>
  <si>
    <t>Households - Urban (quintile 3)</t>
  </si>
  <si>
    <t>Households - Urban (quintile 4)</t>
  </si>
  <si>
    <t>Households - Urban (quintile 5)</t>
  </si>
  <si>
    <t>Taxes - Activity (producers)</t>
  </si>
  <si>
    <t>Taxes - Direct (personal or corporate)</t>
  </si>
  <si>
    <t>Taxes - Exports (products)</t>
  </si>
  <si>
    <t>Taxes - Factors</t>
  </si>
  <si>
    <t>Taxes - Imports (products)</t>
  </si>
  <si>
    <t>Taxes - Sales, excise and/or value-added (products)</t>
  </si>
  <si>
    <t>Transaction costs (do not remove)</t>
  </si>
  <si>
    <t>Insitituional taxes (do not remove)</t>
  </si>
  <si>
    <t>Factor taxes (do not remove)</t>
  </si>
  <si>
    <t>Import tariffs (do not remove)</t>
  </si>
  <si>
    <t>Export taxes (do not remove)</t>
  </si>
  <si>
    <t>Excise taxes (do not remove)</t>
  </si>
  <si>
    <t>Activity taxes (do not remove)</t>
  </si>
  <si>
    <t>Sales taxes (do not remove)</t>
  </si>
  <si>
    <t>Change in stocks (do not remove)</t>
  </si>
  <si>
    <t>Dummy (do not remove)</t>
  </si>
  <si>
    <t>Total (do not remove)</t>
  </si>
  <si>
    <t>Other cereals and grains</t>
  </si>
  <si>
    <t xml:space="preserve">Groundnuts </t>
  </si>
  <si>
    <t>Oilseeds (mainly coconuts)</t>
  </si>
  <si>
    <t>Root crops</t>
  </si>
  <si>
    <t>Beef</t>
  </si>
  <si>
    <t>Other meat</t>
  </si>
  <si>
    <t xml:space="preserve">Poultry </t>
  </si>
  <si>
    <t>Eggs</t>
  </si>
  <si>
    <t>Fish (incl. seafood)</t>
  </si>
  <si>
    <t>Milk/dairy</t>
  </si>
  <si>
    <t>Fats &amp; oils</t>
  </si>
  <si>
    <t>Sugars</t>
  </si>
  <si>
    <t>Machinery</t>
  </si>
  <si>
    <t>Non-food manufacturing</t>
  </si>
  <si>
    <t>Transport and comm.</t>
  </si>
  <si>
    <t>National with 42 sectors</t>
  </si>
  <si>
    <t>RSA elasticities</t>
  </si>
  <si>
    <t>Mapping</t>
  </si>
  <si>
    <t>NEW</t>
  </si>
  <si>
    <t>Trade elasticities: Saikkonen 2015 (Armington, Table A1.1) and DBSA model</t>
  </si>
  <si>
    <t>Factor elasticities, Kreuser, F., Bruger, R. and Rankin, N. 2015 (CES, Table 6)</t>
  </si>
  <si>
    <t>agri</t>
  </si>
  <si>
    <t>agriculture</t>
  </si>
  <si>
    <t>gold</t>
  </si>
  <si>
    <t>mining</t>
  </si>
  <si>
    <t>manufacturing</t>
  </si>
  <si>
    <t>utilities</t>
  </si>
  <si>
    <t>construction</t>
  </si>
  <si>
    <t>trade</t>
  </si>
  <si>
    <t>transport</t>
  </si>
  <si>
    <t>finance</t>
  </si>
  <si>
    <t>appa</t>
  </si>
  <si>
    <t>services</t>
  </si>
  <si>
    <t>foot</t>
  </si>
  <si>
    <t>papr</t>
  </si>
  <si>
    <t>prnt</t>
  </si>
  <si>
    <t>ochm</t>
  </si>
  <si>
    <t>rubb</t>
  </si>
  <si>
    <t>plas</t>
  </si>
  <si>
    <t>glas</t>
  </si>
  <si>
    <t>iron</t>
  </si>
  <si>
    <t>nfer</t>
  </si>
  <si>
    <t>metp</t>
  </si>
  <si>
    <t>emch</t>
  </si>
  <si>
    <t>cequ</t>
  </si>
  <si>
    <t>sequ</t>
  </si>
  <si>
    <t>vehi</t>
  </si>
  <si>
    <t>tequ</t>
  </si>
  <si>
    <t>furn</t>
  </si>
  <si>
    <t>elwt</t>
  </si>
  <si>
    <t>acco</t>
  </si>
  <si>
    <t>fins</t>
  </si>
  <si>
    <t>govt</t>
  </si>
  <si>
    <t>mil ha</t>
  </si>
  <si>
    <t>1 toe</t>
  </si>
  <si>
    <t>EPRA, 2019 (ktoe)</t>
  </si>
  <si>
    <t>Own</t>
  </si>
  <si>
    <t>Stat diff</t>
  </si>
  <si>
    <t>industry</t>
  </si>
  <si>
    <t>Other</t>
  </si>
  <si>
    <t>residential</t>
  </si>
  <si>
    <t>/TJ</t>
  </si>
  <si>
    <t>2019 SAM</t>
  </si>
  <si>
    <t>USD</t>
  </si>
  <si>
    <t>https://energy.go.ke/?p=512</t>
  </si>
  <si>
    <t>kshs/litre</t>
  </si>
  <si>
    <t>000 tonnes</t>
  </si>
  <si>
    <t>litres</t>
  </si>
  <si>
    <t>kshs</t>
  </si>
  <si>
    <t>billion kshs</t>
  </si>
  <si>
    <t>chem use by elec</t>
  </si>
  <si>
    <t>cpetr_d</t>
  </si>
  <si>
    <t>l/t</t>
  </si>
  <si>
    <t>barrel</t>
  </si>
  <si>
    <t>billion kshs/TJ</t>
  </si>
  <si>
    <t>diesel, TJ</t>
  </si>
  <si>
    <t>elec</t>
  </si>
  <si>
    <t>edie</t>
  </si>
  <si>
    <t>Energy!AD6</t>
  </si>
  <si>
    <t>2009 SUT shows that 99.9% of chemicals expenditure is on petroleum therefore make 100%</t>
  </si>
  <si>
    <t>acrop</t>
  </si>
  <si>
    <t>ADJ. AVERAGE WAGES (thousand)</t>
  </si>
  <si>
    <t>FEGY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</si>
</sst>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#,##0.00000"/>
    <numFmt numFmtId="167" formatCode="_(* #,##0.00000_);_(* \(#,##0.00000\);_(* &quot;-&quot;??_);_(@_)"/>
    <numFmt numFmtId="168" formatCode="_(* #,##0.0_);_(* \(#,##0.0\);_(* &quot;-&quot;??_);_(@_)"/>
    <numFmt numFmtId="169" formatCode="_(* #,##0.0000_);_(* \(#,##0.0000\);_(* &quot;-&quot;??_);_(@_)"/>
    <numFmt numFmtId="170" formatCode="0.0"/>
    <numFmt numFmtId="171" formatCode="_(* #,##0.000_);_(* \(#,##0.000\);_(* &quot;-&quot;??_);_(@_)"/>
    <numFmt numFmtId="172" formatCode="0.0%"/>
    <numFmt numFmtId="173" formatCode="0.000%"/>
    <numFmt numFmtId="174" formatCode="_(* #,##0.000000000000_);_(* \(#,##0.000000000000\);_(* &quot;-&quot;??_);_(@_)"/>
    <numFmt numFmtId="175" formatCode="0.000000"/>
    <numFmt numFmtId="176" formatCode="_(* #,##0.0_);_(* \(#,##0.0\);_(* &quot;-&quot;?_);_(@_)"/>
    <numFmt numFmtId="177" formatCode="yyyy\-mm\-dd;@"/>
    <numFmt numFmtId="178" formatCode="h:mm;@"/>
    <numFmt numFmtId="179" formatCode="#,##0.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name val="MS Sans Serif"/>
      <family val="2"/>
    </font>
    <font>
      <sz val="9"/>
      <color theme="1"/>
      <name val="Times New Roman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 Light"/>
      <family val="2"/>
    </font>
    <font>
      <b/>
      <sz val="9"/>
      <color theme="1"/>
      <name val="Calibri Light"/>
      <family val="2"/>
    </font>
    <font>
      <sz val="9"/>
      <color theme="5"/>
      <name val="Calibri Light"/>
      <family val="2"/>
    </font>
    <font>
      <sz val="9"/>
      <color theme="7"/>
      <name val="Calibri Light"/>
      <family val="2"/>
    </font>
    <font>
      <u/>
      <sz val="9"/>
      <color theme="10"/>
      <name val="Calibri Light"/>
      <family val="2"/>
    </font>
    <font>
      <sz val="9"/>
      <color rgb="FFFF0000"/>
      <name val="Calibri Light"/>
      <family val="2"/>
    </font>
    <font>
      <sz val="11"/>
      <color rgb="FF000000"/>
      <name val="Calibri"/>
      <family val="2"/>
    </font>
    <font>
      <sz val="10"/>
      <color rgb="FFFF0000"/>
      <name val="Times New Roman"/>
      <family val="1"/>
    </font>
    <font>
      <sz val="10"/>
      <color theme="1"/>
      <name val="Times New Roman"/>
      <family val="1"/>
    </font>
    <font>
      <i/>
      <sz val="9"/>
      <color theme="9"/>
      <name val="Calibri Light"/>
      <family val="2"/>
    </font>
    <font>
      <sz val="9"/>
      <color rgb="FF00B050"/>
      <name val="Calibri Light"/>
      <family val="2"/>
    </font>
    <font>
      <b/>
      <sz val="9"/>
      <color rgb="FFFF0000"/>
      <name val="Calibri Light"/>
      <family val="2"/>
    </font>
    <font>
      <b/>
      <sz val="11"/>
      <color rgb="FF000000"/>
      <name val="Calibri"/>
      <family val="2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19" fillId="0" borderId="0"/>
    <xf numFmtId="0" fontId="20" fillId="0" borderId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127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1" xfId="0" applyFont="1" applyBorder="1"/>
    <xf numFmtId="3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2" fontId="0" fillId="0" borderId="0" xfId="0" applyNumberFormat="1"/>
    <xf numFmtId="2" fontId="10" fillId="0" borderId="0" xfId="0" applyNumberFormat="1" applyFont="1"/>
    <xf numFmtId="0" fontId="6" fillId="0" borderId="0" xfId="0" applyFont="1" applyAlignment="1">
      <alignment horizontal="right"/>
    </xf>
    <xf numFmtId="0" fontId="14" fillId="0" borderId="0" xfId="0" applyFont="1"/>
    <xf numFmtId="0" fontId="15" fillId="0" borderId="0" xfId="0" applyFont="1"/>
    <xf numFmtId="0" fontId="5" fillId="0" borderId="1" xfId="0" applyFont="1" applyBorder="1" applyAlignment="1">
      <alignment horizontal="right"/>
    </xf>
    <xf numFmtId="2" fontId="5" fillId="0" borderId="0" xfId="0" applyNumberFormat="1" applyFont="1"/>
    <xf numFmtId="164" fontId="0" fillId="0" borderId="0" xfId="0" applyNumberFormat="1"/>
    <xf numFmtId="2" fontId="15" fillId="0" borderId="0" xfId="0" applyNumberFormat="1" applyFont="1"/>
    <xf numFmtId="0" fontId="13" fillId="0" borderId="0" xfId="0" applyFont="1"/>
    <xf numFmtId="3" fontId="0" fillId="0" borderId="0" xfId="0" applyNumberFormat="1" applyAlignment="1">
      <alignment horizontal="right"/>
    </xf>
    <xf numFmtId="3" fontId="13" fillId="0" borderId="0" xfId="0" applyNumberFormat="1" applyFont="1"/>
    <xf numFmtId="0" fontId="16" fillId="0" borderId="0" xfId="0" applyFont="1"/>
    <xf numFmtId="3" fontId="17" fillId="0" borderId="0" xfId="0" applyNumberFormat="1" applyFont="1"/>
    <xf numFmtId="165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0" fontId="18" fillId="0" borderId="0" xfId="0" applyFont="1"/>
    <xf numFmtId="43" fontId="0" fillId="0" borderId="0" xfId="1" applyFont="1"/>
    <xf numFmtId="0" fontId="0" fillId="0" borderId="1" xfId="0" applyBorder="1"/>
    <xf numFmtId="10" fontId="0" fillId="0" borderId="0" xfId="8" applyNumberFormat="1" applyFont="1"/>
    <xf numFmtId="0" fontId="0" fillId="0" borderId="0" xfId="0" quotePrefix="1"/>
    <xf numFmtId="168" fontId="0" fillId="0" borderId="0" xfId="1" applyNumberFormat="1" applyFont="1"/>
    <xf numFmtId="168" fontId="0" fillId="0" borderId="0" xfId="1" applyNumberFormat="1" applyFont="1" applyFill="1"/>
    <xf numFmtId="169" fontId="0" fillId="0" borderId="0" xfId="1" applyNumberFormat="1" applyFont="1" applyFill="1"/>
    <xf numFmtId="168" fontId="0" fillId="0" borderId="0" xfId="1" applyNumberFormat="1" applyFont="1" applyFill="1" applyBorder="1"/>
    <xf numFmtId="165" fontId="0" fillId="0" borderId="0" xfId="1" applyNumberFormat="1" applyFont="1" applyFill="1" applyBorder="1"/>
    <xf numFmtId="168" fontId="0" fillId="0" borderId="0" xfId="0" applyNumberFormat="1" applyAlignment="1">
      <alignment horizontal="right"/>
    </xf>
    <xf numFmtId="0" fontId="21" fillId="0" borderId="0" xfId="0" applyFont="1"/>
    <xf numFmtId="168" fontId="21" fillId="0" borderId="0" xfId="1" applyNumberFormat="1" applyFont="1" applyFill="1"/>
    <xf numFmtId="170" fontId="22" fillId="0" borderId="0" xfId="0" applyNumberFormat="1" applyFont="1"/>
    <xf numFmtId="170" fontId="0" fillId="0" borderId="0" xfId="0" applyNumberFormat="1"/>
    <xf numFmtId="167" fontId="0" fillId="0" borderId="0" xfId="1" applyNumberFormat="1" applyFont="1" applyFill="1"/>
    <xf numFmtId="3" fontId="0" fillId="0" borderId="0" xfId="0" quotePrefix="1" applyNumberFormat="1"/>
    <xf numFmtId="43" fontId="0" fillId="0" borderId="0" xfId="1" applyFont="1" applyFill="1"/>
    <xf numFmtId="43" fontId="0" fillId="0" borderId="0" xfId="0" applyNumberFormat="1"/>
    <xf numFmtId="3" fontId="21" fillId="0" borderId="0" xfId="0" applyNumberFormat="1" applyFont="1"/>
    <xf numFmtId="43" fontId="21" fillId="0" borderId="0" xfId="1" applyFont="1" applyFill="1"/>
    <xf numFmtId="1" fontId="0" fillId="0" borderId="0" xfId="0" applyNumberFormat="1"/>
    <xf numFmtId="9" fontId="0" fillId="0" borderId="0" xfId="8" applyFont="1" applyFill="1"/>
    <xf numFmtId="171" fontId="0" fillId="0" borderId="0" xfId="1" applyNumberFormat="1" applyFont="1" applyFill="1"/>
    <xf numFmtId="11" fontId="0" fillId="0" borderId="0" xfId="0" applyNumberFormat="1"/>
    <xf numFmtId="0" fontId="0" fillId="2" borderId="0" xfId="0" applyFill="1"/>
    <xf numFmtId="43" fontId="0" fillId="2" borderId="0" xfId="0" applyNumberFormat="1" applyFill="1"/>
    <xf numFmtId="169" fontId="0" fillId="2" borderId="0" xfId="0" applyNumberFormat="1" applyFill="1"/>
    <xf numFmtId="165" fontId="0" fillId="2" borderId="0" xfId="1" applyNumberFormat="1" applyFont="1" applyFill="1"/>
    <xf numFmtId="9" fontId="0" fillId="0" borderId="0" xfId="8" applyFont="1"/>
    <xf numFmtId="0" fontId="24" fillId="0" borderId="0" xfId="0" applyFont="1"/>
    <xf numFmtId="43" fontId="24" fillId="0" borderId="0" xfId="1" applyFont="1"/>
    <xf numFmtId="165" fontId="24" fillId="0" borderId="0" xfId="1" applyNumberFormat="1" applyFont="1"/>
    <xf numFmtId="165" fontId="24" fillId="0" borderId="0" xfId="0" applyNumberFormat="1" applyFont="1"/>
    <xf numFmtId="171" fontId="24" fillId="0" borderId="0" xfId="1" applyNumberFormat="1" applyFont="1"/>
    <xf numFmtId="171" fontId="24" fillId="0" borderId="0" xfId="0" applyNumberFormat="1" applyFont="1"/>
    <xf numFmtId="43" fontId="24" fillId="0" borderId="0" xfId="0" applyNumberFormat="1" applyFont="1"/>
    <xf numFmtId="0" fontId="26" fillId="0" borderId="0" xfId="0" applyFont="1"/>
    <xf numFmtId="43" fontId="26" fillId="0" borderId="0" xfId="1" applyFont="1"/>
    <xf numFmtId="165" fontId="26" fillId="0" borderId="0" xfId="0" applyNumberFormat="1" applyFont="1"/>
    <xf numFmtId="165" fontId="26" fillId="0" borderId="0" xfId="1" applyNumberFormat="1" applyFont="1"/>
    <xf numFmtId="169" fontId="24" fillId="0" borderId="0" xfId="1" applyNumberFormat="1" applyFont="1"/>
    <xf numFmtId="43" fontId="24" fillId="0" borderId="0" xfId="1" applyFont="1" applyFill="1"/>
    <xf numFmtId="43" fontId="26" fillId="0" borderId="0" xfId="1" applyFont="1" applyFill="1"/>
    <xf numFmtId="165" fontId="24" fillId="0" borderId="0" xfId="1" applyNumberFormat="1" applyFont="1" applyFill="1"/>
    <xf numFmtId="169" fontId="24" fillId="0" borderId="0" xfId="1" applyNumberFormat="1" applyFont="1" applyFill="1"/>
    <xf numFmtId="171" fontId="24" fillId="0" borderId="0" xfId="1" applyNumberFormat="1" applyFont="1" applyFill="1"/>
    <xf numFmtId="165" fontId="26" fillId="0" borderId="0" xfId="1" applyNumberFormat="1" applyFont="1" applyFill="1"/>
    <xf numFmtId="43" fontId="26" fillId="0" borderId="0" xfId="0" applyNumberFormat="1" applyFont="1"/>
    <xf numFmtId="169" fontId="27" fillId="0" borderId="0" xfId="1" applyNumberFormat="1" applyFont="1"/>
    <xf numFmtId="0" fontId="28" fillId="0" borderId="0" xfId="9" applyFont="1"/>
    <xf numFmtId="172" fontId="0" fillId="0" borderId="0" xfId="8" applyNumberFormat="1" applyFont="1"/>
    <xf numFmtId="9" fontId="24" fillId="0" borderId="0" xfId="8" applyFont="1"/>
    <xf numFmtId="165" fontId="0" fillId="2" borderId="0" xfId="0" applyNumberFormat="1" applyFill="1"/>
    <xf numFmtId="173" fontId="0" fillId="0" borderId="0" xfId="8" applyNumberFormat="1" applyFont="1"/>
    <xf numFmtId="174" fontId="24" fillId="0" borderId="0" xfId="0" applyNumberFormat="1" applyFont="1"/>
    <xf numFmtId="175" fontId="26" fillId="0" borderId="0" xfId="1" applyNumberFormat="1" applyFont="1" applyFill="1"/>
    <xf numFmtId="169" fontId="24" fillId="0" borderId="0" xfId="0" applyNumberFormat="1" applyFont="1"/>
    <xf numFmtId="43" fontId="29" fillId="0" borderId="0" xfId="1" applyFont="1"/>
    <xf numFmtId="176" fontId="0" fillId="0" borderId="0" xfId="0" applyNumberFormat="1"/>
    <xf numFmtId="3" fontId="24" fillId="0" borderId="0" xfId="0" applyNumberFormat="1" applyFont="1"/>
    <xf numFmtId="167" fontId="24" fillId="0" borderId="0" xfId="1" applyNumberFormat="1" applyFont="1"/>
    <xf numFmtId="0" fontId="2" fillId="0" borderId="0" xfId="0" applyFont="1" applyAlignment="1">
      <alignment horizontal="right"/>
    </xf>
    <xf numFmtId="177" fontId="0" fillId="0" borderId="0" xfId="0" applyNumberFormat="1"/>
    <xf numFmtId="178" fontId="0" fillId="0" borderId="0" xfId="0" applyNumberFormat="1"/>
    <xf numFmtId="0" fontId="0" fillId="0" borderId="2" xfId="0" applyBorder="1"/>
    <xf numFmtId="0" fontId="30" fillId="0" borderId="0" xfId="0" applyFont="1" applyAlignment="1">
      <alignment vertical="center"/>
    </xf>
    <xf numFmtId="0" fontId="30" fillId="0" borderId="0" xfId="0" applyFont="1" applyAlignment="1">
      <alignment horizontal="right" vertical="center"/>
    </xf>
    <xf numFmtId="0" fontId="31" fillId="0" borderId="0" xfId="0" applyFont="1"/>
    <xf numFmtId="0" fontId="32" fillId="0" borderId="0" xfId="0" applyFont="1"/>
    <xf numFmtId="1" fontId="15" fillId="0" borderId="0" xfId="0" applyNumberFormat="1" applyFont="1" applyAlignment="1">
      <alignment horizontal="left"/>
    </xf>
    <xf numFmtId="171" fontId="0" fillId="0" borderId="0" xfId="1" applyNumberFormat="1" applyFont="1"/>
    <xf numFmtId="0" fontId="24" fillId="0" borderId="0" xfId="0" quotePrefix="1" applyFont="1" applyAlignment="1">
      <alignment horizontal="right"/>
    </xf>
    <xf numFmtId="0" fontId="33" fillId="0" borderId="0" xfId="0" applyFont="1"/>
    <xf numFmtId="43" fontId="33" fillId="0" borderId="0" xfId="1" applyFont="1"/>
    <xf numFmtId="43" fontId="34" fillId="0" borderId="0" xfId="1" applyFont="1"/>
    <xf numFmtId="169" fontId="0" fillId="2" borderId="0" xfId="1" applyNumberFormat="1" applyFont="1" applyFill="1"/>
    <xf numFmtId="165" fontId="34" fillId="0" borderId="0" xfId="1" applyNumberFormat="1" applyFont="1"/>
    <xf numFmtId="0" fontId="24" fillId="0" borderId="0" xfId="0" quotePrefix="1" applyFont="1"/>
    <xf numFmtId="168" fontId="24" fillId="0" borderId="0" xfId="1" applyNumberFormat="1" applyFont="1"/>
    <xf numFmtId="179" fontId="24" fillId="0" borderId="0" xfId="0" applyNumberFormat="1" applyFont="1"/>
    <xf numFmtId="179" fontId="0" fillId="0" borderId="0" xfId="0" applyNumberFormat="1"/>
    <xf numFmtId="0" fontId="35" fillId="0" borderId="0" xfId="0" applyFont="1"/>
    <xf numFmtId="0" fontId="36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37" fillId="0" borderId="0" xfId="0" applyFont="1" applyAlignment="1">
      <alignment horizontal="center" vertical="top"/>
    </xf>
    <xf numFmtId="165" fontId="0" fillId="0" borderId="0" xfId="0" applyNumberFormat="1" applyAlignment="1">
      <alignment horizontal="left" vertical="top"/>
    </xf>
    <xf numFmtId="168" fontId="17" fillId="0" borderId="0" xfId="1" applyNumberFormat="1" applyFont="1"/>
    <xf numFmtId="165" fontId="17" fillId="0" borderId="0" xfId="1" applyNumberFormat="1" applyFont="1"/>
    <xf numFmtId="11" fontId="0" fillId="0" borderId="0" xfId="0" applyNumberFormat="1" applyAlignment="1">
      <alignment horizontal="right"/>
    </xf>
    <xf numFmtId="11" fontId="24" fillId="0" borderId="0" xfId="1" applyNumberFormat="1" applyFont="1"/>
    <xf numFmtId="0" fontId="37" fillId="3" borderId="0" xfId="0" applyFont="1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25" fillId="0" borderId="0" xfId="0" applyFont="1" applyAlignment="1">
      <alignment horizontal="center"/>
    </xf>
  </cellXfs>
  <cellStyles count="10">
    <cellStyle name="Comma" xfId="1" builtinId="3"/>
    <cellStyle name="Comma 2" xfId="5" xr:uid="{73AB3542-0A79-42A8-9549-8BE5B2C5E22B}"/>
    <cellStyle name="Hyperlink" xfId="9" builtinId="8"/>
    <cellStyle name="Normal" xfId="0" builtinId="0"/>
    <cellStyle name="Normal 2" xfId="3" xr:uid="{784AB0CB-6EE0-4421-B242-85A1A87441C0}"/>
    <cellStyle name="Normal 3" xfId="2" xr:uid="{00000000-0005-0000-0000-000002000000}"/>
    <cellStyle name="Normal 3 2" xfId="6" xr:uid="{EA263F78-90B8-4207-A9CA-D2DEA5B6EAA6}"/>
    <cellStyle name="Percent" xfId="8" builtinId="5"/>
    <cellStyle name="Percent 2" xfId="4" xr:uid="{81FB5C1C-9BF9-41D9-8D5E-8D7CDB7AB6CF}"/>
    <cellStyle name="Percent 3" xfId="7" xr:uid="{29787E61-2D5C-49B2-B5E9-5A6F43F80309}"/>
  </cellStyles>
  <dxfs count="4">
    <dxf>
      <font>
        <color rgb="FFFF0000"/>
      </font>
    </dxf>
    <dxf>
      <font>
        <color rgb="FFFF0000"/>
      </font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Calibration%20Project%202014/SASAM%202019%20with%202017%20SASUT%20(2020%20release),%202019%20NA,%202018&amp;19%20LMD%20and%202015%20LCS%20Data/Data/QLFS%20Trends%202008-2020Q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ndivhuwog.000\Desktop\Malerat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Faaiqa/Documents/2.Projects/TSITICA/Kenya/Kenya%20CGE/IFPRI_SAM_KEN_2019_199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/SAGE_KE_woenergylinks/1model2019K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1"/>
      <sheetName val="Table 2"/>
      <sheetName val="Table2.1"/>
      <sheetName val="Table2.2"/>
      <sheetName val="Table 2.3"/>
      <sheetName val="Table 2.4"/>
      <sheetName val="Table 2.5"/>
      <sheetName val="Table 2.6"/>
      <sheetName val="Table 2.7"/>
      <sheetName val="Table3.1"/>
      <sheetName val="Table3.2"/>
      <sheetName val="Table3.3"/>
      <sheetName val="Table3.4"/>
      <sheetName val="Table3.5"/>
      <sheetName val="Table3.6"/>
      <sheetName val="Table3.7"/>
      <sheetName val="Table3.8a"/>
      <sheetName val="Table3.8b"/>
      <sheetName val="Table3.8c"/>
      <sheetName val="Table3.9"/>
      <sheetName val="Table4"/>
      <sheetName val="Table5"/>
      <sheetName val="Table6"/>
      <sheetName val="Table 7"/>
      <sheetName val="Table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/>
      <sheetData sheetId="21" refreshError="1"/>
      <sheetData sheetId="22"/>
      <sheetData sheetId="23" refreshError="1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2"/>
      <sheetName val="Table2.1"/>
      <sheetName val="Table2.2"/>
      <sheetName val="Sheet1"/>
      <sheetName val="Sheet2"/>
      <sheetName val="Sheet3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Notes"/>
      <sheetName val="SAM"/>
      <sheetName val="POP"/>
      <sheetName val="T10"/>
      <sheetName val="T11"/>
      <sheetName val="T12"/>
      <sheetName val="T13"/>
    </sheetNames>
    <sheetDataSet>
      <sheetData sheetId="0">
        <row r="2">
          <cell r="M2" t="str">
            <v>KEN</v>
          </cell>
          <cell r="O2" t="str">
            <v>Billions</v>
          </cell>
        </row>
        <row r="3">
          <cell r="M3">
            <v>2019</v>
          </cell>
        </row>
        <row r="7">
          <cell r="A7" t="str">
            <v>AFG</v>
          </cell>
          <cell r="B7" t="str">
            <v>Afghanistan</v>
          </cell>
          <cell r="C7" t="str">
            <v>؋</v>
          </cell>
          <cell r="D7" t="str">
            <v>Afghan afghani</v>
          </cell>
        </row>
        <row r="8">
          <cell r="A8" t="str">
            <v>ALB</v>
          </cell>
          <cell r="B8" t="str">
            <v>Albania</v>
          </cell>
          <cell r="C8" t="str">
            <v>L</v>
          </cell>
          <cell r="D8" t="str">
            <v>Albanian lek</v>
          </cell>
        </row>
        <row r="9">
          <cell r="A9" t="str">
            <v>DZA</v>
          </cell>
          <cell r="B9" t="str">
            <v>Algeria</v>
          </cell>
          <cell r="C9" t="str">
            <v>د.ج</v>
          </cell>
          <cell r="D9" t="str">
            <v>Algerian dinar</v>
          </cell>
        </row>
        <row r="10">
          <cell r="A10" t="str">
            <v>AND</v>
          </cell>
          <cell r="B10" t="str">
            <v>Andorra</v>
          </cell>
          <cell r="C10" t="str">
            <v>€</v>
          </cell>
          <cell r="D10" t="str">
            <v>Euro</v>
          </cell>
        </row>
        <row r="11">
          <cell r="A11" t="str">
            <v>AGO</v>
          </cell>
          <cell r="B11" t="str">
            <v>Angola</v>
          </cell>
          <cell r="C11" t="str">
            <v>Kz</v>
          </cell>
          <cell r="D11" t="str">
            <v>Angolan kwanza</v>
          </cell>
        </row>
        <row r="12">
          <cell r="A12" t="str">
            <v>ATG</v>
          </cell>
          <cell r="B12" t="str">
            <v>Antigua and Barbuda</v>
          </cell>
          <cell r="C12" t="str">
            <v>$</v>
          </cell>
          <cell r="D12" t="str">
            <v>Eastern Caribbean dollar</v>
          </cell>
        </row>
        <row r="13">
          <cell r="A13" t="str">
            <v>ARG</v>
          </cell>
          <cell r="B13" t="str">
            <v>Argentina</v>
          </cell>
          <cell r="C13" t="str">
            <v>$</v>
          </cell>
          <cell r="D13" t="str">
            <v>Argentine peso</v>
          </cell>
        </row>
        <row r="14">
          <cell r="A14" t="str">
            <v>ARM</v>
          </cell>
          <cell r="B14" t="str">
            <v>Armenia</v>
          </cell>
          <cell r="C14" t="str">
            <v>֏</v>
          </cell>
          <cell r="D14" t="str">
            <v>Armenian dram</v>
          </cell>
        </row>
        <row r="15">
          <cell r="A15" t="str">
            <v>ABW</v>
          </cell>
          <cell r="B15" t="str">
            <v>Aruba</v>
          </cell>
          <cell r="C15" t="str">
            <v>ƒ</v>
          </cell>
          <cell r="D15" t="str">
            <v>Aruban florin</v>
          </cell>
        </row>
        <row r="16">
          <cell r="A16" t="str">
            <v>AUS</v>
          </cell>
          <cell r="B16" t="str">
            <v>Australia</v>
          </cell>
          <cell r="C16" t="str">
            <v>$</v>
          </cell>
          <cell r="D16" t="str">
            <v>Australian dollar</v>
          </cell>
        </row>
        <row r="17">
          <cell r="A17" t="str">
            <v>AUT</v>
          </cell>
          <cell r="B17" t="str">
            <v>Austria</v>
          </cell>
          <cell r="C17" t="str">
            <v>€</v>
          </cell>
          <cell r="D17" t="str">
            <v>Euro</v>
          </cell>
        </row>
        <row r="18">
          <cell r="A18" t="str">
            <v>AZE</v>
          </cell>
          <cell r="B18" t="str">
            <v>Azerbaijan</v>
          </cell>
          <cell r="C18" t="str">
            <v>₼</v>
          </cell>
          <cell r="D18" t="str">
            <v>Azerbaijani manat</v>
          </cell>
        </row>
        <row r="19">
          <cell r="A19" t="str">
            <v>BHS</v>
          </cell>
          <cell r="B19" t="str">
            <v>Bahamas</v>
          </cell>
          <cell r="C19" t="str">
            <v>$</v>
          </cell>
          <cell r="D19" t="str">
            <v>Bahamian dollar</v>
          </cell>
        </row>
        <row r="20">
          <cell r="A20" t="str">
            <v>BHR</v>
          </cell>
          <cell r="B20" t="str">
            <v>Bahrain</v>
          </cell>
          <cell r="C20" t="str">
            <v>.د.ب</v>
          </cell>
          <cell r="D20" t="str">
            <v>Bahraini dinar</v>
          </cell>
        </row>
        <row r="21">
          <cell r="A21" t="str">
            <v>BGD</v>
          </cell>
          <cell r="B21" t="str">
            <v>Bangladesh</v>
          </cell>
          <cell r="C21" t="str">
            <v>৳</v>
          </cell>
          <cell r="D21" t="str">
            <v>Bangladeshi taka</v>
          </cell>
        </row>
        <row r="22">
          <cell r="A22" t="str">
            <v>BRB</v>
          </cell>
          <cell r="B22" t="str">
            <v>Barbados</v>
          </cell>
          <cell r="C22" t="str">
            <v>$</v>
          </cell>
          <cell r="D22" t="str">
            <v>Barbadian dollar</v>
          </cell>
        </row>
        <row r="23">
          <cell r="A23" t="str">
            <v>BLR</v>
          </cell>
          <cell r="B23" t="str">
            <v>Belarus</v>
          </cell>
          <cell r="C23" t="str">
            <v>Br</v>
          </cell>
          <cell r="D23" t="str">
            <v>Belarusian ruble</v>
          </cell>
        </row>
        <row r="24">
          <cell r="A24" t="str">
            <v>BEL</v>
          </cell>
          <cell r="B24" t="str">
            <v>Belgium</v>
          </cell>
          <cell r="C24" t="str">
            <v>€</v>
          </cell>
          <cell r="D24" t="str">
            <v>Euro</v>
          </cell>
        </row>
        <row r="25">
          <cell r="A25" t="str">
            <v>BLZ</v>
          </cell>
          <cell r="B25" t="str">
            <v>Belize</v>
          </cell>
          <cell r="C25" t="str">
            <v>$</v>
          </cell>
          <cell r="D25" t="str">
            <v>Belize dollar</v>
          </cell>
        </row>
        <row r="26">
          <cell r="A26" t="str">
            <v>BEN</v>
          </cell>
          <cell r="B26" t="str">
            <v>Benin</v>
          </cell>
          <cell r="C26" t="str">
            <v>Fr</v>
          </cell>
          <cell r="D26" t="str">
            <v>West African CFA franc</v>
          </cell>
        </row>
        <row r="27">
          <cell r="A27" t="str">
            <v>BMU</v>
          </cell>
          <cell r="B27" t="str">
            <v>Bermuda</v>
          </cell>
          <cell r="C27" t="str">
            <v>$</v>
          </cell>
          <cell r="D27" t="str">
            <v>Bermudian dollar</v>
          </cell>
        </row>
        <row r="28">
          <cell r="A28" t="str">
            <v>BTN</v>
          </cell>
          <cell r="B28" t="str">
            <v>Bhutan</v>
          </cell>
          <cell r="C28" t="str">
            <v>Nu.</v>
          </cell>
          <cell r="D28" t="str">
            <v>Bhutanese ngultrum</v>
          </cell>
        </row>
        <row r="29">
          <cell r="A29" t="str">
            <v>BOL</v>
          </cell>
          <cell r="B29" t="str">
            <v>Bolivia</v>
          </cell>
          <cell r="C29" t="str">
            <v>Bs.</v>
          </cell>
          <cell r="D29" t="str">
            <v>Bolivian boliviano</v>
          </cell>
        </row>
        <row r="30">
          <cell r="A30" t="str">
            <v>BIH</v>
          </cell>
          <cell r="B30" t="str">
            <v>Bosnia and Herzegovina</v>
          </cell>
          <cell r="C30" t="str">
            <v>KM</v>
          </cell>
          <cell r="D30" t="str">
            <v>Bosnia and Herzegovina convertible mark</v>
          </cell>
        </row>
        <row r="31">
          <cell r="A31" t="str">
            <v>BWA</v>
          </cell>
          <cell r="B31" t="str">
            <v>Botswana</v>
          </cell>
          <cell r="C31" t="str">
            <v>P</v>
          </cell>
          <cell r="D31" t="str">
            <v>Botswana pula</v>
          </cell>
        </row>
        <row r="32">
          <cell r="A32" t="str">
            <v>BRA</v>
          </cell>
          <cell r="B32" t="str">
            <v>Brazil</v>
          </cell>
          <cell r="C32" t="str">
            <v>R$</v>
          </cell>
          <cell r="D32" t="str">
            <v>Brazilian real</v>
          </cell>
        </row>
        <row r="33">
          <cell r="A33" t="str">
            <v>VGB</v>
          </cell>
          <cell r="B33" t="str">
            <v>British Virgin Islands</v>
          </cell>
          <cell r="C33" t="str">
            <v>$</v>
          </cell>
          <cell r="D33" t="str">
            <v>United States dollar</v>
          </cell>
        </row>
        <row r="34">
          <cell r="A34" t="str">
            <v>BRN</v>
          </cell>
          <cell r="B34" t="str">
            <v>Brunei</v>
          </cell>
          <cell r="C34" t="str">
            <v>$</v>
          </cell>
          <cell r="D34" t="str">
            <v>Brunei dollar</v>
          </cell>
        </row>
        <row r="35">
          <cell r="A35" t="str">
            <v>BGR</v>
          </cell>
          <cell r="B35" t="str">
            <v>Bulgaria</v>
          </cell>
          <cell r="C35" t="str">
            <v>лв.</v>
          </cell>
          <cell r="D35" t="str">
            <v>Bulgarian lev</v>
          </cell>
        </row>
        <row r="36">
          <cell r="A36" t="str">
            <v>BFA</v>
          </cell>
          <cell r="B36" t="str">
            <v>Burkina Faso</v>
          </cell>
          <cell r="C36" t="str">
            <v>Fr</v>
          </cell>
          <cell r="D36" t="str">
            <v>West African CFA franc</v>
          </cell>
        </row>
        <row r="37">
          <cell r="A37" t="str">
            <v>BDI</v>
          </cell>
          <cell r="B37" t="str">
            <v>Burundi</v>
          </cell>
          <cell r="C37" t="str">
            <v>Fr</v>
          </cell>
          <cell r="D37" t="str">
            <v>Burundian franc</v>
          </cell>
        </row>
        <row r="38">
          <cell r="A38" t="str">
            <v>KHM</v>
          </cell>
          <cell r="B38" t="str">
            <v>Cambodia</v>
          </cell>
          <cell r="C38" t="str">
            <v>៛</v>
          </cell>
          <cell r="D38" t="str">
            <v>Cambodian riel</v>
          </cell>
        </row>
        <row r="39">
          <cell r="A39" t="str">
            <v>CMR</v>
          </cell>
          <cell r="B39" t="str">
            <v>Cameroon</v>
          </cell>
          <cell r="C39" t="str">
            <v>Fr</v>
          </cell>
          <cell r="D39" t="str">
            <v>Central African CFA franc</v>
          </cell>
        </row>
        <row r="40">
          <cell r="A40" t="str">
            <v>CAN</v>
          </cell>
          <cell r="B40" t="str">
            <v>Canada</v>
          </cell>
          <cell r="C40" t="str">
            <v>$</v>
          </cell>
          <cell r="D40" t="str">
            <v>Canadian dollar</v>
          </cell>
        </row>
        <row r="41">
          <cell r="A41" t="str">
            <v>CPV</v>
          </cell>
          <cell r="B41" t="str">
            <v>Cape Verde</v>
          </cell>
          <cell r="C41" t="str">
            <v>Esc</v>
          </cell>
          <cell r="D41" t="str">
            <v>Cape Verdean escudo</v>
          </cell>
        </row>
        <row r="42">
          <cell r="A42" t="str">
            <v>CYM</v>
          </cell>
          <cell r="B42" t="str">
            <v>Cayman Islands</v>
          </cell>
          <cell r="C42" t="str">
            <v>$</v>
          </cell>
          <cell r="D42" t="str">
            <v>Cayman Islands dollar</v>
          </cell>
        </row>
        <row r="43">
          <cell r="A43" t="str">
            <v>CAF</v>
          </cell>
          <cell r="B43" t="str">
            <v>Central African Republic</v>
          </cell>
          <cell r="C43" t="str">
            <v>Fr</v>
          </cell>
          <cell r="D43" t="str">
            <v>Central African CFA franc</v>
          </cell>
        </row>
        <row r="44">
          <cell r="A44" t="str">
            <v>TCD</v>
          </cell>
          <cell r="B44" t="str">
            <v>Chad</v>
          </cell>
          <cell r="C44" t="str">
            <v>Fr</v>
          </cell>
          <cell r="D44" t="str">
            <v>Central African CFA franc</v>
          </cell>
        </row>
        <row r="45">
          <cell r="A45" t="str">
            <v>CHL</v>
          </cell>
          <cell r="B45" t="str">
            <v>Chile</v>
          </cell>
          <cell r="C45" t="str">
            <v>$</v>
          </cell>
          <cell r="D45" t="str">
            <v>Chilean peso</v>
          </cell>
        </row>
        <row r="46">
          <cell r="A46" t="str">
            <v>CHN</v>
          </cell>
          <cell r="B46" t="str">
            <v>China</v>
          </cell>
          <cell r="C46" t="str">
            <v>¥</v>
          </cell>
          <cell r="D46" t="str">
            <v>Chinese yuan</v>
          </cell>
        </row>
        <row r="47">
          <cell r="A47" t="str">
            <v>COL</v>
          </cell>
          <cell r="B47" t="str">
            <v>Colombia</v>
          </cell>
          <cell r="C47" t="str">
            <v>$</v>
          </cell>
          <cell r="D47" t="str">
            <v>Colombian peso</v>
          </cell>
        </row>
        <row r="48">
          <cell r="A48" t="str">
            <v>COM</v>
          </cell>
          <cell r="B48" t="str">
            <v>Comoros</v>
          </cell>
          <cell r="C48" t="str">
            <v>Fr</v>
          </cell>
          <cell r="D48" t="str">
            <v>Comorian franc</v>
          </cell>
        </row>
        <row r="49">
          <cell r="A49" t="str">
            <v>ZAR</v>
          </cell>
          <cell r="B49" t="str">
            <v>Democratic Republic of the Congo</v>
          </cell>
          <cell r="C49" t="str">
            <v>Fr</v>
          </cell>
          <cell r="D49" t="str">
            <v>Congolese franc</v>
          </cell>
        </row>
        <row r="50">
          <cell r="A50" t="str">
            <v>COG</v>
          </cell>
          <cell r="B50" t="str">
            <v>Republic of the Congo</v>
          </cell>
          <cell r="C50" t="str">
            <v>Fr</v>
          </cell>
          <cell r="D50" t="str">
            <v>Central African CFA franc</v>
          </cell>
        </row>
        <row r="51">
          <cell r="A51" t="str">
            <v>COK</v>
          </cell>
          <cell r="B51" t="str">
            <v>Cook Islands</v>
          </cell>
          <cell r="C51" t="str">
            <v>$</v>
          </cell>
          <cell r="D51" t="str">
            <v>Cook Islands dollar</v>
          </cell>
        </row>
        <row r="52">
          <cell r="A52" t="str">
            <v>CRI</v>
          </cell>
          <cell r="B52" t="str">
            <v>Costa Rica</v>
          </cell>
          <cell r="C52" t="str">
            <v>₡</v>
          </cell>
          <cell r="D52" t="str">
            <v>Costa Rican colón</v>
          </cell>
        </row>
        <row r="53">
          <cell r="A53" t="str">
            <v>CIV</v>
          </cell>
          <cell r="B53" t="str">
            <v>Cote d'Ivoire</v>
          </cell>
          <cell r="C53" t="str">
            <v>Fr</v>
          </cell>
          <cell r="D53" t="str">
            <v>West African CFA franc</v>
          </cell>
        </row>
        <row r="54">
          <cell r="A54" t="str">
            <v>HRV</v>
          </cell>
          <cell r="B54" t="str">
            <v>Croatia</v>
          </cell>
          <cell r="C54" t="str">
            <v>kn</v>
          </cell>
          <cell r="D54" t="str">
            <v>Croatian kuna</v>
          </cell>
        </row>
        <row r="55">
          <cell r="A55" t="str">
            <v>CUB</v>
          </cell>
          <cell r="B55" t="str">
            <v>Cuba</v>
          </cell>
          <cell r="C55" t="str">
            <v>$</v>
          </cell>
          <cell r="D55" t="str">
            <v>Cuban peso</v>
          </cell>
        </row>
        <row r="56">
          <cell r="A56" t="str">
            <v>CYP</v>
          </cell>
          <cell r="B56" t="str">
            <v>Cyprus</v>
          </cell>
          <cell r="C56" t="str">
            <v>€</v>
          </cell>
          <cell r="D56" t="str">
            <v>Euro</v>
          </cell>
        </row>
        <row r="57">
          <cell r="A57" t="str">
            <v>CZE</v>
          </cell>
          <cell r="B57" t="str">
            <v>Czech Republic</v>
          </cell>
          <cell r="C57" t="str">
            <v>Kč</v>
          </cell>
          <cell r="D57" t="str">
            <v>Czech koruna</v>
          </cell>
        </row>
        <row r="58">
          <cell r="A58" t="str">
            <v>DNK</v>
          </cell>
          <cell r="B58" t="str">
            <v>Denmark</v>
          </cell>
          <cell r="C58" t="str">
            <v>kr</v>
          </cell>
          <cell r="D58" t="str">
            <v>Danish krone</v>
          </cell>
        </row>
        <row r="59">
          <cell r="A59" t="str">
            <v>DJI</v>
          </cell>
          <cell r="B59" t="str">
            <v>Djibouti</v>
          </cell>
          <cell r="C59" t="str">
            <v>Fr</v>
          </cell>
          <cell r="D59" t="str">
            <v>Djiboutian franc</v>
          </cell>
        </row>
        <row r="60">
          <cell r="A60" t="str">
            <v>DMA</v>
          </cell>
          <cell r="B60" t="str">
            <v>Dominica</v>
          </cell>
          <cell r="C60" t="str">
            <v>$</v>
          </cell>
          <cell r="D60" t="str">
            <v>Eastern Caribbean dollar</v>
          </cell>
        </row>
        <row r="61">
          <cell r="A61" t="str">
            <v>DOM</v>
          </cell>
          <cell r="B61" t="str">
            <v>Dominican Republic</v>
          </cell>
          <cell r="C61" t="str">
            <v>RD$</v>
          </cell>
          <cell r="D61" t="str">
            <v>Dominican peso</v>
          </cell>
        </row>
        <row r="62">
          <cell r="A62" t="str">
            <v>TMP</v>
          </cell>
          <cell r="B62" t="str">
            <v>East Timor</v>
          </cell>
          <cell r="C62" t="str">
            <v>$</v>
          </cell>
          <cell r="D62" t="str">
            <v>United States dollar</v>
          </cell>
        </row>
        <row r="63">
          <cell r="A63" t="str">
            <v>ECU</v>
          </cell>
          <cell r="B63" t="str">
            <v>Ecuador</v>
          </cell>
          <cell r="C63" t="str">
            <v>$</v>
          </cell>
          <cell r="D63" t="str">
            <v>United States dollar</v>
          </cell>
        </row>
        <row r="64">
          <cell r="A64" t="str">
            <v>EGY</v>
          </cell>
          <cell r="B64" t="str">
            <v>Egypt</v>
          </cell>
          <cell r="C64" t="str">
            <v>£</v>
          </cell>
          <cell r="D64" t="str">
            <v>Egyptian pound</v>
          </cell>
        </row>
        <row r="65">
          <cell r="A65" t="str">
            <v>SLV</v>
          </cell>
          <cell r="B65" t="str">
            <v>El Salvador</v>
          </cell>
          <cell r="C65" t="str">
            <v>$</v>
          </cell>
          <cell r="D65" t="str">
            <v>United States dollar</v>
          </cell>
        </row>
        <row r="66">
          <cell r="A66" t="str">
            <v>GNQ</v>
          </cell>
          <cell r="B66" t="str">
            <v>Equatorial Guinea</v>
          </cell>
          <cell r="C66" t="str">
            <v>Fr</v>
          </cell>
          <cell r="D66" t="str">
            <v>Central African CFA franc</v>
          </cell>
        </row>
        <row r="67">
          <cell r="A67" t="str">
            <v>ERI</v>
          </cell>
          <cell r="B67" t="str">
            <v>Eritrea</v>
          </cell>
          <cell r="C67" t="str">
            <v>Nfk</v>
          </cell>
          <cell r="D67" t="str">
            <v>Eritrean nakfa</v>
          </cell>
        </row>
        <row r="68">
          <cell r="A68" t="str">
            <v>EST</v>
          </cell>
          <cell r="B68" t="str">
            <v>Estonia</v>
          </cell>
          <cell r="C68" t="str">
            <v>€</v>
          </cell>
          <cell r="D68" t="str">
            <v>Euro</v>
          </cell>
        </row>
        <row r="69">
          <cell r="A69" t="str">
            <v>ETH</v>
          </cell>
          <cell r="B69" t="str">
            <v>Ethiopia</v>
          </cell>
          <cell r="C69" t="str">
            <v>Br</v>
          </cell>
          <cell r="D69" t="str">
            <v>Ethiopian birr</v>
          </cell>
        </row>
        <row r="70">
          <cell r="A70" t="str">
            <v>FJI</v>
          </cell>
          <cell r="B70" t="str">
            <v>Fiji</v>
          </cell>
          <cell r="C70" t="str">
            <v>$</v>
          </cell>
          <cell r="D70" t="str">
            <v>Fijian dollar</v>
          </cell>
        </row>
        <row r="71">
          <cell r="A71" t="str">
            <v>FIN</v>
          </cell>
          <cell r="B71" t="str">
            <v>Finland</v>
          </cell>
          <cell r="C71" t="str">
            <v>€</v>
          </cell>
          <cell r="D71" t="str">
            <v>Euro</v>
          </cell>
        </row>
        <row r="72">
          <cell r="A72" t="str">
            <v>FRA</v>
          </cell>
          <cell r="B72" t="str">
            <v>France</v>
          </cell>
          <cell r="C72" t="str">
            <v>€</v>
          </cell>
          <cell r="D72" t="str">
            <v>Euro</v>
          </cell>
        </row>
        <row r="73">
          <cell r="A73" t="str">
            <v>PYF</v>
          </cell>
          <cell r="B73" t="str">
            <v>French Polynesia</v>
          </cell>
          <cell r="C73" t="str">
            <v>₣</v>
          </cell>
          <cell r="D73" t="str">
            <v>CFP franc</v>
          </cell>
        </row>
        <row r="74">
          <cell r="A74" t="str">
            <v>GAB</v>
          </cell>
          <cell r="B74" t="str">
            <v>Gabon</v>
          </cell>
          <cell r="C74" t="str">
            <v>Fr</v>
          </cell>
          <cell r="D74" t="str">
            <v>Central African CFA franc</v>
          </cell>
        </row>
        <row r="75">
          <cell r="A75" t="str">
            <v>GMB</v>
          </cell>
          <cell r="B75" t="str">
            <v>Gambia</v>
          </cell>
          <cell r="C75" t="str">
            <v>D</v>
          </cell>
          <cell r="D75" t="str">
            <v>Gambian dalasi</v>
          </cell>
        </row>
        <row r="76">
          <cell r="A76" t="str">
            <v>GEO</v>
          </cell>
          <cell r="B76" t="str">
            <v>Georgia</v>
          </cell>
          <cell r="C76" t="str">
            <v>₾</v>
          </cell>
          <cell r="D76" t="str">
            <v>Georgian lari</v>
          </cell>
        </row>
        <row r="77">
          <cell r="A77" t="str">
            <v>DEU</v>
          </cell>
          <cell r="B77" t="str">
            <v>Germany</v>
          </cell>
          <cell r="C77" t="str">
            <v>€</v>
          </cell>
          <cell r="D77" t="str">
            <v>Euro</v>
          </cell>
        </row>
        <row r="78">
          <cell r="A78" t="str">
            <v>GHA</v>
          </cell>
          <cell r="B78" t="str">
            <v>Ghana</v>
          </cell>
          <cell r="C78" t="str">
            <v>₵</v>
          </cell>
          <cell r="D78" t="str">
            <v>Ghanaian cedi</v>
          </cell>
        </row>
        <row r="79">
          <cell r="A79" t="str">
            <v>GIB</v>
          </cell>
          <cell r="B79" t="str">
            <v>Gibraltar</v>
          </cell>
          <cell r="C79" t="str">
            <v>£</v>
          </cell>
          <cell r="D79" t="str">
            <v>Gibraltar pound</v>
          </cell>
        </row>
        <row r="80">
          <cell r="A80" t="str">
            <v>GRC</v>
          </cell>
          <cell r="B80" t="str">
            <v>Greece</v>
          </cell>
          <cell r="C80" t="str">
            <v>€</v>
          </cell>
          <cell r="D80" t="str">
            <v>Euro</v>
          </cell>
        </row>
        <row r="81">
          <cell r="A81" t="str">
            <v>GRL</v>
          </cell>
          <cell r="B81" t="str">
            <v>Greenland</v>
          </cell>
          <cell r="C81" t="str">
            <v>kr</v>
          </cell>
          <cell r="D81" t="str">
            <v>Danish krone</v>
          </cell>
        </row>
        <row r="82">
          <cell r="A82" t="str">
            <v>GRD</v>
          </cell>
          <cell r="B82" t="str">
            <v>Grenada</v>
          </cell>
          <cell r="C82" t="str">
            <v>$</v>
          </cell>
          <cell r="D82" t="str">
            <v>Eastern Caribbean dollar</v>
          </cell>
        </row>
        <row r="83">
          <cell r="A83" t="str">
            <v>GTM</v>
          </cell>
          <cell r="B83" t="str">
            <v>Guatemala</v>
          </cell>
          <cell r="C83" t="str">
            <v>Q</v>
          </cell>
          <cell r="D83" t="str">
            <v>Guatemalan quetzal</v>
          </cell>
        </row>
        <row r="84">
          <cell r="A84" t="str">
            <v>GIN</v>
          </cell>
          <cell r="B84" t="str">
            <v>Guinea</v>
          </cell>
          <cell r="C84" t="str">
            <v>Fr</v>
          </cell>
          <cell r="D84" t="str">
            <v>Guinean franc</v>
          </cell>
        </row>
        <row r="85">
          <cell r="A85" t="str">
            <v>GNB</v>
          </cell>
          <cell r="B85" t="str">
            <v>Guinea-Bissau</v>
          </cell>
          <cell r="C85" t="str">
            <v>Fr</v>
          </cell>
          <cell r="D85" t="str">
            <v>West African CFA franc</v>
          </cell>
        </row>
        <row r="86">
          <cell r="A86" t="str">
            <v>GUY</v>
          </cell>
          <cell r="B86" t="str">
            <v>Guyana</v>
          </cell>
          <cell r="C86" t="str">
            <v>$</v>
          </cell>
          <cell r="D86" t="str">
            <v>Guyanese dollar</v>
          </cell>
        </row>
        <row r="87">
          <cell r="A87" t="str">
            <v>HTI</v>
          </cell>
          <cell r="B87" t="str">
            <v>Haiti</v>
          </cell>
          <cell r="C87" t="str">
            <v>G</v>
          </cell>
          <cell r="D87" t="str">
            <v>Haitian gourde</v>
          </cell>
        </row>
        <row r="88">
          <cell r="A88" t="str">
            <v>HND</v>
          </cell>
          <cell r="B88" t="str">
            <v>Honduras</v>
          </cell>
          <cell r="C88" t="str">
            <v>L</v>
          </cell>
          <cell r="D88" t="str">
            <v>Honduran lempira</v>
          </cell>
        </row>
        <row r="89">
          <cell r="A89" t="str">
            <v>HKG</v>
          </cell>
          <cell r="B89" t="str">
            <v>Hong Kong</v>
          </cell>
          <cell r="C89" t="str">
            <v>$</v>
          </cell>
          <cell r="D89" t="str">
            <v>Hong Kong dollar</v>
          </cell>
        </row>
        <row r="90">
          <cell r="A90" t="str">
            <v>HUN</v>
          </cell>
          <cell r="B90" t="str">
            <v>Hungary</v>
          </cell>
          <cell r="C90" t="str">
            <v>Ft</v>
          </cell>
          <cell r="D90" t="str">
            <v>Hungarian forint</v>
          </cell>
        </row>
        <row r="91">
          <cell r="A91" t="str">
            <v>ISL</v>
          </cell>
          <cell r="B91" t="str">
            <v>Iceland</v>
          </cell>
          <cell r="C91" t="str">
            <v>kr</v>
          </cell>
          <cell r="D91" t="str">
            <v>Icelandic króna</v>
          </cell>
        </row>
        <row r="92">
          <cell r="A92" t="str">
            <v>IND</v>
          </cell>
          <cell r="B92" t="str">
            <v>India</v>
          </cell>
          <cell r="C92" t="str">
            <v>₹</v>
          </cell>
          <cell r="D92" t="str">
            <v>Indian rupee</v>
          </cell>
        </row>
        <row r="93">
          <cell r="A93" t="str">
            <v>IDN</v>
          </cell>
          <cell r="B93" t="str">
            <v>Indonesia</v>
          </cell>
          <cell r="C93" t="str">
            <v>Rp</v>
          </cell>
          <cell r="D93" t="str">
            <v>Indonesian rupiah</v>
          </cell>
        </row>
        <row r="94">
          <cell r="A94" t="str">
            <v>IRN</v>
          </cell>
          <cell r="B94" t="str">
            <v>Iran</v>
          </cell>
          <cell r="C94" t="str">
            <v>﷼</v>
          </cell>
          <cell r="D94" t="str">
            <v>Iranian rial</v>
          </cell>
        </row>
        <row r="95">
          <cell r="A95" t="str">
            <v>IRQ</v>
          </cell>
          <cell r="B95" t="str">
            <v>Iraq</v>
          </cell>
          <cell r="C95" t="str">
            <v>ع.د</v>
          </cell>
          <cell r="D95" t="str">
            <v>Iraqi dinar</v>
          </cell>
        </row>
        <row r="96">
          <cell r="A96" t="str">
            <v>IRL</v>
          </cell>
          <cell r="B96" t="str">
            <v>Ireland</v>
          </cell>
          <cell r="C96" t="str">
            <v>€</v>
          </cell>
          <cell r="D96" t="str">
            <v>Euro</v>
          </cell>
        </row>
        <row r="97">
          <cell r="A97" t="str">
            <v>ISR</v>
          </cell>
          <cell r="B97" t="str">
            <v>Israel</v>
          </cell>
          <cell r="C97" t="str">
            <v>₪</v>
          </cell>
          <cell r="D97" t="str">
            <v>Israeli new shekel</v>
          </cell>
        </row>
        <row r="98">
          <cell r="A98" t="str">
            <v>ITA</v>
          </cell>
          <cell r="B98" t="str">
            <v>Italy</v>
          </cell>
          <cell r="C98" t="str">
            <v>€</v>
          </cell>
          <cell r="D98" t="str">
            <v>Euro</v>
          </cell>
        </row>
        <row r="99">
          <cell r="A99" t="str">
            <v>JAM</v>
          </cell>
          <cell r="B99" t="str">
            <v>Jamaica</v>
          </cell>
          <cell r="C99" t="str">
            <v>$</v>
          </cell>
          <cell r="D99" t="str">
            <v>Jamaican dollar</v>
          </cell>
        </row>
        <row r="100">
          <cell r="A100" t="str">
            <v>JPN</v>
          </cell>
          <cell r="B100" t="str">
            <v>Japan</v>
          </cell>
          <cell r="C100" t="str">
            <v>¥</v>
          </cell>
          <cell r="D100" t="str">
            <v>Japanese yen</v>
          </cell>
        </row>
        <row r="101">
          <cell r="A101" t="str">
            <v>JOR</v>
          </cell>
          <cell r="B101" t="str">
            <v>Jordan</v>
          </cell>
          <cell r="C101" t="str">
            <v>د.ا</v>
          </cell>
          <cell r="D101" t="str">
            <v>Jordanian dinar</v>
          </cell>
        </row>
        <row r="102">
          <cell r="A102" t="str">
            <v>KAZ</v>
          </cell>
          <cell r="B102" t="str">
            <v>Kazakhstan</v>
          </cell>
          <cell r="C102" t="str">
            <v>₸</v>
          </cell>
          <cell r="D102" t="str">
            <v>Kazakhstani tenge</v>
          </cell>
        </row>
        <row r="103">
          <cell r="A103" t="str">
            <v>KEN</v>
          </cell>
          <cell r="B103" t="str">
            <v>Kenya</v>
          </cell>
          <cell r="C103" t="str">
            <v>Sh</v>
          </cell>
          <cell r="D103" t="str">
            <v>Kenyan shilling</v>
          </cell>
        </row>
        <row r="104">
          <cell r="A104" t="str">
            <v>KIR</v>
          </cell>
          <cell r="B104" t="str">
            <v>Kiribati</v>
          </cell>
          <cell r="C104" t="str">
            <v>$</v>
          </cell>
          <cell r="D104" t="str">
            <v>Kiribati dollar</v>
          </cell>
        </row>
        <row r="105">
          <cell r="A105" t="str">
            <v>PRK</v>
          </cell>
          <cell r="B105" t="str">
            <v>Korea, Dem. Rep.</v>
          </cell>
          <cell r="C105" t="str">
            <v>₩</v>
          </cell>
          <cell r="D105" t="str">
            <v>North Korean won</v>
          </cell>
        </row>
        <row r="106">
          <cell r="A106" t="str">
            <v>KOR</v>
          </cell>
          <cell r="B106" t="str">
            <v>Korea, Rep.</v>
          </cell>
          <cell r="C106" t="str">
            <v>₩</v>
          </cell>
          <cell r="D106" t="str">
            <v>South Korean won</v>
          </cell>
        </row>
        <row r="107">
          <cell r="A107" t="str">
            <v>KWT</v>
          </cell>
          <cell r="B107" t="str">
            <v>Kuwait</v>
          </cell>
          <cell r="C107" t="str">
            <v>د.ك</v>
          </cell>
          <cell r="D107" t="str">
            <v>Kuwaiti dinar</v>
          </cell>
        </row>
        <row r="108">
          <cell r="A108" t="str">
            <v>KGZ</v>
          </cell>
          <cell r="B108" t="str">
            <v>Kyrgyzstan</v>
          </cell>
          <cell r="C108" t="str">
            <v>с</v>
          </cell>
          <cell r="D108" t="str">
            <v>Kyrgyzstani som</v>
          </cell>
        </row>
        <row r="109">
          <cell r="A109" t="str">
            <v>LAO</v>
          </cell>
          <cell r="B109" t="str">
            <v>Laos</v>
          </cell>
          <cell r="C109" t="str">
            <v>₭</v>
          </cell>
          <cell r="D109" t="str">
            <v>Lao kip</v>
          </cell>
        </row>
        <row r="110">
          <cell r="A110" t="str">
            <v>LVA</v>
          </cell>
          <cell r="B110" t="str">
            <v>Latvia</v>
          </cell>
          <cell r="C110" t="str">
            <v>€</v>
          </cell>
          <cell r="D110" t="str">
            <v>Euro</v>
          </cell>
        </row>
        <row r="111">
          <cell r="A111" t="str">
            <v>LBN</v>
          </cell>
          <cell r="B111" t="str">
            <v>Lebanon</v>
          </cell>
          <cell r="C111" t="str">
            <v>ل.ل</v>
          </cell>
          <cell r="D111" t="str">
            <v>Lebanese pound</v>
          </cell>
        </row>
        <row r="112">
          <cell r="A112" t="str">
            <v>LSO</v>
          </cell>
          <cell r="B112" t="str">
            <v>Lesotho</v>
          </cell>
          <cell r="C112" t="str">
            <v>L</v>
          </cell>
          <cell r="D112" t="str">
            <v>Lesotho loti</v>
          </cell>
        </row>
        <row r="113">
          <cell r="A113" t="str">
            <v>LBR</v>
          </cell>
          <cell r="B113" t="str">
            <v>Liberia</v>
          </cell>
          <cell r="C113" t="str">
            <v>$</v>
          </cell>
          <cell r="D113" t="str">
            <v>Liberian dollar</v>
          </cell>
        </row>
        <row r="114">
          <cell r="A114" t="str">
            <v>LBY</v>
          </cell>
          <cell r="B114" t="str">
            <v>Libya</v>
          </cell>
          <cell r="C114" t="str">
            <v>ل.د</v>
          </cell>
          <cell r="D114" t="str">
            <v>Libyan dinar</v>
          </cell>
        </row>
        <row r="115">
          <cell r="A115" t="str">
            <v>LIE</v>
          </cell>
          <cell r="B115" t="str">
            <v>Liechtenstein</v>
          </cell>
          <cell r="C115" t="str">
            <v>Fr.</v>
          </cell>
          <cell r="D115" t="str">
            <v>Swiss franc</v>
          </cell>
        </row>
        <row r="116">
          <cell r="A116" t="str">
            <v>LTU</v>
          </cell>
          <cell r="B116" t="str">
            <v>Lithuania</v>
          </cell>
          <cell r="C116" t="str">
            <v>€</v>
          </cell>
          <cell r="D116" t="str">
            <v>Euro</v>
          </cell>
        </row>
        <row r="117">
          <cell r="A117" t="str">
            <v>LUX</v>
          </cell>
          <cell r="B117" t="str">
            <v>Luxembourg</v>
          </cell>
          <cell r="C117" t="str">
            <v>€</v>
          </cell>
          <cell r="D117" t="str">
            <v>Euro</v>
          </cell>
        </row>
        <row r="118">
          <cell r="A118" t="str">
            <v>MDG</v>
          </cell>
          <cell r="B118" t="str">
            <v>Madagascar</v>
          </cell>
          <cell r="C118" t="str">
            <v>Ar</v>
          </cell>
          <cell r="D118" t="str">
            <v>Malagasy ariary</v>
          </cell>
        </row>
        <row r="119">
          <cell r="A119" t="str">
            <v>MWI</v>
          </cell>
          <cell r="B119" t="str">
            <v>Malawi</v>
          </cell>
          <cell r="C119" t="str">
            <v>MK</v>
          </cell>
          <cell r="D119" t="str">
            <v>Malawian kwacha</v>
          </cell>
        </row>
        <row r="120">
          <cell r="A120" t="str">
            <v>MYS</v>
          </cell>
          <cell r="B120" t="str">
            <v>Malaysia</v>
          </cell>
          <cell r="C120" t="str">
            <v>RM</v>
          </cell>
          <cell r="D120" t="str">
            <v>Malaysian ringgit</v>
          </cell>
        </row>
        <row r="121">
          <cell r="A121" t="str">
            <v>MDV</v>
          </cell>
          <cell r="B121" t="str">
            <v>Maldives</v>
          </cell>
          <cell r="C121" t="str">
            <v>.ރ</v>
          </cell>
          <cell r="D121" t="str">
            <v>Maldivian rufiyaa</v>
          </cell>
        </row>
        <row r="122">
          <cell r="A122" t="str">
            <v>MLI</v>
          </cell>
          <cell r="B122" t="str">
            <v>Mali</v>
          </cell>
          <cell r="C122" t="str">
            <v>Fr</v>
          </cell>
          <cell r="D122" t="str">
            <v>West African CFA franc</v>
          </cell>
        </row>
        <row r="123">
          <cell r="A123" t="str">
            <v>MLT</v>
          </cell>
          <cell r="B123" t="str">
            <v>Malta</v>
          </cell>
          <cell r="C123" t="str">
            <v>€</v>
          </cell>
          <cell r="D123" t="str">
            <v>Euro</v>
          </cell>
        </row>
        <row r="124">
          <cell r="A124" t="str">
            <v>MHL</v>
          </cell>
          <cell r="B124" t="str">
            <v>Marshall Islands</v>
          </cell>
          <cell r="C124" t="str">
            <v>$</v>
          </cell>
          <cell r="D124" t="str">
            <v>United States dollar</v>
          </cell>
        </row>
        <row r="125">
          <cell r="A125" t="str">
            <v>MRT</v>
          </cell>
          <cell r="B125" t="str">
            <v>Mauritania</v>
          </cell>
          <cell r="C125" t="str">
            <v>UM</v>
          </cell>
          <cell r="D125" t="str">
            <v>Mauritanian ouguiya</v>
          </cell>
        </row>
        <row r="126">
          <cell r="A126" t="str">
            <v>MUS</v>
          </cell>
          <cell r="B126" t="str">
            <v>Mauritius</v>
          </cell>
          <cell r="C126" t="str">
            <v>₨</v>
          </cell>
          <cell r="D126" t="str">
            <v>Mauritian rupee</v>
          </cell>
        </row>
        <row r="127">
          <cell r="A127" t="str">
            <v>MEX</v>
          </cell>
          <cell r="B127" t="str">
            <v>Mexico</v>
          </cell>
          <cell r="C127" t="str">
            <v>$</v>
          </cell>
          <cell r="D127" t="str">
            <v>Mexican peso</v>
          </cell>
        </row>
        <row r="128">
          <cell r="A128" t="str">
            <v>MDA</v>
          </cell>
          <cell r="B128" t="str">
            <v>Moldova</v>
          </cell>
          <cell r="C128" t="str">
            <v>L</v>
          </cell>
          <cell r="D128" t="str">
            <v>Moldovan leu</v>
          </cell>
        </row>
        <row r="129">
          <cell r="A129" t="str">
            <v>MCO</v>
          </cell>
          <cell r="B129" t="str">
            <v>Monaco</v>
          </cell>
          <cell r="C129" t="str">
            <v>€</v>
          </cell>
          <cell r="D129" t="str">
            <v>Euro</v>
          </cell>
        </row>
        <row r="130">
          <cell r="A130" t="str">
            <v>MNG</v>
          </cell>
          <cell r="B130" t="str">
            <v>Mongolia</v>
          </cell>
          <cell r="C130" t="str">
            <v>₮</v>
          </cell>
          <cell r="D130" t="str">
            <v>Mongolian tögrög</v>
          </cell>
        </row>
        <row r="131">
          <cell r="A131" t="str">
            <v>MSR</v>
          </cell>
          <cell r="B131" t="str">
            <v>Montserrat</v>
          </cell>
          <cell r="C131" t="str">
            <v>$</v>
          </cell>
          <cell r="D131" t="str">
            <v>Eastern Caribbean dollar</v>
          </cell>
        </row>
        <row r="132">
          <cell r="A132" t="str">
            <v>MAR</v>
          </cell>
          <cell r="B132" t="str">
            <v>Morocco</v>
          </cell>
          <cell r="C132" t="str">
            <v>د.م.</v>
          </cell>
          <cell r="D132" t="str">
            <v>Moroccan dirham</v>
          </cell>
        </row>
        <row r="133">
          <cell r="A133" t="str">
            <v>MOZ</v>
          </cell>
          <cell r="B133" t="str">
            <v>Mozambique</v>
          </cell>
          <cell r="C133" t="str">
            <v>MT</v>
          </cell>
          <cell r="D133" t="str">
            <v>Mozambican metical</v>
          </cell>
        </row>
        <row r="134">
          <cell r="A134" t="str">
            <v>MMR</v>
          </cell>
          <cell r="B134" t="str">
            <v>Myanmar</v>
          </cell>
          <cell r="C134" t="str">
            <v>Ks</v>
          </cell>
          <cell r="D134" t="str">
            <v>Burmese kyat</v>
          </cell>
        </row>
        <row r="135">
          <cell r="A135" t="str">
            <v>NAM</v>
          </cell>
          <cell r="B135" t="str">
            <v>Namibia</v>
          </cell>
          <cell r="C135" t="str">
            <v>$</v>
          </cell>
          <cell r="D135" t="str">
            <v>Namibian dollar</v>
          </cell>
        </row>
        <row r="136">
          <cell r="A136" t="str">
            <v>NRU</v>
          </cell>
          <cell r="B136" t="str">
            <v>Nauru</v>
          </cell>
          <cell r="C136" t="str">
            <v>$</v>
          </cell>
          <cell r="D136" t="str">
            <v>Australian dollar</v>
          </cell>
        </row>
        <row r="137">
          <cell r="A137" t="str">
            <v>NPL</v>
          </cell>
          <cell r="B137" t="str">
            <v>Nepal</v>
          </cell>
          <cell r="C137" t="str">
            <v>रू</v>
          </cell>
          <cell r="D137" t="str">
            <v>Nepalese rupee</v>
          </cell>
        </row>
        <row r="138">
          <cell r="A138" t="str">
            <v>NLD</v>
          </cell>
          <cell r="B138" t="str">
            <v>Netherlands</v>
          </cell>
          <cell r="C138" t="str">
            <v>€</v>
          </cell>
          <cell r="D138" t="str">
            <v>Euro</v>
          </cell>
        </row>
        <row r="139">
          <cell r="A139" t="str">
            <v>NCL</v>
          </cell>
          <cell r="B139" t="str">
            <v>New Caledonia</v>
          </cell>
          <cell r="C139" t="str">
            <v>₣</v>
          </cell>
          <cell r="D139" t="str">
            <v>CFP franc</v>
          </cell>
        </row>
        <row r="140">
          <cell r="A140" t="str">
            <v>NZL</v>
          </cell>
          <cell r="B140" t="str">
            <v>New Zealand</v>
          </cell>
          <cell r="C140" t="str">
            <v>$</v>
          </cell>
          <cell r="D140" t="str">
            <v>New Zealand dollar</v>
          </cell>
        </row>
        <row r="141">
          <cell r="A141" t="str">
            <v>NIC</v>
          </cell>
          <cell r="B141" t="str">
            <v>Nicaragua</v>
          </cell>
          <cell r="C141" t="str">
            <v>C$</v>
          </cell>
          <cell r="D141" t="str">
            <v>Nicaraguan córdoba</v>
          </cell>
        </row>
        <row r="142">
          <cell r="A142" t="str">
            <v>NER</v>
          </cell>
          <cell r="B142" t="str">
            <v>Niger</v>
          </cell>
          <cell r="C142" t="str">
            <v>Fr</v>
          </cell>
          <cell r="D142" t="str">
            <v>West African CFA franc</v>
          </cell>
        </row>
        <row r="143">
          <cell r="A143" t="str">
            <v>NGA</v>
          </cell>
          <cell r="B143" t="str">
            <v>Nigeria</v>
          </cell>
          <cell r="C143" t="str">
            <v>₦</v>
          </cell>
          <cell r="D143" t="str">
            <v>Nigerian naira</v>
          </cell>
        </row>
        <row r="144">
          <cell r="A144" t="str">
            <v>NIU</v>
          </cell>
          <cell r="B144" t="str">
            <v>Niue</v>
          </cell>
          <cell r="C144" t="str">
            <v>$</v>
          </cell>
          <cell r="D144" t="str">
            <v>New Zealand dollar</v>
          </cell>
        </row>
        <row r="145">
          <cell r="A145" t="str">
            <v>NOR</v>
          </cell>
          <cell r="B145" t="str">
            <v>Norway</v>
          </cell>
          <cell r="C145" t="str">
            <v>kr</v>
          </cell>
          <cell r="D145" t="str">
            <v>Norwegian krone</v>
          </cell>
        </row>
        <row r="146">
          <cell r="A146" t="str">
            <v>OMN</v>
          </cell>
          <cell r="B146" t="str">
            <v>Oman</v>
          </cell>
          <cell r="C146" t="str">
            <v>ر.ع.</v>
          </cell>
          <cell r="D146" t="str">
            <v>Omani rial</v>
          </cell>
        </row>
        <row r="147">
          <cell r="A147" t="str">
            <v>PAK</v>
          </cell>
          <cell r="B147" t="str">
            <v>Pakistan</v>
          </cell>
          <cell r="C147" t="str">
            <v>₨</v>
          </cell>
          <cell r="D147" t="str">
            <v>Pakistani rupee</v>
          </cell>
        </row>
        <row r="148">
          <cell r="A148" t="str">
            <v>PLW</v>
          </cell>
          <cell r="B148" t="str">
            <v>Palau</v>
          </cell>
          <cell r="C148" t="str">
            <v>$</v>
          </cell>
          <cell r="D148" t="str">
            <v>United States dollar</v>
          </cell>
        </row>
        <row r="149">
          <cell r="A149" t="str">
            <v>PAN</v>
          </cell>
          <cell r="B149" t="str">
            <v>Panama</v>
          </cell>
          <cell r="C149" t="str">
            <v>B/.</v>
          </cell>
          <cell r="D149" t="str">
            <v>Panamanian balboa</v>
          </cell>
        </row>
        <row r="150">
          <cell r="A150" t="str">
            <v>PNG</v>
          </cell>
          <cell r="B150" t="str">
            <v>Papua New Guinea</v>
          </cell>
          <cell r="C150" t="str">
            <v>K</v>
          </cell>
          <cell r="D150" t="str">
            <v>Papua New Guinean kina</v>
          </cell>
        </row>
        <row r="151">
          <cell r="A151" t="str">
            <v>PRY</v>
          </cell>
          <cell r="B151" t="str">
            <v>Paraguay</v>
          </cell>
          <cell r="C151" t="str">
            <v>₲</v>
          </cell>
          <cell r="D151" t="str">
            <v>Paraguayan guaraní</v>
          </cell>
        </row>
        <row r="152">
          <cell r="A152" t="str">
            <v>PER</v>
          </cell>
          <cell r="B152" t="str">
            <v>Peru</v>
          </cell>
          <cell r="C152" t="str">
            <v>S/.</v>
          </cell>
          <cell r="D152" t="str">
            <v>Peruvian sol</v>
          </cell>
        </row>
        <row r="153">
          <cell r="A153" t="str">
            <v>PHL</v>
          </cell>
          <cell r="B153" t="str">
            <v>Philippines</v>
          </cell>
          <cell r="C153" t="str">
            <v>₱</v>
          </cell>
          <cell r="D153" t="str">
            <v>Philippine peso</v>
          </cell>
        </row>
        <row r="154">
          <cell r="A154" t="str">
            <v>POL</v>
          </cell>
          <cell r="B154" t="str">
            <v>Poland</v>
          </cell>
          <cell r="C154" t="str">
            <v>zł</v>
          </cell>
          <cell r="D154" t="str">
            <v>Polish złoty</v>
          </cell>
        </row>
        <row r="155">
          <cell r="A155" t="str">
            <v>PRT</v>
          </cell>
          <cell r="B155" t="str">
            <v>Portugal</v>
          </cell>
          <cell r="C155" t="str">
            <v>€</v>
          </cell>
          <cell r="D155" t="str">
            <v>Euro</v>
          </cell>
        </row>
        <row r="156">
          <cell r="A156" t="str">
            <v>QAT</v>
          </cell>
          <cell r="B156" t="str">
            <v>Qatar</v>
          </cell>
          <cell r="C156" t="str">
            <v>ر.ق</v>
          </cell>
          <cell r="D156" t="str">
            <v>Qatari riyal</v>
          </cell>
        </row>
        <row r="157">
          <cell r="A157" t="str">
            <v>ROM</v>
          </cell>
          <cell r="B157" t="str">
            <v>Romania</v>
          </cell>
          <cell r="C157" t="str">
            <v>lei</v>
          </cell>
          <cell r="D157" t="str">
            <v>Romanian leu</v>
          </cell>
        </row>
        <row r="158">
          <cell r="A158" t="str">
            <v>RUS</v>
          </cell>
          <cell r="B158" t="str">
            <v>Russia</v>
          </cell>
          <cell r="C158" t="str">
            <v>₽</v>
          </cell>
          <cell r="D158" t="str">
            <v>Russian ruble</v>
          </cell>
        </row>
        <row r="159">
          <cell r="A159" t="str">
            <v>RWA</v>
          </cell>
          <cell r="B159" t="str">
            <v>Rwanda</v>
          </cell>
          <cell r="C159" t="str">
            <v>Fr</v>
          </cell>
          <cell r="D159" t="str">
            <v>Rwandan franc</v>
          </cell>
        </row>
        <row r="160">
          <cell r="A160" t="str">
            <v>SHN</v>
          </cell>
          <cell r="B160" t="str">
            <v>Saint Helena</v>
          </cell>
          <cell r="C160" t="str">
            <v>£</v>
          </cell>
          <cell r="D160" t="str">
            <v>Saint Helena pound</v>
          </cell>
        </row>
        <row r="161">
          <cell r="A161" t="str">
            <v>WSM</v>
          </cell>
          <cell r="B161" t="str">
            <v>Samoa</v>
          </cell>
          <cell r="C161" t="str">
            <v>T</v>
          </cell>
          <cell r="D161" t="str">
            <v>Samoan tālā</v>
          </cell>
        </row>
        <row r="162">
          <cell r="A162" t="str">
            <v>SMR</v>
          </cell>
          <cell r="B162" t="str">
            <v>San Marino</v>
          </cell>
          <cell r="C162" t="str">
            <v>€</v>
          </cell>
          <cell r="D162" t="str">
            <v>Euro</v>
          </cell>
        </row>
        <row r="163">
          <cell r="A163" t="str">
            <v>STP</v>
          </cell>
          <cell r="B163" t="str">
            <v>São Tomé and Príncipe</v>
          </cell>
          <cell r="C163" t="str">
            <v>Db</v>
          </cell>
          <cell r="D163" t="str">
            <v>São Tomé and Príncipe dobra</v>
          </cell>
        </row>
        <row r="164">
          <cell r="A164" t="str">
            <v>SAU</v>
          </cell>
          <cell r="B164" t="str">
            <v>Saudi Arabia</v>
          </cell>
          <cell r="C164" t="str">
            <v>﷼</v>
          </cell>
          <cell r="D164" t="str">
            <v>Saudi riyal</v>
          </cell>
        </row>
        <row r="165">
          <cell r="A165" t="str">
            <v>SEN</v>
          </cell>
          <cell r="B165" t="str">
            <v>Senegal</v>
          </cell>
          <cell r="C165" t="str">
            <v>Fr</v>
          </cell>
          <cell r="D165" t="str">
            <v>West African CFA franc</v>
          </cell>
        </row>
        <row r="166">
          <cell r="A166" t="str">
            <v>SYC</v>
          </cell>
          <cell r="B166" t="str">
            <v>Seychelles</v>
          </cell>
          <cell r="C166" t="str">
            <v>₨</v>
          </cell>
          <cell r="D166" t="str">
            <v>Seychellois rupee</v>
          </cell>
        </row>
        <row r="167">
          <cell r="A167" t="str">
            <v>SLE</v>
          </cell>
          <cell r="B167" t="str">
            <v>Sierra Leone</v>
          </cell>
          <cell r="C167" t="str">
            <v>Le</v>
          </cell>
          <cell r="D167" t="str">
            <v>Sierra Leonean leone</v>
          </cell>
        </row>
        <row r="168">
          <cell r="A168" t="str">
            <v>SGP</v>
          </cell>
          <cell r="B168" t="str">
            <v>Singapore</v>
          </cell>
          <cell r="C168" t="str">
            <v>$</v>
          </cell>
          <cell r="D168" t="str">
            <v>Singapore dollar</v>
          </cell>
        </row>
        <row r="169">
          <cell r="A169" t="str">
            <v>SVK</v>
          </cell>
          <cell r="B169" t="str">
            <v>Slovakia</v>
          </cell>
          <cell r="C169" t="str">
            <v>€</v>
          </cell>
          <cell r="D169" t="str">
            <v>Euro</v>
          </cell>
        </row>
        <row r="170">
          <cell r="A170" t="str">
            <v>SVN</v>
          </cell>
          <cell r="B170" t="str">
            <v>Slovenia</v>
          </cell>
          <cell r="C170" t="str">
            <v>€</v>
          </cell>
          <cell r="D170" t="str">
            <v>Euro</v>
          </cell>
        </row>
        <row r="171">
          <cell r="A171" t="str">
            <v>SLB</v>
          </cell>
          <cell r="B171" t="str">
            <v>Solomon Islands</v>
          </cell>
          <cell r="C171" t="str">
            <v>$</v>
          </cell>
          <cell r="D171" t="str">
            <v>Solomon Islands dollar</v>
          </cell>
        </row>
        <row r="172">
          <cell r="A172" t="str">
            <v>SOM</v>
          </cell>
          <cell r="B172" t="str">
            <v>Somalia</v>
          </cell>
          <cell r="C172" t="str">
            <v>Sh</v>
          </cell>
          <cell r="D172" t="str">
            <v>Somali shilling</v>
          </cell>
        </row>
        <row r="173">
          <cell r="A173" t="str">
            <v>ZAF</v>
          </cell>
          <cell r="B173" t="str">
            <v>South Africa</v>
          </cell>
          <cell r="C173" t="str">
            <v>R</v>
          </cell>
          <cell r="D173" t="str">
            <v>South African rand</v>
          </cell>
        </row>
        <row r="174">
          <cell r="A174" t="str">
            <v>ESP</v>
          </cell>
          <cell r="B174" t="str">
            <v>Spain</v>
          </cell>
          <cell r="C174" t="str">
            <v>€</v>
          </cell>
          <cell r="D174" t="str">
            <v>Euro</v>
          </cell>
        </row>
        <row r="175">
          <cell r="A175" t="str">
            <v>LKA</v>
          </cell>
          <cell r="B175" t="str">
            <v>Sri Lanka</v>
          </cell>
          <cell r="C175" t="str">
            <v>Rs</v>
          </cell>
          <cell r="D175" t="str">
            <v>Sri Lankan rupee</v>
          </cell>
        </row>
        <row r="176">
          <cell r="A176" t="str">
            <v>KNA</v>
          </cell>
          <cell r="B176" t="str">
            <v>Saint Kitts and Nevis</v>
          </cell>
          <cell r="C176" t="str">
            <v>$</v>
          </cell>
          <cell r="D176" t="str">
            <v>Eastern Caribbean dollar</v>
          </cell>
        </row>
        <row r="177">
          <cell r="A177" t="str">
            <v>LCA</v>
          </cell>
          <cell r="B177" t="str">
            <v>Saint Lucia</v>
          </cell>
          <cell r="C177" t="str">
            <v>$</v>
          </cell>
          <cell r="D177" t="str">
            <v>Eastern Caribbean dollar</v>
          </cell>
        </row>
        <row r="178">
          <cell r="A178" t="str">
            <v>VCT</v>
          </cell>
          <cell r="B178" t="str">
            <v>Saint Vincent and the Grenadines</v>
          </cell>
          <cell r="C178" t="str">
            <v>$</v>
          </cell>
          <cell r="D178" t="str">
            <v>Eastern Caribbean dollar</v>
          </cell>
        </row>
        <row r="179">
          <cell r="A179" t="str">
            <v>SDN</v>
          </cell>
          <cell r="B179" t="str">
            <v>Sudan</v>
          </cell>
          <cell r="C179" t="str">
            <v>ج.س.</v>
          </cell>
          <cell r="D179" t="str">
            <v>Sudanese pound</v>
          </cell>
        </row>
        <row r="180">
          <cell r="A180" t="str">
            <v>SUR</v>
          </cell>
          <cell r="B180" t="str">
            <v>Suriname</v>
          </cell>
          <cell r="C180" t="str">
            <v>$</v>
          </cell>
          <cell r="D180" t="str">
            <v>Surinamese dollar</v>
          </cell>
        </row>
        <row r="181">
          <cell r="A181" t="str">
            <v>SWZ</v>
          </cell>
          <cell r="B181" t="str">
            <v>Eswatini</v>
          </cell>
          <cell r="C181" t="str">
            <v>L</v>
          </cell>
          <cell r="D181" t="str">
            <v>Swazi lilangeni</v>
          </cell>
        </row>
        <row r="182">
          <cell r="A182" t="str">
            <v>SWE</v>
          </cell>
          <cell r="B182" t="str">
            <v>Sweden</v>
          </cell>
          <cell r="C182" t="str">
            <v>kr</v>
          </cell>
          <cell r="D182" t="str">
            <v>Swedish krona</v>
          </cell>
        </row>
        <row r="183">
          <cell r="A183" t="str">
            <v>CHE</v>
          </cell>
          <cell r="B183" t="str">
            <v>Switzerland</v>
          </cell>
          <cell r="C183" t="str">
            <v>Fr.</v>
          </cell>
          <cell r="D183" t="str">
            <v>Swiss franc</v>
          </cell>
        </row>
        <row r="184">
          <cell r="A184" t="str">
            <v>SYR</v>
          </cell>
          <cell r="B184" t="str">
            <v>Syria</v>
          </cell>
          <cell r="C184" t="str">
            <v>£</v>
          </cell>
          <cell r="D184" t="str">
            <v>Syrian pound</v>
          </cell>
        </row>
        <row r="185">
          <cell r="A185" t="str">
            <v>TWN</v>
          </cell>
          <cell r="B185" t="str">
            <v>Taiwan</v>
          </cell>
          <cell r="C185" t="str">
            <v>$</v>
          </cell>
          <cell r="D185" t="str">
            <v>New Taiwan dollar</v>
          </cell>
        </row>
        <row r="186">
          <cell r="A186" t="str">
            <v>TJK</v>
          </cell>
          <cell r="B186" t="str">
            <v>Tajikistan</v>
          </cell>
          <cell r="C186" t="str">
            <v>с.</v>
          </cell>
          <cell r="D186" t="str">
            <v>Tajikistani somoni</v>
          </cell>
        </row>
        <row r="187">
          <cell r="A187" t="str">
            <v>TZA</v>
          </cell>
          <cell r="B187" t="str">
            <v>Tanzania</v>
          </cell>
          <cell r="C187" t="str">
            <v>Sh</v>
          </cell>
          <cell r="D187" t="str">
            <v>Tanzanian shilling</v>
          </cell>
        </row>
        <row r="188">
          <cell r="A188" t="str">
            <v>THA</v>
          </cell>
          <cell r="B188" t="str">
            <v>Thailand</v>
          </cell>
          <cell r="C188" t="str">
            <v>฿</v>
          </cell>
          <cell r="D188" t="str">
            <v>Thai baht</v>
          </cell>
        </row>
        <row r="189">
          <cell r="A189" t="str">
            <v>TGO</v>
          </cell>
          <cell r="B189" t="str">
            <v>Togo</v>
          </cell>
          <cell r="C189" t="str">
            <v>Fr</v>
          </cell>
          <cell r="D189" t="str">
            <v>West African CFA franc</v>
          </cell>
        </row>
        <row r="190">
          <cell r="A190" t="str">
            <v>TON</v>
          </cell>
          <cell r="B190" t="str">
            <v>Tonga</v>
          </cell>
          <cell r="C190" t="str">
            <v>T$</v>
          </cell>
          <cell r="D190" t="str">
            <v>Tongan paʻanga</v>
          </cell>
        </row>
        <row r="191">
          <cell r="A191" t="str">
            <v>TTO</v>
          </cell>
          <cell r="B191" t="str">
            <v>Trinidad and Tobago</v>
          </cell>
          <cell r="C191" t="str">
            <v>$</v>
          </cell>
          <cell r="D191" t="str">
            <v>Trinidad and Tobago dollar</v>
          </cell>
        </row>
        <row r="192">
          <cell r="A192" t="str">
            <v>TUN</v>
          </cell>
          <cell r="B192" t="str">
            <v>Tunisia</v>
          </cell>
          <cell r="C192" t="str">
            <v>د.ت</v>
          </cell>
          <cell r="D192" t="str">
            <v>Tunisian dinar</v>
          </cell>
        </row>
        <row r="193">
          <cell r="A193" t="str">
            <v>TUR</v>
          </cell>
          <cell r="B193" t="str">
            <v>Turkey</v>
          </cell>
          <cell r="C193" t="str">
            <v>₺</v>
          </cell>
          <cell r="D193" t="str">
            <v>Turkish lira</v>
          </cell>
        </row>
        <row r="194">
          <cell r="A194" t="str">
            <v>TKM</v>
          </cell>
          <cell r="B194" t="str">
            <v>Turkmenistan</v>
          </cell>
          <cell r="C194" t="str">
            <v>m.</v>
          </cell>
          <cell r="D194" t="str">
            <v>Turkmenistan manat</v>
          </cell>
        </row>
        <row r="195">
          <cell r="A195" t="str">
            <v>TCA</v>
          </cell>
          <cell r="B195" t="str">
            <v>Turks and Caicos</v>
          </cell>
          <cell r="C195" t="str">
            <v>$</v>
          </cell>
          <cell r="D195" t="str">
            <v>United States dollar</v>
          </cell>
        </row>
        <row r="196">
          <cell r="A196" t="str">
            <v>TUV</v>
          </cell>
          <cell r="B196" t="str">
            <v>Tuvalu</v>
          </cell>
          <cell r="C196" t="str">
            <v>$</v>
          </cell>
          <cell r="D196" t="str">
            <v>Tuvaluan dollar</v>
          </cell>
        </row>
        <row r="197">
          <cell r="A197" t="str">
            <v>UGA</v>
          </cell>
          <cell r="B197" t="str">
            <v>Uganda</v>
          </cell>
          <cell r="C197" t="str">
            <v>Sh</v>
          </cell>
          <cell r="D197" t="str">
            <v>Ugandan shilling</v>
          </cell>
        </row>
        <row r="198">
          <cell r="A198" t="str">
            <v>UKR</v>
          </cell>
          <cell r="B198" t="str">
            <v>Ukraine</v>
          </cell>
          <cell r="C198" t="str">
            <v>₴</v>
          </cell>
          <cell r="D198" t="str">
            <v>Ukrainian hryvnia</v>
          </cell>
        </row>
        <row r="199">
          <cell r="A199" t="str">
            <v>ARE</v>
          </cell>
          <cell r="B199" t="str">
            <v>United Arab Emirates</v>
          </cell>
          <cell r="C199" t="str">
            <v>د.إ</v>
          </cell>
          <cell r="D199" t="str">
            <v>United Arab Emirates dirham</v>
          </cell>
        </row>
        <row r="200">
          <cell r="A200" t="str">
            <v>GBR</v>
          </cell>
          <cell r="B200" t="str">
            <v>United Kingdom</v>
          </cell>
          <cell r="C200" t="str">
            <v>£</v>
          </cell>
          <cell r="D200" t="str">
            <v>British pound[F]</v>
          </cell>
        </row>
        <row r="201">
          <cell r="A201" t="str">
            <v>USA</v>
          </cell>
          <cell r="B201" t="str">
            <v>United States</v>
          </cell>
          <cell r="C201" t="str">
            <v>$</v>
          </cell>
          <cell r="D201" t="str">
            <v>United States dollar</v>
          </cell>
        </row>
        <row r="202">
          <cell r="A202" t="str">
            <v>URY</v>
          </cell>
          <cell r="B202" t="str">
            <v>Uruguay</v>
          </cell>
          <cell r="C202" t="str">
            <v>$</v>
          </cell>
          <cell r="D202" t="str">
            <v>Uruguayan peso</v>
          </cell>
        </row>
        <row r="203">
          <cell r="A203" t="str">
            <v>UZB</v>
          </cell>
          <cell r="B203" t="str">
            <v>Uzbekistan</v>
          </cell>
          <cell r="C203" t="str">
            <v>Sʻ</v>
          </cell>
          <cell r="D203" t="str">
            <v>Uzbekistani soʻm</v>
          </cell>
        </row>
        <row r="204">
          <cell r="A204" t="str">
            <v>VUT</v>
          </cell>
          <cell r="B204" t="str">
            <v>Vanuatu</v>
          </cell>
          <cell r="C204" t="str">
            <v>Vt</v>
          </cell>
          <cell r="D204" t="str">
            <v>Vanuatu vatu</v>
          </cell>
        </row>
        <row r="205">
          <cell r="A205" t="str">
            <v>VEN</v>
          </cell>
          <cell r="B205" t="str">
            <v>Venezuela</v>
          </cell>
          <cell r="C205" t="str">
            <v>Bs.</v>
          </cell>
          <cell r="D205" t="str">
            <v>Venezuelan bolívar soberano</v>
          </cell>
        </row>
        <row r="206">
          <cell r="A206" t="str">
            <v>VNM</v>
          </cell>
          <cell r="B206" t="str">
            <v>Vietnam</v>
          </cell>
          <cell r="C206" t="str">
            <v>₫</v>
          </cell>
          <cell r="D206" t="str">
            <v>Vietnamese đồng</v>
          </cell>
        </row>
        <row r="207">
          <cell r="A207" t="str">
            <v>YEM</v>
          </cell>
          <cell r="B207" t="str">
            <v>Yemen</v>
          </cell>
          <cell r="C207" t="str">
            <v>﷼</v>
          </cell>
          <cell r="D207" t="str">
            <v>Yemeni rial</v>
          </cell>
        </row>
        <row r="208">
          <cell r="A208" t="str">
            <v>ZMB</v>
          </cell>
          <cell r="B208" t="str">
            <v>Zambia</v>
          </cell>
          <cell r="C208" t="str">
            <v>ZK</v>
          </cell>
          <cell r="D208" t="str">
            <v>Zambian kwacha</v>
          </cell>
        </row>
        <row r="209">
          <cell r="A209" t="str">
            <v>ZWE</v>
          </cell>
          <cell r="B209" t="str">
            <v>Zimbabwe</v>
          </cell>
          <cell r="C209"/>
          <cell r="D209" t="str">
            <v>RTGS dollar</v>
          </cell>
        </row>
      </sheetData>
      <sheetData sheetId="1">
        <row r="3">
          <cell r="B3" t="str">
            <v>Kenya</v>
          </cell>
        </row>
        <row r="4">
          <cell r="B4">
            <v>2019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Index"/>
      <sheetName val="Index2"/>
      <sheetName val="Sets"/>
      <sheetName val="SAM"/>
      <sheetName val="SAMB"/>
      <sheetName val="Demand"/>
      <sheetName val="Elasticities"/>
      <sheetName val="Trade"/>
      <sheetName val="Employment"/>
      <sheetName val="FacNest"/>
      <sheetName val="Population"/>
      <sheetName val="CropProd"/>
      <sheetName val="Energy"/>
      <sheetName val="Power calc"/>
    </sheetNames>
    <sheetDataSet>
      <sheetData sheetId="0"/>
      <sheetData sheetId="1"/>
      <sheetData sheetId="2"/>
      <sheetData sheetId="3">
        <row r="7">
          <cell r="F7" t="str">
            <v>cmaiz</v>
          </cell>
        </row>
        <row r="8">
          <cell r="F8" t="str">
            <v>crice</v>
          </cell>
        </row>
        <row r="9">
          <cell r="F9" t="str">
            <v>cocer</v>
          </cell>
        </row>
        <row r="10">
          <cell r="F10" t="str">
            <v>cpuls</v>
          </cell>
        </row>
        <row r="11">
          <cell r="F11" t="str">
            <v>coils</v>
          </cell>
        </row>
        <row r="12">
          <cell r="F12" t="str">
            <v>croot</v>
          </cell>
        </row>
        <row r="13">
          <cell r="F13" t="str">
            <v>cvege</v>
          </cell>
        </row>
        <row r="14">
          <cell r="F14" t="str">
            <v>csugr</v>
          </cell>
        </row>
        <row r="15">
          <cell r="F15" t="str">
            <v>ctoba</v>
          </cell>
        </row>
        <row r="16">
          <cell r="F16" t="str">
            <v>ccott</v>
          </cell>
        </row>
        <row r="17">
          <cell r="F17" t="str">
            <v>cfrui</v>
          </cell>
        </row>
        <row r="18">
          <cell r="F18" t="str">
            <v>ccoff</v>
          </cell>
        </row>
        <row r="19">
          <cell r="F19" t="str">
            <v>cocrp</v>
          </cell>
        </row>
        <row r="20">
          <cell r="F20" t="str">
            <v>ccatt</v>
          </cell>
        </row>
        <row r="21">
          <cell r="F21" t="str">
            <v>cpoul</v>
          </cell>
        </row>
        <row r="22">
          <cell r="F22" t="str">
            <v>coliv</v>
          </cell>
        </row>
        <row r="23">
          <cell r="F23" t="str">
            <v>cfore</v>
          </cell>
        </row>
        <row r="24">
          <cell r="F24" t="str">
            <v>cfish</v>
          </cell>
        </row>
        <row r="25">
          <cell r="F25" t="str">
            <v>cmine</v>
          </cell>
        </row>
        <row r="26">
          <cell r="F26" t="str">
            <v>cfood</v>
          </cell>
        </row>
        <row r="27">
          <cell r="F27" t="str">
            <v>cbeve</v>
          </cell>
        </row>
        <row r="28">
          <cell r="F28" t="str">
            <v>ctext</v>
          </cell>
        </row>
        <row r="29">
          <cell r="F29" t="str">
            <v>cwood</v>
          </cell>
        </row>
        <row r="30">
          <cell r="F30" t="str">
            <v>cchem</v>
          </cell>
        </row>
        <row r="31">
          <cell r="F31" t="str">
            <v>cnmet</v>
          </cell>
        </row>
        <row r="32">
          <cell r="F32" t="str">
            <v>cmetl</v>
          </cell>
        </row>
        <row r="33">
          <cell r="F33" t="str">
            <v>cmach</v>
          </cell>
        </row>
        <row r="34">
          <cell r="F34" t="str">
            <v>coman</v>
          </cell>
        </row>
        <row r="35">
          <cell r="F35" t="str">
            <v>celec</v>
          </cell>
        </row>
        <row r="36">
          <cell r="F36" t="str">
            <v>cwatr</v>
          </cell>
        </row>
        <row r="37">
          <cell r="F37" t="str">
            <v>ccons</v>
          </cell>
        </row>
        <row r="38">
          <cell r="F38" t="str">
            <v>ctrad</v>
          </cell>
        </row>
        <row r="39">
          <cell r="F39" t="str">
            <v>ctran</v>
          </cell>
        </row>
        <row r="40">
          <cell r="F40" t="str">
            <v>chotl</v>
          </cell>
        </row>
        <row r="41">
          <cell r="F41" t="str">
            <v>ccomm</v>
          </cell>
        </row>
        <row r="42">
          <cell r="F42" t="str">
            <v>cfsrv</v>
          </cell>
        </row>
        <row r="43">
          <cell r="F43" t="str">
            <v>creal</v>
          </cell>
        </row>
        <row r="44">
          <cell r="F44" t="str">
            <v>cbsrv</v>
          </cell>
        </row>
        <row r="45">
          <cell r="F45" t="str">
            <v>cpadm</v>
          </cell>
        </row>
        <row r="46">
          <cell r="F46" t="str">
            <v>ceduc</v>
          </cell>
        </row>
        <row r="47">
          <cell r="F47" t="str">
            <v>cheal</v>
          </cell>
        </row>
        <row r="48">
          <cell r="F48" t="str">
            <v>cosrv</v>
          </cell>
        </row>
      </sheetData>
      <sheetData sheetId="4"/>
      <sheetData sheetId="5">
        <row r="36">
          <cell r="BT36">
            <v>239.30925457885624</v>
          </cell>
        </row>
        <row r="78">
          <cell r="B78">
            <v>0.17350669366033591</v>
          </cell>
          <cell r="C78">
            <v>4.0895236052458407E-2</v>
          </cell>
          <cell r="D78">
            <v>0.3330297364319505</v>
          </cell>
          <cell r="E78">
            <v>0.60600160380585477</v>
          </cell>
          <cell r="F78">
            <v>0.21590645910913922</v>
          </cell>
          <cell r="G78">
            <v>0.96624183265177144</v>
          </cell>
          <cell r="H78">
            <v>1.1086442654609137</v>
          </cell>
          <cell r="I78">
            <v>0.26472097144379009</v>
          </cell>
          <cell r="J78">
            <v>1.3839398893041796E-2</v>
          </cell>
          <cell r="K78">
            <v>0.3044999083158148</v>
          </cell>
          <cell r="L78">
            <v>0.23596452629581255</v>
          </cell>
          <cell r="M78">
            <v>4.0591063876784164</v>
          </cell>
          <cell r="N78">
            <v>2.3287923671208501E-2</v>
          </cell>
          <cell r="O78">
            <v>6.1304880274358391</v>
          </cell>
          <cell r="P78">
            <v>1.7721727611764229</v>
          </cell>
          <cell r="Q78">
            <v>0.32486048906819376</v>
          </cell>
          <cell r="R78">
            <v>0.3736688416612971</v>
          </cell>
          <cell r="S78">
            <v>4.5923297178480196</v>
          </cell>
          <cell r="T78">
            <v>13.301096756942185</v>
          </cell>
          <cell r="U78">
            <v>0.11916221016027248</v>
          </cell>
          <cell r="V78">
            <v>1.8117317760592679</v>
          </cell>
          <cell r="W78">
            <v>5.725518823570436</v>
          </cell>
          <cell r="X78">
            <v>3.2554503201719802</v>
          </cell>
          <cell r="Y78">
            <v>1.9523176713078316</v>
          </cell>
          <cell r="Z78">
            <v>6.2141252144367822</v>
          </cell>
          <cell r="AA78">
            <v>3.6123607699778364</v>
          </cell>
          <cell r="AB78">
            <v>2.8282782428087341</v>
          </cell>
          <cell r="AC78">
            <v>10.788551389331818</v>
          </cell>
          <cell r="AD78">
            <v>4.0705523703423685</v>
          </cell>
          <cell r="AE78">
            <v>0.97609735443465362</v>
          </cell>
          <cell r="AF78">
            <v>39.216874462631971</v>
          </cell>
          <cell r="AG78">
            <v>22.35957849026649</v>
          </cell>
          <cell r="AH78">
            <v>47.449013600270398</v>
          </cell>
          <cell r="AI78">
            <v>13.322970683859419</v>
          </cell>
          <cell r="AJ78">
            <v>1.3212771704078123</v>
          </cell>
          <cell r="AK78">
            <v>1.3499476975860074</v>
          </cell>
          <cell r="AL78">
            <v>3.6381606371969113</v>
          </cell>
          <cell r="AM78">
            <v>4.6145852772133882</v>
          </cell>
          <cell r="AN78">
            <v>15.192748562300794</v>
          </cell>
          <cell r="AO78">
            <v>12.496845450180691</v>
          </cell>
          <cell r="AP78">
            <v>0.33871039943205106</v>
          </cell>
          <cell r="AQ78">
            <v>1.6455821063077094</v>
          </cell>
          <cell r="CO78">
            <v>5.802106470434161E-2</v>
          </cell>
          <cell r="CP78">
            <v>0.22541001125438173</v>
          </cell>
          <cell r="CQ78">
            <v>0.47783914679412076</v>
          </cell>
          <cell r="CR78">
            <v>0.89513543460970213</v>
          </cell>
          <cell r="CS78">
            <v>1.2037256248617672</v>
          </cell>
          <cell r="CT78">
            <v>5.5393885554789586E-2</v>
          </cell>
          <cell r="CU78">
            <v>0.17324826511135408</v>
          </cell>
          <cell r="CV78">
            <v>0.5467149676920412</v>
          </cell>
          <cell r="CW78">
            <v>1.4850492050150625</v>
          </cell>
          <cell r="CX78">
            <v>8.7313380743961595</v>
          </cell>
          <cell r="DD78"/>
          <cell r="DE78"/>
        </row>
        <row r="111">
          <cell r="BT111"/>
        </row>
        <row r="112">
          <cell r="BT112">
            <v>13.683323318995553</v>
          </cell>
        </row>
        <row r="115">
          <cell r="BT115"/>
        </row>
      </sheetData>
      <sheetData sheetId="6"/>
      <sheetData sheetId="7"/>
      <sheetData sheetId="8"/>
      <sheetData sheetId="9">
        <row r="8">
          <cell r="A8" t="str">
            <v>flab-n</v>
          </cell>
        </row>
        <row r="9">
          <cell r="A9" t="str">
            <v>flab-p</v>
          </cell>
        </row>
        <row r="10">
          <cell r="A10" t="str">
            <v>flab-s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go.ke/?p=512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734A1-73F0-4050-958F-E62F8BBF4A92}">
  <dimension ref="A1:F120"/>
  <sheetViews>
    <sheetView topLeftCell="A82" workbookViewId="0">
      <selection activeCell="B96" sqref="B96"/>
    </sheetView>
  </sheetViews>
  <sheetFormatPr defaultRowHeight="14.4" x14ac:dyDescent="0.3"/>
  <cols>
    <col min="2" max="2" width="74" customWidth="1"/>
    <col min="5" max="5" width="11" customWidth="1"/>
  </cols>
  <sheetData>
    <row r="1" spans="1:6" ht="18" x14ac:dyDescent="0.35">
      <c r="A1" s="1" t="str">
        <f>IF([3]Notes!B3="No match","Check country code",[3]Notes!B4&amp;" Social Accounting Matrix for "&amp;[3]Notes!B3)</f>
        <v>2019 Social Accounting Matrix for Kenya</v>
      </c>
    </row>
    <row r="3" spans="1:6" x14ac:dyDescent="0.3">
      <c r="A3" s="2" t="s">
        <v>483</v>
      </c>
      <c r="B3" t="str">
        <f>_xlfn.XLOOKUP([3]Index!M2,[3]Index!$A$7:$A$270,[3]Index!$B$7:$B$270,"No match")</f>
        <v>Kenya</v>
      </c>
      <c r="D3" s="94" t="s">
        <v>484</v>
      </c>
      <c r="E3" s="95">
        <f>F3</f>
        <v>44508.695565150461</v>
      </c>
      <c r="F3" s="96">
        <v>44508.695565150461</v>
      </c>
    </row>
    <row r="4" spans="1:6" x14ac:dyDescent="0.3">
      <c r="A4" s="2" t="s">
        <v>485</v>
      </c>
      <c r="B4" s="3">
        <f>[3]Index!M3</f>
        <v>2019</v>
      </c>
    </row>
    <row r="5" spans="1:6" x14ac:dyDescent="0.3">
      <c r="A5" s="2" t="s">
        <v>486</v>
      </c>
      <c r="B5" s="3" t="str">
        <f>PROPER([3]Index!O2&amp;" of "&amp;_xlfn.XLOOKUP([3]Index!$M$2,[3]Index!$A$7:$A$209,[3]Index!$D$7:$D$209,"")&amp;" ("&amp;_xlfn.XLOOKUP([3]Index!$M$2,[3]Index!$A$7:$A$209,[3]Index!$C$7:$C$209,"")&amp;")")</f>
        <v>Billions Of Kenyan Shilling (Sh)</v>
      </c>
    </row>
    <row r="6" spans="1:6" x14ac:dyDescent="0.3">
      <c r="A6" s="2" t="s">
        <v>487</v>
      </c>
      <c r="B6" s="3" t="str">
        <f>IF(B3="No match","Check country code","IFPRI. 2021. "&amp;B4&amp;" Social Accounting Matrix for "&amp;B3&amp;". Washington DC: International Food Policy Research Institute.")</f>
        <v>IFPRI. 2021. 2019 Social Accounting Matrix for Kenya. Washington DC: International Food Policy Research Institute.</v>
      </c>
    </row>
    <row r="7" spans="1:6" x14ac:dyDescent="0.3">
      <c r="A7" s="9"/>
    </row>
    <row r="8" spans="1:6" x14ac:dyDescent="0.3">
      <c r="A8" s="2" t="s">
        <v>488</v>
      </c>
    </row>
    <row r="9" spans="1:6" x14ac:dyDescent="0.3">
      <c r="A9" t="s">
        <v>323</v>
      </c>
      <c r="B9" t="s">
        <v>489</v>
      </c>
    </row>
    <row r="10" spans="1:6" x14ac:dyDescent="0.3">
      <c r="A10" t="s">
        <v>324</v>
      </c>
      <c r="B10" t="s">
        <v>490</v>
      </c>
    </row>
    <row r="11" spans="1:6" x14ac:dyDescent="0.3">
      <c r="A11" t="s">
        <v>491</v>
      </c>
      <c r="B11" t="s">
        <v>492</v>
      </c>
    </row>
    <row r="12" spans="1:6" x14ac:dyDescent="0.3">
      <c r="A12" t="s">
        <v>325</v>
      </c>
      <c r="B12" t="s">
        <v>493</v>
      </c>
    </row>
    <row r="13" spans="1:6" x14ac:dyDescent="0.3">
      <c r="A13" t="s">
        <v>326</v>
      </c>
      <c r="B13" t="s">
        <v>494</v>
      </c>
    </row>
    <row r="14" spans="1:6" x14ac:dyDescent="0.3">
      <c r="A14" t="s">
        <v>327</v>
      </c>
      <c r="B14" t="s">
        <v>495</v>
      </c>
    </row>
    <row r="15" spans="1:6" x14ac:dyDescent="0.3">
      <c r="A15" t="s">
        <v>313</v>
      </c>
      <c r="B15" t="s">
        <v>496</v>
      </c>
    </row>
    <row r="16" spans="1:6" x14ac:dyDescent="0.3">
      <c r="A16" t="s">
        <v>328</v>
      </c>
      <c r="B16" t="s">
        <v>497</v>
      </c>
    </row>
    <row r="17" spans="1:2" x14ac:dyDescent="0.3">
      <c r="A17" t="s">
        <v>315</v>
      </c>
      <c r="B17" t="s">
        <v>498</v>
      </c>
    </row>
    <row r="18" spans="1:2" x14ac:dyDescent="0.3">
      <c r="A18" t="s">
        <v>329</v>
      </c>
      <c r="B18" t="s">
        <v>499</v>
      </c>
    </row>
    <row r="19" spans="1:2" x14ac:dyDescent="0.3">
      <c r="A19" t="s">
        <v>314</v>
      </c>
      <c r="B19" t="s">
        <v>500</v>
      </c>
    </row>
    <row r="20" spans="1:2" x14ac:dyDescent="0.3">
      <c r="A20" t="s">
        <v>330</v>
      </c>
      <c r="B20" t="s">
        <v>501</v>
      </c>
    </row>
    <row r="21" spans="1:2" x14ac:dyDescent="0.3">
      <c r="A21" t="s">
        <v>331</v>
      </c>
      <c r="B21" t="s">
        <v>502</v>
      </c>
    </row>
    <row r="22" spans="1:2" x14ac:dyDescent="0.3">
      <c r="A22" t="s">
        <v>332</v>
      </c>
      <c r="B22" t="s">
        <v>503</v>
      </c>
    </row>
    <row r="23" spans="1:2" x14ac:dyDescent="0.3">
      <c r="A23" t="s">
        <v>333</v>
      </c>
      <c r="B23" t="s">
        <v>504</v>
      </c>
    </row>
    <row r="24" spans="1:2" x14ac:dyDescent="0.3">
      <c r="A24" t="s">
        <v>334</v>
      </c>
      <c r="B24" t="s">
        <v>505</v>
      </c>
    </row>
    <row r="25" spans="1:2" x14ac:dyDescent="0.3">
      <c r="A25" t="s">
        <v>5</v>
      </c>
      <c r="B25" t="s">
        <v>506</v>
      </c>
    </row>
    <row r="26" spans="1:2" x14ac:dyDescent="0.3">
      <c r="A26" t="s">
        <v>9</v>
      </c>
      <c r="B26" t="s">
        <v>507</v>
      </c>
    </row>
    <row r="27" spans="1:2" x14ac:dyDescent="0.3">
      <c r="A27" t="s">
        <v>474</v>
      </c>
      <c r="B27" t="s">
        <v>508</v>
      </c>
    </row>
    <row r="28" spans="1:2" x14ac:dyDescent="0.3">
      <c r="A28" t="s">
        <v>20</v>
      </c>
      <c r="B28" t="s">
        <v>509</v>
      </c>
    </row>
    <row r="29" spans="1:2" x14ac:dyDescent="0.3">
      <c r="A29" t="s">
        <v>335</v>
      </c>
      <c r="B29" t="s">
        <v>510</v>
      </c>
    </row>
    <row r="30" spans="1:2" x14ac:dyDescent="0.3">
      <c r="A30" t="s">
        <v>336</v>
      </c>
      <c r="B30" t="s">
        <v>511</v>
      </c>
    </row>
    <row r="31" spans="1:2" x14ac:dyDescent="0.3">
      <c r="A31" t="s">
        <v>27</v>
      </c>
      <c r="B31" t="s">
        <v>512</v>
      </c>
    </row>
    <row r="32" spans="1:2" x14ac:dyDescent="0.3">
      <c r="A32" t="s">
        <v>337</v>
      </c>
      <c r="B32" t="s">
        <v>513</v>
      </c>
    </row>
    <row r="33" spans="1:2" x14ac:dyDescent="0.3">
      <c r="A33" t="s">
        <v>338</v>
      </c>
      <c r="B33" t="s">
        <v>514</v>
      </c>
    </row>
    <row r="34" spans="1:2" x14ac:dyDescent="0.3">
      <c r="A34" t="s">
        <v>339</v>
      </c>
      <c r="B34" t="s">
        <v>515</v>
      </c>
    </row>
    <row r="35" spans="1:2" x14ac:dyDescent="0.3">
      <c r="A35" t="s">
        <v>309</v>
      </c>
      <c r="B35" t="s">
        <v>516</v>
      </c>
    </row>
    <row r="36" spans="1:2" x14ac:dyDescent="0.3">
      <c r="A36" t="s">
        <v>340</v>
      </c>
      <c r="B36" t="s">
        <v>517</v>
      </c>
    </row>
    <row r="37" spans="1:2" x14ac:dyDescent="0.3">
      <c r="A37" t="s">
        <v>341</v>
      </c>
      <c r="B37" t="s">
        <v>518</v>
      </c>
    </row>
    <row r="38" spans="1:2" x14ac:dyDescent="0.3">
      <c r="A38" t="s">
        <v>32</v>
      </c>
      <c r="B38" t="s">
        <v>519</v>
      </c>
    </row>
    <row r="39" spans="1:2" x14ac:dyDescent="0.3">
      <c r="A39" t="s">
        <v>342</v>
      </c>
      <c r="B39" t="s">
        <v>520</v>
      </c>
    </row>
    <row r="40" spans="1:2" x14ac:dyDescent="0.3">
      <c r="A40" t="s">
        <v>34</v>
      </c>
      <c r="B40" t="s">
        <v>521</v>
      </c>
    </row>
    <row r="41" spans="1:2" x14ac:dyDescent="0.3">
      <c r="A41" t="s">
        <v>343</v>
      </c>
      <c r="B41" t="s">
        <v>522</v>
      </c>
    </row>
    <row r="42" spans="1:2" x14ac:dyDescent="0.3">
      <c r="A42" t="s">
        <v>344</v>
      </c>
      <c r="B42" t="s">
        <v>523</v>
      </c>
    </row>
    <row r="43" spans="1:2" x14ac:dyDescent="0.3">
      <c r="A43" t="s">
        <v>345</v>
      </c>
      <c r="B43" t="s">
        <v>524</v>
      </c>
    </row>
    <row r="44" spans="1:2" x14ac:dyDescent="0.3">
      <c r="A44" t="s">
        <v>346</v>
      </c>
      <c r="B44" t="s">
        <v>525</v>
      </c>
    </row>
    <row r="45" spans="1:2" x14ac:dyDescent="0.3">
      <c r="A45" t="s">
        <v>175</v>
      </c>
      <c r="B45" t="s">
        <v>526</v>
      </c>
    </row>
    <row r="46" spans="1:2" x14ac:dyDescent="0.3">
      <c r="A46" t="s">
        <v>347</v>
      </c>
      <c r="B46" t="s">
        <v>527</v>
      </c>
    </row>
    <row r="47" spans="1:2" x14ac:dyDescent="0.3">
      <c r="A47" t="s">
        <v>348</v>
      </c>
      <c r="B47" t="s">
        <v>528</v>
      </c>
    </row>
    <row r="48" spans="1:2" x14ac:dyDescent="0.3">
      <c r="A48" t="s">
        <v>176</v>
      </c>
      <c r="B48" t="s">
        <v>529</v>
      </c>
    </row>
    <row r="49" spans="1:2" x14ac:dyDescent="0.3">
      <c r="A49" t="s">
        <v>177</v>
      </c>
      <c r="B49" t="s">
        <v>530</v>
      </c>
    </row>
    <row r="50" spans="1:2" x14ac:dyDescent="0.3">
      <c r="A50" s="34" t="s">
        <v>36</v>
      </c>
      <c r="B50" s="34" t="s">
        <v>531</v>
      </c>
    </row>
    <row r="51" spans="1:2" x14ac:dyDescent="0.3">
      <c r="A51" t="s">
        <v>349</v>
      </c>
      <c r="B51" t="s">
        <v>532</v>
      </c>
    </row>
    <row r="52" spans="1:2" x14ac:dyDescent="0.3">
      <c r="A52" t="s">
        <v>350</v>
      </c>
      <c r="B52" t="s">
        <v>533</v>
      </c>
    </row>
    <row r="53" spans="1:2" x14ac:dyDescent="0.3">
      <c r="A53" t="s">
        <v>351</v>
      </c>
      <c r="B53" t="s">
        <v>534</v>
      </c>
    </row>
    <row r="54" spans="1:2" x14ac:dyDescent="0.3">
      <c r="A54" t="s">
        <v>352</v>
      </c>
      <c r="B54" t="s">
        <v>535</v>
      </c>
    </row>
    <row r="55" spans="1:2" x14ac:dyDescent="0.3">
      <c r="A55" t="s">
        <v>353</v>
      </c>
      <c r="B55" t="s">
        <v>536</v>
      </c>
    </row>
    <row r="56" spans="1:2" x14ac:dyDescent="0.3">
      <c r="A56" t="s">
        <v>354</v>
      </c>
      <c r="B56" t="s">
        <v>537</v>
      </c>
    </row>
    <row r="57" spans="1:2" x14ac:dyDescent="0.3">
      <c r="A57" t="s">
        <v>310</v>
      </c>
      <c r="B57" t="s">
        <v>538</v>
      </c>
    </row>
    <row r="58" spans="1:2" x14ac:dyDescent="0.3">
      <c r="A58" t="s">
        <v>355</v>
      </c>
      <c r="B58" t="s">
        <v>539</v>
      </c>
    </row>
    <row r="59" spans="1:2" x14ac:dyDescent="0.3">
      <c r="A59" t="s">
        <v>312</v>
      </c>
      <c r="B59" t="s">
        <v>540</v>
      </c>
    </row>
    <row r="60" spans="1:2" x14ac:dyDescent="0.3">
      <c r="A60" t="s">
        <v>356</v>
      </c>
      <c r="B60" t="s">
        <v>541</v>
      </c>
    </row>
    <row r="61" spans="1:2" x14ac:dyDescent="0.3">
      <c r="A61" t="s">
        <v>311</v>
      </c>
      <c r="B61" t="s">
        <v>542</v>
      </c>
    </row>
    <row r="62" spans="1:2" x14ac:dyDescent="0.3">
      <c r="A62" t="s">
        <v>357</v>
      </c>
      <c r="B62" t="s">
        <v>543</v>
      </c>
    </row>
    <row r="63" spans="1:2" x14ac:dyDescent="0.3">
      <c r="A63" t="s">
        <v>358</v>
      </c>
      <c r="B63" t="s">
        <v>544</v>
      </c>
    </row>
    <row r="64" spans="1:2" x14ac:dyDescent="0.3">
      <c r="A64" t="s">
        <v>359</v>
      </c>
      <c r="B64" t="s">
        <v>545</v>
      </c>
    </row>
    <row r="65" spans="1:2" x14ac:dyDescent="0.3">
      <c r="A65" t="s">
        <v>360</v>
      </c>
      <c r="B65" t="s">
        <v>546</v>
      </c>
    </row>
    <row r="66" spans="1:2" x14ac:dyDescent="0.3">
      <c r="A66" t="s">
        <v>361</v>
      </c>
      <c r="B66" t="s">
        <v>547</v>
      </c>
    </row>
    <row r="67" spans="1:2" x14ac:dyDescent="0.3">
      <c r="A67" t="s">
        <v>6</v>
      </c>
      <c r="B67" t="s">
        <v>548</v>
      </c>
    </row>
    <row r="68" spans="1:2" x14ac:dyDescent="0.3">
      <c r="A68" t="s">
        <v>10</v>
      </c>
      <c r="B68" t="s">
        <v>549</v>
      </c>
    </row>
    <row r="69" spans="1:2" x14ac:dyDescent="0.3">
      <c r="A69" t="s">
        <v>550</v>
      </c>
      <c r="B69" t="s">
        <v>551</v>
      </c>
    </row>
    <row r="70" spans="1:2" x14ac:dyDescent="0.3">
      <c r="A70" t="s">
        <v>362</v>
      </c>
      <c r="B70" t="s">
        <v>552</v>
      </c>
    </row>
    <row r="71" spans="1:2" x14ac:dyDescent="0.3">
      <c r="A71" t="s">
        <v>363</v>
      </c>
      <c r="B71" t="s">
        <v>553</v>
      </c>
    </row>
    <row r="72" spans="1:2" x14ac:dyDescent="0.3">
      <c r="A72" t="s">
        <v>364</v>
      </c>
      <c r="B72" t="s">
        <v>554</v>
      </c>
    </row>
    <row r="73" spans="1:2" x14ac:dyDescent="0.3">
      <c r="A73" t="s">
        <v>28</v>
      </c>
      <c r="B73" t="s">
        <v>555</v>
      </c>
    </row>
    <row r="74" spans="1:2" x14ac:dyDescent="0.3">
      <c r="A74" t="s">
        <v>365</v>
      </c>
      <c r="B74" t="s">
        <v>556</v>
      </c>
    </row>
    <row r="75" spans="1:2" x14ac:dyDescent="0.3">
      <c r="A75" t="s">
        <v>366</v>
      </c>
      <c r="B75" t="s">
        <v>557</v>
      </c>
    </row>
    <row r="76" spans="1:2" x14ac:dyDescent="0.3">
      <c r="A76" t="s">
        <v>367</v>
      </c>
      <c r="B76" t="s">
        <v>558</v>
      </c>
    </row>
    <row r="77" spans="1:2" x14ac:dyDescent="0.3">
      <c r="A77" t="s">
        <v>368</v>
      </c>
      <c r="B77" t="s">
        <v>559</v>
      </c>
    </row>
    <row r="78" spans="1:2" x14ac:dyDescent="0.3">
      <c r="A78" t="s">
        <v>369</v>
      </c>
      <c r="B78" t="s">
        <v>560</v>
      </c>
    </row>
    <row r="79" spans="1:2" x14ac:dyDescent="0.3">
      <c r="A79" t="s">
        <v>370</v>
      </c>
      <c r="B79" t="s">
        <v>561</v>
      </c>
    </row>
    <row r="80" spans="1:2" x14ac:dyDescent="0.3">
      <c r="A80" t="s">
        <v>33</v>
      </c>
      <c r="B80" t="s">
        <v>562</v>
      </c>
    </row>
    <row r="81" spans="1:2" x14ac:dyDescent="0.3">
      <c r="A81" t="s">
        <v>371</v>
      </c>
      <c r="B81" t="s">
        <v>563</v>
      </c>
    </row>
    <row r="82" spans="1:2" x14ac:dyDescent="0.3">
      <c r="A82" t="s">
        <v>35</v>
      </c>
      <c r="B82" t="s">
        <v>564</v>
      </c>
    </row>
    <row r="83" spans="1:2" x14ac:dyDescent="0.3">
      <c r="A83" t="s">
        <v>372</v>
      </c>
      <c r="B83" t="s">
        <v>565</v>
      </c>
    </row>
    <row r="84" spans="1:2" x14ac:dyDescent="0.3">
      <c r="A84" t="s">
        <v>373</v>
      </c>
      <c r="B84" t="s">
        <v>566</v>
      </c>
    </row>
    <row r="85" spans="1:2" x14ac:dyDescent="0.3">
      <c r="A85" t="s">
        <v>374</v>
      </c>
      <c r="B85" t="s">
        <v>567</v>
      </c>
    </row>
    <row r="86" spans="1:2" x14ac:dyDescent="0.3">
      <c r="A86" t="s">
        <v>375</v>
      </c>
      <c r="B86" t="s">
        <v>568</v>
      </c>
    </row>
    <row r="87" spans="1:2" x14ac:dyDescent="0.3">
      <c r="A87" t="s">
        <v>178</v>
      </c>
      <c r="B87" t="s">
        <v>569</v>
      </c>
    </row>
    <row r="88" spans="1:2" x14ac:dyDescent="0.3">
      <c r="A88" t="s">
        <v>376</v>
      </c>
      <c r="B88" t="s">
        <v>570</v>
      </c>
    </row>
    <row r="89" spans="1:2" x14ac:dyDescent="0.3">
      <c r="A89" t="s">
        <v>377</v>
      </c>
      <c r="B89" t="s">
        <v>571</v>
      </c>
    </row>
    <row r="90" spans="1:2" x14ac:dyDescent="0.3">
      <c r="A90" t="s">
        <v>179</v>
      </c>
      <c r="B90" t="s">
        <v>572</v>
      </c>
    </row>
    <row r="91" spans="1:2" x14ac:dyDescent="0.3">
      <c r="A91" t="s">
        <v>180</v>
      </c>
      <c r="B91" t="s">
        <v>573</v>
      </c>
    </row>
    <row r="92" spans="1:2" x14ac:dyDescent="0.3">
      <c r="A92" s="34" t="s">
        <v>37</v>
      </c>
      <c r="B92" s="34" t="s">
        <v>574</v>
      </c>
    </row>
    <row r="93" spans="1:2" x14ac:dyDescent="0.3">
      <c r="A93" s="97" t="s">
        <v>156</v>
      </c>
      <c r="B93" s="97" t="s">
        <v>157</v>
      </c>
    </row>
    <row r="94" spans="1:2" x14ac:dyDescent="0.3">
      <c r="A94" t="s">
        <v>475</v>
      </c>
      <c r="B94" t="s">
        <v>575</v>
      </c>
    </row>
    <row r="95" spans="1:2" x14ac:dyDescent="0.3">
      <c r="A95" t="s">
        <v>2</v>
      </c>
      <c r="B95" t="s">
        <v>576</v>
      </c>
    </row>
    <row r="96" spans="1:2" x14ac:dyDescent="0.3">
      <c r="A96" t="s">
        <v>7</v>
      </c>
      <c r="B96" t="s">
        <v>577</v>
      </c>
    </row>
    <row r="97" spans="1:2" x14ac:dyDescent="0.3">
      <c r="A97" t="s">
        <v>378</v>
      </c>
      <c r="B97" t="s">
        <v>578</v>
      </c>
    </row>
    <row r="98" spans="1:2" x14ac:dyDescent="0.3">
      <c r="A98" s="34" t="s">
        <v>13</v>
      </c>
      <c r="B98" s="34" t="s">
        <v>579</v>
      </c>
    </row>
    <row r="99" spans="1:2" x14ac:dyDescent="0.3">
      <c r="A99" s="97" t="s">
        <v>11</v>
      </c>
      <c r="B99" s="97" t="s">
        <v>12</v>
      </c>
    </row>
    <row r="100" spans="1:2" x14ac:dyDescent="0.3">
      <c r="A100" t="s">
        <v>580</v>
      </c>
      <c r="B100" t="s">
        <v>581</v>
      </c>
    </row>
    <row r="101" spans="1:2" x14ac:dyDescent="0.3">
      <c r="A101" t="s">
        <v>582</v>
      </c>
      <c r="B101" t="s">
        <v>583</v>
      </c>
    </row>
    <row r="102" spans="1:2" x14ac:dyDescent="0.3">
      <c r="A102" t="s">
        <v>584</v>
      </c>
      <c r="B102" t="s">
        <v>585</v>
      </c>
    </row>
    <row r="103" spans="1:2" x14ac:dyDescent="0.3">
      <c r="A103" t="s">
        <v>586</v>
      </c>
      <c r="B103" t="s">
        <v>587</v>
      </c>
    </row>
    <row r="104" spans="1:2" x14ac:dyDescent="0.3">
      <c r="A104" t="s">
        <v>588</v>
      </c>
      <c r="B104" t="s">
        <v>589</v>
      </c>
    </row>
    <row r="105" spans="1:2" x14ac:dyDescent="0.3">
      <c r="A105" t="s">
        <v>379</v>
      </c>
      <c r="B105" t="s">
        <v>590</v>
      </c>
    </row>
    <row r="106" spans="1:2" x14ac:dyDescent="0.3">
      <c r="A106" t="s">
        <v>380</v>
      </c>
      <c r="B106" t="s">
        <v>591</v>
      </c>
    </row>
    <row r="107" spans="1:2" x14ac:dyDescent="0.3">
      <c r="A107" t="s">
        <v>381</v>
      </c>
      <c r="B107" t="s">
        <v>592</v>
      </c>
    </row>
    <row r="108" spans="1:2" x14ac:dyDescent="0.3">
      <c r="A108" t="s">
        <v>382</v>
      </c>
      <c r="B108" t="s">
        <v>593</v>
      </c>
    </row>
    <row r="109" spans="1:2" x14ac:dyDescent="0.3">
      <c r="A109" s="34" t="s">
        <v>383</v>
      </c>
      <c r="B109" s="34" t="s">
        <v>594</v>
      </c>
    </row>
    <row r="110" spans="1:2" x14ac:dyDescent="0.3">
      <c r="A110" t="s">
        <v>21</v>
      </c>
      <c r="B110" t="s">
        <v>22</v>
      </c>
    </row>
    <row r="111" spans="1:2" x14ac:dyDescent="0.3">
      <c r="A111" t="s">
        <v>15</v>
      </c>
      <c r="B111" t="s">
        <v>595</v>
      </c>
    </row>
    <row r="112" spans="1:2" x14ac:dyDescent="0.3">
      <c r="A112" t="s">
        <v>16</v>
      </c>
      <c r="B112" t="s">
        <v>596</v>
      </c>
    </row>
    <row r="113" spans="1:2" x14ac:dyDescent="0.3">
      <c r="A113" t="s">
        <v>384</v>
      </c>
      <c r="B113" t="s">
        <v>597</v>
      </c>
    </row>
    <row r="114" spans="1:2" x14ac:dyDescent="0.3">
      <c r="A114" t="s">
        <v>399</v>
      </c>
      <c r="B114" t="s">
        <v>598</v>
      </c>
    </row>
    <row r="115" spans="1:2" x14ac:dyDescent="0.3">
      <c r="A115" t="s">
        <v>17</v>
      </c>
      <c r="B115" t="s">
        <v>599</v>
      </c>
    </row>
    <row r="116" spans="1:2" x14ac:dyDescent="0.3">
      <c r="A116" s="34" t="s">
        <v>19</v>
      </c>
      <c r="B116" s="34" t="s">
        <v>600</v>
      </c>
    </row>
    <row r="117" spans="1:2" x14ac:dyDescent="0.3">
      <c r="A117" t="s">
        <v>23</v>
      </c>
      <c r="B117" t="s">
        <v>403</v>
      </c>
    </row>
    <row r="118" spans="1:2" x14ac:dyDescent="0.3">
      <c r="A118" s="34" t="s">
        <v>24</v>
      </c>
      <c r="B118" s="34" t="s">
        <v>405</v>
      </c>
    </row>
    <row r="119" spans="1:2" x14ac:dyDescent="0.3">
      <c r="A119" s="97" t="s">
        <v>25</v>
      </c>
      <c r="B119" s="97" t="s">
        <v>26</v>
      </c>
    </row>
    <row r="120" spans="1:2" x14ac:dyDescent="0.3">
      <c r="A120" t="s">
        <v>174</v>
      </c>
      <c r="B120" t="s">
        <v>408</v>
      </c>
    </row>
  </sheetData>
  <conditionalFormatting sqref="B3:B4">
    <cfRule type="cellIs" dxfId="3" priority="1" operator="equal">
      <formula>"No match"</formula>
    </cfRule>
  </conditionalFormatting>
  <conditionalFormatting sqref="B6">
    <cfRule type="cellIs" dxfId="2" priority="2" operator="equal">
      <formula>"Check country code"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CF90A-1B4B-4D07-8EF1-2CBD9EAC225E}">
  <dimension ref="A1:AE71"/>
  <sheetViews>
    <sheetView workbookViewId="0">
      <selection activeCell="AA9" sqref="AA9:AD36"/>
    </sheetView>
  </sheetViews>
  <sheetFormatPr defaultRowHeight="14.4" x14ac:dyDescent="0.3"/>
  <cols>
    <col min="3" max="3" width="8.5546875" bestFit="1" customWidth="1"/>
    <col min="12" max="12" width="9.21875" bestFit="1" customWidth="1"/>
    <col min="18" max="18" width="7.5546875" bestFit="1" customWidth="1"/>
    <col min="19" max="19" width="8.5546875" bestFit="1" customWidth="1"/>
    <col min="20" max="20" width="11" bestFit="1" customWidth="1"/>
    <col min="21" max="21" width="4.5546875" bestFit="1" customWidth="1"/>
  </cols>
  <sheetData>
    <row r="1" spans="1:31" ht="18" x14ac:dyDescent="0.35">
      <c r="A1" s="5" t="s">
        <v>287</v>
      </c>
    </row>
    <row r="3" spans="1:31" x14ac:dyDescent="0.3">
      <c r="A3" s="2" t="s">
        <v>288</v>
      </c>
    </row>
    <row r="4" spans="1:31" x14ac:dyDescent="0.3">
      <c r="A4" s="9" t="s">
        <v>289</v>
      </c>
      <c r="F4" s="2" t="s">
        <v>290</v>
      </c>
      <c r="Q4" s="2" t="s">
        <v>291</v>
      </c>
    </row>
    <row r="5" spans="1:31" x14ac:dyDescent="0.3">
      <c r="A5" s="9" t="s">
        <v>292</v>
      </c>
      <c r="F5" s="9" t="s">
        <v>293</v>
      </c>
      <c r="Q5" s="9" t="s">
        <v>294</v>
      </c>
    </row>
    <row r="6" spans="1:31" x14ac:dyDescent="0.3">
      <c r="A6" s="9" t="s">
        <v>295</v>
      </c>
      <c r="F6" s="9" t="s">
        <v>229</v>
      </c>
      <c r="K6" s="36" t="s">
        <v>665</v>
      </c>
      <c r="Q6" s="9" t="s">
        <v>231</v>
      </c>
    </row>
    <row r="7" spans="1:31" x14ac:dyDescent="0.3">
      <c r="B7" s="4" t="s">
        <v>296</v>
      </c>
      <c r="C7" s="4" t="s">
        <v>297</v>
      </c>
      <c r="G7" t="s">
        <v>475</v>
      </c>
      <c r="H7" t="s">
        <v>2</v>
      </c>
      <c r="I7" t="s">
        <v>7</v>
      </c>
      <c r="J7" t="s">
        <v>13</v>
      </c>
      <c r="K7" t="s">
        <v>378</v>
      </c>
      <c r="R7" t="s">
        <v>475</v>
      </c>
      <c r="S7" t="s">
        <v>2</v>
      </c>
      <c r="T7" t="s">
        <v>7</v>
      </c>
      <c r="U7" t="s">
        <v>13</v>
      </c>
      <c r="Z7" s="124" t="s">
        <v>693</v>
      </c>
      <c r="AA7" s="125"/>
      <c r="AB7" s="125"/>
      <c r="AC7" s="125"/>
      <c r="AD7" s="125"/>
      <c r="AE7" s="116"/>
    </row>
    <row r="8" spans="1:31" x14ac:dyDescent="0.3">
      <c r="A8" s="11" t="s">
        <v>475</v>
      </c>
      <c r="B8" s="4">
        <v>4</v>
      </c>
      <c r="C8" s="122">
        <v>1000000000</v>
      </c>
      <c r="F8" t="s">
        <v>174</v>
      </c>
      <c r="G8" s="11"/>
      <c r="H8" s="11"/>
      <c r="I8" s="11"/>
      <c r="J8" s="11"/>
      <c r="K8" s="103">
        <f>SUM(K9:K21)</f>
        <v>6.2042060000000001</v>
      </c>
      <c r="Q8" t="s">
        <v>174</v>
      </c>
      <c r="R8" s="28"/>
      <c r="S8" s="28"/>
      <c r="T8" s="28"/>
      <c r="U8" s="28"/>
      <c r="Z8" s="116"/>
      <c r="AA8" s="117" t="s">
        <v>408</v>
      </c>
      <c r="AB8" s="118" t="s">
        <v>54</v>
      </c>
      <c r="AC8" s="118" t="s">
        <v>51</v>
      </c>
      <c r="AD8" s="118" t="s">
        <v>57</v>
      </c>
      <c r="AE8" s="116"/>
    </row>
    <row r="9" spans="1:31" x14ac:dyDescent="0.3">
      <c r="A9" s="11" t="s">
        <v>2</v>
      </c>
      <c r="B9" s="4">
        <v>4</v>
      </c>
      <c r="C9" s="122">
        <v>1000000000</v>
      </c>
      <c r="F9" s="11" t="s">
        <v>323</v>
      </c>
      <c r="G9" s="29"/>
      <c r="H9" s="29"/>
      <c r="I9" s="29"/>
      <c r="K9" s="103">
        <f>VLOOKUP($F9,CropProd!$M$5:$O$17,3,)/1000000</f>
        <v>2.2961740000000002</v>
      </c>
      <c r="Q9" s="11" t="str">
        <f>F9</f>
        <v>amaiz</v>
      </c>
      <c r="R9" s="121">
        <f>AB10</f>
        <v>52887.702801762724</v>
      </c>
      <c r="S9" s="121">
        <f t="shared" ref="S9:T9" si="0">AC10</f>
        <v>152238.92315084004</v>
      </c>
      <c r="T9" s="121">
        <f t="shared" si="0"/>
        <v>233843.41896936213</v>
      </c>
      <c r="U9" s="28"/>
      <c r="Z9" s="116" t="s">
        <v>408</v>
      </c>
      <c r="AA9" s="119">
        <v>158062.59179894166</v>
      </c>
      <c r="AB9" s="119">
        <v>28724.811644931469</v>
      </c>
      <c r="AC9" s="119">
        <v>102456.04608219126</v>
      </c>
      <c r="AD9" s="119">
        <v>451567.60979193758</v>
      </c>
      <c r="AE9" s="116"/>
    </row>
    <row r="10" spans="1:31" x14ac:dyDescent="0.3">
      <c r="A10" s="11" t="s">
        <v>7</v>
      </c>
      <c r="B10" s="4">
        <v>4</v>
      </c>
      <c r="C10" s="122">
        <v>1000000000</v>
      </c>
      <c r="F10" s="11" t="s">
        <v>324</v>
      </c>
      <c r="I10" s="29"/>
      <c r="K10" s="103">
        <f>VLOOKUP($F10,CropProd!$M$5:$O$17,3,)/1000000</f>
        <v>2.4992E-2</v>
      </c>
      <c r="Q10" s="11" t="str">
        <f t="shared" ref="Q10:Q51" si="1">F10</f>
        <v>arice</v>
      </c>
      <c r="R10" s="121">
        <f>R9</f>
        <v>52887.702801762724</v>
      </c>
      <c r="S10" s="121">
        <f t="shared" ref="S10:T10" si="2">S9</f>
        <v>152238.92315084004</v>
      </c>
      <c r="T10" s="121">
        <f t="shared" si="2"/>
        <v>233843.41896936213</v>
      </c>
      <c r="U10" s="28"/>
      <c r="Z10" s="116" t="s">
        <v>692</v>
      </c>
      <c r="AA10" s="119">
        <v>133239.77529798157</v>
      </c>
      <c r="AB10" s="119">
        <v>52887.702801762724</v>
      </c>
      <c r="AC10" s="119">
        <v>152238.92315084004</v>
      </c>
      <c r="AD10" s="119">
        <v>233843.41896936213</v>
      </c>
      <c r="AE10" s="116"/>
    </row>
    <row r="11" spans="1:31" x14ac:dyDescent="0.3">
      <c r="A11" t="s">
        <v>13</v>
      </c>
      <c r="B11" s="4">
        <v>1</v>
      </c>
      <c r="C11" s="4">
        <v>1</v>
      </c>
      <c r="F11" s="11" t="s">
        <v>491</v>
      </c>
      <c r="G11" s="29"/>
      <c r="H11" s="29"/>
      <c r="I11" s="29"/>
      <c r="K11" s="103">
        <f>VLOOKUP($F11,CropProd!$M$5:$O$17,3,)/1000000</f>
        <v>0.31290400000000002</v>
      </c>
      <c r="Q11" s="11" t="str">
        <f t="shared" si="1"/>
        <v>aocer</v>
      </c>
      <c r="R11" s="121">
        <f t="shared" ref="R11:R26" si="3">R10</f>
        <v>52887.702801762724</v>
      </c>
      <c r="S11" s="121">
        <f t="shared" ref="S11:T11" si="4">S10</f>
        <v>152238.92315084004</v>
      </c>
      <c r="T11" s="121">
        <f t="shared" si="4"/>
        <v>233843.41896936213</v>
      </c>
      <c r="U11" s="28"/>
      <c r="Z11" s="116" t="s">
        <v>9</v>
      </c>
      <c r="AA11" s="119">
        <v>131276.78960987387</v>
      </c>
      <c r="AB11" s="119">
        <v>52887.702801762724</v>
      </c>
      <c r="AC11" s="119">
        <v>152238.92315084004</v>
      </c>
      <c r="AD11" s="119">
        <v>233843.41896936213</v>
      </c>
      <c r="AE11" s="116"/>
    </row>
    <row r="12" spans="1:31" x14ac:dyDescent="0.3">
      <c r="A12" s="11" t="s">
        <v>378</v>
      </c>
      <c r="B12" s="4">
        <v>2</v>
      </c>
      <c r="C12" s="4"/>
      <c r="F12" s="11" t="s">
        <v>325</v>
      </c>
      <c r="G12" s="29"/>
      <c r="H12" s="29"/>
      <c r="I12" s="29"/>
      <c r="K12" s="103">
        <f>VLOOKUP($F12,CropProd!$M$5:$O$17,3,)/1000000</f>
        <v>1.7730870000000001</v>
      </c>
      <c r="Q12" s="11" t="str">
        <f t="shared" si="1"/>
        <v>apuls</v>
      </c>
      <c r="R12" s="121">
        <f t="shared" si="3"/>
        <v>52887.702801762724</v>
      </c>
      <c r="S12" s="121">
        <f t="shared" ref="S12:T12" si="5">S11</f>
        <v>152238.92315084004</v>
      </c>
      <c r="T12" s="121">
        <f t="shared" si="5"/>
        <v>233843.41896936213</v>
      </c>
      <c r="U12" s="28"/>
      <c r="Z12" s="116" t="s">
        <v>5</v>
      </c>
      <c r="AA12" s="119">
        <v>113660.44896589333</v>
      </c>
      <c r="AB12" s="119">
        <v>52887.702801762731</v>
      </c>
      <c r="AC12" s="119">
        <v>152238.92315084004</v>
      </c>
      <c r="AD12" s="119">
        <v>233843.41896936213</v>
      </c>
      <c r="AE12" s="116"/>
    </row>
    <row r="13" spans="1:31" x14ac:dyDescent="0.3">
      <c r="F13" s="11" t="s">
        <v>326</v>
      </c>
      <c r="G13" s="29"/>
      <c r="H13" s="29"/>
      <c r="I13" s="29"/>
      <c r="K13" s="103">
        <f>VLOOKUP($F13,CropProd!$M$5:$O$17,3,)/1000000</f>
        <v>0.23053399999999999</v>
      </c>
      <c r="Q13" s="11" t="str">
        <f t="shared" si="1"/>
        <v>aoils</v>
      </c>
      <c r="R13" s="121">
        <f t="shared" si="3"/>
        <v>52887.702801762724</v>
      </c>
      <c r="S13" s="121">
        <f t="shared" ref="S13:T13" si="6">S12</f>
        <v>152238.92315084004</v>
      </c>
      <c r="T13" s="121">
        <f t="shared" si="6"/>
        <v>233843.41896936213</v>
      </c>
      <c r="U13" s="28"/>
      <c r="Z13" s="116" t="s">
        <v>474</v>
      </c>
      <c r="AA13" s="119">
        <v>136966.6947031208</v>
      </c>
      <c r="AB13" s="119">
        <v>8887.8963999286152</v>
      </c>
      <c r="AC13" s="119">
        <v>121456.73654988567</v>
      </c>
      <c r="AD13" s="119">
        <v>285663.95845019672</v>
      </c>
      <c r="AE13" s="116"/>
    </row>
    <row r="14" spans="1:31" x14ac:dyDescent="0.3">
      <c r="F14" s="11" t="s">
        <v>327</v>
      </c>
      <c r="G14" s="29"/>
      <c r="H14" s="29"/>
      <c r="I14" s="29"/>
      <c r="K14" s="103">
        <f>VLOOKUP($F14,CropProd!$M$5:$O$17,3,)/1000000</f>
        <v>0.33353699999999997</v>
      </c>
      <c r="Q14" s="11" t="str">
        <f t="shared" si="1"/>
        <v>aroot</v>
      </c>
      <c r="R14" s="121">
        <f t="shared" si="3"/>
        <v>52887.702801762724</v>
      </c>
      <c r="S14" s="121">
        <f t="shared" ref="S14:T14" si="7">S13</f>
        <v>152238.92315084004</v>
      </c>
      <c r="T14" s="121">
        <f t="shared" si="7"/>
        <v>233843.41896936213</v>
      </c>
      <c r="U14" s="28"/>
      <c r="Z14" s="116" t="s">
        <v>20</v>
      </c>
      <c r="AA14" s="119">
        <v>102469.35018094511</v>
      </c>
      <c r="AB14" s="119">
        <v>39911.552881418145</v>
      </c>
      <c r="AC14" s="119">
        <v>36399.572901167623</v>
      </c>
      <c r="AD14" s="119">
        <v>233344.40325603928</v>
      </c>
      <c r="AE14" s="116"/>
    </row>
    <row r="15" spans="1:31" x14ac:dyDescent="0.3">
      <c r="F15" s="11" t="s">
        <v>313</v>
      </c>
      <c r="G15" s="29"/>
      <c r="H15" s="29"/>
      <c r="I15" s="29"/>
      <c r="K15" s="103">
        <f>VLOOKUP($F15,CropProd!$M$5:$O$17,3,)/1000000</f>
        <v>0.19729099999999999</v>
      </c>
      <c r="Q15" s="11" t="str">
        <f t="shared" si="1"/>
        <v>avege</v>
      </c>
      <c r="R15" s="121">
        <f t="shared" si="3"/>
        <v>52887.702801762724</v>
      </c>
      <c r="S15" s="121">
        <f t="shared" ref="S15:T15" si="8">S14</f>
        <v>152238.92315084004</v>
      </c>
      <c r="T15" s="121">
        <f t="shared" si="8"/>
        <v>233843.41896936213</v>
      </c>
      <c r="U15" s="28"/>
      <c r="Z15" s="116" t="s">
        <v>335</v>
      </c>
      <c r="AA15" s="119">
        <v>706706.21603600855</v>
      </c>
      <c r="AB15" s="119">
        <v>12170.866249214088</v>
      </c>
      <c r="AC15" s="119">
        <v>163698.54037610401</v>
      </c>
      <c r="AD15" s="119">
        <v>1984483.0000393582</v>
      </c>
      <c r="AE15" s="116"/>
    </row>
    <row r="16" spans="1:31" x14ac:dyDescent="0.3">
      <c r="F16" s="11" t="s">
        <v>328</v>
      </c>
      <c r="G16" s="29"/>
      <c r="H16" s="29"/>
      <c r="I16" s="29"/>
      <c r="K16" s="103">
        <f>VLOOKUP($F16,CropProd!$M$5:$O$17,3,)/1000000</f>
        <v>7.1900000000000006E-2</v>
      </c>
      <c r="Q16" s="11" t="str">
        <f t="shared" si="1"/>
        <v>asugr</v>
      </c>
      <c r="R16" s="121">
        <f t="shared" si="3"/>
        <v>52887.702801762724</v>
      </c>
      <c r="S16" s="121">
        <f t="shared" ref="S16:T16" si="9">S15</f>
        <v>152238.92315084004</v>
      </c>
      <c r="T16" s="121">
        <f t="shared" si="9"/>
        <v>233843.41896936213</v>
      </c>
      <c r="U16" s="28"/>
      <c r="Z16" s="116" t="s">
        <v>336</v>
      </c>
      <c r="AA16" s="119">
        <v>122748.07091606276</v>
      </c>
      <c r="AB16" s="119">
        <v>4410.5651637293204</v>
      </c>
      <c r="AC16" s="119">
        <v>178780.71660525436</v>
      </c>
      <c r="AD16" s="119">
        <v>181370.09485549014</v>
      </c>
      <c r="AE16" s="116"/>
    </row>
    <row r="17" spans="6:31" x14ac:dyDescent="0.3">
      <c r="F17" s="11" t="s">
        <v>315</v>
      </c>
      <c r="G17" s="29"/>
      <c r="H17" s="29"/>
      <c r="I17" s="29"/>
      <c r="K17" s="103">
        <f>VLOOKUP($F17,CropProd!$M$5:$O$17,3,)/1000000</f>
        <v>1.5427E-2</v>
      </c>
      <c r="Q17" s="11" t="str">
        <f t="shared" si="1"/>
        <v>atoba</v>
      </c>
      <c r="R17" s="121">
        <f t="shared" si="3"/>
        <v>52887.702801762724</v>
      </c>
      <c r="S17" s="121">
        <f t="shared" ref="S17:T17" si="10">S16</f>
        <v>152238.92315084004</v>
      </c>
      <c r="T17" s="121">
        <f t="shared" si="10"/>
        <v>233843.41896936213</v>
      </c>
      <c r="U17" s="28"/>
      <c r="Z17" s="116" t="s">
        <v>27</v>
      </c>
      <c r="AA17" s="119">
        <v>191216.91861657228</v>
      </c>
      <c r="AB17" s="119">
        <v>1442.3769429125359</v>
      </c>
      <c r="AC17" s="119">
        <v>60184.610246524622</v>
      </c>
      <c r="AD17" s="119">
        <v>517345.34252943797</v>
      </c>
      <c r="AE17" s="116"/>
    </row>
    <row r="18" spans="6:31" x14ac:dyDescent="0.3">
      <c r="F18" s="11" t="s">
        <v>329</v>
      </c>
      <c r="G18" s="29"/>
      <c r="H18" s="29"/>
      <c r="I18" s="29"/>
      <c r="K18" s="103">
        <f>VLOOKUP($F18,CropProd!$M$5:$O$17,3,)/1000000</f>
        <v>3.8198999999999997E-2</v>
      </c>
      <c r="Q18" s="11" t="str">
        <f t="shared" si="1"/>
        <v>acott</v>
      </c>
      <c r="R18" s="121">
        <f t="shared" si="3"/>
        <v>52887.702801762724</v>
      </c>
      <c r="S18" s="121">
        <f t="shared" ref="S18:T18" si="11">S17</f>
        <v>152238.92315084004</v>
      </c>
      <c r="T18" s="121">
        <f t="shared" si="11"/>
        <v>233843.41896936213</v>
      </c>
      <c r="U18" s="28"/>
      <c r="Z18" s="116" t="s">
        <v>337</v>
      </c>
      <c r="AA18" s="119">
        <v>128668.28034991071</v>
      </c>
      <c r="AB18" s="119">
        <v>2456.2088819370115</v>
      </c>
      <c r="AC18" s="119">
        <v>57541.108974601586</v>
      </c>
      <c r="AD18" s="119">
        <v>331602.51017712534</v>
      </c>
      <c r="AE18" s="116"/>
    </row>
    <row r="19" spans="6:31" x14ac:dyDescent="0.3">
      <c r="F19" s="11" t="s">
        <v>314</v>
      </c>
      <c r="G19" s="29"/>
      <c r="H19" s="29"/>
      <c r="I19" s="29"/>
      <c r="K19" s="103">
        <f>VLOOKUP($F19,CropProd!$M$5:$O$17,3,)/1000000</f>
        <v>0.27590300000000001</v>
      </c>
      <c r="Q19" s="11" t="str">
        <f t="shared" si="1"/>
        <v>afrui</v>
      </c>
      <c r="R19" s="121">
        <f t="shared" si="3"/>
        <v>52887.702801762724</v>
      </c>
      <c r="S19" s="121">
        <f t="shared" ref="S19:T19" si="12">S18</f>
        <v>152238.92315084004</v>
      </c>
      <c r="T19" s="121">
        <f t="shared" si="12"/>
        <v>233843.41896936213</v>
      </c>
      <c r="U19" s="28"/>
      <c r="Z19" s="116" t="s">
        <v>338</v>
      </c>
      <c r="AA19" s="119">
        <v>238342.6886751985</v>
      </c>
      <c r="AB19" s="119">
        <v>4644.2834387211078</v>
      </c>
      <c r="AC19" s="119">
        <v>103769.71069359002</v>
      </c>
      <c r="AD19" s="119">
        <v>618222.90115844365</v>
      </c>
      <c r="AE19" s="116"/>
    </row>
    <row r="20" spans="6:31" x14ac:dyDescent="0.3">
      <c r="F20" s="11" t="s">
        <v>330</v>
      </c>
      <c r="G20" s="29"/>
      <c r="H20" s="29"/>
      <c r="I20" s="29"/>
      <c r="K20" s="103">
        <f>VLOOKUP($F20,CropProd!$M$5:$O$17,3,)/1000000</f>
        <v>0.38900000000000001</v>
      </c>
      <c r="Q20" s="11" t="str">
        <f t="shared" si="1"/>
        <v>acoff</v>
      </c>
      <c r="R20" s="121">
        <f t="shared" si="3"/>
        <v>52887.702801762724</v>
      </c>
      <c r="S20" s="121">
        <f t="shared" ref="S20:T20" si="13">S19</f>
        <v>152238.92315084004</v>
      </c>
      <c r="T20" s="121">
        <f t="shared" si="13"/>
        <v>233843.41896936213</v>
      </c>
      <c r="U20" s="28"/>
      <c r="Z20" s="116" t="s">
        <v>339</v>
      </c>
      <c r="AA20" s="119">
        <v>71261.977961188983</v>
      </c>
      <c r="AB20" s="119">
        <v>1126.8253759297074</v>
      </c>
      <c r="AC20" s="119">
        <v>25813.683060419859</v>
      </c>
      <c r="AD20" s="119">
        <v>182857.07885900632</v>
      </c>
      <c r="AE20" s="116"/>
    </row>
    <row r="21" spans="6:31" x14ac:dyDescent="0.3">
      <c r="F21" s="11" t="s">
        <v>331</v>
      </c>
      <c r="G21" s="29"/>
      <c r="H21" s="29"/>
      <c r="I21" s="29"/>
      <c r="K21" s="103">
        <f>VLOOKUP($F21,CropProd!$M$5:$O$17,3,)/1000000</f>
        <v>0.245258</v>
      </c>
      <c r="Q21" s="11" t="str">
        <f t="shared" si="1"/>
        <v>aocrp</v>
      </c>
      <c r="R21" s="121">
        <f t="shared" si="3"/>
        <v>52887.702801762724</v>
      </c>
      <c r="S21" s="121">
        <f t="shared" ref="S21:T21" si="14">S20</f>
        <v>152238.92315084004</v>
      </c>
      <c r="T21" s="121">
        <f t="shared" si="14"/>
        <v>233843.41896936213</v>
      </c>
      <c r="U21" s="28"/>
      <c r="Z21" s="116" t="s">
        <v>309</v>
      </c>
      <c r="AA21" s="119">
        <v>426970.33334541431</v>
      </c>
      <c r="AB21" s="119">
        <v>6469.4669385598472</v>
      </c>
      <c r="AC21" s="119">
        <v>160361.14343628517</v>
      </c>
      <c r="AD21" s="119">
        <v>1100561.4280653179</v>
      </c>
      <c r="AE21" s="116"/>
    </row>
    <row r="22" spans="6:31" x14ac:dyDescent="0.3">
      <c r="F22" s="11" t="s">
        <v>332</v>
      </c>
      <c r="G22" s="29"/>
      <c r="H22" s="29"/>
      <c r="I22" s="29"/>
      <c r="J22" s="29"/>
      <c r="L22" s="103"/>
      <c r="Q22" s="11" t="str">
        <f t="shared" si="1"/>
        <v>acatt</v>
      </c>
      <c r="R22" s="121">
        <f t="shared" si="3"/>
        <v>52887.702801762724</v>
      </c>
      <c r="S22" s="121">
        <f t="shared" ref="S22:T22" si="15">S21</f>
        <v>152238.92315084004</v>
      </c>
      <c r="T22" s="121">
        <f t="shared" si="15"/>
        <v>233843.41896936213</v>
      </c>
      <c r="U22" s="28"/>
      <c r="Z22" s="116" t="s">
        <v>340</v>
      </c>
      <c r="AA22" s="119">
        <v>45346.472312560836</v>
      </c>
      <c r="AB22" s="119">
        <v>276.75258362846841</v>
      </c>
      <c r="AC22" s="119">
        <v>29214.813051674028</v>
      </c>
      <c r="AD22" s="119">
        <v>112845.21080693096</v>
      </c>
      <c r="AE22" s="116"/>
    </row>
    <row r="23" spans="6:31" x14ac:dyDescent="0.3">
      <c r="F23" s="11" t="s">
        <v>333</v>
      </c>
      <c r="G23" s="29"/>
      <c r="H23" s="29"/>
      <c r="I23" s="29"/>
      <c r="J23" s="29"/>
      <c r="L23" s="103"/>
      <c r="Q23" s="11" t="str">
        <f t="shared" si="1"/>
        <v>apoul</v>
      </c>
      <c r="R23" s="121">
        <f t="shared" si="3"/>
        <v>52887.702801762724</v>
      </c>
      <c r="S23" s="121">
        <f t="shared" ref="S23:T23" si="16">S22</f>
        <v>152238.92315084004</v>
      </c>
      <c r="T23" s="121">
        <f t="shared" si="16"/>
        <v>233843.41896936213</v>
      </c>
      <c r="U23" s="28"/>
      <c r="Z23" s="116" t="s">
        <v>341</v>
      </c>
      <c r="AA23" s="119">
        <v>3387913.1632001502</v>
      </c>
      <c r="AB23" s="119">
        <v>11025.631300691202</v>
      </c>
      <c r="AC23" s="119">
        <v>268594.7882204128</v>
      </c>
      <c r="AD23" s="119">
        <v>10002763.066329999</v>
      </c>
      <c r="AE23" s="116"/>
    </row>
    <row r="24" spans="6:31" x14ac:dyDescent="0.3">
      <c r="F24" s="11" t="s">
        <v>334</v>
      </c>
      <c r="G24" s="29"/>
      <c r="H24" s="29"/>
      <c r="I24" s="29"/>
      <c r="J24" s="29"/>
      <c r="L24" s="103"/>
      <c r="Q24" s="11" t="str">
        <f t="shared" si="1"/>
        <v>aoliv</v>
      </c>
      <c r="R24" s="121">
        <f t="shared" si="3"/>
        <v>52887.702801762724</v>
      </c>
      <c r="S24" s="121">
        <f t="shared" ref="S24:T24" si="17">S23</f>
        <v>152238.92315084004</v>
      </c>
      <c r="T24" s="121">
        <f t="shared" si="17"/>
        <v>233843.41896936213</v>
      </c>
      <c r="U24" s="28"/>
      <c r="Z24" s="116" t="s">
        <v>32</v>
      </c>
      <c r="AA24" s="119">
        <v>302306.24073139619</v>
      </c>
      <c r="AB24" s="119">
        <v>972.66143903835098</v>
      </c>
      <c r="AC24" s="119">
        <v>24166.835669503504</v>
      </c>
      <c r="AD24" s="119">
        <v>889892.10145974229</v>
      </c>
      <c r="AE24" s="116"/>
    </row>
    <row r="25" spans="6:31" x14ac:dyDescent="0.3">
      <c r="F25" s="11" t="s">
        <v>5</v>
      </c>
      <c r="G25" s="29"/>
      <c r="H25" s="29"/>
      <c r="I25" s="29"/>
      <c r="J25" s="29"/>
      <c r="L25" s="103"/>
      <c r="Q25" s="11" t="str">
        <f t="shared" si="1"/>
        <v>afore</v>
      </c>
      <c r="R25" s="121">
        <f t="shared" si="3"/>
        <v>52887.702801762724</v>
      </c>
      <c r="S25" s="121">
        <f t="shared" ref="S25:T25" si="18">S24</f>
        <v>152238.92315084004</v>
      </c>
      <c r="T25" s="121">
        <f t="shared" si="18"/>
        <v>233843.41896936213</v>
      </c>
      <c r="U25" s="28"/>
      <c r="Z25" s="116" t="s">
        <v>342</v>
      </c>
      <c r="AA25" s="119">
        <v>164914.52816908326</v>
      </c>
      <c r="AB25" s="119">
        <v>8101.5561517844299</v>
      </c>
      <c r="AC25" s="119">
        <v>194269.68347803748</v>
      </c>
      <c r="AD25" s="119">
        <v>271364.27669439249</v>
      </c>
      <c r="AE25" s="116"/>
    </row>
    <row r="26" spans="6:31" x14ac:dyDescent="0.3">
      <c r="F26" s="11" t="s">
        <v>9</v>
      </c>
      <c r="G26" s="29"/>
      <c r="H26" s="29"/>
      <c r="I26" s="29"/>
      <c r="J26" s="29"/>
      <c r="L26" s="11"/>
      <c r="Q26" s="11" t="str">
        <f t="shared" si="1"/>
        <v>afish</v>
      </c>
      <c r="R26" s="121">
        <f t="shared" si="3"/>
        <v>52887.702801762724</v>
      </c>
      <c r="S26" s="121">
        <f t="shared" ref="S26:T26" si="19">S25</f>
        <v>152238.92315084004</v>
      </c>
      <c r="T26" s="121">
        <f t="shared" si="19"/>
        <v>233843.41896936213</v>
      </c>
      <c r="U26" s="28"/>
      <c r="Z26" s="116" t="s">
        <v>34</v>
      </c>
      <c r="AA26" s="119">
        <v>93263.711634975334</v>
      </c>
      <c r="AB26" s="119">
        <v>7135.099087802947</v>
      </c>
      <c r="AC26" s="119">
        <v>48848.954473643455</v>
      </c>
      <c r="AD26" s="119">
        <v>590483.58993758622</v>
      </c>
      <c r="AE26" s="116"/>
    </row>
    <row r="27" spans="6:31" x14ac:dyDescent="0.3">
      <c r="F27" s="11" t="s">
        <v>474</v>
      </c>
      <c r="G27" s="29"/>
      <c r="H27" s="29"/>
      <c r="I27" s="29"/>
      <c r="J27" s="29"/>
      <c r="L27" s="11"/>
      <c r="Q27" s="11" t="str">
        <f t="shared" si="1"/>
        <v>amine</v>
      </c>
      <c r="R27" s="121">
        <f>AB13</f>
        <v>8887.8963999286152</v>
      </c>
      <c r="S27" s="121">
        <f t="shared" ref="S27:T27" si="20">AC13</f>
        <v>121456.73654988567</v>
      </c>
      <c r="T27" s="121">
        <f t="shared" si="20"/>
        <v>285663.95845019672</v>
      </c>
      <c r="U27" s="28"/>
      <c r="Z27" s="116" t="s">
        <v>343</v>
      </c>
      <c r="AA27" s="119">
        <v>216665.1182479134</v>
      </c>
      <c r="AB27" s="119">
        <v>5182.1434860291356</v>
      </c>
      <c r="AC27" s="119">
        <v>97181.322890255251</v>
      </c>
      <c r="AD27" s="119">
        <v>553706.78933525365</v>
      </c>
      <c r="AE27" s="116"/>
    </row>
    <row r="28" spans="6:31" x14ac:dyDescent="0.3">
      <c r="F28" s="11" t="s">
        <v>476</v>
      </c>
      <c r="G28" s="29"/>
      <c r="H28" s="29"/>
      <c r="I28" s="29"/>
      <c r="J28" s="29"/>
      <c r="L28" s="11"/>
      <c r="Q28" s="11" t="str">
        <f t="shared" si="1"/>
        <v>angas</v>
      </c>
      <c r="R28" s="29">
        <f>R27</f>
        <v>8887.8963999286152</v>
      </c>
      <c r="S28" s="29">
        <f t="shared" ref="S28:T28" si="21">S27</f>
        <v>121456.73654988567</v>
      </c>
      <c r="T28" s="29">
        <f t="shared" si="21"/>
        <v>285663.95845019672</v>
      </c>
      <c r="U28" s="28"/>
      <c r="Z28" s="116" t="s">
        <v>345</v>
      </c>
      <c r="AA28" s="119">
        <v>1474019.7006617875</v>
      </c>
      <c r="AB28" s="119">
        <v>29234.812593800485</v>
      </c>
      <c r="AC28" s="119">
        <v>702931.20210002991</v>
      </c>
      <c r="AD28" s="119">
        <v>3769545.6057065399</v>
      </c>
      <c r="AE28" s="116"/>
    </row>
    <row r="29" spans="6:31" x14ac:dyDescent="0.3">
      <c r="F29" s="11" t="s">
        <v>20</v>
      </c>
      <c r="G29" s="29"/>
      <c r="H29" s="29"/>
      <c r="I29" s="29"/>
      <c r="J29" s="29"/>
      <c r="L29" s="11"/>
      <c r="Q29" s="11" t="str">
        <f t="shared" si="1"/>
        <v>afood</v>
      </c>
      <c r="R29" s="121">
        <f t="shared" ref="R29:R42" si="22">AB14</f>
        <v>39911.552881418145</v>
      </c>
      <c r="S29" s="121">
        <f t="shared" ref="S29:T29" si="23">AC14</f>
        <v>36399.572901167623</v>
      </c>
      <c r="T29" s="121">
        <f t="shared" si="23"/>
        <v>233344.40325603928</v>
      </c>
      <c r="U29" s="28"/>
      <c r="Z29" s="116" t="s">
        <v>344</v>
      </c>
      <c r="AA29" s="119">
        <v>44716.578407729838</v>
      </c>
      <c r="AB29" s="119">
        <v>5669.8867914856855</v>
      </c>
      <c r="AC29" s="119">
        <v>32048.845006818567</v>
      </c>
      <c r="AD29" s="119">
        <v>97675.984290695327</v>
      </c>
      <c r="AE29" s="116"/>
    </row>
    <row r="30" spans="6:31" x14ac:dyDescent="0.3">
      <c r="F30" s="11" t="s">
        <v>335</v>
      </c>
      <c r="G30" s="29"/>
      <c r="H30" s="29"/>
      <c r="I30" s="29"/>
      <c r="J30" s="29"/>
      <c r="L30" s="11"/>
      <c r="Q30" s="11" t="str">
        <f t="shared" si="1"/>
        <v>abeve</v>
      </c>
      <c r="R30" s="121">
        <f t="shared" si="22"/>
        <v>12170.866249214088</v>
      </c>
      <c r="S30" s="121">
        <f t="shared" ref="S30:T30" si="24">AC15</f>
        <v>163698.54037610401</v>
      </c>
      <c r="T30" s="121">
        <f t="shared" si="24"/>
        <v>1984483.0000393582</v>
      </c>
      <c r="U30" s="28"/>
      <c r="Z30" s="116" t="s">
        <v>346</v>
      </c>
      <c r="AA30" s="119">
        <v>819325.49872818694</v>
      </c>
      <c r="AB30" s="119">
        <v>307.83050369563261</v>
      </c>
      <c r="AC30" s="119">
        <v>71838.388267607224</v>
      </c>
      <c r="AD30" s="119">
        <v>2436632.284207874</v>
      </c>
      <c r="AE30" s="116"/>
    </row>
    <row r="31" spans="6:31" x14ac:dyDescent="0.3">
      <c r="F31" s="11" t="s">
        <v>336</v>
      </c>
      <c r="G31" s="30"/>
      <c r="H31" s="30"/>
      <c r="I31" s="29"/>
      <c r="J31" s="30"/>
      <c r="L31" s="11"/>
      <c r="Q31" s="11" t="str">
        <f t="shared" si="1"/>
        <v>atext</v>
      </c>
      <c r="R31" s="121">
        <f t="shared" si="22"/>
        <v>4410.5651637293204</v>
      </c>
      <c r="S31" s="121">
        <f t="shared" ref="S31:T31" si="25">AC16</f>
        <v>178780.71660525436</v>
      </c>
      <c r="T31" s="121">
        <f t="shared" si="25"/>
        <v>181370.09485549014</v>
      </c>
      <c r="U31" s="28"/>
      <c r="Z31" s="116" t="s">
        <v>175</v>
      </c>
      <c r="AA31" s="119">
        <v>998854.5161902887</v>
      </c>
      <c r="AB31" s="119">
        <v>1328.0854871280212</v>
      </c>
      <c r="AC31" s="119">
        <v>102566.42066739411</v>
      </c>
      <c r="AD31" s="119">
        <v>2895258.689340584</v>
      </c>
      <c r="AE31" s="116"/>
    </row>
    <row r="32" spans="6:31" x14ac:dyDescent="0.3">
      <c r="F32" s="11" t="s">
        <v>27</v>
      </c>
      <c r="L32" s="11"/>
      <c r="Q32" s="11" t="str">
        <f t="shared" si="1"/>
        <v>awood</v>
      </c>
      <c r="R32" s="121">
        <f t="shared" si="22"/>
        <v>1442.3769429125359</v>
      </c>
      <c r="S32" s="121">
        <f t="shared" ref="S32:T32" si="26">AC17</f>
        <v>60184.610246524622</v>
      </c>
      <c r="T32" s="121">
        <f t="shared" si="26"/>
        <v>517345.34252943797</v>
      </c>
      <c r="U32" s="28"/>
      <c r="Z32" s="116" t="s">
        <v>347</v>
      </c>
      <c r="AA32" s="119">
        <v>140837.00305238945</v>
      </c>
      <c r="AB32" s="119">
        <v>54.227004384822088</v>
      </c>
      <c r="AC32" s="119">
        <v>13673.2815726967</v>
      </c>
      <c r="AD32" s="119">
        <v>431488.19414896989</v>
      </c>
      <c r="AE32" s="116"/>
    </row>
    <row r="33" spans="6:31" x14ac:dyDescent="0.3">
      <c r="F33" s="11" t="s">
        <v>337</v>
      </c>
      <c r="L33" s="11"/>
      <c r="Q33" s="11" t="str">
        <f t="shared" si="1"/>
        <v>achem</v>
      </c>
      <c r="R33" s="121">
        <f t="shared" si="22"/>
        <v>2456.2088819370115</v>
      </c>
      <c r="S33" s="121">
        <f t="shared" ref="S33:T33" si="27">AC18</f>
        <v>57541.108974601586</v>
      </c>
      <c r="T33" s="121">
        <f t="shared" si="27"/>
        <v>331602.51017712534</v>
      </c>
      <c r="U33" s="28"/>
      <c r="Z33" s="116" t="s">
        <v>348</v>
      </c>
      <c r="AA33" s="119">
        <v>562912.89623045584</v>
      </c>
      <c r="AB33" s="119">
        <v>12062.900077724174</v>
      </c>
      <c r="AC33" s="119">
        <v>219914.26825886281</v>
      </c>
      <c r="AD33" s="119">
        <v>1502043.5991873534</v>
      </c>
      <c r="AE33" s="116"/>
    </row>
    <row r="34" spans="6:31" x14ac:dyDescent="0.3">
      <c r="F34" s="11" t="s">
        <v>338</v>
      </c>
      <c r="L34" s="11"/>
      <c r="Q34" s="11" t="str">
        <f t="shared" si="1"/>
        <v>anmet</v>
      </c>
      <c r="R34" s="121">
        <f t="shared" si="22"/>
        <v>4644.2834387211078</v>
      </c>
      <c r="S34" s="121">
        <f t="shared" ref="S34:T34" si="28">AC19</f>
        <v>103769.71069359002</v>
      </c>
      <c r="T34" s="121">
        <f t="shared" si="28"/>
        <v>618222.90115844365</v>
      </c>
      <c r="U34" s="28"/>
      <c r="Z34" s="116" t="s">
        <v>176</v>
      </c>
      <c r="AA34" s="119">
        <v>289031.05041579081</v>
      </c>
      <c r="AB34" s="119">
        <v>5212.1474161458591</v>
      </c>
      <c r="AC34" s="119">
        <v>9655.5722085921534</v>
      </c>
      <c r="AD34" s="119">
        <v>1085926.7780907201</v>
      </c>
      <c r="AE34" s="116"/>
    </row>
    <row r="35" spans="6:31" x14ac:dyDescent="0.3">
      <c r="F35" s="11" t="s">
        <v>339</v>
      </c>
      <c r="L35" s="11"/>
      <c r="Q35" s="11" t="str">
        <f t="shared" si="1"/>
        <v>ametl</v>
      </c>
      <c r="R35" s="121">
        <f t="shared" si="22"/>
        <v>1126.8253759297074</v>
      </c>
      <c r="S35" s="121">
        <f t="shared" ref="S35:T35" si="29">AC20</f>
        <v>25813.683060419859</v>
      </c>
      <c r="T35" s="121">
        <f t="shared" si="29"/>
        <v>182857.07885900632</v>
      </c>
      <c r="U35" s="28"/>
      <c r="Z35" s="116" t="s">
        <v>177</v>
      </c>
      <c r="AA35" s="119">
        <v>392044.13560480502</v>
      </c>
      <c r="AB35" s="119">
        <v>2821.5938066977956</v>
      </c>
      <c r="AC35" s="119">
        <v>28141.906700540301</v>
      </c>
      <c r="AD35" s="119">
        <v>1200824.7813361296</v>
      </c>
      <c r="AE35" s="116"/>
    </row>
    <row r="36" spans="6:31" x14ac:dyDescent="0.3">
      <c r="F36" s="11" t="s">
        <v>309</v>
      </c>
      <c r="L36" s="11"/>
      <c r="Q36" s="11" t="str">
        <f t="shared" si="1"/>
        <v>amach</v>
      </c>
      <c r="R36" s="121">
        <f t="shared" si="22"/>
        <v>6469.4669385598472</v>
      </c>
      <c r="S36" s="121">
        <f t="shared" ref="S36:T36" si="30">AC21</f>
        <v>160361.14343628517</v>
      </c>
      <c r="T36" s="121">
        <f t="shared" si="30"/>
        <v>1100561.4280653179</v>
      </c>
      <c r="U36" s="28"/>
      <c r="Z36" s="116" t="s">
        <v>36</v>
      </c>
      <c r="AA36" s="119">
        <v>35957.863503073473</v>
      </c>
      <c r="AB36" s="119">
        <v>2005.9190628200322</v>
      </c>
      <c r="AC36" s="119">
        <v>22102.79756705376</v>
      </c>
      <c r="AD36" s="119">
        <v>83799.952894908653</v>
      </c>
      <c r="AE36" s="116"/>
    </row>
    <row r="37" spans="6:31" x14ac:dyDescent="0.3">
      <c r="F37" s="11" t="s">
        <v>340</v>
      </c>
      <c r="L37" s="11"/>
      <c r="Q37" s="11" t="str">
        <f t="shared" si="1"/>
        <v>aoman</v>
      </c>
      <c r="R37" s="121">
        <f t="shared" si="22"/>
        <v>276.75258362846841</v>
      </c>
      <c r="S37" s="121">
        <f t="shared" ref="S37:T37" si="31">AC22</f>
        <v>29214.813051674028</v>
      </c>
      <c r="T37" s="121">
        <f t="shared" si="31"/>
        <v>112845.21080693096</v>
      </c>
      <c r="U37" s="28"/>
      <c r="AC37" s="11"/>
    </row>
    <row r="38" spans="6:31" x14ac:dyDescent="0.3">
      <c r="F38" s="11" t="s">
        <v>341</v>
      </c>
      <c r="L38" s="11"/>
      <c r="Q38" s="11" t="str">
        <f t="shared" si="1"/>
        <v>aelec</v>
      </c>
      <c r="R38" s="121">
        <f t="shared" si="22"/>
        <v>11025.631300691202</v>
      </c>
      <c r="S38" s="121">
        <f t="shared" ref="S38:T38" si="32">AC23</f>
        <v>268594.7882204128</v>
      </c>
      <c r="T38" s="121">
        <f t="shared" si="32"/>
        <v>10002763.066329999</v>
      </c>
      <c r="U38" s="28"/>
      <c r="AC38" s="11"/>
    </row>
    <row r="39" spans="6:31" x14ac:dyDescent="0.3">
      <c r="F39" s="11" t="s">
        <v>32</v>
      </c>
      <c r="L39" s="11"/>
      <c r="Q39" s="11" t="str">
        <f t="shared" si="1"/>
        <v>awatr</v>
      </c>
      <c r="R39" s="121">
        <f t="shared" si="22"/>
        <v>972.66143903835098</v>
      </c>
      <c r="S39" s="121">
        <f t="shared" ref="S39:T39" si="33">AC24</f>
        <v>24166.835669503504</v>
      </c>
      <c r="T39" s="121">
        <f t="shared" si="33"/>
        <v>889892.10145974229</v>
      </c>
      <c r="U39" s="28"/>
      <c r="AC39" s="11"/>
    </row>
    <row r="40" spans="6:31" x14ac:dyDescent="0.3">
      <c r="F40" s="11" t="s">
        <v>342</v>
      </c>
      <c r="L40" s="11"/>
      <c r="Q40" s="11" t="str">
        <f t="shared" si="1"/>
        <v>acons</v>
      </c>
      <c r="R40" s="121">
        <f t="shared" si="22"/>
        <v>8101.5561517844299</v>
      </c>
      <c r="S40" s="121">
        <f t="shared" ref="S40:T40" si="34">AC25</f>
        <v>194269.68347803748</v>
      </c>
      <c r="T40" s="121">
        <f t="shared" si="34"/>
        <v>271364.27669439249</v>
      </c>
      <c r="U40" s="28"/>
      <c r="AC40" s="11"/>
    </row>
    <row r="41" spans="6:31" x14ac:dyDescent="0.3">
      <c r="F41" s="11" t="s">
        <v>34</v>
      </c>
      <c r="L41" s="11"/>
      <c r="Q41" s="11" t="str">
        <f t="shared" si="1"/>
        <v>atrad</v>
      </c>
      <c r="R41" s="121">
        <f t="shared" si="22"/>
        <v>7135.099087802947</v>
      </c>
      <c r="S41" s="121">
        <f t="shared" ref="S41:T41" si="35">AC26</f>
        <v>48848.954473643455</v>
      </c>
      <c r="T41" s="121">
        <f t="shared" si="35"/>
        <v>590483.58993758622</v>
      </c>
      <c r="U41" s="28"/>
      <c r="AC41" s="11"/>
    </row>
    <row r="42" spans="6:31" x14ac:dyDescent="0.3">
      <c r="F42" s="11" t="s">
        <v>343</v>
      </c>
      <c r="L42" s="11"/>
      <c r="Q42" s="11" t="str">
        <f t="shared" si="1"/>
        <v>atran</v>
      </c>
      <c r="R42" s="121">
        <f t="shared" si="22"/>
        <v>5182.1434860291356</v>
      </c>
      <c r="S42" s="121">
        <f t="shared" ref="S42:T42" si="36">AC27</f>
        <v>97181.322890255251</v>
      </c>
      <c r="T42" s="121">
        <f t="shared" si="36"/>
        <v>553706.78933525365</v>
      </c>
      <c r="U42" s="28"/>
      <c r="AC42" s="11"/>
    </row>
    <row r="43" spans="6:31" x14ac:dyDescent="0.3">
      <c r="F43" s="11" t="s">
        <v>344</v>
      </c>
      <c r="L43" s="11"/>
      <c r="Q43" s="11" t="str">
        <f t="shared" si="1"/>
        <v>ahotl</v>
      </c>
      <c r="R43" s="121">
        <f>AB29</f>
        <v>5669.8867914856855</v>
      </c>
      <c r="S43" s="121">
        <f t="shared" ref="S43:T43" si="37">AC29</f>
        <v>32048.845006818567</v>
      </c>
      <c r="T43" s="121">
        <f t="shared" si="37"/>
        <v>97675.984290695327</v>
      </c>
      <c r="U43" s="28"/>
      <c r="AC43" s="11"/>
    </row>
    <row r="44" spans="6:31" x14ac:dyDescent="0.3">
      <c r="F44" s="11" t="s">
        <v>345</v>
      </c>
      <c r="L44" s="11"/>
      <c r="Q44" s="11" t="str">
        <f t="shared" si="1"/>
        <v>acomm</v>
      </c>
      <c r="R44" s="121">
        <f>AB28</f>
        <v>29234.812593800485</v>
      </c>
      <c r="S44" s="121">
        <f t="shared" ref="S44:T44" si="38">AC28</f>
        <v>702931.20210002991</v>
      </c>
      <c r="T44" s="121">
        <f t="shared" si="38"/>
        <v>3769545.6057065399</v>
      </c>
      <c r="U44" s="28"/>
      <c r="AC44" s="11"/>
    </row>
    <row r="45" spans="6:31" x14ac:dyDescent="0.3">
      <c r="F45" s="11" t="s">
        <v>346</v>
      </c>
      <c r="L45" s="11"/>
      <c r="Q45" s="11" t="str">
        <f t="shared" si="1"/>
        <v>afsrv</v>
      </c>
      <c r="R45" s="121">
        <f t="shared" ref="R45:R51" si="39">AB30</f>
        <v>307.83050369563261</v>
      </c>
      <c r="S45" s="121">
        <f t="shared" ref="S45:T45" si="40">AC30</f>
        <v>71838.388267607224</v>
      </c>
      <c r="T45" s="121">
        <f t="shared" si="40"/>
        <v>2436632.284207874</v>
      </c>
      <c r="U45" s="28"/>
      <c r="AC45" s="11"/>
    </row>
    <row r="46" spans="6:31" x14ac:dyDescent="0.3">
      <c r="F46" s="11" t="s">
        <v>175</v>
      </c>
      <c r="L46" s="11"/>
      <c r="Q46" s="11" t="str">
        <f t="shared" si="1"/>
        <v>areal</v>
      </c>
      <c r="R46" s="121">
        <f t="shared" si="39"/>
        <v>1328.0854871280212</v>
      </c>
      <c r="S46" s="121">
        <f t="shared" ref="S46:T46" si="41">AC31</f>
        <v>102566.42066739411</v>
      </c>
      <c r="T46" s="121">
        <f t="shared" si="41"/>
        <v>2895258.689340584</v>
      </c>
      <c r="U46" s="28"/>
      <c r="AC46" s="11"/>
    </row>
    <row r="47" spans="6:31" x14ac:dyDescent="0.3">
      <c r="F47" s="11" t="s">
        <v>347</v>
      </c>
      <c r="L47" s="11"/>
      <c r="Q47" s="11" t="str">
        <f t="shared" si="1"/>
        <v>absrv</v>
      </c>
      <c r="R47" s="121">
        <f t="shared" si="39"/>
        <v>54.227004384822088</v>
      </c>
      <c r="S47" s="121">
        <f t="shared" ref="S47:T47" si="42">AC32</f>
        <v>13673.2815726967</v>
      </c>
      <c r="T47" s="121">
        <f t="shared" si="42"/>
        <v>431488.19414896989</v>
      </c>
      <c r="U47" s="28"/>
      <c r="AC47" s="11"/>
    </row>
    <row r="48" spans="6:31" x14ac:dyDescent="0.3">
      <c r="F48" s="11" t="s">
        <v>348</v>
      </c>
      <c r="L48" s="11"/>
      <c r="Q48" s="11" t="str">
        <f t="shared" si="1"/>
        <v>apadm</v>
      </c>
      <c r="R48" s="121">
        <f t="shared" si="39"/>
        <v>12062.900077724174</v>
      </c>
      <c r="S48" s="121">
        <f t="shared" ref="S48:T48" si="43">AC33</f>
        <v>219914.26825886281</v>
      </c>
      <c r="T48" s="121">
        <f t="shared" si="43"/>
        <v>1502043.5991873534</v>
      </c>
      <c r="U48" s="28"/>
      <c r="AC48" s="11"/>
    </row>
    <row r="49" spans="6:29" x14ac:dyDescent="0.3">
      <c r="F49" s="11" t="s">
        <v>176</v>
      </c>
      <c r="L49" s="11"/>
      <c r="Q49" s="11" t="str">
        <f t="shared" si="1"/>
        <v>aeduc</v>
      </c>
      <c r="R49" s="121">
        <f t="shared" si="39"/>
        <v>5212.1474161458591</v>
      </c>
      <c r="S49" s="121">
        <f t="shared" ref="S49:T49" si="44">AC34</f>
        <v>9655.5722085921534</v>
      </c>
      <c r="T49" s="121">
        <f t="shared" si="44"/>
        <v>1085926.7780907201</v>
      </c>
      <c r="U49" s="28"/>
      <c r="AC49" s="11"/>
    </row>
    <row r="50" spans="6:29" x14ac:dyDescent="0.3">
      <c r="F50" s="11" t="s">
        <v>177</v>
      </c>
      <c r="L50" s="11"/>
      <c r="Q50" s="11" t="str">
        <f t="shared" si="1"/>
        <v>aheal</v>
      </c>
      <c r="R50" s="121">
        <f t="shared" si="39"/>
        <v>2821.5938066977956</v>
      </c>
      <c r="S50" s="121">
        <f t="shared" ref="S50:T50" si="45">AC35</f>
        <v>28141.906700540301</v>
      </c>
      <c r="T50" s="121">
        <f t="shared" si="45"/>
        <v>1200824.7813361296</v>
      </c>
      <c r="U50" s="28"/>
      <c r="AC50" s="11"/>
    </row>
    <row r="51" spans="6:29" x14ac:dyDescent="0.3">
      <c r="F51" s="11" t="s">
        <v>36</v>
      </c>
      <c r="L51" s="11"/>
      <c r="Q51" s="11" t="str">
        <f t="shared" si="1"/>
        <v>aosrv</v>
      </c>
      <c r="R51" s="121">
        <f t="shared" si="39"/>
        <v>2005.9190628200322</v>
      </c>
      <c r="S51" s="121">
        <f t="shared" ref="S51:T51" si="46">AC36</f>
        <v>22102.79756705376</v>
      </c>
      <c r="T51" s="121">
        <f t="shared" si="46"/>
        <v>83799.952894908653</v>
      </c>
      <c r="U51" s="28"/>
      <c r="AC51" s="11"/>
    </row>
    <row r="52" spans="6:29" x14ac:dyDescent="0.3">
      <c r="F52" s="11"/>
      <c r="L52" s="11"/>
      <c r="Q52" s="11"/>
      <c r="R52" s="120"/>
      <c r="S52" s="28"/>
      <c r="T52" s="28"/>
      <c r="U52" s="28"/>
      <c r="AC52" s="11"/>
    </row>
    <row r="53" spans="6:29" x14ac:dyDescent="0.3">
      <c r="F53" s="11"/>
      <c r="L53" s="11"/>
      <c r="Q53" s="11"/>
      <c r="R53" s="28"/>
      <c r="S53" s="28"/>
      <c r="T53" s="28"/>
      <c r="U53" s="28"/>
      <c r="AC53" s="11"/>
    </row>
    <row r="54" spans="6:29" x14ac:dyDescent="0.3">
      <c r="F54" s="11"/>
      <c r="L54" s="11"/>
      <c r="Q54" s="11"/>
      <c r="R54" s="28"/>
      <c r="S54" s="28"/>
      <c r="T54" s="28"/>
      <c r="U54" s="28"/>
      <c r="AC54" s="11"/>
    </row>
    <row r="55" spans="6:29" x14ac:dyDescent="0.3">
      <c r="F55" s="11"/>
      <c r="L55" s="11"/>
      <c r="Q55" s="11"/>
      <c r="R55" s="28"/>
      <c r="S55" s="28"/>
      <c r="T55" s="28"/>
      <c r="U55" s="28"/>
      <c r="V55" s="11"/>
      <c r="W55" s="11"/>
      <c r="X55" s="11"/>
      <c r="Y55" s="11"/>
      <c r="Z55" s="11"/>
      <c r="AA55" s="11"/>
      <c r="AB55" s="11"/>
      <c r="AC55" s="11"/>
    </row>
    <row r="56" spans="6:29" x14ac:dyDescent="0.3">
      <c r="F56" s="11"/>
      <c r="Q56" s="11"/>
      <c r="R56" s="28"/>
      <c r="S56" s="28"/>
      <c r="T56" s="28"/>
      <c r="U56" s="28"/>
    </row>
    <row r="57" spans="6:29" x14ac:dyDescent="0.3">
      <c r="F57" s="11"/>
      <c r="Q57" s="11"/>
      <c r="R57" s="28"/>
      <c r="S57" s="28"/>
      <c r="T57" s="28"/>
      <c r="U57" s="28"/>
    </row>
    <row r="58" spans="6:29" x14ac:dyDescent="0.3">
      <c r="F58" s="11"/>
      <c r="Q58" s="11"/>
      <c r="R58" s="28"/>
      <c r="S58" s="28"/>
      <c r="T58" s="28"/>
      <c r="U58" s="28"/>
    </row>
    <row r="59" spans="6:29" x14ac:dyDescent="0.3">
      <c r="F59" s="11"/>
      <c r="Q59" s="11"/>
      <c r="R59" s="28"/>
      <c r="S59" s="28"/>
      <c r="T59" s="28"/>
      <c r="U59" s="28"/>
    </row>
    <row r="60" spans="6:29" x14ac:dyDescent="0.3">
      <c r="F60" s="11"/>
      <c r="Q60" s="11"/>
      <c r="R60" s="28"/>
      <c r="S60" s="28"/>
      <c r="T60" s="28"/>
      <c r="U60" s="28"/>
    </row>
    <row r="61" spans="6:29" x14ac:dyDescent="0.3">
      <c r="F61" s="11"/>
      <c r="Q61" s="11"/>
      <c r="R61" s="28"/>
      <c r="S61" s="28"/>
      <c r="T61" s="28"/>
      <c r="U61" s="28"/>
    </row>
    <row r="62" spans="6:29" x14ac:dyDescent="0.3">
      <c r="F62" s="11"/>
      <c r="Q62" s="11"/>
      <c r="R62" s="28"/>
      <c r="S62" s="28"/>
      <c r="T62" s="28"/>
      <c r="U62" s="28"/>
    </row>
    <row r="63" spans="6:29" x14ac:dyDescent="0.3">
      <c r="F63" s="11"/>
      <c r="Q63" s="11"/>
      <c r="R63" s="28"/>
      <c r="S63" s="28"/>
      <c r="T63" s="28"/>
      <c r="U63" s="28"/>
    </row>
    <row r="64" spans="6:29" x14ac:dyDescent="0.3">
      <c r="F64" s="11"/>
      <c r="Q64" s="11"/>
    </row>
    <row r="65" spans="6:17" x14ac:dyDescent="0.3">
      <c r="F65" s="11"/>
      <c r="Q65" s="11"/>
    </row>
    <row r="66" spans="6:17" x14ac:dyDescent="0.3">
      <c r="F66" s="11"/>
      <c r="Q66" s="11"/>
    </row>
    <row r="67" spans="6:17" x14ac:dyDescent="0.3">
      <c r="F67" s="11"/>
      <c r="Q67" s="11"/>
    </row>
    <row r="68" spans="6:17" x14ac:dyDescent="0.3">
      <c r="F68" s="11"/>
      <c r="Q68" s="11"/>
    </row>
    <row r="69" spans="6:17" x14ac:dyDescent="0.3">
      <c r="F69" s="11"/>
      <c r="Q69" s="11"/>
    </row>
    <row r="70" spans="6:17" x14ac:dyDescent="0.3">
      <c r="F70" s="11"/>
      <c r="Q70" s="11"/>
    </row>
    <row r="71" spans="6:17" x14ac:dyDescent="0.3">
      <c r="F71" s="11"/>
      <c r="Q71" s="11"/>
    </row>
  </sheetData>
  <mergeCells count="1">
    <mergeCell ref="Z7:AD7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97FB3240-5367-4493-9BF7-5A01E26044D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Employment!AB9:AD9</xm:f>
              <xm:sqref>AE9</xm:sqref>
            </x14:sparkline>
            <x14:sparkline>
              <xm:f>Employment!AB10:AD10</xm:f>
              <xm:sqref>AE10</xm:sqref>
            </x14:sparkline>
            <x14:sparkline>
              <xm:f>Employment!AB11:AD11</xm:f>
              <xm:sqref>AE11</xm:sqref>
            </x14:sparkline>
            <x14:sparkline>
              <xm:f>Employment!AB12:AD12</xm:f>
              <xm:sqref>AE12</xm:sqref>
            </x14:sparkline>
            <x14:sparkline>
              <xm:f>Employment!AB13:AD13</xm:f>
              <xm:sqref>AE13</xm:sqref>
            </x14:sparkline>
            <x14:sparkline>
              <xm:f>Employment!AB14:AD14</xm:f>
              <xm:sqref>AE14</xm:sqref>
            </x14:sparkline>
            <x14:sparkline>
              <xm:f>Employment!AB15:AD15</xm:f>
              <xm:sqref>AE15</xm:sqref>
            </x14:sparkline>
            <x14:sparkline>
              <xm:f>Employment!AB16:AD16</xm:f>
              <xm:sqref>AE16</xm:sqref>
            </x14:sparkline>
            <x14:sparkline>
              <xm:f>Employment!AB17:AD17</xm:f>
              <xm:sqref>AE17</xm:sqref>
            </x14:sparkline>
            <x14:sparkline>
              <xm:f>Employment!AB18:AD18</xm:f>
              <xm:sqref>AE18</xm:sqref>
            </x14:sparkline>
            <x14:sparkline>
              <xm:f>Employment!AB19:AD19</xm:f>
              <xm:sqref>AE19</xm:sqref>
            </x14:sparkline>
            <x14:sparkline>
              <xm:f>Employment!AB20:AD20</xm:f>
              <xm:sqref>AE20</xm:sqref>
            </x14:sparkline>
            <x14:sparkline>
              <xm:f>Employment!AB21:AD21</xm:f>
              <xm:sqref>AE21</xm:sqref>
            </x14:sparkline>
            <x14:sparkline>
              <xm:f>Employment!AB22:AD22</xm:f>
              <xm:sqref>AE22</xm:sqref>
            </x14:sparkline>
            <x14:sparkline>
              <xm:f>Employment!AB23:AD23</xm:f>
              <xm:sqref>AE23</xm:sqref>
            </x14:sparkline>
            <x14:sparkline>
              <xm:f>Employment!AB24:AD24</xm:f>
              <xm:sqref>AE24</xm:sqref>
            </x14:sparkline>
            <x14:sparkline>
              <xm:f>Employment!AB25:AD25</xm:f>
              <xm:sqref>AE25</xm:sqref>
            </x14:sparkline>
            <x14:sparkline>
              <xm:f>Employment!AB26:AD26</xm:f>
              <xm:sqref>AE26</xm:sqref>
            </x14:sparkline>
            <x14:sparkline>
              <xm:f>Employment!AB27:AD27</xm:f>
              <xm:sqref>AE27</xm:sqref>
            </x14:sparkline>
            <x14:sparkline>
              <xm:f>Employment!AB28:AD28</xm:f>
              <xm:sqref>AE28</xm:sqref>
            </x14:sparkline>
            <x14:sparkline>
              <xm:f>Employment!AB29:AD29</xm:f>
              <xm:sqref>AE29</xm:sqref>
            </x14:sparkline>
            <x14:sparkline>
              <xm:f>Employment!AB30:AD30</xm:f>
              <xm:sqref>AE30</xm:sqref>
            </x14:sparkline>
            <x14:sparkline>
              <xm:f>Employment!AB31:AD31</xm:f>
              <xm:sqref>AE31</xm:sqref>
            </x14:sparkline>
            <x14:sparkline>
              <xm:f>Employment!AB32:AD32</xm:f>
              <xm:sqref>AE32</xm:sqref>
            </x14:sparkline>
            <x14:sparkline>
              <xm:f>Employment!AB33:AD33</xm:f>
              <xm:sqref>AE33</xm:sqref>
            </x14:sparkline>
            <x14:sparkline>
              <xm:f>Employment!AB34:AD34</xm:f>
              <xm:sqref>AE34</xm:sqref>
            </x14:sparkline>
            <x14:sparkline>
              <xm:f>Employment!AB35:AD35</xm:f>
              <xm:sqref>AE35</xm:sqref>
            </x14:sparkline>
            <x14:sparkline>
              <xm:f>Employment!AB36:AD36</xm:f>
              <xm:sqref>AE36</xm:sqref>
            </x14:sparkline>
          </x14:sparklines>
        </x14:sparklineGroup>
      </x14:sparklineGroup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A1AE-EEEC-4881-93E4-3CF8113CC6C7}">
  <dimension ref="A1:B11"/>
  <sheetViews>
    <sheetView workbookViewId="0">
      <selection activeCell="M31" sqref="M31"/>
    </sheetView>
  </sheetViews>
  <sheetFormatPr defaultRowHeight="14.4" x14ac:dyDescent="0.3"/>
  <sheetData>
    <row r="1" spans="1:2" ht="18" x14ac:dyDescent="0.35">
      <c r="A1" s="5" t="s">
        <v>298</v>
      </c>
    </row>
    <row r="4" spans="1:2" x14ac:dyDescent="0.3">
      <c r="A4" s="2" t="s">
        <v>299</v>
      </c>
    </row>
    <row r="5" spans="1:2" x14ac:dyDescent="0.3">
      <c r="A5" s="9" t="s">
        <v>300</v>
      </c>
    </row>
    <row r="6" spans="1:2" x14ac:dyDescent="0.3">
      <c r="B6" s="9" t="s">
        <v>301</v>
      </c>
    </row>
    <row r="7" spans="1:2" x14ac:dyDescent="0.3">
      <c r="B7" t="s">
        <v>84</v>
      </c>
    </row>
    <row r="8" spans="1:2" x14ac:dyDescent="0.3">
      <c r="A8" s="11" t="str">
        <f>[4]Employment!A8</f>
        <v>flab-n</v>
      </c>
      <c r="B8">
        <v>1</v>
      </c>
    </row>
    <row r="9" spans="1:2" x14ac:dyDescent="0.3">
      <c r="A9" s="11" t="str">
        <f>[4]Employment!A9</f>
        <v>flab-p</v>
      </c>
      <c r="B9">
        <v>1</v>
      </c>
    </row>
    <row r="10" spans="1:2" x14ac:dyDescent="0.3">
      <c r="A10" s="11" t="str">
        <f>[4]Employment!A10</f>
        <v>flab-s</v>
      </c>
      <c r="B10">
        <v>1</v>
      </c>
    </row>
    <row r="11" spans="1:2" x14ac:dyDescent="0.3">
      <c r="A11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2C361-FE2B-4CFF-8B18-A67FE6B0D245}">
  <dimension ref="A1:D17"/>
  <sheetViews>
    <sheetView workbookViewId="0"/>
  </sheetViews>
  <sheetFormatPr defaultRowHeight="14.4" x14ac:dyDescent="0.3"/>
  <sheetData>
    <row r="1" spans="1:4" ht="18" x14ac:dyDescent="0.35">
      <c r="A1" s="5" t="s">
        <v>302</v>
      </c>
    </row>
    <row r="6" spans="1:4" x14ac:dyDescent="0.3">
      <c r="A6" s="2" t="s">
        <v>303</v>
      </c>
    </row>
    <row r="7" spans="1:4" x14ac:dyDescent="0.3">
      <c r="B7" t="s">
        <v>304</v>
      </c>
    </row>
    <row r="8" spans="1:4" x14ac:dyDescent="0.3">
      <c r="A8" s="11" t="s">
        <v>580</v>
      </c>
      <c r="B8" s="53">
        <v>9266.2219612160898</v>
      </c>
      <c r="D8" s="53"/>
    </row>
    <row r="9" spans="1:4" x14ac:dyDescent="0.3">
      <c r="A9" s="11" t="s">
        <v>582</v>
      </c>
      <c r="B9" s="53">
        <v>8468.3342501946645</v>
      </c>
      <c r="D9" s="53"/>
    </row>
    <row r="10" spans="1:4" x14ac:dyDescent="0.3">
      <c r="A10" s="11" t="s">
        <v>584</v>
      </c>
      <c r="B10" s="53">
        <v>7514.9299712912789</v>
      </c>
      <c r="D10" s="53"/>
    </row>
    <row r="11" spans="1:4" x14ac:dyDescent="0.3">
      <c r="A11" s="11" t="s">
        <v>586</v>
      </c>
      <c r="B11" s="53">
        <v>5776.2487168426587</v>
      </c>
      <c r="D11" s="53"/>
    </row>
    <row r="12" spans="1:4" x14ac:dyDescent="0.3">
      <c r="A12" s="11" t="s">
        <v>588</v>
      </c>
      <c r="B12" s="53">
        <v>2724.8345114072436</v>
      </c>
      <c r="D12" s="53"/>
    </row>
    <row r="13" spans="1:4" x14ac:dyDescent="0.3">
      <c r="A13" s="11" t="s">
        <v>379</v>
      </c>
      <c r="B13" s="53">
        <v>1250.1673413980543</v>
      </c>
    </row>
    <row r="14" spans="1:4" x14ac:dyDescent="0.3">
      <c r="A14" s="11" t="s">
        <v>380</v>
      </c>
      <c r="B14" s="53">
        <v>2046.0063727978761</v>
      </c>
    </row>
    <row r="15" spans="1:4" x14ac:dyDescent="0.3">
      <c r="A15" s="11" t="s">
        <v>381</v>
      </c>
      <c r="B15" s="53">
        <v>3000.3631486746531</v>
      </c>
    </row>
    <row r="16" spans="1:4" x14ac:dyDescent="0.3">
      <c r="A16" s="11" t="s">
        <v>382</v>
      </c>
      <c r="B16" s="53">
        <v>4737.9887769155357</v>
      </c>
    </row>
    <row r="17" spans="1:2" x14ac:dyDescent="0.3">
      <c r="A17" s="11" t="s">
        <v>383</v>
      </c>
      <c r="B17" s="53">
        <v>7788.9049492619442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ECF09-2105-444C-8CD7-37067AE34BE4}">
  <dimension ref="A1:S21"/>
  <sheetViews>
    <sheetView topLeftCell="I1" workbookViewId="0">
      <selection activeCell="R5" sqref="R5:S18"/>
    </sheetView>
  </sheetViews>
  <sheetFormatPr defaultRowHeight="14.4" x14ac:dyDescent="0.3"/>
  <cols>
    <col min="2" max="2" width="10.44140625" bestFit="1" customWidth="1"/>
    <col min="3" max="3" width="10.109375" bestFit="1" customWidth="1"/>
    <col min="14" max="14" width="28.33203125" bestFit="1" customWidth="1"/>
    <col min="26" max="26" width="42.109375" bestFit="1" customWidth="1"/>
    <col min="27" max="27" width="15.77734375" bestFit="1" customWidth="1"/>
    <col min="28" max="28" width="10.44140625" bestFit="1" customWidth="1"/>
    <col min="29" max="29" width="16.44140625" bestFit="1" customWidth="1"/>
    <col min="30" max="30" width="8" bestFit="1" customWidth="1"/>
    <col min="31" max="32" width="8" customWidth="1"/>
    <col min="33" max="34" width="11.33203125" bestFit="1" customWidth="1"/>
    <col min="37" max="37" width="12.77734375" bestFit="1" customWidth="1"/>
    <col min="38" max="38" width="12.6640625" bestFit="1" customWidth="1"/>
    <col min="40" max="40" width="16.5546875" customWidth="1"/>
  </cols>
  <sheetData>
    <row r="1" spans="1:19" x14ac:dyDescent="0.3">
      <c r="A1" t="s">
        <v>450</v>
      </c>
    </row>
    <row r="2" spans="1:19" x14ac:dyDescent="0.3">
      <c r="C2">
        <v>1000000</v>
      </c>
    </row>
    <row r="4" spans="1:19" x14ac:dyDescent="0.3">
      <c r="H4" s="36"/>
      <c r="O4" t="s">
        <v>477</v>
      </c>
      <c r="P4" t="s">
        <v>478</v>
      </c>
    </row>
    <row r="5" spans="1:19" x14ac:dyDescent="0.3">
      <c r="C5" t="s">
        <v>419</v>
      </c>
      <c r="L5" t="s">
        <v>392</v>
      </c>
      <c r="M5" t="s">
        <v>323</v>
      </c>
      <c r="N5" t="s">
        <v>489</v>
      </c>
      <c r="O5">
        <v>2296174</v>
      </c>
      <c r="P5">
        <v>3582000</v>
      </c>
      <c r="R5" s="11"/>
      <c r="S5" s="29"/>
    </row>
    <row r="6" spans="1:19" x14ac:dyDescent="0.3">
      <c r="A6" t="s">
        <v>116</v>
      </c>
      <c r="B6" t="s">
        <v>138</v>
      </c>
      <c r="L6" t="s">
        <v>393</v>
      </c>
      <c r="M6" t="s">
        <v>324</v>
      </c>
      <c r="N6" t="s">
        <v>490</v>
      </c>
      <c r="O6">
        <v>24992</v>
      </c>
      <c r="P6">
        <v>160585</v>
      </c>
      <c r="R6" s="11"/>
      <c r="S6" s="29"/>
    </row>
    <row r="7" spans="1:19" x14ac:dyDescent="0.3">
      <c r="A7" t="s">
        <v>323</v>
      </c>
      <c r="B7" t="s">
        <v>145</v>
      </c>
      <c r="C7" s="33">
        <f>VLOOKUP(A7,$M$5:$P$17,4,)/$C$2</f>
        <v>3.5819999999999999</v>
      </c>
      <c r="D7" s="37"/>
      <c r="E7" s="29"/>
      <c r="L7" t="s">
        <v>395</v>
      </c>
      <c r="M7" t="s">
        <v>491</v>
      </c>
      <c r="N7" t="s">
        <v>492</v>
      </c>
      <c r="O7">
        <v>312904</v>
      </c>
      <c r="P7">
        <v>590717</v>
      </c>
      <c r="R7" s="11"/>
      <c r="S7" s="29"/>
    </row>
    <row r="8" spans="1:19" x14ac:dyDescent="0.3">
      <c r="A8" t="s">
        <v>324</v>
      </c>
      <c r="B8" t="s">
        <v>145</v>
      </c>
      <c r="C8" s="33">
        <f t="shared" ref="C8:C19" si="0">VLOOKUP(A8,$M$5:$P$17,4,)/$C$2</f>
        <v>0.16058500000000001</v>
      </c>
      <c r="D8" s="37"/>
      <c r="E8" s="29"/>
      <c r="L8" t="s">
        <v>396</v>
      </c>
      <c r="M8" t="s">
        <v>325</v>
      </c>
      <c r="N8" t="s">
        <v>493</v>
      </c>
      <c r="O8">
        <v>1773087</v>
      </c>
      <c r="P8">
        <v>1194396</v>
      </c>
      <c r="R8" s="11"/>
      <c r="S8" s="29"/>
    </row>
    <row r="9" spans="1:19" x14ac:dyDescent="0.3">
      <c r="A9" t="s">
        <v>491</v>
      </c>
      <c r="B9" t="s">
        <v>145</v>
      </c>
      <c r="C9" s="33">
        <f t="shared" si="0"/>
        <v>0.59071700000000005</v>
      </c>
      <c r="D9" s="37"/>
      <c r="E9" s="29"/>
      <c r="L9" t="s">
        <v>398</v>
      </c>
      <c r="M9" t="s">
        <v>326</v>
      </c>
      <c r="N9" t="s">
        <v>494</v>
      </c>
      <c r="O9">
        <v>230534</v>
      </c>
      <c r="P9">
        <v>172639</v>
      </c>
      <c r="R9" s="11"/>
      <c r="S9" s="29"/>
    </row>
    <row r="10" spans="1:19" x14ac:dyDescent="0.3">
      <c r="A10" t="s">
        <v>325</v>
      </c>
      <c r="B10" t="s">
        <v>145</v>
      </c>
      <c r="C10" s="33">
        <f t="shared" si="0"/>
        <v>1.194396</v>
      </c>
      <c r="D10" s="37"/>
      <c r="E10" s="29"/>
      <c r="L10" t="s">
        <v>400</v>
      </c>
      <c r="M10" t="s">
        <v>327</v>
      </c>
      <c r="N10" t="s">
        <v>495</v>
      </c>
      <c r="O10">
        <v>333537</v>
      </c>
      <c r="P10">
        <v>3829316</v>
      </c>
      <c r="R10" s="11"/>
      <c r="S10" s="29"/>
    </row>
    <row r="11" spans="1:19" x14ac:dyDescent="0.3">
      <c r="A11" t="s">
        <v>326</v>
      </c>
      <c r="B11" t="s">
        <v>145</v>
      </c>
      <c r="C11" s="33">
        <f t="shared" si="0"/>
        <v>0.17263899999999999</v>
      </c>
      <c r="D11" s="37"/>
      <c r="E11" s="29"/>
      <c r="L11" t="s">
        <v>401</v>
      </c>
      <c r="M11" t="s">
        <v>313</v>
      </c>
      <c r="N11" t="s">
        <v>496</v>
      </c>
      <c r="O11">
        <v>197291</v>
      </c>
      <c r="P11">
        <v>2852939</v>
      </c>
      <c r="R11" s="11"/>
      <c r="S11" s="29"/>
    </row>
    <row r="12" spans="1:19" x14ac:dyDescent="0.3">
      <c r="A12" t="s">
        <v>327</v>
      </c>
      <c r="B12" t="s">
        <v>145</v>
      </c>
      <c r="C12" s="33">
        <f t="shared" si="0"/>
        <v>3.8293159999999999</v>
      </c>
      <c r="D12" s="37"/>
      <c r="E12" s="29"/>
      <c r="L12" t="s">
        <v>404</v>
      </c>
      <c r="M12" t="s">
        <v>328</v>
      </c>
      <c r="N12" t="s">
        <v>497</v>
      </c>
      <c r="O12">
        <v>71900</v>
      </c>
      <c r="P12">
        <v>4606100</v>
      </c>
      <c r="R12" s="11"/>
      <c r="S12" s="29"/>
    </row>
    <row r="13" spans="1:19" x14ac:dyDescent="0.3">
      <c r="A13" t="s">
        <v>313</v>
      </c>
      <c r="B13" t="s">
        <v>145</v>
      </c>
      <c r="C13" s="33">
        <f t="shared" si="0"/>
        <v>2.8529390000000001</v>
      </c>
      <c r="D13" s="37"/>
      <c r="E13" s="29"/>
      <c r="L13" t="s">
        <v>317</v>
      </c>
      <c r="M13" t="s">
        <v>315</v>
      </c>
      <c r="N13" t="s">
        <v>498</v>
      </c>
      <c r="O13">
        <v>15427</v>
      </c>
      <c r="P13">
        <v>10633</v>
      </c>
      <c r="R13" s="11"/>
      <c r="S13" s="29"/>
    </row>
    <row r="14" spans="1:19" x14ac:dyDescent="0.3">
      <c r="A14" t="s">
        <v>328</v>
      </c>
      <c r="B14" t="s">
        <v>145</v>
      </c>
      <c r="C14" s="33">
        <f t="shared" si="0"/>
        <v>4.6060999999999996</v>
      </c>
      <c r="D14" s="37"/>
      <c r="E14" s="29"/>
      <c r="L14" t="s">
        <v>407</v>
      </c>
      <c r="M14" t="s">
        <v>329</v>
      </c>
      <c r="N14" t="s">
        <v>499</v>
      </c>
      <c r="O14">
        <v>38199</v>
      </c>
      <c r="P14">
        <v>29056</v>
      </c>
      <c r="R14" s="11"/>
      <c r="S14" s="29"/>
    </row>
    <row r="15" spans="1:19" x14ac:dyDescent="0.3">
      <c r="A15" t="s">
        <v>315</v>
      </c>
      <c r="B15" t="s">
        <v>145</v>
      </c>
      <c r="C15" s="33">
        <f t="shared" si="0"/>
        <v>1.0633E-2</v>
      </c>
      <c r="D15" s="37"/>
      <c r="E15" s="29"/>
      <c r="L15" t="s">
        <v>409</v>
      </c>
      <c r="M15" t="s">
        <v>314</v>
      </c>
      <c r="N15" t="s">
        <v>500</v>
      </c>
      <c r="O15">
        <v>275903</v>
      </c>
      <c r="P15">
        <v>3996802</v>
      </c>
      <c r="R15" s="11"/>
      <c r="S15" s="29"/>
    </row>
    <row r="16" spans="1:19" x14ac:dyDescent="0.3">
      <c r="A16" t="s">
        <v>329</v>
      </c>
      <c r="B16" t="s">
        <v>145</v>
      </c>
      <c r="C16" s="33">
        <f t="shared" si="0"/>
        <v>2.9055999999999998E-2</v>
      </c>
      <c r="D16" s="37"/>
      <c r="E16" s="29"/>
      <c r="L16" t="s">
        <v>411</v>
      </c>
      <c r="M16" t="s">
        <v>330</v>
      </c>
      <c r="N16" t="s">
        <v>501</v>
      </c>
      <c r="O16">
        <v>389000</v>
      </c>
      <c r="P16">
        <v>503350</v>
      </c>
      <c r="R16" s="11"/>
      <c r="S16" s="29"/>
    </row>
    <row r="17" spans="1:19" x14ac:dyDescent="0.3">
      <c r="A17" t="s">
        <v>314</v>
      </c>
      <c r="B17" t="s">
        <v>145</v>
      </c>
      <c r="C17" s="33">
        <f t="shared" si="0"/>
        <v>3.9968020000000002</v>
      </c>
      <c r="D17" s="37"/>
      <c r="E17" s="29"/>
      <c r="L17" t="s">
        <v>412</v>
      </c>
      <c r="M17" t="s">
        <v>331</v>
      </c>
      <c r="N17" t="s">
        <v>502</v>
      </c>
      <c r="O17">
        <v>245258</v>
      </c>
      <c r="P17">
        <v>293590</v>
      </c>
      <c r="R17" s="11"/>
      <c r="S17" s="29"/>
    </row>
    <row r="18" spans="1:19" x14ac:dyDescent="0.3">
      <c r="A18" t="s">
        <v>330</v>
      </c>
      <c r="B18" t="s">
        <v>145</v>
      </c>
      <c r="C18" s="33">
        <f t="shared" si="0"/>
        <v>0.50334999999999996</v>
      </c>
      <c r="D18" s="37"/>
    </row>
    <row r="19" spans="1:19" x14ac:dyDescent="0.3">
      <c r="A19" t="s">
        <v>331</v>
      </c>
      <c r="B19" t="s">
        <v>145</v>
      </c>
      <c r="C19" s="33">
        <f t="shared" si="0"/>
        <v>0.29359000000000002</v>
      </c>
      <c r="D19" s="37"/>
    </row>
    <row r="20" spans="1:19" x14ac:dyDescent="0.3">
      <c r="C20" s="33"/>
    </row>
    <row r="21" spans="1:19" x14ac:dyDescent="0.3">
      <c r="C21" s="3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BAA4-509E-465B-BEB7-91321C7C4243}">
  <dimension ref="A1:Q31"/>
  <sheetViews>
    <sheetView zoomScale="85" zoomScaleNormal="85" workbookViewId="0">
      <selection activeCell="H3" sqref="H3:H5"/>
    </sheetView>
  </sheetViews>
  <sheetFormatPr defaultRowHeight="12" x14ac:dyDescent="0.25"/>
  <cols>
    <col min="1" max="1" width="10.33203125" style="62" bestFit="1" customWidth="1"/>
    <col min="2" max="2" width="9.88671875" style="62" bestFit="1" customWidth="1"/>
    <col min="3" max="3" width="8.88671875" style="62"/>
    <col min="4" max="4" width="11" style="62" bestFit="1" customWidth="1"/>
    <col min="5" max="6" width="8.88671875" style="62"/>
    <col min="7" max="7" width="11" style="62" bestFit="1" customWidth="1"/>
    <col min="8" max="16384" width="8.88671875" style="62"/>
  </cols>
  <sheetData>
    <row r="1" spans="2:17" x14ac:dyDescent="0.25">
      <c r="F1" s="62" t="s">
        <v>666</v>
      </c>
      <c r="G1" s="62">
        <v>4.19E-2</v>
      </c>
      <c r="H1" s="62" t="s">
        <v>455</v>
      </c>
      <c r="M1" s="62" t="s">
        <v>199</v>
      </c>
    </row>
    <row r="2" spans="2:17" x14ac:dyDescent="0.25">
      <c r="C2" s="62" t="s">
        <v>667</v>
      </c>
    </row>
    <row r="3" spans="2:17" x14ac:dyDescent="0.25">
      <c r="B3" s="62" t="s">
        <v>479</v>
      </c>
      <c r="C3" s="62">
        <v>967.63</v>
      </c>
      <c r="D3" s="62">
        <f>C3-C6-C7</f>
        <v>734.7</v>
      </c>
      <c r="H3" s="64">
        <f>(D3*1000)*$G$1</f>
        <v>30783.93</v>
      </c>
      <c r="I3" s="65">
        <f>H3</f>
        <v>30783.93</v>
      </c>
      <c r="L3" s="62" t="s">
        <v>481</v>
      </c>
      <c r="M3" s="68">
        <f>[4]SAMB!BT36</f>
        <v>239.30925457885624</v>
      </c>
      <c r="N3" s="68">
        <f>M3</f>
        <v>239.30925457885624</v>
      </c>
      <c r="P3" s="63">
        <f>N3/I3*1000</f>
        <v>7.7738370175236318</v>
      </c>
    </row>
    <row r="4" spans="2:17" x14ac:dyDescent="0.25">
      <c r="B4" s="62" t="s">
        <v>104</v>
      </c>
      <c r="C4" s="62">
        <v>11.2</v>
      </c>
      <c r="D4" s="62">
        <f>C4</f>
        <v>11.2</v>
      </c>
      <c r="H4" s="64">
        <f t="shared" ref="H4:H11" si="0">(D4*1000)*$G$1</f>
        <v>469.28</v>
      </c>
      <c r="I4" s="65">
        <f>H4-H5</f>
        <v>341.904</v>
      </c>
      <c r="L4" s="62" t="s">
        <v>482</v>
      </c>
      <c r="M4" s="68">
        <f>[4]SAMB!BT115+[4]SAMB!BT111</f>
        <v>0</v>
      </c>
      <c r="N4" s="68">
        <f>M4-M6</f>
        <v>0</v>
      </c>
      <c r="P4" s="63">
        <f>N4/I4*1000</f>
        <v>0</v>
      </c>
    </row>
    <row r="5" spans="2:17" x14ac:dyDescent="0.25">
      <c r="B5" s="62" t="s">
        <v>103</v>
      </c>
      <c r="C5" s="62">
        <v>3.04</v>
      </c>
      <c r="D5" s="62">
        <f>C5</f>
        <v>3.04</v>
      </c>
      <c r="H5" s="64">
        <f t="shared" si="0"/>
        <v>127.376</v>
      </c>
      <c r="L5" s="62" t="s">
        <v>156</v>
      </c>
      <c r="M5" s="68">
        <f>[4]SAMB!BT112</f>
        <v>13.683323318995553</v>
      </c>
      <c r="N5" s="68"/>
      <c r="P5" s="63"/>
    </row>
    <row r="6" spans="2:17" x14ac:dyDescent="0.25">
      <c r="B6" s="62" t="s">
        <v>668</v>
      </c>
      <c r="C6" s="62">
        <v>231.53</v>
      </c>
      <c r="H6" s="64"/>
      <c r="L6" s="62" t="s">
        <v>473</v>
      </c>
      <c r="M6" s="68">
        <f>[4]SAMB!DE78+[4]SAMB!DD78</f>
        <v>0</v>
      </c>
      <c r="N6" s="68"/>
    </row>
    <row r="7" spans="2:17" x14ac:dyDescent="0.25">
      <c r="B7" s="62" t="s">
        <v>669</v>
      </c>
      <c r="C7" s="62">
        <v>1.4</v>
      </c>
      <c r="H7" s="64"/>
    </row>
    <row r="8" spans="2:17" x14ac:dyDescent="0.25">
      <c r="H8" s="64"/>
      <c r="L8" s="62" t="s">
        <v>634</v>
      </c>
      <c r="M8" s="68">
        <f>SUM([4]SAMB!B78:S78)</f>
        <v>21.539164780660279</v>
      </c>
      <c r="P8" s="63"/>
    </row>
    <row r="9" spans="2:17" x14ac:dyDescent="0.25">
      <c r="B9" s="62" t="s">
        <v>458</v>
      </c>
      <c r="C9" s="62">
        <v>542.08000000000004</v>
      </c>
      <c r="D9" s="62">
        <f>C9</f>
        <v>542.08000000000004</v>
      </c>
      <c r="H9" s="64">
        <f t="shared" si="0"/>
        <v>22713.151999999998</v>
      </c>
      <c r="I9" s="65">
        <f>H9+H11</f>
        <v>22932.707999999999</v>
      </c>
      <c r="L9" s="62" t="s">
        <v>670</v>
      </c>
      <c r="M9" s="68">
        <f>SUM([4]SAMB!T78:AF78)</f>
        <v>93.872117362176141</v>
      </c>
      <c r="N9" s="68">
        <f>SUM(M8:M10)</f>
        <v>239.14070221785812</v>
      </c>
      <c r="P9" s="63">
        <f>N9/I9*1000</f>
        <v>10.42793124204338</v>
      </c>
    </row>
    <row r="10" spans="2:17" x14ac:dyDescent="0.25">
      <c r="B10" s="62" t="s">
        <v>462</v>
      </c>
      <c r="C10" s="62">
        <v>195.54</v>
      </c>
      <c r="D10" s="62">
        <f t="shared" ref="D10:D11" si="1">C10</f>
        <v>195.54</v>
      </c>
      <c r="H10" s="64">
        <f t="shared" si="0"/>
        <v>8193.1260000000002</v>
      </c>
      <c r="I10" s="65">
        <f>H10</f>
        <v>8193.1260000000002</v>
      </c>
      <c r="L10" s="62" t="s">
        <v>644</v>
      </c>
      <c r="M10" s="68">
        <f>SUM([4]SAMB!AG78:AQ78)</f>
        <v>123.72942007502168</v>
      </c>
      <c r="N10" s="68">
        <f>M11</f>
        <v>13.851875679993721</v>
      </c>
      <c r="P10" s="63">
        <f>N10/I10*1000</f>
        <v>1.6906704083391031</v>
      </c>
    </row>
    <row r="11" spans="2:17" x14ac:dyDescent="0.25">
      <c r="B11" s="62" t="s">
        <v>671</v>
      </c>
      <c r="C11" s="62">
        <v>5.24</v>
      </c>
      <c r="D11" s="62">
        <f t="shared" si="1"/>
        <v>5.24</v>
      </c>
      <c r="H11" s="64">
        <f t="shared" si="0"/>
        <v>219.55600000000001</v>
      </c>
      <c r="L11" s="62" t="s">
        <v>672</v>
      </c>
      <c r="M11" s="68">
        <f>SUM([4]SAMB!CO78:CX78)</f>
        <v>13.851875679993721</v>
      </c>
      <c r="N11" s="68"/>
    </row>
    <row r="13" spans="2:17" x14ac:dyDescent="0.25">
      <c r="B13" s="62" t="s">
        <v>451</v>
      </c>
      <c r="C13" s="62">
        <f>SUM(C9:C11)</f>
        <v>742.86</v>
      </c>
      <c r="D13" s="62">
        <f>SUM(D9:D11)</f>
        <v>742.86</v>
      </c>
      <c r="H13" s="64">
        <f>SUM(H9:H11)</f>
        <v>31125.833999999999</v>
      </c>
      <c r="I13" s="64">
        <f>SUM(I9:I11)</f>
        <v>31125.833999999999</v>
      </c>
      <c r="M13" s="68">
        <f>SUM(M8:M11)</f>
        <v>252.99257789785185</v>
      </c>
      <c r="N13" s="68">
        <f>SUM(N9:N11)</f>
        <v>252.99257789785185</v>
      </c>
      <c r="P13" s="63">
        <f>N13/I13*1000</f>
        <v>8.1280578023339665</v>
      </c>
      <c r="Q13" s="104" t="s">
        <v>673</v>
      </c>
    </row>
    <row r="14" spans="2:17" x14ac:dyDescent="0.25">
      <c r="B14" s="62" t="s">
        <v>452</v>
      </c>
      <c r="C14" s="62">
        <f>C3+C4-C5-C6-C7</f>
        <v>742.86000000000013</v>
      </c>
      <c r="D14" s="62">
        <f>D3+D4-D5</f>
        <v>742.86000000000013</v>
      </c>
      <c r="H14" s="64">
        <f>H3+H4-H5-H6-H7</f>
        <v>31125.833999999999</v>
      </c>
      <c r="I14" s="64">
        <f>I3+I4-I5-I6-I7</f>
        <v>31125.833999999999</v>
      </c>
      <c r="M14" s="68">
        <f>SUM(M3:M5)-M6</f>
        <v>252.99257789785179</v>
      </c>
      <c r="N14" s="68">
        <f>SUM(N3:N5)-N6</f>
        <v>239.30925457885624</v>
      </c>
      <c r="P14" s="63">
        <f>N14/I14*1000</f>
        <v>7.6884447362552999</v>
      </c>
    </row>
    <row r="17" spans="1:8" x14ac:dyDescent="0.25">
      <c r="B17" s="62">
        <v>0.82</v>
      </c>
      <c r="C17" s="62" t="s">
        <v>675</v>
      </c>
      <c r="D17" s="62">
        <v>2016</v>
      </c>
    </row>
    <row r="19" spans="1:8" x14ac:dyDescent="0.25">
      <c r="A19" s="82" t="s">
        <v>676</v>
      </c>
    </row>
    <row r="20" spans="1:8" x14ac:dyDescent="0.25">
      <c r="A20" s="62">
        <v>112</v>
      </c>
      <c r="B20" s="62" t="s">
        <v>677</v>
      </c>
      <c r="G20" s="66">
        <f>(A20*159*165)/1000000000</f>
        <v>2.9383199999999999E-3</v>
      </c>
      <c r="H20" s="62" t="s">
        <v>686</v>
      </c>
    </row>
    <row r="21" spans="1:8" x14ac:dyDescent="0.25">
      <c r="A21" s="62">
        <v>132.94</v>
      </c>
      <c r="B21" s="110" t="s">
        <v>678</v>
      </c>
      <c r="D21" s="111">
        <v>104.08574360999999</v>
      </c>
      <c r="E21" s="62" t="s">
        <v>684</v>
      </c>
      <c r="G21" s="64">
        <f>A22/159</f>
        <v>87026.155695052832</v>
      </c>
      <c r="H21" s="62" t="s">
        <v>685</v>
      </c>
    </row>
    <row r="22" spans="1:8" x14ac:dyDescent="0.25">
      <c r="A22" s="62">
        <f>A21*D21*1000</f>
        <v>13837158.7555134</v>
      </c>
      <c r="B22" s="62" t="s">
        <v>679</v>
      </c>
      <c r="D22" s="111">
        <f>A22*38/1000000</f>
        <v>525.81203270950914</v>
      </c>
      <c r="E22" s="62" t="s">
        <v>455</v>
      </c>
      <c r="G22" s="64">
        <f>G21/165</f>
        <v>527.4312466366838</v>
      </c>
      <c r="H22" s="62" t="s">
        <v>455</v>
      </c>
    </row>
    <row r="23" spans="1:8" x14ac:dyDescent="0.25">
      <c r="A23" s="62">
        <f>A22*A20</f>
        <v>1549761780.6175008</v>
      </c>
      <c r="B23" s="62" t="s">
        <v>680</v>
      </c>
      <c r="D23" s="65"/>
    </row>
    <row r="24" spans="1:8" x14ac:dyDescent="0.25">
      <c r="A24" s="111">
        <f>A23/1000000000</f>
        <v>1.5497617806175008</v>
      </c>
      <c r="B24" s="62" t="s">
        <v>681</v>
      </c>
      <c r="D24" s="111"/>
      <c r="G24" s="62">
        <f>G20*G22</f>
        <v>1.5497617806175006</v>
      </c>
    </row>
    <row r="26" spans="1:8" x14ac:dyDescent="0.25">
      <c r="A26" s="112">
        <v>2.2400835091397591</v>
      </c>
      <c r="B26" s="62" t="s">
        <v>682</v>
      </c>
    </row>
    <row r="27" spans="1:8" x14ac:dyDescent="0.25">
      <c r="A27" s="92"/>
    </row>
    <row r="28" spans="1:8" x14ac:dyDescent="0.25">
      <c r="A28" s="114" t="s">
        <v>691</v>
      </c>
    </row>
    <row r="30" spans="1:8" x14ac:dyDescent="0.25">
      <c r="A30" s="65">
        <f>G22</f>
        <v>527.4312466366838</v>
      </c>
    </row>
    <row r="31" spans="1:8" x14ac:dyDescent="0.25">
      <c r="A31" s="112">
        <f>SAM!AD73</f>
        <v>2.2400835091397591</v>
      </c>
      <c r="B31" s="67">
        <f>A31/A30</f>
        <v>4.2471573753437861E-3</v>
      </c>
    </row>
  </sheetData>
  <hyperlinks>
    <hyperlink ref="A19" r:id="rId1" xr:uid="{C1B06A0F-8531-4ECA-A254-4033527D55C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6EE2F-E643-4EAB-B768-659A195F64E1}">
  <dimension ref="A1:AD58"/>
  <sheetViews>
    <sheetView topLeftCell="I1" workbookViewId="0">
      <selection activeCell="N1" sqref="N1"/>
    </sheetView>
  </sheetViews>
  <sheetFormatPr defaultRowHeight="12" x14ac:dyDescent="0.25"/>
  <cols>
    <col min="1" max="1" width="8.44140625" style="62" bestFit="1" customWidth="1"/>
    <col min="2" max="2" width="5.77734375" style="62" bestFit="1" customWidth="1"/>
    <col min="3" max="3" width="8" style="63" bestFit="1" customWidth="1"/>
    <col min="4" max="4" width="8.88671875" style="62"/>
    <col min="5" max="5" width="6.21875" style="62" bestFit="1" customWidth="1"/>
    <col min="6" max="6" width="8" style="63" bestFit="1" customWidth="1"/>
    <col min="7" max="7" width="6.6640625" style="63" bestFit="1" customWidth="1"/>
    <col min="8" max="8" width="4.88671875" style="63" bestFit="1" customWidth="1"/>
    <col min="9" max="9" width="4.88671875" style="62" bestFit="1" customWidth="1"/>
    <col min="10" max="10" width="10" style="62" bestFit="1" customWidth="1"/>
    <col min="11" max="11" width="8" style="62" bestFit="1" customWidth="1"/>
    <col min="12" max="12" width="8" style="69" bestFit="1" customWidth="1"/>
    <col min="13" max="13" width="6.88671875" style="62" bestFit="1" customWidth="1"/>
    <col min="14" max="15" width="6.6640625" style="62" bestFit="1" customWidth="1"/>
    <col min="16" max="16" width="7.44140625" style="62" bestFit="1" customWidth="1"/>
    <col min="17" max="17" width="7.88671875" style="62" customWidth="1"/>
    <col min="18" max="18" width="6.5546875" style="62" bestFit="1" customWidth="1"/>
    <col min="19" max="19" width="11.109375" style="62" customWidth="1"/>
    <col min="20" max="22" width="8.88671875" style="62"/>
    <col min="23" max="23" width="8.21875" style="62" bestFit="1" customWidth="1"/>
    <col min="24" max="24" width="13" style="62" bestFit="1" customWidth="1"/>
    <col min="25" max="25" width="6.5546875" style="62" bestFit="1" customWidth="1"/>
    <col min="26" max="26" width="8.88671875" style="62"/>
    <col min="27" max="27" width="4.21875" style="62" bestFit="1" customWidth="1"/>
    <col min="28" max="28" width="6.109375" style="62" bestFit="1" customWidth="1"/>
    <col min="29" max="30" width="8.88671875" style="62" bestFit="1" customWidth="1"/>
    <col min="31" max="16384" width="8.88671875" style="62"/>
  </cols>
  <sheetData>
    <row r="1" spans="1:30" x14ac:dyDescent="0.25">
      <c r="A1" s="126" t="s">
        <v>674</v>
      </c>
      <c r="B1" s="126"/>
      <c r="C1" s="126"/>
      <c r="D1" s="126"/>
      <c r="E1" s="126"/>
      <c r="F1" s="126"/>
      <c r="J1" s="63"/>
      <c r="K1" s="68"/>
      <c r="M1" s="69"/>
      <c r="N1" s="62">
        <v>2693.0942967126416</v>
      </c>
      <c r="AA1" s="62" t="s">
        <v>666</v>
      </c>
      <c r="AB1" s="62">
        <v>4.19E-2</v>
      </c>
      <c r="AC1" s="62" t="s">
        <v>455</v>
      </c>
    </row>
    <row r="2" spans="1:30" x14ac:dyDescent="0.25">
      <c r="A2" s="62" t="s">
        <v>451</v>
      </c>
      <c r="C2" s="63">
        <f>SUM(C4:C57)</f>
        <v>248.92202552750945</v>
      </c>
      <c r="E2" s="62" t="s">
        <v>452</v>
      </c>
      <c r="F2" s="63">
        <f>SUM(F3:F5)</f>
        <v>235.23870220851299</v>
      </c>
      <c r="K2" s="62" t="s">
        <v>453</v>
      </c>
      <c r="M2" s="62" t="s">
        <v>454</v>
      </c>
      <c r="N2" s="62" t="s">
        <v>455</v>
      </c>
      <c r="P2" s="62" t="s">
        <v>466</v>
      </c>
      <c r="X2" s="62" t="s">
        <v>667</v>
      </c>
    </row>
    <row r="3" spans="1:30" x14ac:dyDescent="0.25">
      <c r="C3" s="63" t="s">
        <v>370</v>
      </c>
      <c r="E3" s="62" t="s">
        <v>456</v>
      </c>
      <c r="F3" s="63">
        <v>235.23870220851299</v>
      </c>
      <c r="K3" s="62" t="s">
        <v>457</v>
      </c>
      <c r="M3" s="62" t="s">
        <v>465</v>
      </c>
      <c r="N3" s="62">
        <v>3.6</v>
      </c>
      <c r="Q3" s="82"/>
      <c r="W3" s="62" t="s">
        <v>479</v>
      </c>
      <c r="X3" s="62">
        <v>967.63</v>
      </c>
      <c r="Y3" s="62">
        <f>X3-X6-X7</f>
        <v>734.7</v>
      </c>
      <c r="AC3" s="64">
        <f>(X3*1000)*$AB$1</f>
        <v>40543.697</v>
      </c>
      <c r="AD3" s="65">
        <f>AC3-AC6-AC7</f>
        <v>30783.93</v>
      </c>
    </row>
    <row r="4" spans="1:30" x14ac:dyDescent="0.25">
      <c r="A4" s="62" t="s">
        <v>460</v>
      </c>
      <c r="B4" s="62" t="s">
        <v>323</v>
      </c>
      <c r="C4" s="63">
        <f>HLOOKUP('Energy calc'!$B4,SAM!$A$7:$DF$116,MATCH('Energy calc'!$C$3,SAM!$A$7:$A$116,0),)</f>
        <v>0.17350669366033591</v>
      </c>
      <c r="E4" s="62" t="s">
        <v>459</v>
      </c>
      <c r="F4" s="63">
        <f>SAM!BT111</f>
        <v>0</v>
      </c>
      <c r="J4" s="62" t="s">
        <v>460</v>
      </c>
      <c r="K4" s="63">
        <f>SUMIF($A$4:$A$57,$J4,$C$4:$C$57)</f>
        <v>21.539164780660279</v>
      </c>
      <c r="L4" s="70"/>
      <c r="M4" s="64"/>
      <c r="N4" s="109">
        <f>K4/O12</f>
        <v>2693.3316944963035</v>
      </c>
      <c r="O4" s="73">
        <f t="shared" ref="O4:O5" si="0">K4/N4</f>
        <v>7.9972195124256504E-3</v>
      </c>
      <c r="P4" s="63" t="e">
        <f>(K4/M4)*100</f>
        <v>#DIV/0!</v>
      </c>
      <c r="Q4" s="81" t="s">
        <v>469</v>
      </c>
      <c r="R4" s="63">
        <f>(N4*$O$13)-K4</f>
        <v>0</v>
      </c>
      <c r="S4" s="63"/>
      <c r="T4" s="84"/>
      <c r="W4" s="62" t="s">
        <v>104</v>
      </c>
      <c r="X4" s="62">
        <v>11.2</v>
      </c>
      <c r="Y4" s="62">
        <f>X4</f>
        <v>11.2</v>
      </c>
      <c r="AC4" s="64">
        <f t="shared" ref="AC4:AC11" si="1">(X4*1000)*$AB$1</f>
        <v>469.28</v>
      </c>
      <c r="AD4" s="65">
        <f>AC4-AC5</f>
        <v>341.904</v>
      </c>
    </row>
    <row r="5" spans="1:30" x14ac:dyDescent="0.25">
      <c r="A5" s="62" t="s">
        <v>460</v>
      </c>
      <c r="B5" s="62" t="s">
        <v>324</v>
      </c>
      <c r="C5" s="63">
        <f>HLOOKUP('Energy calc'!$B5,SAM!$A$7:$DF$116,MATCH('Energy calc'!$C$3,SAM!$A$7:$A$116,0),)</f>
        <v>4.0895236052458407E-2</v>
      </c>
      <c r="E5" s="62" t="s">
        <v>104</v>
      </c>
      <c r="F5" s="107">
        <f>SAM!BT115</f>
        <v>0</v>
      </c>
      <c r="J5" s="62" t="s">
        <v>458</v>
      </c>
      <c r="K5" s="63">
        <f t="shared" ref="K5:K8" si="2">SUMIF($A$4:$A$57,$J5,$C$4:$C$57)</f>
        <v>213.53098506685544</v>
      </c>
      <c r="L5" s="70"/>
      <c r="M5" s="64"/>
      <c r="N5" s="64">
        <f>AD9-N1</f>
        <v>20239.613703287356</v>
      </c>
      <c r="O5" s="73">
        <f t="shared" si="0"/>
        <v>1.0550151213220702E-2</v>
      </c>
      <c r="P5" s="63" t="e">
        <f t="shared" ref="P5" si="3">(K5/M5)*100</f>
        <v>#DIV/0!</v>
      </c>
      <c r="Q5" s="81" t="s">
        <v>470</v>
      </c>
      <c r="R5" s="63">
        <f>(N5*$O$13)-L5</f>
        <v>161.86063363188723</v>
      </c>
      <c r="S5" s="63"/>
      <c r="T5" s="84"/>
      <c r="W5" s="62" t="s">
        <v>103</v>
      </c>
      <c r="X5" s="62">
        <v>3.04</v>
      </c>
      <c r="Y5" s="62">
        <f>X5</f>
        <v>3.04</v>
      </c>
      <c r="AC5" s="64">
        <f t="shared" si="1"/>
        <v>127.376</v>
      </c>
    </row>
    <row r="6" spans="1:30" x14ac:dyDescent="0.25">
      <c r="A6" s="62" t="s">
        <v>460</v>
      </c>
      <c r="B6" s="62" t="s">
        <v>491</v>
      </c>
      <c r="C6" s="63">
        <f>HLOOKUP('Energy calc'!$B6,SAM!$A$7:$DF$116,MATCH('Energy calc'!$C$3,SAM!$A$7:$A$116,0),)</f>
        <v>0.3330297364319505</v>
      </c>
      <c r="E6" s="62" t="s">
        <v>156</v>
      </c>
      <c r="F6" s="63">
        <f>SAM!BT92</f>
        <v>0</v>
      </c>
      <c r="J6" s="62" t="s">
        <v>461</v>
      </c>
      <c r="K6" s="63">
        <f t="shared" si="2"/>
        <v>0</v>
      </c>
      <c r="L6" s="70"/>
      <c r="M6" s="64"/>
      <c r="N6" s="64"/>
      <c r="O6" s="73"/>
      <c r="P6" s="63" t="e">
        <f>(K6/M6)*100</f>
        <v>#DIV/0!</v>
      </c>
      <c r="Q6" s="81" t="s">
        <v>471</v>
      </c>
      <c r="R6" s="63">
        <f>(N6*$O$13)-L6</f>
        <v>0</v>
      </c>
      <c r="S6" s="74"/>
      <c r="T6" s="84"/>
      <c r="W6" s="62" t="s">
        <v>668</v>
      </c>
      <c r="X6" s="62">
        <v>231.53</v>
      </c>
      <c r="AC6" s="64">
        <f t="shared" si="1"/>
        <v>9701.107</v>
      </c>
    </row>
    <row r="7" spans="1:30" x14ac:dyDescent="0.25">
      <c r="A7" s="62" t="s">
        <v>460</v>
      </c>
      <c r="B7" s="62" t="s">
        <v>325</v>
      </c>
      <c r="C7" s="63">
        <f>HLOOKUP('Energy calc'!$B7,SAM!$A$7:$DF$116,MATCH('Energy calc'!$C$3,SAM!$A$7:$A$116,0),)</f>
        <v>0.60600160380585477</v>
      </c>
      <c r="E7" s="62" t="s">
        <v>19</v>
      </c>
      <c r="F7" s="63">
        <f>SAM!BT112</f>
        <v>13.683323318995553</v>
      </c>
      <c r="J7" s="62" t="s">
        <v>462</v>
      </c>
      <c r="K7" s="63">
        <f t="shared" si="2"/>
        <v>13.851875679993721</v>
      </c>
      <c r="L7" s="70"/>
      <c r="M7" s="64"/>
      <c r="N7" s="64">
        <f>AD10</f>
        <v>8193.1260000000002</v>
      </c>
      <c r="O7" s="73">
        <f>K7/N7</f>
        <v>1.690670408339103E-3</v>
      </c>
      <c r="P7" s="63" t="e">
        <f>(K7/M7)*100</f>
        <v>#DIV/0!</v>
      </c>
      <c r="Q7" s="81" t="s">
        <v>472</v>
      </c>
      <c r="R7" s="63">
        <f>(N7*$O$13)-L7</f>
        <v>65.522227114961922</v>
      </c>
      <c r="S7" s="63"/>
      <c r="T7" s="84"/>
      <c r="W7" s="62" t="s">
        <v>669</v>
      </c>
      <c r="X7" s="62">
        <v>1.4</v>
      </c>
      <c r="AC7" s="64">
        <f t="shared" si="1"/>
        <v>58.66</v>
      </c>
    </row>
    <row r="8" spans="1:30" x14ac:dyDescent="0.25">
      <c r="A8" s="62" t="s">
        <v>460</v>
      </c>
      <c r="B8" s="62" t="s">
        <v>326</v>
      </c>
      <c r="C8" s="63">
        <f>HLOOKUP('Energy calc'!$B8,SAM!$A$7:$DF$116,MATCH('Energy calc'!$C$3,SAM!$A$7:$A$116,0),)</f>
        <v>0.21590645910913922</v>
      </c>
      <c r="I8" s="63"/>
      <c r="J8" s="62" t="s">
        <v>103</v>
      </c>
      <c r="K8" s="63">
        <f t="shared" si="2"/>
        <v>0</v>
      </c>
      <c r="L8" s="70"/>
      <c r="M8" s="64"/>
      <c r="N8" s="64"/>
      <c r="O8" s="73"/>
      <c r="P8" s="63" t="e">
        <f>(L8/M8)*100</f>
        <v>#DIV/0!</v>
      </c>
      <c r="Q8" s="81" t="s">
        <v>469</v>
      </c>
      <c r="R8" s="90"/>
      <c r="S8" s="63"/>
      <c r="T8" s="84"/>
      <c r="AC8" s="64"/>
    </row>
    <row r="9" spans="1:30" x14ac:dyDescent="0.25">
      <c r="A9" s="62" t="s">
        <v>460</v>
      </c>
      <c r="B9" s="62" t="s">
        <v>327</v>
      </c>
      <c r="C9" s="63">
        <f>HLOOKUP('Energy calc'!$B9,SAM!$A$7:$DF$116,MATCH('Energy calc'!$C$3,SAM!$A$7:$A$116,0),)</f>
        <v>0.96624183265177144</v>
      </c>
      <c r="F9" s="123"/>
      <c r="J9" s="62" t="s">
        <v>104</v>
      </c>
      <c r="K9" s="107">
        <f>F5</f>
        <v>0</v>
      </c>
      <c r="L9" s="70"/>
      <c r="M9" s="64"/>
      <c r="N9" s="64"/>
      <c r="O9" s="73"/>
      <c r="P9" s="63" t="e">
        <f>(L9/M9)*100</f>
        <v>#DIV/0!</v>
      </c>
      <c r="Q9" s="81" t="s">
        <v>469</v>
      </c>
      <c r="R9" s="63"/>
      <c r="S9" s="63"/>
      <c r="T9" s="84"/>
      <c r="W9" s="62" t="s">
        <v>458</v>
      </c>
      <c r="X9" s="62">
        <v>542.08000000000004</v>
      </c>
      <c r="Y9" s="62">
        <f>X9</f>
        <v>542.08000000000004</v>
      </c>
      <c r="AC9" s="64">
        <f t="shared" si="1"/>
        <v>22713.151999999998</v>
      </c>
      <c r="AD9" s="65">
        <f>AC9+AC11</f>
        <v>22932.707999999999</v>
      </c>
    </row>
    <row r="10" spans="1:30" x14ac:dyDescent="0.25">
      <c r="A10" s="62" t="s">
        <v>460</v>
      </c>
      <c r="B10" s="62" t="s">
        <v>313</v>
      </c>
      <c r="C10" s="63">
        <f>HLOOKUP('Energy calc'!$B10,SAM!$A$7:$DF$116,MATCH('Energy calc'!$C$3,SAM!$A$7:$A$116,0),)</f>
        <v>1.1086442654609137</v>
      </c>
      <c r="J10" s="62" t="s">
        <v>480</v>
      </c>
      <c r="K10" s="63">
        <f>K9-K8</f>
        <v>0</v>
      </c>
      <c r="L10" s="70"/>
      <c r="M10" s="70"/>
      <c r="N10" s="64"/>
      <c r="O10" s="73"/>
      <c r="P10" s="63" t="e">
        <f>(L10/M10)*100</f>
        <v>#DIV/0!</v>
      </c>
      <c r="R10" s="64">
        <f>SUM(R4:R7)</f>
        <v>227.38286074684913</v>
      </c>
      <c r="S10" s="93">
        <f>K10/O15</f>
        <v>0</v>
      </c>
      <c r="W10" s="62" t="s">
        <v>462</v>
      </c>
      <c r="X10" s="62">
        <v>195.54</v>
      </c>
      <c r="Y10" s="62">
        <f t="shared" ref="Y10:Y11" si="4">X10</f>
        <v>195.54</v>
      </c>
      <c r="AC10" s="64">
        <f t="shared" si="1"/>
        <v>8193.1260000000002</v>
      </c>
      <c r="AD10" s="65">
        <f>AC10</f>
        <v>8193.1260000000002</v>
      </c>
    </row>
    <row r="11" spans="1:30" x14ac:dyDescent="0.25">
      <c r="A11" s="62" t="s">
        <v>460</v>
      </c>
      <c r="B11" s="62" t="s">
        <v>328</v>
      </c>
      <c r="C11" s="63">
        <f>HLOOKUP('Energy calc'!$B11,SAM!$A$7:$DF$116,MATCH('Energy calc'!$C$3,SAM!$A$7:$A$116,0),)</f>
        <v>0.26472097144379009</v>
      </c>
      <c r="S11" s="63"/>
      <c r="W11" s="62" t="s">
        <v>671</v>
      </c>
      <c r="X11" s="62">
        <v>5.24</v>
      </c>
      <c r="Y11" s="62">
        <f t="shared" si="4"/>
        <v>5.24</v>
      </c>
      <c r="AC11" s="64">
        <f t="shared" si="1"/>
        <v>219.55600000000001</v>
      </c>
    </row>
    <row r="12" spans="1:30" x14ac:dyDescent="0.25">
      <c r="A12" s="62" t="s">
        <v>460</v>
      </c>
      <c r="B12" s="62" t="s">
        <v>315</v>
      </c>
      <c r="C12" s="63">
        <f>HLOOKUP('Energy calc'!$B12,SAM!$A$7:$DF$116,MATCH('Energy calc'!$C$3,SAM!$A$7:$A$116,0),)</f>
        <v>1.3839398893041796E-2</v>
      </c>
      <c r="K12" s="63"/>
      <c r="L12" s="63"/>
      <c r="O12" s="62">
        <f>SUM(K5:K7)/SUM(N5:N7)</f>
        <v>7.9972195124256504E-3</v>
      </c>
    </row>
    <row r="13" spans="1:30" x14ac:dyDescent="0.25">
      <c r="A13" s="62" t="s">
        <v>460</v>
      </c>
      <c r="B13" s="62" t="s">
        <v>329</v>
      </c>
      <c r="C13" s="63">
        <f>HLOOKUP('Energy calc'!$B13,SAM!$A$7:$DF$116,MATCH('Energy calc'!$C$3,SAM!$A$7:$A$116,0),)</f>
        <v>0.3044999083158148</v>
      </c>
      <c r="J13" s="62" t="s">
        <v>463</v>
      </c>
      <c r="K13" s="71">
        <f>SUM(K4:K7)</f>
        <v>248.92202552750945</v>
      </c>
      <c r="L13" s="71"/>
      <c r="M13" s="65"/>
      <c r="N13" s="71">
        <f>SUM(N4:N7)</f>
        <v>31126.07139778366</v>
      </c>
      <c r="O13" s="73">
        <f>K13/N13</f>
        <v>7.9972195124256504E-3</v>
      </c>
      <c r="P13" s="63" t="e">
        <f>(L13/M13)*100</f>
        <v>#DIV/0!</v>
      </c>
      <c r="Q13" s="66"/>
      <c r="W13" s="62" t="s">
        <v>451</v>
      </c>
      <c r="X13" s="62">
        <f>SUM(X9:X11)</f>
        <v>742.86</v>
      </c>
      <c r="Y13" s="62">
        <f>SUM(Y9:Y11)</f>
        <v>742.86</v>
      </c>
      <c r="AC13" s="64">
        <f>SUM(AC9:AC11)</f>
        <v>31125.833999999999</v>
      </c>
      <c r="AD13" s="64">
        <f>SUM(AD9:AD11)</f>
        <v>31125.833999999999</v>
      </c>
    </row>
    <row r="14" spans="1:30" x14ac:dyDescent="0.25">
      <c r="A14" s="62" t="s">
        <v>460</v>
      </c>
      <c r="B14" s="62" t="s">
        <v>314</v>
      </c>
      <c r="C14" s="63">
        <f>HLOOKUP('Energy calc'!$B14,SAM!$A$7:$DF$116,MATCH('Energy calc'!$C$3,SAM!$A$7:$A$116,0),)</f>
        <v>0.23596452629581255</v>
      </c>
      <c r="K14" s="63"/>
      <c r="L14" s="70"/>
      <c r="O14" s="89"/>
      <c r="Q14" s="67"/>
      <c r="W14" s="62" t="s">
        <v>452</v>
      </c>
      <c r="X14" s="62">
        <f>X3+X4-X5-X6-X7</f>
        <v>742.86000000000013</v>
      </c>
      <c r="Y14" s="62">
        <f>Y3+Y4-Y5</f>
        <v>742.86000000000013</v>
      </c>
      <c r="AC14" s="64">
        <f>AC3+AC4-AC5-AC6-AC7</f>
        <v>31125.834000000003</v>
      </c>
      <c r="AD14" s="64">
        <f>AD3+AD4-AD5-AD6-AD7</f>
        <v>31125.833999999999</v>
      </c>
    </row>
    <row r="15" spans="1:30" x14ac:dyDescent="0.25">
      <c r="A15" s="62" t="s">
        <v>460</v>
      </c>
      <c r="B15" s="62" t="s">
        <v>330</v>
      </c>
      <c r="C15" s="63">
        <f>HLOOKUP('Energy calc'!$B15,SAM!$A$7:$DF$116,MATCH('Energy calc'!$C$3,SAM!$A$7:$A$116,0),)</f>
        <v>4.0591063876784164</v>
      </c>
      <c r="J15" s="62" t="s">
        <v>452</v>
      </c>
      <c r="K15" s="72">
        <f>K18+(K9-K8)+K19</f>
        <v>248.92202552750854</v>
      </c>
      <c r="L15" s="72"/>
      <c r="M15" s="64"/>
      <c r="N15" s="64">
        <f>N18</f>
        <v>31126.07139778366</v>
      </c>
      <c r="O15" s="73">
        <f>K15/N15</f>
        <v>7.9972195124256226E-3</v>
      </c>
      <c r="P15" s="63" t="e">
        <f>(L15/M15)*100</f>
        <v>#DIV/0!</v>
      </c>
      <c r="Q15" s="66"/>
      <c r="R15" s="68">
        <f>O13-O15</f>
        <v>2.7755575615628914E-17</v>
      </c>
    </row>
    <row r="16" spans="1:30" x14ac:dyDescent="0.25">
      <c r="A16" s="62" t="s">
        <v>460</v>
      </c>
      <c r="B16" s="62" t="s">
        <v>331</v>
      </c>
      <c r="C16" s="63">
        <f>HLOOKUP('Energy calc'!$B16,SAM!$A$7:$DF$116,MATCH('Energy calc'!$C$3,SAM!$A$7:$A$116,0),)</f>
        <v>2.3287923671208501E-2</v>
      </c>
      <c r="K16" s="63"/>
      <c r="L16" s="70"/>
    </row>
    <row r="17" spans="1:18" x14ac:dyDescent="0.25">
      <c r="A17" s="62" t="s">
        <v>460</v>
      </c>
      <c r="B17" s="62" t="s">
        <v>332</v>
      </c>
      <c r="C17" s="63">
        <f>HLOOKUP('Energy calc'!$B17,SAM!$A$7:$DF$116,MATCH('Energy calc'!$C$3,SAM!$A$7:$A$116,0),)</f>
        <v>6.1304880274358391</v>
      </c>
      <c r="K17" s="63"/>
      <c r="L17" s="70"/>
    </row>
    <row r="18" spans="1:18" x14ac:dyDescent="0.25">
      <c r="A18" s="62" t="s">
        <v>460</v>
      </c>
      <c r="B18" s="62" t="s">
        <v>333</v>
      </c>
      <c r="C18" s="63">
        <f>HLOOKUP('Energy calc'!$B18,SAM!$A$7:$DF$116,MATCH('Energy calc'!$C$3,SAM!$A$7:$A$116,0),)</f>
        <v>1.7721727611764229</v>
      </c>
      <c r="J18" s="62" t="s">
        <v>464</v>
      </c>
      <c r="K18" s="63">
        <f>F3</f>
        <v>235.23870220851299</v>
      </c>
      <c r="L18" s="70">
        <f>K18</f>
        <v>235.23870220851299</v>
      </c>
      <c r="M18" s="65"/>
      <c r="N18" s="64">
        <f>N13</f>
        <v>31126.07139778366</v>
      </c>
      <c r="O18" s="73">
        <f>K18/N18</f>
        <v>7.5576097992650377E-3</v>
      </c>
      <c r="Q18" s="66"/>
    </row>
    <row r="19" spans="1:18" x14ac:dyDescent="0.25">
      <c r="A19" s="62" t="s">
        <v>460</v>
      </c>
      <c r="B19" s="62" t="s">
        <v>334</v>
      </c>
      <c r="C19" s="63">
        <f>HLOOKUP('Energy calc'!$B19,SAM!$A$7:$DF$116,MATCH('Energy calc'!$C$3,SAM!$A$7:$A$116,0),)</f>
        <v>0.32486048906819376</v>
      </c>
      <c r="J19" s="105" t="s">
        <v>19</v>
      </c>
      <c r="K19" s="106">
        <f>F7</f>
        <v>13.683323318995553</v>
      </c>
      <c r="L19" s="70"/>
      <c r="M19" s="65"/>
      <c r="N19" s="64"/>
      <c r="O19" s="73"/>
      <c r="P19" s="66"/>
      <c r="Q19" s="66"/>
    </row>
    <row r="20" spans="1:18" x14ac:dyDescent="0.25">
      <c r="A20" s="62" t="s">
        <v>460</v>
      </c>
      <c r="B20" s="62" t="s">
        <v>5</v>
      </c>
      <c r="C20" s="63">
        <f>HLOOKUP('Energy calc'!$B20,SAM!$A$7:$DF$116,MATCH('Energy calc'!$C$3,SAM!$A$7:$A$116,0),)</f>
        <v>0.3736688416612971</v>
      </c>
      <c r="K20" s="63"/>
      <c r="L20" s="70"/>
      <c r="M20" s="65"/>
      <c r="N20" s="64"/>
      <c r="O20" s="73"/>
      <c r="Q20" s="66"/>
    </row>
    <row r="21" spans="1:18" x14ac:dyDescent="0.25">
      <c r="A21" s="62" t="s">
        <v>460</v>
      </c>
      <c r="B21" s="62" t="s">
        <v>9</v>
      </c>
      <c r="C21" s="63">
        <f>HLOOKUP('Energy calc'!$B21,SAM!$A$7:$DF$116,MATCH('Energy calc'!$C$3,SAM!$A$7:$A$116,0),)</f>
        <v>4.5923297178480196</v>
      </c>
      <c r="N21" s="62">
        <f>K4/O13</f>
        <v>2693.3316944963035</v>
      </c>
    </row>
    <row r="22" spans="1:18" x14ac:dyDescent="0.25">
      <c r="A22" s="62" t="s">
        <v>458</v>
      </c>
      <c r="B22" s="62" t="s">
        <v>474</v>
      </c>
      <c r="C22" s="63">
        <f>HLOOKUP('Energy calc'!$B22,SAM!$A$7:$DF$116,MATCH('Energy calc'!$C$3,SAM!$A$7:$A$116,0),)</f>
        <v>13.301096756942185</v>
      </c>
      <c r="K22" s="68"/>
      <c r="L22" s="68"/>
      <c r="N22" s="65"/>
    </row>
    <row r="23" spans="1:18" x14ac:dyDescent="0.25">
      <c r="A23" s="62" t="s">
        <v>458</v>
      </c>
      <c r="B23" s="62" t="s">
        <v>20</v>
      </c>
      <c r="C23" s="63">
        <f>HLOOKUP('Energy calc'!$B23,SAM!$A$7:$DF$116,MATCH('Energy calc'!$C$3,SAM!$A$7:$A$116,0),)</f>
        <v>0.11916221016027248</v>
      </c>
    </row>
    <row r="24" spans="1:18" x14ac:dyDescent="0.25">
      <c r="A24" s="62" t="s">
        <v>458</v>
      </c>
      <c r="B24" s="62" t="s">
        <v>335</v>
      </c>
      <c r="C24" s="63">
        <f>HLOOKUP('Energy calc'!$B24,SAM!$A$7:$DF$116,MATCH('Energy calc'!$C$3,SAM!$A$7:$A$116,0),)</f>
        <v>1.8117317760592679</v>
      </c>
      <c r="K24" s="68"/>
    </row>
    <row r="25" spans="1:18" x14ac:dyDescent="0.25">
      <c r="A25" s="62" t="s">
        <v>458</v>
      </c>
      <c r="B25" s="62" t="s">
        <v>336</v>
      </c>
      <c r="C25" s="63">
        <f>HLOOKUP('Energy calc'!$B25,SAM!$A$7:$DF$116,MATCH('Energy calc'!$C$3,SAM!$A$7:$A$116,0),)</f>
        <v>5.725518823570436</v>
      </c>
      <c r="K25" s="68"/>
    </row>
    <row r="26" spans="1:18" x14ac:dyDescent="0.25">
      <c r="A26" s="62" t="s">
        <v>458</v>
      </c>
      <c r="B26" s="62" t="s">
        <v>27</v>
      </c>
      <c r="C26" s="63">
        <f>HLOOKUP('Energy calc'!$B26,SAM!$A$7:$DF$116,MATCH('Energy calc'!$C$3,SAM!$A$7:$A$116,0),)</f>
        <v>3.2554503201719802</v>
      </c>
      <c r="K26" s="69"/>
      <c r="L26" s="62"/>
    </row>
    <row r="27" spans="1:18" x14ac:dyDescent="0.25">
      <c r="A27" s="62" t="s">
        <v>458</v>
      </c>
      <c r="B27" s="62" t="s">
        <v>337</v>
      </c>
      <c r="C27" s="63">
        <f>HLOOKUP('Energy calc'!$B27,SAM!$A$7:$DF$116,MATCH('Energy calc'!$C$3,SAM!$A$7:$A$116,0),)</f>
        <v>1.9523176713078316</v>
      </c>
      <c r="K27" s="69"/>
      <c r="L27" s="68"/>
      <c r="M27" s="63"/>
      <c r="N27" s="68"/>
      <c r="O27" s="67"/>
    </row>
    <row r="28" spans="1:18" x14ac:dyDescent="0.25">
      <c r="A28" s="62" t="s">
        <v>458</v>
      </c>
      <c r="B28" s="62" t="s">
        <v>338</v>
      </c>
      <c r="C28" s="63">
        <f>HLOOKUP('Energy calc'!$B28,SAM!$A$7:$DF$116,MATCH('Energy calc'!$C$3,SAM!$A$7:$A$116,0),)</f>
        <v>6.2141252144367822</v>
      </c>
      <c r="M28" s="68"/>
    </row>
    <row r="29" spans="1:18" x14ac:dyDescent="0.25">
      <c r="A29" s="62" t="s">
        <v>458</v>
      </c>
      <c r="B29" s="62" t="s">
        <v>339</v>
      </c>
      <c r="C29" s="63">
        <f>HLOOKUP('Energy calc'!$B29,SAM!$A$7:$DF$116,MATCH('Energy calc'!$C$3,SAM!$A$7:$A$116,0),)</f>
        <v>3.6123607699778364</v>
      </c>
      <c r="K29" s="74"/>
      <c r="L29" s="75"/>
      <c r="N29" s="76"/>
      <c r="O29" s="77"/>
      <c r="Q29" s="77"/>
      <c r="R29" s="74"/>
    </row>
    <row r="30" spans="1:18" x14ac:dyDescent="0.25">
      <c r="A30" s="62" t="s">
        <v>458</v>
      </c>
      <c r="B30" s="62" t="s">
        <v>309</v>
      </c>
      <c r="C30" s="63">
        <f>HLOOKUP('Energy calc'!$B30,SAM!$A$7:$DF$116,MATCH('Energy calc'!$C$3,SAM!$A$7:$A$116,0),)</f>
        <v>2.8282782428087341</v>
      </c>
      <c r="K30" s="74"/>
      <c r="L30" s="88"/>
      <c r="M30" s="87"/>
      <c r="N30" s="76"/>
      <c r="O30" s="77"/>
      <c r="Q30" s="77"/>
      <c r="R30" s="74"/>
    </row>
    <row r="31" spans="1:18" x14ac:dyDescent="0.25">
      <c r="A31" s="62" t="s">
        <v>458</v>
      </c>
      <c r="B31" s="62" t="s">
        <v>340</v>
      </c>
      <c r="C31" s="63">
        <f>HLOOKUP('Energy calc'!$B31,SAM!$A$7:$DF$116,MATCH('Energy calc'!$C$3,SAM!$A$7:$A$116,0),)</f>
        <v>10.788551389331818</v>
      </c>
      <c r="K31" s="74"/>
      <c r="L31" s="75"/>
      <c r="M31" s="76"/>
      <c r="N31" s="76"/>
      <c r="O31" s="77"/>
      <c r="Q31" s="77"/>
      <c r="R31" s="74"/>
    </row>
    <row r="32" spans="1:18" x14ac:dyDescent="0.25">
      <c r="A32" s="62" t="s">
        <v>458</v>
      </c>
      <c r="B32" s="62" t="s">
        <v>341</v>
      </c>
      <c r="D32" s="68"/>
      <c r="K32" s="74"/>
      <c r="L32" s="75"/>
      <c r="M32" s="76"/>
      <c r="N32" s="76"/>
      <c r="O32" s="77"/>
      <c r="Q32" s="77"/>
      <c r="R32" s="74"/>
    </row>
    <row r="33" spans="1:18" x14ac:dyDescent="0.25">
      <c r="A33" s="62" t="s">
        <v>458</v>
      </c>
      <c r="B33" s="62" t="s">
        <v>32</v>
      </c>
      <c r="C33" s="63">
        <f>HLOOKUP('Energy calc'!$B33,SAM!$A$7:$DF$116,MATCH('Energy calc'!$C$3,SAM!$A$7:$A$116,0),)</f>
        <v>0.97609735443465362</v>
      </c>
      <c r="K33" s="74"/>
      <c r="L33" s="75"/>
      <c r="M33" s="76"/>
      <c r="N33" s="76"/>
      <c r="O33" s="77"/>
      <c r="Q33" s="77"/>
      <c r="R33" s="74"/>
    </row>
    <row r="34" spans="1:18" x14ac:dyDescent="0.25">
      <c r="A34" s="62" t="s">
        <v>458</v>
      </c>
      <c r="B34" s="62" t="s">
        <v>342</v>
      </c>
      <c r="C34" s="63">
        <f>HLOOKUP('Energy calc'!$B34,SAM!$A$7:$DF$116,MATCH('Energy calc'!$C$3,SAM!$A$7:$A$116,0),)</f>
        <v>39.216874462631971</v>
      </c>
      <c r="K34" s="74"/>
      <c r="L34" s="75"/>
      <c r="M34" s="76"/>
      <c r="N34" s="76"/>
      <c r="O34" s="77"/>
      <c r="Q34" s="77"/>
      <c r="R34" s="74"/>
    </row>
    <row r="35" spans="1:18" x14ac:dyDescent="0.25">
      <c r="A35" s="62" t="s">
        <v>458</v>
      </c>
      <c r="B35" s="62" t="s">
        <v>34</v>
      </c>
      <c r="C35" s="63">
        <f>HLOOKUP('Energy calc'!$B35,SAM!$A$7:$DF$116,MATCH('Energy calc'!$C$3,SAM!$A$7:$A$116,0),)</f>
        <v>22.35957849026649</v>
      </c>
      <c r="K35" s="74"/>
      <c r="L35" s="75"/>
      <c r="M35" s="76"/>
      <c r="N35" s="76"/>
      <c r="O35" s="77"/>
      <c r="Q35" s="77"/>
      <c r="R35" s="74"/>
    </row>
    <row r="36" spans="1:18" x14ac:dyDescent="0.25">
      <c r="A36" s="62" t="s">
        <v>458</v>
      </c>
      <c r="B36" s="62" t="s">
        <v>343</v>
      </c>
      <c r="C36" s="63">
        <f>HLOOKUP('Energy calc'!$B36,SAM!$A$7:$DF$116,MATCH('Energy calc'!$C$3,SAM!$A$7:$A$116,0),)</f>
        <v>47.449013600270398</v>
      </c>
      <c r="K36" s="74"/>
      <c r="L36" s="75"/>
      <c r="R36" s="74"/>
    </row>
    <row r="37" spans="1:18" x14ac:dyDescent="0.25">
      <c r="A37" s="62" t="s">
        <v>458</v>
      </c>
      <c r="B37" s="62" t="s">
        <v>344</v>
      </c>
      <c r="C37" s="63">
        <f>HLOOKUP('Energy calc'!$B37,SAM!$A$7:$DF$116,MATCH('Energy calc'!$C$3,SAM!$A$7:$A$116,0),)</f>
        <v>13.322970683859419</v>
      </c>
      <c r="K37" s="74"/>
      <c r="L37" s="74"/>
    </row>
    <row r="38" spans="1:18" x14ac:dyDescent="0.25">
      <c r="A38" s="62" t="s">
        <v>458</v>
      </c>
      <c r="B38" s="62" t="s">
        <v>345</v>
      </c>
      <c r="C38" s="63">
        <f>HLOOKUP('Energy calc'!$B38,SAM!$A$7:$DF$116,MATCH('Energy calc'!$C$3,SAM!$A$7:$A$116,0),)</f>
        <v>1.3212771704078123</v>
      </c>
      <c r="K38" s="65"/>
      <c r="L38" s="71"/>
      <c r="M38" s="65"/>
      <c r="N38" s="76"/>
      <c r="O38" s="78"/>
      <c r="Q38" s="78"/>
    </row>
    <row r="39" spans="1:18" x14ac:dyDescent="0.25">
      <c r="A39" s="62" t="s">
        <v>458</v>
      </c>
      <c r="B39" s="62" t="s">
        <v>346</v>
      </c>
      <c r="C39" s="63">
        <f>HLOOKUP('Energy calc'!$B39,SAM!$A$7:$DF$116,MATCH('Energy calc'!$C$3,SAM!$A$7:$A$116,0),)</f>
        <v>1.3499476975860074</v>
      </c>
      <c r="K39" s="74"/>
      <c r="L39" s="75"/>
      <c r="O39" s="67"/>
      <c r="Q39" s="67"/>
    </row>
    <row r="40" spans="1:18" x14ac:dyDescent="0.25">
      <c r="A40" s="62" t="s">
        <v>458</v>
      </c>
      <c r="B40" s="62" t="s">
        <v>175</v>
      </c>
      <c r="C40" s="63">
        <f>HLOOKUP('Energy calc'!$B40,SAM!$A$7:$DF$116,MATCH('Energy calc'!$C$3,SAM!$A$7:$A$116,0),)</f>
        <v>3.6381606371969113</v>
      </c>
      <c r="K40" s="74"/>
      <c r="L40" s="75"/>
      <c r="O40" s="67"/>
      <c r="Q40" s="67"/>
    </row>
    <row r="41" spans="1:18" x14ac:dyDescent="0.25">
      <c r="A41" s="62" t="s">
        <v>458</v>
      </c>
      <c r="B41" s="62" t="s">
        <v>347</v>
      </c>
      <c r="C41" s="63">
        <f>HLOOKUP('Energy calc'!$B41,SAM!$A$7:$DF$116,MATCH('Energy calc'!$C$3,SAM!$A$7:$A$116,0),)</f>
        <v>4.6145852772133882</v>
      </c>
      <c r="K41" s="76"/>
      <c r="L41" s="79"/>
      <c r="M41" s="76"/>
      <c r="N41" s="76"/>
      <c r="O41" s="78"/>
      <c r="Q41" s="78"/>
    </row>
    <row r="42" spans="1:18" x14ac:dyDescent="0.25">
      <c r="A42" s="62" t="s">
        <v>458</v>
      </c>
      <c r="B42" s="62" t="s">
        <v>348</v>
      </c>
      <c r="C42" s="63">
        <f>HLOOKUP('Energy calc'!$B42,SAM!$A$7:$DF$116,MATCH('Energy calc'!$C$3,SAM!$A$7:$A$116,0),)</f>
        <v>15.192748562300794</v>
      </c>
      <c r="K42" s="74"/>
      <c r="L42" s="75"/>
    </row>
    <row r="43" spans="1:18" x14ac:dyDescent="0.25">
      <c r="A43" s="62" t="s">
        <v>458</v>
      </c>
      <c r="B43" s="62" t="s">
        <v>176</v>
      </c>
      <c r="C43" s="63">
        <f>HLOOKUP('Energy calc'!$B43,SAM!$A$7:$DF$116,MATCH('Energy calc'!$C$3,SAM!$A$7:$A$116,0),)</f>
        <v>12.496845450180691</v>
      </c>
      <c r="K43" s="74"/>
      <c r="L43" s="75"/>
    </row>
    <row r="44" spans="1:18" x14ac:dyDescent="0.25">
      <c r="A44" s="62" t="s">
        <v>458</v>
      </c>
      <c r="B44" s="62" t="s">
        <v>177</v>
      </c>
      <c r="C44" s="63">
        <f>HLOOKUP('Energy calc'!$B44,SAM!$A$7:$DF$116,MATCH('Energy calc'!$C$3,SAM!$A$7:$A$116,0),)</f>
        <v>0.33871039943205106</v>
      </c>
      <c r="K44" s="74"/>
      <c r="L44" s="75"/>
      <c r="N44" s="76"/>
      <c r="O44" s="78"/>
      <c r="Q44" s="78"/>
    </row>
    <row r="45" spans="1:18" x14ac:dyDescent="0.25">
      <c r="A45" s="62" t="s">
        <v>458</v>
      </c>
      <c r="B45" s="62" t="s">
        <v>36</v>
      </c>
      <c r="C45" s="63">
        <f>HLOOKUP('Energy calc'!$B45,SAM!$A$7:$DF$116,MATCH('Energy calc'!$C$3,SAM!$A$7:$A$116,0),)</f>
        <v>1.6455821063077094</v>
      </c>
      <c r="K45" s="74"/>
      <c r="L45" s="75"/>
      <c r="M45" s="65"/>
      <c r="N45" s="76"/>
      <c r="O45" s="78"/>
      <c r="Q45" s="78"/>
    </row>
    <row r="46" spans="1:18" x14ac:dyDescent="0.25">
      <c r="A46" s="62" t="s">
        <v>462</v>
      </c>
      <c r="B46" s="62" t="s">
        <v>580</v>
      </c>
      <c r="C46" s="63">
        <f>HLOOKUP('Energy calc'!$B46,SAM!$A$7:$DF$116,MATCH('Energy calc'!$C$3,SAM!$A$7:$A$116,0),)</f>
        <v>5.802106470434161E-2</v>
      </c>
      <c r="E46" s="68"/>
      <c r="K46" s="74"/>
      <c r="L46" s="75"/>
      <c r="M46" s="65"/>
      <c r="N46" s="76"/>
      <c r="O46" s="78"/>
      <c r="Q46" s="78"/>
    </row>
    <row r="47" spans="1:18" x14ac:dyDescent="0.25">
      <c r="A47" s="62" t="s">
        <v>462</v>
      </c>
      <c r="B47" s="62" t="s">
        <v>582</v>
      </c>
      <c r="C47" s="63">
        <f>HLOOKUP('Energy calc'!$B47,SAM!$A$7:$DF$116,MATCH('Energy calc'!$C$3,SAM!$A$7:$A$116,0),)</f>
        <v>0.22541001125438173</v>
      </c>
      <c r="E47" s="68"/>
    </row>
    <row r="48" spans="1:18" x14ac:dyDescent="0.25">
      <c r="A48" s="62" t="s">
        <v>462</v>
      </c>
      <c r="B48" s="62" t="s">
        <v>584</v>
      </c>
      <c r="C48" s="63">
        <f>HLOOKUP('Energy calc'!$B48,SAM!$A$7:$DF$116,MATCH('Energy calc'!$C$3,SAM!$A$7:$A$116,0),)</f>
        <v>0.47783914679412076</v>
      </c>
      <c r="E48" s="68"/>
      <c r="K48" s="68"/>
      <c r="L48" s="80"/>
    </row>
    <row r="49" spans="1:5" x14ac:dyDescent="0.25">
      <c r="A49" s="62" t="s">
        <v>462</v>
      </c>
      <c r="B49" s="62" t="s">
        <v>586</v>
      </c>
      <c r="C49" s="63">
        <f>HLOOKUP('Energy calc'!$B49,SAM!$A$7:$DF$116,MATCH('Energy calc'!$C$3,SAM!$A$7:$A$116,0),)</f>
        <v>0.89513543460970213</v>
      </c>
      <c r="E49" s="68"/>
    </row>
    <row r="50" spans="1:5" x14ac:dyDescent="0.25">
      <c r="A50" s="62" t="s">
        <v>462</v>
      </c>
      <c r="B50" s="62" t="s">
        <v>588</v>
      </c>
      <c r="C50" s="63">
        <f>HLOOKUP('Energy calc'!$B50,SAM!$A$7:$DF$116,MATCH('Energy calc'!$C$3,SAM!$A$7:$A$116,0),)</f>
        <v>1.2037256248617672</v>
      </c>
      <c r="E50" s="68"/>
    </row>
    <row r="51" spans="1:5" x14ac:dyDescent="0.25">
      <c r="A51" s="62" t="s">
        <v>462</v>
      </c>
      <c r="B51" s="62" t="s">
        <v>379</v>
      </c>
      <c r="C51" s="63">
        <f>HLOOKUP('Energy calc'!$B51,SAM!$A$7:$DF$116,MATCH('Energy calc'!$C$3,SAM!$A$7:$A$116,0),)</f>
        <v>5.5393885554789586E-2</v>
      </c>
      <c r="E51" s="68"/>
    </row>
    <row r="52" spans="1:5" x14ac:dyDescent="0.25">
      <c r="A52" s="62" t="s">
        <v>462</v>
      </c>
      <c r="B52" s="62" t="s">
        <v>380</v>
      </c>
      <c r="C52" s="63">
        <f>HLOOKUP('Energy calc'!$B52,SAM!$A$7:$DF$116,MATCH('Energy calc'!$C$3,SAM!$A$7:$A$116,0),)</f>
        <v>0.17324826511135408</v>
      </c>
      <c r="E52" s="68"/>
    </row>
    <row r="53" spans="1:5" x14ac:dyDescent="0.25">
      <c r="A53" s="62" t="s">
        <v>462</v>
      </c>
      <c r="B53" s="62" t="s">
        <v>381</v>
      </c>
      <c r="C53" s="63">
        <f>HLOOKUP('Energy calc'!$B53,SAM!$A$7:$DF$116,MATCH('Energy calc'!$C$3,SAM!$A$7:$A$116,0),)</f>
        <v>0.5467149676920412</v>
      </c>
      <c r="E53" s="68"/>
    </row>
    <row r="54" spans="1:5" x14ac:dyDescent="0.25">
      <c r="A54" s="62" t="s">
        <v>462</v>
      </c>
      <c r="B54" s="62" t="s">
        <v>382</v>
      </c>
      <c r="C54" s="63">
        <f>HLOOKUP('Energy calc'!$B54,SAM!$A$7:$DF$116,MATCH('Energy calc'!$C$3,SAM!$A$7:$A$116,0),)</f>
        <v>1.4850492050150625</v>
      </c>
      <c r="E54" s="68"/>
    </row>
    <row r="55" spans="1:5" x14ac:dyDescent="0.25">
      <c r="A55" s="62" t="s">
        <v>462</v>
      </c>
      <c r="B55" s="62" t="s">
        <v>383</v>
      </c>
      <c r="C55" s="63">
        <f>HLOOKUP('Energy calc'!$B55,SAM!$A$7:$DF$116,MATCH('Energy calc'!$C$3,SAM!$A$7:$A$116,0),)</f>
        <v>8.7313380743961595</v>
      </c>
      <c r="E55" s="68"/>
    </row>
    <row r="56" spans="1:5" x14ac:dyDescent="0.25">
      <c r="A56" s="62" t="s">
        <v>103</v>
      </c>
      <c r="B56" s="62" t="s">
        <v>24</v>
      </c>
      <c r="C56" s="63">
        <f>HLOOKUP('Energy calc'!$B56,SAM!$A$7:$DF$116,MATCH('Energy calc'!$C$3,SAM!$A$7:$A$116,0),)</f>
        <v>0</v>
      </c>
      <c r="E56" s="68"/>
    </row>
    <row r="57" spans="1:5" x14ac:dyDescent="0.25">
      <c r="A57" s="62" t="s">
        <v>103</v>
      </c>
      <c r="B57" s="62" t="s">
        <v>25</v>
      </c>
      <c r="C57" s="63">
        <f>HLOOKUP('Energy calc'!$B57,SAM!$A$7:$DF$116,MATCH('Energy calc'!$C$3,SAM!$A$7:$A$116,0),)</f>
        <v>0</v>
      </c>
      <c r="E57" s="68"/>
    </row>
    <row r="58" spans="1:5" x14ac:dyDescent="0.25">
      <c r="E58" s="68"/>
    </row>
  </sheetData>
  <mergeCells count="1">
    <mergeCell ref="A1:F1"/>
  </mergeCell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915D1-EBCE-4B2C-B24C-B25A6C789BB1}">
  <dimension ref="A2:AE61"/>
  <sheetViews>
    <sheetView zoomScale="74" zoomScaleNormal="60" workbookViewId="0">
      <selection activeCell="C7" sqref="C7"/>
    </sheetView>
  </sheetViews>
  <sheetFormatPr defaultColWidth="8.88671875" defaultRowHeight="14.4" x14ac:dyDescent="0.3"/>
  <cols>
    <col min="2" max="2" width="7.6640625" customWidth="1"/>
    <col min="3" max="3" width="11.6640625" bestFit="1" customWidth="1"/>
    <col min="4" max="4" width="10" bestFit="1" customWidth="1"/>
    <col min="5" max="5" width="11.6640625" bestFit="1" customWidth="1"/>
    <col min="6" max="6" width="9.77734375" bestFit="1" customWidth="1"/>
    <col min="7" max="7" width="9.5546875" bestFit="1" customWidth="1"/>
    <col min="8" max="9" width="9" bestFit="1" customWidth="1"/>
    <col min="12" max="12" width="12.109375" bestFit="1" customWidth="1"/>
    <col min="13" max="13" width="10.5546875" bestFit="1" customWidth="1"/>
    <col min="14" max="14" width="11.6640625" bestFit="1" customWidth="1"/>
    <col min="16" max="16" width="10.44140625" bestFit="1" customWidth="1"/>
    <col min="17" max="17" width="12.109375" bestFit="1" customWidth="1"/>
    <col min="18" max="18" width="11" bestFit="1" customWidth="1"/>
    <col min="19" max="22" width="8.88671875" style="57"/>
    <col min="23" max="23" width="10.21875" style="57" bestFit="1" customWidth="1"/>
    <col min="24" max="31" width="8.88671875" style="57"/>
  </cols>
  <sheetData>
    <row r="2" spans="1:31" x14ac:dyDescent="0.3">
      <c r="C2" s="11"/>
      <c r="D2" s="11"/>
      <c r="E2" s="11"/>
      <c r="F2" s="11"/>
      <c r="G2" s="11"/>
      <c r="H2" s="15"/>
      <c r="I2" s="11"/>
    </row>
    <row r="3" spans="1:31" x14ac:dyDescent="0.3">
      <c r="C3" s="53"/>
      <c r="D3" s="53"/>
      <c r="I3" s="11"/>
      <c r="S3" s="57" t="s">
        <v>434</v>
      </c>
    </row>
    <row r="4" spans="1:31" x14ac:dyDescent="0.3">
      <c r="B4" s="2" t="s">
        <v>422</v>
      </c>
      <c r="AA4" s="57" t="s">
        <v>440</v>
      </c>
    </row>
    <row r="5" spans="1:31" x14ac:dyDescent="0.3">
      <c r="H5" t="s">
        <v>423</v>
      </c>
      <c r="N5" t="s">
        <v>24</v>
      </c>
      <c r="Y5" s="57" t="s">
        <v>197</v>
      </c>
      <c r="AB5" s="57" t="s">
        <v>441</v>
      </c>
    </row>
    <row r="6" spans="1:31" x14ac:dyDescent="0.3">
      <c r="C6" t="s">
        <v>424</v>
      </c>
      <c r="D6" t="s">
        <v>425</v>
      </c>
      <c r="E6" t="s">
        <v>426</v>
      </c>
      <c r="F6" t="s">
        <v>427</v>
      </c>
      <c r="G6" t="s">
        <v>428</v>
      </c>
      <c r="H6" t="s">
        <v>429</v>
      </c>
      <c r="I6" t="s">
        <v>430</v>
      </c>
      <c r="N6">
        <v>9.9999999999999995E-7</v>
      </c>
      <c r="T6" s="57" t="s">
        <v>433</v>
      </c>
      <c r="W6" s="57" t="s">
        <v>435</v>
      </c>
      <c r="Y6" s="57" t="s">
        <v>439</v>
      </c>
      <c r="AA6" s="57" t="s">
        <v>68</v>
      </c>
      <c r="AB6" s="57" t="s">
        <v>66</v>
      </c>
      <c r="AE6" s="57" t="s">
        <v>687</v>
      </c>
    </row>
    <row r="7" spans="1:31" x14ac:dyDescent="0.3">
      <c r="A7" s="42"/>
      <c r="B7" t="s">
        <v>341</v>
      </c>
      <c r="C7" s="38">
        <f>'Energy calc'!N15</f>
        <v>31126.07139778366</v>
      </c>
      <c r="D7" s="38">
        <f>'Energy calc'!N9</f>
        <v>0</v>
      </c>
      <c r="E7" s="38">
        <f>'Energy calc'!N8</f>
        <v>0</v>
      </c>
      <c r="F7" s="38">
        <f>N7</f>
        <v>1.2504346022342561E-4</v>
      </c>
      <c r="G7" s="38">
        <f t="shared" ref="G7:G8" si="0">C7+D7-E7-F7</f>
        <v>31126.071272740199</v>
      </c>
      <c r="H7" s="38"/>
      <c r="I7" s="38"/>
      <c r="N7" s="50">
        <f>N6/T7</f>
        <v>1.2504346022342561E-4</v>
      </c>
      <c r="S7" s="57" t="s">
        <v>370</v>
      </c>
      <c r="T7" s="108">
        <f>'Energy calc'!O13</f>
        <v>7.9972195124256504E-3</v>
      </c>
      <c r="V7" s="57" t="s">
        <v>436</v>
      </c>
      <c r="W7" s="60">
        <f>'Energy calc'!N4</f>
        <v>2693.3316944963035</v>
      </c>
      <c r="Y7" s="57" t="s">
        <v>436</v>
      </c>
      <c r="AA7" s="57" t="s">
        <v>436</v>
      </c>
      <c r="AB7" s="57" t="s">
        <v>323</v>
      </c>
      <c r="AD7" s="57" t="s">
        <v>688</v>
      </c>
      <c r="AE7" s="60">
        <f>'Power calc'!G22</f>
        <v>527.4312466366838</v>
      </c>
    </row>
    <row r="8" spans="1:31" x14ac:dyDescent="0.3">
      <c r="A8" s="4"/>
      <c r="B8" s="43" t="s">
        <v>683</v>
      </c>
      <c r="C8" s="44"/>
      <c r="D8" s="30">
        <f>AE7</f>
        <v>527.4312466366838</v>
      </c>
      <c r="E8" s="39"/>
      <c r="F8" s="44"/>
      <c r="G8" s="38">
        <f t="shared" si="0"/>
        <v>527.4312466366838</v>
      </c>
      <c r="H8" s="44"/>
      <c r="I8" s="44"/>
      <c r="L8" s="43"/>
      <c r="S8" s="57" t="s">
        <v>683</v>
      </c>
      <c r="T8" s="108">
        <f>'Power calc'!B31</f>
        <v>4.2471573753437861E-3</v>
      </c>
      <c r="V8" s="57" t="s">
        <v>437</v>
      </c>
      <c r="W8" s="60">
        <f>'Energy calc'!N5</f>
        <v>20239.613703287356</v>
      </c>
      <c r="Y8" s="57" t="s">
        <v>437</v>
      </c>
      <c r="AA8" s="57" t="s">
        <v>436</v>
      </c>
      <c r="AB8" s="57" t="s">
        <v>324</v>
      </c>
      <c r="AE8" s="60"/>
    </row>
    <row r="9" spans="1:31" x14ac:dyDescent="0.3">
      <c r="A9" s="25"/>
      <c r="B9" s="43"/>
      <c r="C9" s="44"/>
      <c r="D9" s="44"/>
      <c r="E9" s="44"/>
      <c r="F9" s="44"/>
      <c r="G9" s="38"/>
      <c r="H9" s="44"/>
      <c r="I9" s="44"/>
      <c r="L9" s="43"/>
      <c r="V9" s="57" t="s">
        <v>320</v>
      </c>
      <c r="W9" s="60">
        <f>'Energy calc'!N6</f>
        <v>0</v>
      </c>
      <c r="Y9" s="57" t="s">
        <v>438</v>
      </c>
      <c r="AA9" s="57" t="s">
        <v>436</v>
      </c>
      <c r="AB9" s="57" t="s">
        <v>491</v>
      </c>
      <c r="AE9" s="60"/>
    </row>
    <row r="10" spans="1:31" x14ac:dyDescent="0.3">
      <c r="A10" s="4"/>
      <c r="C10" s="38"/>
      <c r="D10" s="38"/>
      <c r="E10" s="38"/>
      <c r="F10" s="38"/>
      <c r="G10" s="38"/>
      <c r="H10" s="38"/>
      <c r="I10" s="38"/>
      <c r="L10" s="43"/>
      <c r="V10" s="57" t="s">
        <v>438</v>
      </c>
      <c r="W10" s="60">
        <f>'Energy calc'!N7</f>
        <v>8193.1260000000002</v>
      </c>
      <c r="Y10" s="57" t="s">
        <v>467</v>
      </c>
      <c r="AA10" s="57" t="s">
        <v>436</v>
      </c>
      <c r="AB10" s="57" t="s">
        <v>325</v>
      </c>
      <c r="AE10" s="60"/>
    </row>
    <row r="11" spans="1:31" x14ac:dyDescent="0.3">
      <c r="A11" s="4"/>
      <c r="C11" s="38"/>
      <c r="D11" s="38"/>
      <c r="E11" s="47"/>
      <c r="F11" s="38"/>
      <c r="G11" s="38"/>
      <c r="H11" s="38"/>
      <c r="I11" s="38"/>
      <c r="O11" s="46"/>
      <c r="P11" s="45"/>
      <c r="V11" s="57" t="s">
        <v>467</v>
      </c>
      <c r="W11" s="85">
        <f>'Energy calc'!N8</f>
        <v>0</v>
      </c>
      <c r="Y11" s="57" t="s">
        <v>468</v>
      </c>
      <c r="AA11" s="57" t="s">
        <v>436</v>
      </c>
      <c r="AB11" s="57" t="s">
        <v>326</v>
      </c>
      <c r="AE11" s="85"/>
    </row>
    <row r="12" spans="1:31" x14ac:dyDescent="0.3">
      <c r="A12" s="4"/>
      <c r="C12" s="38"/>
      <c r="D12" s="38"/>
      <c r="E12" s="38"/>
      <c r="F12" s="38"/>
      <c r="G12" s="38"/>
      <c r="H12" s="38"/>
      <c r="I12" s="38"/>
      <c r="O12" s="46"/>
      <c r="V12" s="57" t="s">
        <v>468</v>
      </c>
      <c r="W12" s="85">
        <f>'Energy calc'!N9</f>
        <v>0</v>
      </c>
      <c r="AA12" s="57" t="s">
        <v>436</v>
      </c>
      <c r="AB12" s="57" t="s">
        <v>327</v>
      </c>
      <c r="AE12" s="85"/>
    </row>
    <row r="13" spans="1:31" x14ac:dyDescent="0.3">
      <c r="A13" s="4"/>
      <c r="D13" s="38"/>
      <c r="E13" s="38"/>
      <c r="F13" s="38"/>
      <c r="G13" s="38"/>
      <c r="H13" s="38"/>
      <c r="I13" s="38"/>
      <c r="L13" s="48"/>
      <c r="M13" s="49"/>
      <c r="N13" s="49"/>
      <c r="O13" s="46"/>
      <c r="AA13" s="57" t="s">
        <v>436</v>
      </c>
      <c r="AB13" s="57" t="s">
        <v>313</v>
      </c>
    </row>
    <row r="14" spans="1:31" x14ac:dyDescent="0.3">
      <c r="A14" s="4"/>
      <c r="C14" s="38"/>
      <c r="D14" s="38"/>
      <c r="E14" s="38"/>
      <c r="F14" s="38"/>
      <c r="G14" s="38"/>
      <c r="H14" s="38"/>
      <c r="I14" s="38"/>
      <c r="AA14" s="57" t="s">
        <v>436</v>
      </c>
      <c r="AB14" s="57" t="s">
        <v>328</v>
      </c>
    </row>
    <row r="15" spans="1:31" x14ac:dyDescent="0.3">
      <c r="A15" s="4"/>
      <c r="C15" s="38"/>
      <c r="D15" s="38"/>
      <c r="E15" s="38"/>
      <c r="F15" s="38"/>
      <c r="G15" s="38"/>
      <c r="H15" s="38"/>
      <c r="I15" s="38"/>
      <c r="AA15" s="57" t="s">
        <v>436</v>
      </c>
      <c r="AB15" s="57" t="s">
        <v>315</v>
      </c>
    </row>
    <row r="16" spans="1:31" x14ac:dyDescent="0.3">
      <c r="A16" s="4"/>
      <c r="C16" s="38"/>
      <c r="D16" s="38"/>
      <c r="E16" s="38"/>
      <c r="F16" s="38"/>
      <c r="G16" s="38"/>
      <c r="H16" s="38"/>
      <c r="I16" s="38"/>
      <c r="AA16" s="57" t="s">
        <v>436</v>
      </c>
      <c r="AB16" s="57" t="s">
        <v>329</v>
      </c>
    </row>
    <row r="17" spans="1:28" x14ac:dyDescent="0.3">
      <c r="A17" s="4"/>
      <c r="C17" s="38"/>
      <c r="D17" s="38"/>
      <c r="E17" s="38"/>
      <c r="F17" s="38"/>
      <c r="G17" s="38"/>
      <c r="H17" s="38"/>
      <c r="I17" s="38"/>
      <c r="AA17" s="57" t="s">
        <v>436</v>
      </c>
      <c r="AB17" s="57" t="s">
        <v>314</v>
      </c>
    </row>
    <row r="18" spans="1:28" x14ac:dyDescent="0.3">
      <c r="A18" s="4"/>
      <c r="C18" s="38"/>
      <c r="D18" s="38"/>
      <c r="E18" s="38"/>
      <c r="F18" s="38"/>
      <c r="G18" s="38"/>
      <c r="H18" s="38"/>
      <c r="I18" s="38"/>
      <c r="AA18" s="57" t="s">
        <v>436</v>
      </c>
      <c r="AB18" s="57" t="s">
        <v>330</v>
      </c>
    </row>
    <row r="19" spans="1:28" x14ac:dyDescent="0.3">
      <c r="A19" s="4"/>
      <c r="C19" s="38"/>
      <c r="D19" s="38"/>
      <c r="E19" s="38"/>
      <c r="F19" s="38"/>
      <c r="G19" s="38"/>
      <c r="H19" s="38"/>
      <c r="I19" s="38"/>
      <c r="M19" s="40"/>
      <c r="N19" s="41"/>
      <c r="R19" s="50"/>
      <c r="S19" s="58"/>
      <c r="T19" s="58"/>
      <c r="AA19" s="57" t="s">
        <v>436</v>
      </c>
      <c r="AB19" s="57" t="s">
        <v>331</v>
      </c>
    </row>
    <row r="20" spans="1:28" x14ac:dyDescent="0.3">
      <c r="A20" s="4"/>
      <c r="C20" s="38"/>
      <c r="D20" s="38"/>
      <c r="E20" s="38"/>
      <c r="F20" s="38"/>
      <c r="G20" s="38"/>
      <c r="H20" s="38"/>
      <c r="I20" s="38"/>
      <c r="M20" s="38"/>
      <c r="N20" s="41"/>
      <c r="R20" s="50"/>
      <c r="S20" s="58"/>
      <c r="T20" s="58"/>
      <c r="AA20" s="57" t="s">
        <v>436</v>
      </c>
      <c r="AB20" s="57" t="s">
        <v>332</v>
      </c>
    </row>
    <row r="21" spans="1:28" x14ac:dyDescent="0.3">
      <c r="A21" s="4"/>
      <c r="C21" s="38"/>
      <c r="D21" s="38"/>
      <c r="E21" s="38"/>
      <c r="F21" s="38"/>
      <c r="G21" s="38"/>
      <c r="H21" s="38"/>
      <c r="I21" s="38"/>
      <c r="M21" s="49"/>
      <c r="N21" s="41"/>
      <c r="R21" s="50"/>
      <c r="S21" s="58"/>
      <c r="T21" s="58"/>
      <c r="AA21" s="57" t="s">
        <v>436</v>
      </c>
      <c r="AB21" s="57" t="s">
        <v>333</v>
      </c>
    </row>
    <row r="22" spans="1:28" x14ac:dyDescent="0.3">
      <c r="A22" s="4"/>
      <c r="C22" s="38"/>
      <c r="D22" s="38"/>
      <c r="E22" s="38"/>
      <c r="F22" s="38"/>
      <c r="G22" s="38"/>
      <c r="H22" s="38"/>
      <c r="I22" s="38"/>
      <c r="M22" s="38"/>
      <c r="N22" s="41"/>
      <c r="R22" s="50"/>
      <c r="S22" s="59"/>
      <c r="T22" s="58"/>
      <c r="AA22" s="57" t="s">
        <v>436</v>
      </c>
      <c r="AB22" s="57" t="s">
        <v>334</v>
      </c>
    </row>
    <row r="23" spans="1:28" x14ac:dyDescent="0.3">
      <c r="A23" s="4"/>
      <c r="C23" s="38"/>
      <c r="D23" s="38"/>
      <c r="E23" s="38"/>
      <c r="F23" s="38"/>
      <c r="G23" s="38"/>
      <c r="H23" s="38"/>
      <c r="I23" s="38"/>
      <c r="M23" s="40"/>
      <c r="N23" s="41"/>
      <c r="Q23" s="48"/>
      <c r="R23" s="50"/>
      <c r="S23" s="58"/>
      <c r="T23" s="58"/>
      <c r="X23" s="58"/>
      <c r="Y23" s="58"/>
      <c r="AA23" s="57" t="s">
        <v>436</v>
      </c>
      <c r="AB23" s="57" t="s">
        <v>5</v>
      </c>
    </row>
    <row r="24" spans="1:28" x14ac:dyDescent="0.3">
      <c r="A24" s="4"/>
      <c r="B24" s="48"/>
      <c r="C24" s="38"/>
      <c r="D24" s="38"/>
      <c r="E24" s="38"/>
      <c r="F24" s="38"/>
      <c r="G24" s="38"/>
      <c r="H24" s="38"/>
      <c r="I24" s="38"/>
      <c r="M24" s="38"/>
      <c r="N24" s="41"/>
      <c r="Q24" s="48"/>
      <c r="R24" s="50"/>
      <c r="S24" s="58"/>
      <c r="T24" s="58"/>
      <c r="AA24" s="57" t="s">
        <v>436</v>
      </c>
      <c r="AB24" s="57" t="s">
        <v>9</v>
      </c>
    </row>
    <row r="25" spans="1:28" x14ac:dyDescent="0.3">
      <c r="A25" s="4"/>
      <c r="B25" s="48"/>
      <c r="C25" s="38"/>
      <c r="D25" s="38"/>
      <c r="E25" s="49"/>
      <c r="F25" s="38"/>
      <c r="G25" s="38"/>
      <c r="H25" s="38"/>
      <c r="I25" s="38"/>
      <c r="M25" s="40"/>
      <c r="N25" s="41"/>
      <c r="Q25" s="48"/>
      <c r="R25" s="50"/>
      <c r="S25" s="58"/>
      <c r="T25" s="58"/>
      <c r="AA25" s="57" t="s">
        <v>437</v>
      </c>
      <c r="AB25" s="57" t="s">
        <v>474</v>
      </c>
    </row>
    <row r="26" spans="1:28" x14ac:dyDescent="0.3">
      <c r="A26" s="4"/>
      <c r="B26" s="48"/>
      <c r="C26" s="38"/>
      <c r="D26" s="38"/>
      <c r="E26" s="49"/>
      <c r="F26" s="38"/>
      <c r="G26" s="38"/>
      <c r="H26" s="38"/>
      <c r="I26" s="38"/>
      <c r="J26" s="11"/>
      <c r="M26" s="38"/>
      <c r="N26" s="41"/>
      <c r="Q26" s="48"/>
      <c r="R26" s="50"/>
      <c r="S26" s="58"/>
      <c r="T26" s="58"/>
      <c r="AA26" s="57" t="s">
        <v>437</v>
      </c>
      <c r="AB26" s="57" t="s">
        <v>476</v>
      </c>
    </row>
    <row r="27" spans="1:28" x14ac:dyDescent="0.3">
      <c r="A27" s="4"/>
      <c r="B27" s="48"/>
      <c r="C27" s="38"/>
      <c r="D27" s="49"/>
      <c r="E27" s="38"/>
      <c r="F27" s="38"/>
      <c r="G27" s="38"/>
      <c r="H27" s="38"/>
      <c r="I27" s="38"/>
      <c r="J27" s="11"/>
      <c r="K27" s="11"/>
      <c r="M27" s="40"/>
      <c r="N27" s="41"/>
      <c r="Q27" s="48"/>
      <c r="R27" s="50"/>
      <c r="S27" s="58"/>
      <c r="T27" s="58"/>
      <c r="AA27" s="57" t="s">
        <v>437</v>
      </c>
      <c r="AB27" s="57" t="s">
        <v>20</v>
      </c>
    </row>
    <row r="28" spans="1:28" x14ac:dyDescent="0.3">
      <c r="A28" s="4"/>
      <c r="B28" s="48"/>
      <c r="C28" s="38"/>
      <c r="D28" s="49"/>
      <c r="E28" s="38"/>
      <c r="F28" s="38"/>
      <c r="G28" s="38"/>
      <c r="H28" s="38"/>
      <c r="I28" s="38"/>
      <c r="J28" s="11"/>
      <c r="K28" s="11"/>
      <c r="M28" s="38"/>
      <c r="N28" s="41"/>
      <c r="Q28" s="51"/>
      <c r="R28" s="50"/>
      <c r="S28" s="58"/>
      <c r="T28" s="58"/>
      <c r="U28" s="58"/>
      <c r="V28" s="58"/>
      <c r="AA28" s="57" t="s">
        <v>437</v>
      </c>
      <c r="AB28" s="57" t="s">
        <v>335</v>
      </c>
    </row>
    <row r="29" spans="1:28" x14ac:dyDescent="0.3">
      <c r="A29" s="4"/>
      <c r="B29" s="48"/>
      <c r="C29" s="38"/>
      <c r="D29" s="49"/>
      <c r="E29" s="38"/>
      <c r="F29" s="38"/>
      <c r="G29" s="38"/>
      <c r="H29" s="38"/>
      <c r="I29" s="38"/>
      <c r="N29" s="41"/>
      <c r="Q29" s="51"/>
      <c r="R29" s="50"/>
      <c r="S29" s="58"/>
      <c r="T29" s="58"/>
      <c r="AA29" s="57" t="s">
        <v>437</v>
      </c>
      <c r="AB29" s="57" t="s">
        <v>336</v>
      </c>
    </row>
    <row r="30" spans="1:28" x14ac:dyDescent="0.3">
      <c r="A30" s="4"/>
      <c r="B30" s="51"/>
      <c r="C30" s="52"/>
      <c r="D30" s="49"/>
      <c r="E30" s="52"/>
      <c r="F30" s="44"/>
      <c r="G30" s="44"/>
      <c r="H30" s="38"/>
      <c r="I30" s="38"/>
      <c r="AA30" s="57" t="s">
        <v>437</v>
      </c>
      <c r="AB30" s="57" t="s">
        <v>27</v>
      </c>
    </row>
    <row r="31" spans="1:28" x14ac:dyDescent="0.3">
      <c r="A31" s="4"/>
      <c r="C31" s="11"/>
      <c r="D31" s="53"/>
      <c r="E31" s="53"/>
      <c r="F31" s="53"/>
      <c r="G31" s="53"/>
      <c r="H31" s="15"/>
      <c r="I31" s="11"/>
      <c r="R31" s="50"/>
      <c r="AA31" s="57" t="s">
        <v>437</v>
      </c>
      <c r="AB31" s="57" t="s">
        <v>337</v>
      </c>
    </row>
    <row r="32" spans="1:28" x14ac:dyDescent="0.3">
      <c r="AA32" s="57" t="s">
        <v>437</v>
      </c>
      <c r="AB32" s="57" t="s">
        <v>338</v>
      </c>
    </row>
    <row r="33" spans="3:28" x14ac:dyDescent="0.3">
      <c r="P33" s="11"/>
      <c r="Q33" s="91"/>
      <c r="AA33" s="57" t="s">
        <v>437</v>
      </c>
      <c r="AB33" s="57" t="s">
        <v>339</v>
      </c>
    </row>
    <row r="34" spans="3:28" x14ac:dyDescent="0.3">
      <c r="P34" s="11"/>
      <c r="Q34" s="30"/>
      <c r="AA34" s="57" t="s">
        <v>437</v>
      </c>
      <c r="AB34" s="57" t="s">
        <v>309</v>
      </c>
    </row>
    <row r="35" spans="3:28" x14ac:dyDescent="0.3">
      <c r="C35" s="53"/>
      <c r="D35" s="53"/>
      <c r="E35" s="15"/>
      <c r="F35" s="54"/>
      <c r="G35" s="53"/>
      <c r="P35" s="11"/>
      <c r="Q35" s="45"/>
      <c r="AA35" s="57" t="s">
        <v>437</v>
      </c>
      <c r="AB35" s="57" t="s">
        <v>340</v>
      </c>
    </row>
    <row r="36" spans="3:28" x14ac:dyDescent="0.3">
      <c r="C36" s="53"/>
      <c r="D36" s="55"/>
      <c r="E36" s="11"/>
      <c r="F36" s="53"/>
      <c r="P36" s="46"/>
      <c r="Q36" s="45"/>
      <c r="AA36" s="57" t="s">
        <v>437</v>
      </c>
      <c r="AB36" s="57" t="s">
        <v>341</v>
      </c>
    </row>
    <row r="37" spans="3:28" x14ac:dyDescent="0.3">
      <c r="C37" s="53"/>
      <c r="D37" s="55"/>
      <c r="E37" s="11"/>
      <c r="F37" s="53"/>
      <c r="G37" s="53"/>
      <c r="P37" s="46"/>
      <c r="Q37" s="45"/>
      <c r="AA37" s="57" t="s">
        <v>437</v>
      </c>
      <c r="AB37" s="57" t="s">
        <v>32</v>
      </c>
    </row>
    <row r="38" spans="3:28" x14ac:dyDescent="0.3">
      <c r="C38" s="49"/>
      <c r="D38" s="55"/>
      <c r="E38" s="11"/>
      <c r="F38" s="50"/>
      <c r="G38" s="56"/>
      <c r="AA38" s="57" t="s">
        <v>437</v>
      </c>
      <c r="AB38" s="57" t="s">
        <v>342</v>
      </c>
    </row>
    <row r="39" spans="3:28" x14ac:dyDescent="0.3">
      <c r="D39" s="50"/>
      <c r="AA39" s="57" t="s">
        <v>437</v>
      </c>
      <c r="AB39" s="57" t="s">
        <v>34</v>
      </c>
    </row>
    <row r="40" spans="3:28" x14ac:dyDescent="0.3">
      <c r="AA40" s="57" t="s">
        <v>437</v>
      </c>
      <c r="AB40" s="57" t="s">
        <v>343</v>
      </c>
    </row>
    <row r="41" spans="3:28" x14ac:dyDescent="0.3">
      <c r="AA41" s="57" t="s">
        <v>437</v>
      </c>
      <c r="AB41" s="57" t="s">
        <v>344</v>
      </c>
    </row>
    <row r="42" spans="3:28" x14ac:dyDescent="0.3">
      <c r="AA42" s="57" t="s">
        <v>437</v>
      </c>
      <c r="AB42" s="57" t="s">
        <v>345</v>
      </c>
    </row>
    <row r="43" spans="3:28" x14ac:dyDescent="0.3">
      <c r="AA43" s="57" t="s">
        <v>437</v>
      </c>
      <c r="AB43" s="57" t="s">
        <v>346</v>
      </c>
    </row>
    <row r="44" spans="3:28" x14ac:dyDescent="0.3">
      <c r="AA44" s="57" t="s">
        <v>437</v>
      </c>
      <c r="AB44" s="57" t="s">
        <v>175</v>
      </c>
    </row>
    <row r="45" spans="3:28" x14ac:dyDescent="0.3">
      <c r="C45" s="11"/>
      <c r="AA45" s="57" t="s">
        <v>437</v>
      </c>
      <c r="AB45" s="57" t="s">
        <v>347</v>
      </c>
    </row>
    <row r="46" spans="3:28" x14ac:dyDescent="0.3">
      <c r="AA46" s="57" t="s">
        <v>437</v>
      </c>
      <c r="AB46" s="57" t="s">
        <v>348</v>
      </c>
    </row>
    <row r="47" spans="3:28" x14ac:dyDescent="0.3">
      <c r="AA47" s="57" t="s">
        <v>437</v>
      </c>
      <c r="AB47" s="57" t="s">
        <v>176</v>
      </c>
    </row>
    <row r="48" spans="3:28" x14ac:dyDescent="0.3">
      <c r="AA48" s="57" t="s">
        <v>437</v>
      </c>
      <c r="AB48" s="57" t="s">
        <v>177</v>
      </c>
    </row>
    <row r="49" spans="27:28" x14ac:dyDescent="0.3">
      <c r="AA49" s="57" t="s">
        <v>437</v>
      </c>
      <c r="AB49" s="57" t="s">
        <v>36</v>
      </c>
    </row>
    <row r="50" spans="27:28" x14ac:dyDescent="0.3">
      <c r="AA50" s="57" t="s">
        <v>438</v>
      </c>
      <c r="AB50" s="57" t="s">
        <v>580</v>
      </c>
    </row>
    <row r="51" spans="27:28" x14ac:dyDescent="0.3">
      <c r="AA51" s="57" t="s">
        <v>438</v>
      </c>
      <c r="AB51" s="57" t="s">
        <v>582</v>
      </c>
    </row>
    <row r="52" spans="27:28" x14ac:dyDescent="0.3">
      <c r="AA52" s="57" t="s">
        <v>438</v>
      </c>
      <c r="AB52" s="57" t="s">
        <v>584</v>
      </c>
    </row>
    <row r="53" spans="27:28" x14ac:dyDescent="0.3">
      <c r="AA53" s="57" t="s">
        <v>438</v>
      </c>
      <c r="AB53" s="57" t="s">
        <v>586</v>
      </c>
    </row>
    <row r="54" spans="27:28" x14ac:dyDescent="0.3">
      <c r="AA54" s="57" t="s">
        <v>438</v>
      </c>
      <c r="AB54" s="57" t="s">
        <v>588</v>
      </c>
    </row>
    <row r="55" spans="27:28" x14ac:dyDescent="0.3">
      <c r="AA55" s="57" t="s">
        <v>438</v>
      </c>
      <c r="AB55" s="57" t="s">
        <v>379</v>
      </c>
    </row>
    <row r="56" spans="27:28" x14ac:dyDescent="0.3">
      <c r="AA56" s="57" t="s">
        <v>438</v>
      </c>
      <c r="AB56" s="57" t="s">
        <v>380</v>
      </c>
    </row>
    <row r="57" spans="27:28" x14ac:dyDescent="0.3">
      <c r="AA57" s="57" t="s">
        <v>438</v>
      </c>
      <c r="AB57" s="57" t="s">
        <v>381</v>
      </c>
    </row>
    <row r="58" spans="27:28" x14ac:dyDescent="0.3">
      <c r="AA58" s="57" t="s">
        <v>438</v>
      </c>
      <c r="AB58" s="57" t="s">
        <v>382</v>
      </c>
    </row>
    <row r="59" spans="27:28" x14ac:dyDescent="0.3">
      <c r="AA59" s="57" t="s">
        <v>438</v>
      </c>
      <c r="AB59" s="57" t="s">
        <v>383</v>
      </c>
    </row>
    <row r="60" spans="27:28" x14ac:dyDescent="0.3">
      <c r="AA60" s="57" t="s">
        <v>467</v>
      </c>
      <c r="AB60" s="57" t="s">
        <v>24</v>
      </c>
    </row>
    <row r="61" spans="27:28" x14ac:dyDescent="0.3">
      <c r="AA61" s="57" t="s">
        <v>467</v>
      </c>
      <c r="AB61" s="57" t="s">
        <v>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5"/>
  <sheetViews>
    <sheetView topLeftCell="A30" workbookViewId="0">
      <selection activeCell="H31" sqref="H31"/>
    </sheetView>
  </sheetViews>
  <sheetFormatPr defaultRowHeight="14.4" x14ac:dyDescent="0.3"/>
  <cols>
    <col min="3" max="3" width="14.6640625" customWidth="1"/>
  </cols>
  <sheetData>
    <row r="1" spans="1:5" ht="18" x14ac:dyDescent="0.35">
      <c r="A1" s="5"/>
    </row>
    <row r="2" spans="1:5" x14ac:dyDescent="0.3">
      <c r="A2" t="s">
        <v>182</v>
      </c>
    </row>
    <row r="4" spans="1:5" x14ac:dyDescent="0.3">
      <c r="A4" s="2" t="s">
        <v>200</v>
      </c>
    </row>
    <row r="5" spans="1:5" x14ac:dyDescent="0.3">
      <c r="D5" t="s">
        <v>183</v>
      </c>
      <c r="E5" t="s">
        <v>184</v>
      </c>
    </row>
    <row r="6" spans="1:5" x14ac:dyDescent="0.3">
      <c r="A6" t="s">
        <v>187</v>
      </c>
      <c r="B6" t="s">
        <v>115</v>
      </c>
      <c r="C6" t="s">
        <v>188</v>
      </c>
      <c r="D6">
        <v>1</v>
      </c>
    </row>
    <row r="7" spans="1:5" x14ac:dyDescent="0.3">
      <c r="A7" t="s">
        <v>187</v>
      </c>
      <c r="B7" t="s">
        <v>116</v>
      </c>
      <c r="C7" t="s">
        <v>189</v>
      </c>
      <c r="D7">
        <v>1</v>
      </c>
    </row>
    <row r="8" spans="1:5" x14ac:dyDescent="0.3">
      <c r="A8" t="s">
        <v>187</v>
      </c>
      <c r="B8" t="s">
        <v>117</v>
      </c>
      <c r="C8" t="s">
        <v>190</v>
      </c>
      <c r="D8">
        <v>1</v>
      </c>
    </row>
    <row r="9" spans="1:5" x14ac:dyDescent="0.3">
      <c r="A9" t="s">
        <v>187</v>
      </c>
      <c r="B9" t="s">
        <v>118</v>
      </c>
      <c r="C9" t="s">
        <v>191</v>
      </c>
      <c r="D9">
        <v>1</v>
      </c>
    </row>
    <row r="10" spans="1:5" x14ac:dyDescent="0.3">
      <c r="A10" t="s">
        <v>187</v>
      </c>
      <c r="B10" t="s">
        <v>119</v>
      </c>
      <c r="C10" t="s">
        <v>192</v>
      </c>
      <c r="D10">
        <v>1</v>
      </c>
    </row>
    <row r="11" spans="1:5" x14ac:dyDescent="0.3">
      <c r="A11" t="s">
        <v>187</v>
      </c>
      <c r="B11" t="s">
        <v>120</v>
      </c>
      <c r="C11" t="s">
        <v>193</v>
      </c>
      <c r="D11">
        <v>1</v>
      </c>
    </row>
    <row r="12" spans="1:5" x14ac:dyDescent="0.3">
      <c r="A12" t="s">
        <v>187</v>
      </c>
      <c r="B12" t="s">
        <v>121</v>
      </c>
      <c r="C12" t="s">
        <v>194</v>
      </c>
      <c r="D12">
        <v>1</v>
      </c>
    </row>
    <row r="13" spans="1:5" x14ac:dyDescent="0.3">
      <c r="A13" t="s">
        <v>187</v>
      </c>
      <c r="B13" t="s">
        <v>122</v>
      </c>
      <c r="C13" t="s">
        <v>195</v>
      </c>
      <c r="D13">
        <v>1</v>
      </c>
    </row>
    <row r="14" spans="1:5" x14ac:dyDescent="0.3">
      <c r="A14" t="s">
        <v>187</v>
      </c>
      <c r="B14" t="s">
        <v>123</v>
      </c>
      <c r="C14" t="s">
        <v>196</v>
      </c>
      <c r="D14">
        <v>1</v>
      </c>
    </row>
    <row r="15" spans="1:5" x14ac:dyDescent="0.3">
      <c r="A15" t="s">
        <v>187</v>
      </c>
      <c r="B15" t="s">
        <v>124</v>
      </c>
      <c r="C15" t="s">
        <v>201</v>
      </c>
      <c r="D15">
        <v>1</v>
      </c>
    </row>
    <row r="16" spans="1:5" x14ac:dyDescent="0.3">
      <c r="A16" t="s">
        <v>187</v>
      </c>
      <c r="B16" t="s">
        <v>125</v>
      </c>
      <c r="C16" t="s">
        <v>202</v>
      </c>
      <c r="D16">
        <v>1</v>
      </c>
    </row>
    <row r="17" spans="1:4" x14ac:dyDescent="0.3">
      <c r="A17" t="s">
        <v>187</v>
      </c>
      <c r="B17" t="s">
        <v>126</v>
      </c>
      <c r="C17" t="s">
        <v>203</v>
      </c>
      <c r="D17">
        <v>1</v>
      </c>
    </row>
    <row r="18" spans="1:4" x14ac:dyDescent="0.3">
      <c r="A18" t="s">
        <v>187</v>
      </c>
      <c r="B18" t="s">
        <v>127</v>
      </c>
      <c r="C18" t="s">
        <v>245</v>
      </c>
      <c r="D18">
        <v>1</v>
      </c>
    </row>
    <row r="19" spans="1:4" x14ac:dyDescent="0.3">
      <c r="A19" t="s">
        <v>187</v>
      </c>
      <c r="B19" t="s">
        <v>128</v>
      </c>
      <c r="C19" t="s">
        <v>204</v>
      </c>
      <c r="D19">
        <v>1</v>
      </c>
    </row>
    <row r="20" spans="1:4" x14ac:dyDescent="0.3">
      <c r="A20" t="s">
        <v>187</v>
      </c>
      <c r="B20" t="s">
        <v>129</v>
      </c>
      <c r="C20" t="s">
        <v>205</v>
      </c>
      <c r="D20">
        <v>1</v>
      </c>
    </row>
    <row r="21" spans="1:4" x14ac:dyDescent="0.3">
      <c r="A21" t="s">
        <v>187</v>
      </c>
      <c r="B21" t="s">
        <v>130</v>
      </c>
      <c r="C21" t="s">
        <v>206</v>
      </c>
      <c r="D21">
        <v>1</v>
      </c>
    </row>
    <row r="22" spans="1:4" x14ac:dyDescent="0.3">
      <c r="A22" t="s">
        <v>187</v>
      </c>
      <c r="B22" t="s">
        <v>131</v>
      </c>
      <c r="C22" t="s">
        <v>207</v>
      </c>
      <c r="D22">
        <v>1</v>
      </c>
    </row>
    <row r="23" spans="1:4" x14ac:dyDescent="0.3">
      <c r="A23" t="s">
        <v>187</v>
      </c>
      <c r="B23" t="s">
        <v>132</v>
      </c>
      <c r="C23" t="s">
        <v>208</v>
      </c>
      <c r="D23">
        <v>1</v>
      </c>
    </row>
    <row r="24" spans="1:4" x14ac:dyDescent="0.3">
      <c r="A24" t="s">
        <v>187</v>
      </c>
      <c r="B24" t="s">
        <v>133</v>
      </c>
      <c r="C24" t="s">
        <v>246</v>
      </c>
      <c r="D24">
        <v>1</v>
      </c>
    </row>
    <row r="25" spans="1:4" x14ac:dyDescent="0.3">
      <c r="A25" t="s">
        <v>187</v>
      </c>
      <c r="B25" t="s">
        <v>134</v>
      </c>
      <c r="C25" t="s">
        <v>209</v>
      </c>
      <c r="D25">
        <v>1</v>
      </c>
    </row>
    <row r="26" spans="1:4" x14ac:dyDescent="0.3">
      <c r="A26" t="s">
        <v>187</v>
      </c>
      <c r="B26" t="s">
        <v>135</v>
      </c>
      <c r="C26" t="s">
        <v>210</v>
      </c>
      <c r="D26">
        <v>1</v>
      </c>
    </row>
    <row r="27" spans="1:4" x14ac:dyDescent="0.3">
      <c r="A27" t="s">
        <v>187</v>
      </c>
      <c r="B27" t="s">
        <v>136</v>
      </c>
      <c r="C27" t="s">
        <v>211</v>
      </c>
      <c r="D27">
        <v>1</v>
      </c>
    </row>
    <row r="28" spans="1:4" x14ac:dyDescent="0.3">
      <c r="A28" t="s">
        <v>187</v>
      </c>
      <c r="B28" t="s">
        <v>137</v>
      </c>
      <c r="C28" t="s">
        <v>247</v>
      </c>
      <c r="D28">
        <v>1</v>
      </c>
    </row>
    <row r="29" spans="1:4" x14ac:dyDescent="0.3">
      <c r="A29" t="s">
        <v>187</v>
      </c>
      <c r="B29" t="s">
        <v>138</v>
      </c>
      <c r="C29" t="s">
        <v>212</v>
      </c>
      <c r="D29">
        <v>1</v>
      </c>
    </row>
    <row r="30" spans="1:4" x14ac:dyDescent="0.3">
      <c r="A30" t="s">
        <v>187</v>
      </c>
      <c r="B30" t="s">
        <v>139</v>
      </c>
      <c r="C30" t="s">
        <v>213</v>
      </c>
      <c r="D30">
        <v>1</v>
      </c>
    </row>
    <row r="31" spans="1:4" x14ac:dyDescent="0.3">
      <c r="A31" t="s">
        <v>187</v>
      </c>
      <c r="B31" t="s">
        <v>140</v>
      </c>
      <c r="C31" t="s">
        <v>214</v>
      </c>
      <c r="D31">
        <v>1</v>
      </c>
    </row>
    <row r="32" spans="1:4" x14ac:dyDescent="0.3">
      <c r="A32" t="s">
        <v>187</v>
      </c>
      <c r="B32" t="s">
        <v>141</v>
      </c>
      <c r="C32" t="s">
        <v>215</v>
      </c>
      <c r="D32">
        <v>1</v>
      </c>
    </row>
    <row r="33" spans="1:6" x14ac:dyDescent="0.3">
      <c r="A33" t="s">
        <v>187</v>
      </c>
      <c r="B33" t="s">
        <v>142</v>
      </c>
      <c r="C33" t="s">
        <v>216</v>
      </c>
      <c r="D33">
        <v>1</v>
      </c>
    </row>
    <row r="34" spans="1:6" x14ac:dyDescent="0.3">
      <c r="A34" t="s">
        <v>187</v>
      </c>
      <c r="B34" t="s">
        <v>143</v>
      </c>
      <c r="C34" t="s">
        <v>217</v>
      </c>
      <c r="D34">
        <v>1</v>
      </c>
    </row>
    <row r="35" spans="1:6" x14ac:dyDescent="0.3">
      <c r="A35" t="s">
        <v>187</v>
      </c>
      <c r="B35" t="s">
        <v>144</v>
      </c>
      <c r="C35" t="s">
        <v>219</v>
      </c>
      <c r="D35">
        <v>1</v>
      </c>
    </row>
    <row r="36" spans="1:6" x14ac:dyDescent="0.3">
      <c r="A36" t="s">
        <v>187</v>
      </c>
      <c r="B36" t="s">
        <v>220</v>
      </c>
      <c r="C36" t="s">
        <v>221</v>
      </c>
      <c r="D36">
        <v>1</v>
      </c>
    </row>
    <row r="37" spans="1:6" x14ac:dyDescent="0.3">
      <c r="A37" t="s">
        <v>197</v>
      </c>
      <c r="B37" t="s">
        <v>222</v>
      </c>
      <c r="C37" t="s">
        <v>218</v>
      </c>
      <c r="D37">
        <v>3</v>
      </c>
      <c r="F37" t="s">
        <v>198</v>
      </c>
    </row>
    <row r="38" spans="1:6" x14ac:dyDescent="0.3">
      <c r="A38" t="s">
        <v>185</v>
      </c>
      <c r="B38" t="s">
        <v>199</v>
      </c>
      <c r="C38" t="s">
        <v>385</v>
      </c>
      <c r="D38">
        <v>1</v>
      </c>
      <c r="E38">
        <v>1</v>
      </c>
    </row>
    <row r="39" spans="1:6" x14ac:dyDescent="0.3">
      <c r="A39" s="6" t="s">
        <v>185</v>
      </c>
      <c r="B39" s="6" t="s">
        <v>223</v>
      </c>
      <c r="C39" s="6" t="s">
        <v>305</v>
      </c>
      <c r="D39" s="6">
        <v>1</v>
      </c>
      <c r="E39" s="6">
        <v>1</v>
      </c>
    </row>
    <row r="40" spans="1:6" x14ac:dyDescent="0.3">
      <c r="A40" s="6" t="s">
        <v>185</v>
      </c>
      <c r="B40" s="6" t="s">
        <v>224</v>
      </c>
      <c r="C40" s="6" t="s">
        <v>306</v>
      </c>
      <c r="D40" s="6">
        <v>1</v>
      </c>
      <c r="E40" s="6">
        <v>1</v>
      </c>
    </row>
    <row r="41" spans="1:6" x14ac:dyDescent="0.3">
      <c r="A41" s="6" t="s">
        <v>185</v>
      </c>
      <c r="B41" s="6" t="s">
        <v>225</v>
      </c>
      <c r="C41" s="6" t="s">
        <v>307</v>
      </c>
      <c r="D41" s="6">
        <v>1</v>
      </c>
      <c r="E41" s="6">
        <v>1</v>
      </c>
    </row>
    <row r="42" spans="1:6" x14ac:dyDescent="0.3">
      <c r="A42" s="6" t="s">
        <v>185</v>
      </c>
      <c r="B42" s="6" t="s">
        <v>226</v>
      </c>
      <c r="C42" s="6" t="s">
        <v>308</v>
      </c>
      <c r="D42" s="6">
        <v>1</v>
      </c>
      <c r="E42" s="6">
        <v>1</v>
      </c>
    </row>
    <row r="43" spans="1:6" x14ac:dyDescent="0.3">
      <c r="A43" s="6" t="s">
        <v>185</v>
      </c>
      <c r="B43" s="6" t="s">
        <v>227</v>
      </c>
      <c r="C43" s="6" t="s">
        <v>228</v>
      </c>
      <c r="D43" s="6">
        <v>1</v>
      </c>
      <c r="E43" s="6">
        <v>1</v>
      </c>
    </row>
    <row r="44" spans="1:6" x14ac:dyDescent="0.3">
      <c r="A44" s="6" t="s">
        <v>185</v>
      </c>
      <c r="B44" s="6" t="s">
        <v>229</v>
      </c>
      <c r="C44" s="6" t="s">
        <v>230</v>
      </c>
      <c r="D44" s="6">
        <v>1</v>
      </c>
      <c r="E44" s="6">
        <v>1</v>
      </c>
    </row>
    <row r="45" spans="1:6" x14ac:dyDescent="0.3">
      <c r="A45" s="6" t="s">
        <v>185</v>
      </c>
      <c r="B45" s="6" t="s">
        <v>231</v>
      </c>
      <c r="C45" s="6" t="s">
        <v>232</v>
      </c>
      <c r="D45" s="6">
        <v>1</v>
      </c>
      <c r="E45" s="6">
        <v>1</v>
      </c>
    </row>
    <row r="46" spans="1:6" x14ac:dyDescent="0.3">
      <c r="A46" s="6" t="s">
        <v>185</v>
      </c>
      <c r="B46" s="6" t="s">
        <v>233</v>
      </c>
      <c r="C46" s="6" t="s">
        <v>234</v>
      </c>
      <c r="D46" s="6">
        <v>1</v>
      </c>
      <c r="E46" s="6">
        <v>1</v>
      </c>
    </row>
    <row r="47" spans="1:6" x14ac:dyDescent="0.3">
      <c r="A47" s="6" t="s">
        <v>185</v>
      </c>
      <c r="B47" t="s">
        <v>235</v>
      </c>
      <c r="C47" t="s">
        <v>236</v>
      </c>
      <c r="D47" s="6">
        <v>1</v>
      </c>
      <c r="E47" s="6">
        <v>1</v>
      </c>
    </row>
    <row r="48" spans="1:6" x14ac:dyDescent="0.3">
      <c r="A48" s="6" t="s">
        <v>185</v>
      </c>
      <c r="B48" t="s">
        <v>237</v>
      </c>
      <c r="C48" t="s">
        <v>238</v>
      </c>
      <c r="D48" s="6">
        <v>1</v>
      </c>
      <c r="E48" s="6">
        <v>1</v>
      </c>
    </row>
    <row r="49" spans="1:5" x14ac:dyDescent="0.3">
      <c r="A49" s="6" t="s">
        <v>185</v>
      </c>
      <c r="B49" t="s">
        <v>239</v>
      </c>
      <c r="C49" t="s">
        <v>240</v>
      </c>
      <c r="D49" s="6">
        <v>1</v>
      </c>
      <c r="E49" s="6">
        <v>1</v>
      </c>
    </row>
    <row r="50" spans="1:5" x14ac:dyDescent="0.3">
      <c r="A50" s="6" t="s">
        <v>185</v>
      </c>
      <c r="B50" t="s">
        <v>241</v>
      </c>
      <c r="C50" t="s">
        <v>242</v>
      </c>
      <c r="D50" s="6">
        <v>1</v>
      </c>
      <c r="E50" s="6">
        <v>1</v>
      </c>
    </row>
    <row r="51" spans="1:5" x14ac:dyDescent="0.3">
      <c r="A51" s="6" t="s">
        <v>185</v>
      </c>
      <c r="B51" t="s">
        <v>243</v>
      </c>
      <c r="C51" t="s">
        <v>244</v>
      </c>
      <c r="D51" s="6">
        <v>1</v>
      </c>
      <c r="E51" s="6">
        <v>1</v>
      </c>
    </row>
    <row r="52" spans="1:5" x14ac:dyDescent="0.3">
      <c r="A52" t="s">
        <v>187</v>
      </c>
      <c r="B52" t="s">
        <v>389</v>
      </c>
      <c r="C52" t="s">
        <v>390</v>
      </c>
      <c r="D52">
        <v>1</v>
      </c>
    </row>
    <row r="53" spans="1:5" x14ac:dyDescent="0.3">
      <c r="A53" t="s">
        <v>187</v>
      </c>
      <c r="B53" t="s">
        <v>388</v>
      </c>
      <c r="C53" t="s">
        <v>391</v>
      </c>
      <c r="D53">
        <v>1</v>
      </c>
    </row>
    <row r="54" spans="1:5" x14ac:dyDescent="0.3">
      <c r="A54" t="s">
        <v>185</v>
      </c>
      <c r="B54" t="s">
        <v>420</v>
      </c>
      <c r="C54" t="s">
        <v>421</v>
      </c>
      <c r="D54">
        <v>2</v>
      </c>
    </row>
    <row r="55" spans="1:5" x14ac:dyDescent="0.3">
      <c r="A55" s="6" t="s">
        <v>185</v>
      </c>
      <c r="B55" t="s">
        <v>431</v>
      </c>
      <c r="C55" t="s">
        <v>432</v>
      </c>
      <c r="D55" s="6">
        <v>1</v>
      </c>
      <c r="E55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E7D1F-8EE9-4A68-A35E-ACD1B847EA69}">
  <dimension ref="A1:F81"/>
  <sheetViews>
    <sheetView topLeftCell="A73" workbookViewId="0">
      <selection activeCell="G52" sqref="G52"/>
    </sheetView>
  </sheetViews>
  <sheetFormatPr defaultRowHeight="14.4" x14ac:dyDescent="0.3"/>
  <cols>
    <col min="3" max="3" width="14.6640625" customWidth="1"/>
  </cols>
  <sheetData>
    <row r="1" spans="1:5" ht="18" x14ac:dyDescent="0.35">
      <c r="A1" s="5"/>
    </row>
    <row r="2" spans="1:5" x14ac:dyDescent="0.3">
      <c r="A2" t="s">
        <v>182</v>
      </c>
    </row>
    <row r="4" spans="1:5" x14ac:dyDescent="0.3">
      <c r="A4" s="2" t="s">
        <v>200</v>
      </c>
    </row>
    <row r="5" spans="1:5" x14ac:dyDescent="0.3">
      <c r="D5" t="s">
        <v>183</v>
      </c>
      <c r="E5" t="s">
        <v>184</v>
      </c>
    </row>
    <row r="6" spans="1:5" x14ac:dyDescent="0.3">
      <c r="A6" t="s">
        <v>187</v>
      </c>
      <c r="B6" t="s">
        <v>115</v>
      </c>
      <c r="C6" t="s">
        <v>188</v>
      </c>
      <c r="D6">
        <v>1</v>
      </c>
    </row>
    <row r="7" spans="1:5" x14ac:dyDescent="0.3">
      <c r="A7" t="s">
        <v>187</v>
      </c>
      <c r="B7" t="s">
        <v>116</v>
      </c>
      <c r="C7" t="s">
        <v>189</v>
      </c>
      <c r="D7">
        <v>1</v>
      </c>
    </row>
    <row r="8" spans="1:5" x14ac:dyDescent="0.3">
      <c r="A8" t="s">
        <v>187</v>
      </c>
      <c r="B8" t="s">
        <v>117</v>
      </c>
      <c r="C8" t="s">
        <v>190</v>
      </c>
      <c r="D8">
        <v>1</v>
      </c>
    </row>
    <row r="9" spans="1:5" x14ac:dyDescent="0.3">
      <c r="A9" t="s">
        <v>187</v>
      </c>
      <c r="B9" t="s">
        <v>118</v>
      </c>
      <c r="C9" t="s">
        <v>191</v>
      </c>
      <c r="D9">
        <v>1</v>
      </c>
    </row>
    <row r="10" spans="1:5" x14ac:dyDescent="0.3">
      <c r="A10" t="s">
        <v>187</v>
      </c>
      <c r="B10" t="s">
        <v>119</v>
      </c>
      <c r="C10" t="s">
        <v>192</v>
      </c>
      <c r="D10">
        <v>1</v>
      </c>
    </row>
    <row r="11" spans="1:5" x14ac:dyDescent="0.3">
      <c r="A11" t="s">
        <v>187</v>
      </c>
      <c r="B11" t="s">
        <v>120</v>
      </c>
      <c r="C11" t="s">
        <v>193</v>
      </c>
      <c r="D11">
        <v>1</v>
      </c>
    </row>
    <row r="12" spans="1:5" x14ac:dyDescent="0.3">
      <c r="A12" t="s">
        <v>187</v>
      </c>
      <c r="B12" t="s">
        <v>121</v>
      </c>
      <c r="C12" t="s">
        <v>194</v>
      </c>
      <c r="D12">
        <v>1</v>
      </c>
    </row>
    <row r="13" spans="1:5" x14ac:dyDescent="0.3">
      <c r="A13" t="s">
        <v>187</v>
      </c>
      <c r="B13" t="s">
        <v>122</v>
      </c>
      <c r="C13" t="s">
        <v>195</v>
      </c>
      <c r="D13">
        <v>1</v>
      </c>
    </row>
    <row r="14" spans="1:5" x14ac:dyDescent="0.3">
      <c r="A14" t="s">
        <v>187</v>
      </c>
      <c r="B14" t="s">
        <v>123</v>
      </c>
      <c r="C14" t="s">
        <v>196</v>
      </c>
      <c r="D14">
        <v>1</v>
      </c>
    </row>
    <row r="15" spans="1:5" x14ac:dyDescent="0.3">
      <c r="A15" t="s">
        <v>187</v>
      </c>
      <c r="B15" t="s">
        <v>124</v>
      </c>
      <c r="C15" t="s">
        <v>201</v>
      </c>
      <c r="D15">
        <v>1</v>
      </c>
    </row>
    <row r="16" spans="1:5" x14ac:dyDescent="0.3">
      <c r="A16" t="s">
        <v>187</v>
      </c>
      <c r="B16" t="s">
        <v>125</v>
      </c>
      <c r="C16" t="s">
        <v>202</v>
      </c>
      <c r="D16">
        <v>1</v>
      </c>
    </row>
    <row r="17" spans="1:4" x14ac:dyDescent="0.3">
      <c r="A17" t="s">
        <v>187</v>
      </c>
      <c r="B17" t="s">
        <v>126</v>
      </c>
      <c r="C17" t="s">
        <v>203</v>
      </c>
      <c r="D17">
        <v>1</v>
      </c>
    </row>
    <row r="18" spans="1:4" x14ac:dyDescent="0.3">
      <c r="A18" t="s">
        <v>187</v>
      </c>
      <c r="B18" t="s">
        <v>127</v>
      </c>
      <c r="C18" t="s">
        <v>245</v>
      </c>
      <c r="D18">
        <v>1</v>
      </c>
    </row>
    <row r="19" spans="1:4" x14ac:dyDescent="0.3">
      <c r="A19" t="s">
        <v>187</v>
      </c>
      <c r="B19" t="s">
        <v>128</v>
      </c>
      <c r="C19" t="s">
        <v>204</v>
      </c>
      <c r="D19">
        <v>1</v>
      </c>
    </row>
    <row r="20" spans="1:4" x14ac:dyDescent="0.3">
      <c r="A20" t="s">
        <v>187</v>
      </c>
      <c r="B20" t="s">
        <v>129</v>
      </c>
      <c r="C20" t="s">
        <v>205</v>
      </c>
      <c r="D20">
        <v>1</v>
      </c>
    </row>
    <row r="21" spans="1:4" x14ac:dyDescent="0.3">
      <c r="A21" t="s">
        <v>187</v>
      </c>
      <c r="B21" t="s">
        <v>130</v>
      </c>
      <c r="C21" t="s">
        <v>206</v>
      </c>
      <c r="D21">
        <v>1</v>
      </c>
    </row>
    <row r="22" spans="1:4" x14ac:dyDescent="0.3">
      <c r="A22" t="s">
        <v>187</v>
      </c>
      <c r="B22" t="s">
        <v>131</v>
      </c>
      <c r="C22" t="s">
        <v>207</v>
      </c>
      <c r="D22">
        <v>1</v>
      </c>
    </row>
    <row r="23" spans="1:4" x14ac:dyDescent="0.3">
      <c r="A23" t="s">
        <v>187</v>
      </c>
      <c r="B23" t="s">
        <v>132</v>
      </c>
      <c r="C23" t="s">
        <v>208</v>
      </c>
      <c r="D23">
        <v>1</v>
      </c>
    </row>
    <row r="24" spans="1:4" x14ac:dyDescent="0.3">
      <c r="A24" t="s">
        <v>187</v>
      </c>
      <c r="B24" t="s">
        <v>133</v>
      </c>
      <c r="C24" t="s">
        <v>246</v>
      </c>
      <c r="D24">
        <v>1</v>
      </c>
    </row>
    <row r="25" spans="1:4" x14ac:dyDescent="0.3">
      <c r="A25" t="s">
        <v>187</v>
      </c>
      <c r="B25" t="s">
        <v>134</v>
      </c>
      <c r="C25" t="s">
        <v>209</v>
      </c>
      <c r="D25">
        <v>1</v>
      </c>
    </row>
    <row r="26" spans="1:4" x14ac:dyDescent="0.3">
      <c r="A26" t="s">
        <v>187</v>
      </c>
      <c r="B26" t="s">
        <v>135</v>
      </c>
      <c r="C26" t="s">
        <v>210</v>
      </c>
      <c r="D26">
        <v>1</v>
      </c>
    </row>
    <row r="27" spans="1:4" x14ac:dyDescent="0.3">
      <c r="A27" t="s">
        <v>187</v>
      </c>
      <c r="B27" t="s">
        <v>136</v>
      </c>
      <c r="C27" t="s">
        <v>211</v>
      </c>
      <c r="D27">
        <v>1</v>
      </c>
    </row>
    <row r="28" spans="1:4" x14ac:dyDescent="0.3">
      <c r="A28" t="s">
        <v>187</v>
      </c>
      <c r="B28" t="s">
        <v>137</v>
      </c>
      <c r="C28" t="s">
        <v>247</v>
      </c>
      <c r="D28">
        <v>1</v>
      </c>
    </row>
    <row r="29" spans="1:4" x14ac:dyDescent="0.3">
      <c r="A29" t="s">
        <v>187</v>
      </c>
      <c r="B29" t="s">
        <v>138</v>
      </c>
      <c r="C29" t="s">
        <v>212</v>
      </c>
      <c r="D29">
        <v>1</v>
      </c>
    </row>
    <row r="30" spans="1:4" x14ac:dyDescent="0.3">
      <c r="A30" t="s">
        <v>187</v>
      </c>
      <c r="B30" t="s">
        <v>139</v>
      </c>
      <c r="C30" t="s">
        <v>213</v>
      </c>
      <c r="D30">
        <v>1</v>
      </c>
    </row>
    <row r="31" spans="1:4" x14ac:dyDescent="0.3">
      <c r="A31" t="s">
        <v>187</v>
      </c>
      <c r="B31" t="s">
        <v>140</v>
      </c>
      <c r="C31" t="s">
        <v>214</v>
      </c>
      <c r="D31">
        <v>1</v>
      </c>
    </row>
    <row r="32" spans="1:4" x14ac:dyDescent="0.3">
      <c r="A32" t="s">
        <v>187</v>
      </c>
      <c r="B32" t="s">
        <v>141</v>
      </c>
      <c r="C32" t="s">
        <v>215</v>
      </c>
      <c r="D32">
        <v>1</v>
      </c>
    </row>
    <row r="33" spans="1:6" x14ac:dyDescent="0.3">
      <c r="A33" t="s">
        <v>187</v>
      </c>
      <c r="B33" t="s">
        <v>142</v>
      </c>
      <c r="C33" t="s">
        <v>216</v>
      </c>
      <c r="D33">
        <v>1</v>
      </c>
    </row>
    <row r="34" spans="1:6" x14ac:dyDescent="0.3">
      <c r="A34" t="s">
        <v>187</v>
      </c>
      <c r="B34" t="s">
        <v>143</v>
      </c>
      <c r="C34" t="s">
        <v>217</v>
      </c>
      <c r="D34">
        <v>1</v>
      </c>
    </row>
    <row r="35" spans="1:6" x14ac:dyDescent="0.3">
      <c r="A35" t="s">
        <v>187</v>
      </c>
      <c r="B35" t="s">
        <v>144</v>
      </c>
      <c r="C35" t="s">
        <v>219</v>
      </c>
      <c r="D35">
        <v>1</v>
      </c>
    </row>
    <row r="36" spans="1:6" x14ac:dyDescent="0.3">
      <c r="A36" t="s">
        <v>187</v>
      </c>
      <c r="B36" t="s">
        <v>220</v>
      </c>
      <c r="C36" t="s">
        <v>221</v>
      </c>
      <c r="D36">
        <v>1</v>
      </c>
    </row>
    <row r="37" spans="1:6" x14ac:dyDescent="0.3">
      <c r="A37" t="s">
        <v>197</v>
      </c>
      <c r="B37" t="s">
        <v>222</v>
      </c>
      <c r="C37" t="s">
        <v>218</v>
      </c>
      <c r="D37">
        <v>3</v>
      </c>
      <c r="F37" t="s">
        <v>198</v>
      </c>
    </row>
    <row r="38" spans="1:6" x14ac:dyDescent="0.3">
      <c r="A38" t="s">
        <v>185</v>
      </c>
      <c r="B38" t="s">
        <v>199</v>
      </c>
      <c r="C38" t="s">
        <v>186</v>
      </c>
      <c r="D38">
        <v>1</v>
      </c>
      <c r="E38">
        <v>1</v>
      </c>
    </row>
    <row r="39" spans="1:6" x14ac:dyDescent="0.3">
      <c r="A39" s="6" t="s">
        <v>185</v>
      </c>
      <c r="B39" s="6" t="s">
        <v>223</v>
      </c>
      <c r="C39" s="6" t="s">
        <v>305</v>
      </c>
      <c r="D39" s="6">
        <v>1</v>
      </c>
      <c r="E39" s="6">
        <v>1</v>
      </c>
    </row>
    <row r="40" spans="1:6" x14ac:dyDescent="0.3">
      <c r="A40" s="6" t="s">
        <v>185</v>
      </c>
      <c r="B40" s="6" t="s">
        <v>224</v>
      </c>
      <c r="C40" s="6" t="s">
        <v>306</v>
      </c>
      <c r="D40" s="6">
        <v>1</v>
      </c>
      <c r="E40" s="6">
        <v>1</v>
      </c>
    </row>
    <row r="41" spans="1:6" x14ac:dyDescent="0.3">
      <c r="A41" s="6" t="s">
        <v>185</v>
      </c>
      <c r="B41" s="6" t="s">
        <v>225</v>
      </c>
      <c r="C41" s="6" t="s">
        <v>307</v>
      </c>
      <c r="D41" s="6">
        <v>1</v>
      </c>
      <c r="E41" s="6">
        <v>1</v>
      </c>
    </row>
    <row r="42" spans="1:6" x14ac:dyDescent="0.3">
      <c r="A42" s="6" t="s">
        <v>185</v>
      </c>
      <c r="B42" s="6" t="s">
        <v>226</v>
      </c>
      <c r="C42" s="6" t="s">
        <v>308</v>
      </c>
      <c r="D42" s="6">
        <v>1</v>
      </c>
      <c r="E42" s="6">
        <v>1</v>
      </c>
    </row>
    <row r="43" spans="1:6" x14ac:dyDescent="0.3">
      <c r="A43" s="6" t="s">
        <v>185</v>
      </c>
      <c r="B43" s="6" t="s">
        <v>227</v>
      </c>
      <c r="C43" s="6" t="s">
        <v>228</v>
      </c>
      <c r="D43" s="6">
        <v>1</v>
      </c>
      <c r="E43" s="6">
        <v>1</v>
      </c>
    </row>
    <row r="44" spans="1:6" x14ac:dyDescent="0.3">
      <c r="A44" s="6" t="s">
        <v>185</v>
      </c>
      <c r="B44" s="6" t="s">
        <v>229</v>
      </c>
      <c r="C44" s="6" t="s">
        <v>230</v>
      </c>
      <c r="D44" s="6">
        <v>1</v>
      </c>
      <c r="E44" s="6">
        <v>1</v>
      </c>
    </row>
    <row r="45" spans="1:6" x14ac:dyDescent="0.3">
      <c r="A45" s="6" t="s">
        <v>185</v>
      </c>
      <c r="B45" s="6" t="s">
        <v>231</v>
      </c>
      <c r="C45" s="6" t="s">
        <v>232</v>
      </c>
      <c r="D45" s="6">
        <v>1</v>
      </c>
      <c r="E45" s="6">
        <v>1</v>
      </c>
    </row>
    <row r="46" spans="1:6" x14ac:dyDescent="0.3">
      <c r="A46" s="6" t="s">
        <v>185</v>
      </c>
      <c r="B46" s="6" t="s">
        <v>233</v>
      </c>
      <c r="C46" s="6" t="s">
        <v>234</v>
      </c>
      <c r="D46" s="6">
        <v>1</v>
      </c>
      <c r="E46" s="6">
        <v>1</v>
      </c>
    </row>
    <row r="47" spans="1:6" x14ac:dyDescent="0.3">
      <c r="A47" s="6" t="s">
        <v>185</v>
      </c>
      <c r="B47" t="s">
        <v>235</v>
      </c>
      <c r="C47" t="s">
        <v>236</v>
      </c>
      <c r="D47" s="6">
        <v>1</v>
      </c>
      <c r="E47" s="6">
        <v>1</v>
      </c>
    </row>
    <row r="48" spans="1:6" x14ac:dyDescent="0.3">
      <c r="A48" s="6" t="s">
        <v>185</v>
      </c>
      <c r="B48" t="s">
        <v>237</v>
      </c>
      <c r="C48" t="s">
        <v>238</v>
      </c>
      <c r="D48" s="6">
        <v>1</v>
      </c>
      <c r="E48" s="6">
        <v>1</v>
      </c>
    </row>
    <row r="49" spans="1:5" x14ac:dyDescent="0.3">
      <c r="A49" s="6" t="s">
        <v>185</v>
      </c>
      <c r="B49" t="s">
        <v>239</v>
      </c>
      <c r="C49" t="s">
        <v>240</v>
      </c>
      <c r="D49" s="6">
        <v>1</v>
      </c>
      <c r="E49" s="6">
        <v>1</v>
      </c>
    </row>
    <row r="50" spans="1:5" x14ac:dyDescent="0.3">
      <c r="A50" s="6" t="s">
        <v>185</v>
      </c>
      <c r="B50" t="s">
        <v>241</v>
      </c>
      <c r="C50" t="s">
        <v>242</v>
      </c>
      <c r="D50" s="6">
        <v>1</v>
      </c>
      <c r="E50" s="6">
        <v>1</v>
      </c>
    </row>
    <row r="51" spans="1:5" x14ac:dyDescent="0.3">
      <c r="A51" s="6" t="s">
        <v>185</v>
      </c>
      <c r="B51" t="s">
        <v>243</v>
      </c>
      <c r="C51" t="s">
        <v>244</v>
      </c>
      <c r="D51" s="6">
        <v>1</v>
      </c>
      <c r="E51" s="6">
        <v>1</v>
      </c>
    </row>
    <row r="52" spans="1:5" x14ac:dyDescent="0.3">
      <c r="A52" s="6" t="s">
        <v>185</v>
      </c>
      <c r="B52" t="s">
        <v>433</v>
      </c>
      <c r="C52" t="s">
        <v>445</v>
      </c>
      <c r="D52" s="6">
        <v>1</v>
      </c>
    </row>
    <row r="53" spans="1:5" x14ac:dyDescent="0.3">
      <c r="A53" s="6" t="s">
        <v>185</v>
      </c>
      <c r="B53" t="s">
        <v>442</v>
      </c>
      <c r="C53" t="s">
        <v>446</v>
      </c>
      <c r="D53" s="6">
        <v>1</v>
      </c>
    </row>
    <row r="54" spans="1:5" x14ac:dyDescent="0.3">
      <c r="A54" s="6" t="s">
        <v>187</v>
      </c>
      <c r="B54" t="s">
        <v>439</v>
      </c>
      <c r="C54" t="s">
        <v>443</v>
      </c>
      <c r="D54" s="6">
        <v>1</v>
      </c>
    </row>
    <row r="55" spans="1:5" x14ac:dyDescent="0.3">
      <c r="A55" s="6" t="s">
        <v>197</v>
      </c>
      <c r="B55" t="s">
        <v>441</v>
      </c>
      <c r="C55" t="s">
        <v>444</v>
      </c>
      <c r="D55" s="6">
        <v>2</v>
      </c>
    </row>
    <row r="56" spans="1:5" x14ac:dyDescent="0.3">
      <c r="A56" s="6" t="s">
        <v>185</v>
      </c>
      <c r="B56" t="s">
        <v>689</v>
      </c>
      <c r="C56" t="s">
        <v>690</v>
      </c>
      <c r="D56" s="6">
        <v>1</v>
      </c>
    </row>
    <row r="80" spans="1:5" x14ac:dyDescent="0.3">
      <c r="A80" s="34"/>
      <c r="B80" s="34"/>
      <c r="C80" s="34"/>
      <c r="D80" s="34" t="s">
        <v>183</v>
      </c>
      <c r="E80" s="34" t="s">
        <v>184</v>
      </c>
    </row>
    <row r="81" spans="1:5" x14ac:dyDescent="0.3">
      <c r="A81" t="s">
        <v>185</v>
      </c>
      <c r="B81" t="s">
        <v>199</v>
      </c>
      <c r="C81" t="s">
        <v>385</v>
      </c>
      <c r="D81">
        <v>1</v>
      </c>
      <c r="E8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236"/>
  <sheetViews>
    <sheetView topLeftCell="A9" zoomScale="55" zoomScaleNormal="55" workbookViewId="0">
      <selection activeCell="A28" sqref="A28"/>
    </sheetView>
  </sheetViews>
  <sheetFormatPr defaultRowHeight="14.4" x14ac:dyDescent="0.3"/>
  <cols>
    <col min="3" max="3" width="3.5546875" customWidth="1"/>
  </cols>
  <sheetData>
    <row r="1" spans="1:46" ht="18" x14ac:dyDescent="0.35">
      <c r="A1" s="5" t="s">
        <v>38</v>
      </c>
    </row>
    <row r="2" spans="1:46" x14ac:dyDescent="0.3">
      <c r="A2" s="12" t="s">
        <v>39</v>
      </c>
      <c r="B2" s="12" t="s">
        <v>40</v>
      </c>
      <c r="C2" s="12" t="s">
        <v>41</v>
      </c>
      <c r="D2" s="12" t="s">
        <v>42</v>
      </c>
      <c r="E2" s="12" t="s">
        <v>43</v>
      </c>
      <c r="F2" s="12" t="s">
        <v>44</v>
      </c>
      <c r="G2" s="12" t="s">
        <v>45</v>
      </c>
      <c r="H2" s="12" t="s">
        <v>46</v>
      </c>
      <c r="I2" s="12" t="s">
        <v>47</v>
      </c>
      <c r="J2" s="12" t="s">
        <v>48</v>
      </c>
      <c r="K2" s="12" t="s">
        <v>49</v>
      </c>
      <c r="L2" s="12" t="s">
        <v>50</v>
      </c>
      <c r="M2" s="12" t="s">
        <v>51</v>
      </c>
      <c r="N2" s="12" t="s">
        <v>52</v>
      </c>
      <c r="O2" s="12" t="s">
        <v>53</v>
      </c>
      <c r="P2" s="12" t="s">
        <v>54</v>
      </c>
      <c r="Q2" s="13" t="s">
        <v>55</v>
      </c>
      <c r="R2" s="13" t="s">
        <v>56</v>
      </c>
      <c r="S2" s="12" t="s">
        <v>57</v>
      </c>
      <c r="T2" s="12" t="s">
        <v>58</v>
      </c>
      <c r="U2" s="12" t="s">
        <v>59</v>
      </c>
      <c r="V2" s="12" t="s">
        <v>60</v>
      </c>
      <c r="W2" s="12" t="s">
        <v>61</v>
      </c>
      <c r="X2" s="12" t="s">
        <v>0</v>
      </c>
      <c r="Y2" s="12" t="s">
        <v>62</v>
      </c>
      <c r="Z2" s="12" t="s">
        <v>63</v>
      </c>
      <c r="AA2" s="12" t="s">
        <v>64</v>
      </c>
      <c r="AB2" s="12" t="s">
        <v>65</v>
      </c>
      <c r="AC2" s="12" t="s">
        <v>66</v>
      </c>
      <c r="AD2" s="12" t="s">
        <v>67</v>
      </c>
      <c r="AE2" s="12" t="s">
        <v>68</v>
      </c>
      <c r="AF2" s="12" t="s">
        <v>69</v>
      </c>
      <c r="AG2" s="12" t="s">
        <v>70</v>
      </c>
      <c r="AH2" s="12" t="s">
        <v>71</v>
      </c>
      <c r="AI2" s="12" t="s">
        <v>72</v>
      </c>
      <c r="AJ2" s="12" t="s">
        <v>73</v>
      </c>
      <c r="AK2" s="12" t="s">
        <v>74</v>
      </c>
      <c r="AL2" s="12" t="s">
        <v>75</v>
      </c>
      <c r="AM2" s="12" t="s">
        <v>76</v>
      </c>
      <c r="AN2" s="12" t="s">
        <v>77</v>
      </c>
      <c r="AO2" s="12" t="s">
        <v>78</v>
      </c>
      <c r="AP2" s="12" t="s">
        <v>79</v>
      </c>
      <c r="AQ2" s="12" t="s">
        <v>80</v>
      </c>
      <c r="AR2" s="12" t="s">
        <v>81</v>
      </c>
      <c r="AS2" s="12" t="s">
        <v>82</v>
      </c>
      <c r="AT2" s="12" t="s">
        <v>83</v>
      </c>
    </row>
    <row r="4" spans="1:46" x14ac:dyDescent="0.3">
      <c r="A4" s="8" t="s">
        <v>85</v>
      </c>
      <c r="B4" s="6"/>
      <c r="D4" s="8" t="s">
        <v>86</v>
      </c>
      <c r="E4" s="8"/>
      <c r="F4" s="8" t="s">
        <v>87</v>
      </c>
      <c r="G4" s="8" t="s">
        <v>1</v>
      </c>
      <c r="H4" s="8"/>
      <c r="I4" s="8"/>
      <c r="J4" s="6"/>
      <c r="K4" s="8" t="s">
        <v>88</v>
      </c>
      <c r="P4" s="8" t="s">
        <v>89</v>
      </c>
      <c r="Q4" s="6"/>
      <c r="R4" s="6"/>
      <c r="S4" s="2" t="s">
        <v>90</v>
      </c>
      <c r="T4" s="2"/>
      <c r="Z4" s="2" t="s">
        <v>91</v>
      </c>
      <c r="AB4" s="2" t="s">
        <v>92</v>
      </c>
      <c r="AD4" s="2" t="s">
        <v>93</v>
      </c>
      <c r="AI4" s="2" t="s">
        <v>248</v>
      </c>
      <c r="AM4" s="2"/>
    </row>
    <row r="5" spans="1:46" x14ac:dyDescent="0.3">
      <c r="A5" s="7" t="s">
        <v>94</v>
      </c>
      <c r="B5" s="7"/>
      <c r="D5" s="9" t="s">
        <v>95</v>
      </c>
      <c r="E5" s="7" t="s">
        <v>94</v>
      </c>
      <c r="F5" s="7" t="s">
        <v>94</v>
      </c>
      <c r="G5" s="7" t="s">
        <v>97</v>
      </c>
      <c r="H5" s="7" t="s">
        <v>95</v>
      </c>
      <c r="I5" s="7" t="s">
        <v>98</v>
      </c>
      <c r="J5" s="7" t="s">
        <v>14</v>
      </c>
      <c r="K5" s="9" t="s">
        <v>94</v>
      </c>
      <c r="L5" s="9" t="s">
        <v>99</v>
      </c>
      <c r="M5" s="9" t="s">
        <v>100</v>
      </c>
      <c r="N5" s="9" t="s">
        <v>101</v>
      </c>
      <c r="O5" s="9" t="s">
        <v>102</v>
      </c>
      <c r="P5" s="7" t="s">
        <v>99</v>
      </c>
      <c r="Q5" s="7" t="s">
        <v>103</v>
      </c>
      <c r="R5" s="7" t="s">
        <v>104</v>
      </c>
      <c r="S5" s="7" t="s">
        <v>105</v>
      </c>
      <c r="T5" s="7" t="s">
        <v>106</v>
      </c>
      <c r="U5" s="7" t="s">
        <v>103</v>
      </c>
      <c r="V5" s="7" t="s">
        <v>107</v>
      </c>
      <c r="W5" s="7" t="s">
        <v>104</v>
      </c>
      <c r="X5" s="7" t="s">
        <v>108</v>
      </c>
      <c r="Y5" s="7" t="s">
        <v>109</v>
      </c>
      <c r="Z5" s="7" t="s">
        <v>99</v>
      </c>
      <c r="AA5" s="7" t="s">
        <v>110</v>
      </c>
      <c r="AB5" s="8" t="s">
        <v>111</v>
      </c>
      <c r="AD5" s="7" t="s">
        <v>112</v>
      </c>
      <c r="AE5" s="7" t="s">
        <v>113</v>
      </c>
      <c r="AF5" s="7" t="s">
        <v>114</v>
      </c>
      <c r="AI5" s="9" t="s">
        <v>222</v>
      </c>
      <c r="AM5" t="s">
        <v>386</v>
      </c>
      <c r="AN5" t="s">
        <v>387</v>
      </c>
    </row>
    <row r="6" spans="1:46" x14ac:dyDescent="0.3">
      <c r="A6" s="6" t="s">
        <v>115</v>
      </c>
      <c r="B6" s="6"/>
      <c r="D6" t="s">
        <v>116</v>
      </c>
      <c r="E6" t="s">
        <v>117</v>
      </c>
      <c r="F6" t="s">
        <v>118</v>
      </c>
      <c r="G6" t="s">
        <v>119</v>
      </c>
      <c r="H6" t="s">
        <v>120</v>
      </c>
      <c r="I6" t="s">
        <v>121</v>
      </c>
      <c r="J6" t="s">
        <v>122</v>
      </c>
      <c r="K6" t="s">
        <v>123</v>
      </c>
      <c r="L6" t="s">
        <v>124</v>
      </c>
      <c r="M6" t="s">
        <v>125</v>
      </c>
      <c r="N6" t="s">
        <v>126</v>
      </c>
      <c r="O6" t="s">
        <v>127</v>
      </c>
      <c r="P6" s="10" t="s">
        <v>128</v>
      </c>
      <c r="Q6" s="10" t="s">
        <v>129</v>
      </c>
      <c r="R6" s="10" t="s">
        <v>130</v>
      </c>
      <c r="S6" s="6" t="s">
        <v>131</v>
      </c>
      <c r="T6" s="6" t="s">
        <v>132</v>
      </c>
      <c r="U6" s="6" t="s">
        <v>133</v>
      </c>
      <c r="V6" s="6" t="s">
        <v>134</v>
      </c>
      <c r="W6" s="6" t="s">
        <v>135</v>
      </c>
      <c r="X6" s="6" t="s">
        <v>136</v>
      </c>
      <c r="Y6" s="6" t="s">
        <v>137</v>
      </c>
      <c r="Z6" s="6" t="s">
        <v>138</v>
      </c>
      <c r="AA6" s="6" t="s">
        <v>139</v>
      </c>
      <c r="AB6" s="6" t="s">
        <v>140</v>
      </c>
      <c r="AD6" t="s">
        <v>141</v>
      </c>
      <c r="AE6" t="s">
        <v>142</v>
      </c>
      <c r="AF6" t="s">
        <v>143</v>
      </c>
      <c r="AI6" s="6" t="s">
        <v>117</v>
      </c>
      <c r="AJ6" s="6" t="s">
        <v>116</v>
      </c>
      <c r="AK6" s="6" t="s">
        <v>138</v>
      </c>
      <c r="AM6" t="s">
        <v>388</v>
      </c>
      <c r="AN6" t="s">
        <v>389</v>
      </c>
    </row>
    <row r="7" spans="1:46" x14ac:dyDescent="0.3">
      <c r="A7" s="11" t="s">
        <v>323</v>
      </c>
      <c r="B7" t="s">
        <v>86</v>
      </c>
      <c r="D7" s="11" t="s">
        <v>323</v>
      </c>
      <c r="E7" s="11" t="str">
        <f>D7</f>
        <v>amaiz</v>
      </c>
      <c r="F7" s="11" t="s">
        <v>349</v>
      </c>
      <c r="G7" s="11" t="s">
        <v>475</v>
      </c>
      <c r="I7" s="11" t="s">
        <v>475</v>
      </c>
      <c r="J7" s="11" t="s">
        <v>13</v>
      </c>
      <c r="K7" s="11" t="s">
        <v>11</v>
      </c>
      <c r="L7" s="11" t="s">
        <v>11</v>
      </c>
      <c r="M7" s="11" t="s">
        <v>11</v>
      </c>
      <c r="N7" s="11" t="s">
        <v>11</v>
      </c>
      <c r="O7" s="11" t="s">
        <v>580</v>
      </c>
      <c r="P7" t="s">
        <v>3</v>
      </c>
      <c r="Q7" t="s">
        <v>4</v>
      </c>
      <c r="R7" t="s">
        <v>8</v>
      </c>
      <c r="T7" t="s">
        <v>16</v>
      </c>
      <c r="W7" t="s">
        <v>17</v>
      </c>
      <c r="X7" t="s">
        <v>19</v>
      </c>
      <c r="Z7" t="s">
        <v>145</v>
      </c>
      <c r="AA7" t="s">
        <v>181</v>
      </c>
      <c r="AB7" t="s">
        <v>23</v>
      </c>
      <c r="AD7" s="11" t="str">
        <f>D7</f>
        <v>amaiz</v>
      </c>
      <c r="AE7" s="11" t="str">
        <f>AD7</f>
        <v>amaiz</v>
      </c>
      <c r="AF7" s="11"/>
      <c r="AI7" s="11" t="str">
        <f>AD7</f>
        <v>amaiz</v>
      </c>
      <c r="AJ7" s="11" t="str">
        <f>AI7</f>
        <v>amaiz</v>
      </c>
      <c r="AK7" t="s">
        <v>145</v>
      </c>
      <c r="AM7" t="s">
        <v>378</v>
      </c>
    </row>
    <row r="8" spans="1:46" x14ac:dyDescent="0.3">
      <c r="A8" s="11" t="s">
        <v>324</v>
      </c>
      <c r="D8" s="11" t="s">
        <v>324</v>
      </c>
      <c r="E8" s="11" t="str">
        <f t="shared" ref="E8:E25" si="0">D8</f>
        <v>arice</v>
      </c>
      <c r="F8" s="11" t="s">
        <v>350</v>
      </c>
      <c r="G8" s="11" t="s">
        <v>2</v>
      </c>
      <c r="I8" s="11" t="s">
        <v>2</v>
      </c>
      <c r="J8" s="11" t="s">
        <v>694</v>
      </c>
      <c r="K8" s="11" t="s">
        <v>580</v>
      </c>
      <c r="L8" s="11" t="s">
        <v>580</v>
      </c>
      <c r="M8" s="11" t="s">
        <v>580</v>
      </c>
      <c r="O8" s="11" t="s">
        <v>582</v>
      </c>
      <c r="AA8" t="s">
        <v>30</v>
      </c>
      <c r="AD8" s="11" t="str">
        <f t="shared" ref="AD8:AD25" si="1">D8</f>
        <v>arice</v>
      </c>
      <c r="AE8" s="11" t="str">
        <f t="shared" ref="AE8:AE25" si="2">AD8</f>
        <v>arice</v>
      </c>
      <c r="AF8" s="11"/>
      <c r="AI8" s="11" t="str">
        <f t="shared" ref="AI8:AI25" si="3">AD8</f>
        <v>arice</v>
      </c>
      <c r="AJ8" s="11" t="str">
        <f t="shared" ref="AJ8:AJ25" si="4">AI8</f>
        <v>arice</v>
      </c>
      <c r="AK8" t="s">
        <v>145</v>
      </c>
    </row>
    <row r="9" spans="1:46" x14ac:dyDescent="0.3">
      <c r="A9" s="11" t="s">
        <v>491</v>
      </c>
      <c r="D9" s="11" t="s">
        <v>491</v>
      </c>
      <c r="E9" s="11" t="str">
        <f t="shared" si="0"/>
        <v>aocer</v>
      </c>
      <c r="F9" s="11" t="s">
        <v>351</v>
      </c>
      <c r="G9" s="11" t="s">
        <v>7</v>
      </c>
      <c r="I9" s="11" t="s">
        <v>7</v>
      </c>
      <c r="J9" s="11"/>
      <c r="K9" s="11" t="s">
        <v>582</v>
      </c>
      <c r="L9" s="11" t="s">
        <v>582</v>
      </c>
      <c r="M9" s="11" t="s">
        <v>582</v>
      </c>
      <c r="O9" s="11" t="s">
        <v>584</v>
      </c>
      <c r="AA9" t="s">
        <v>29</v>
      </c>
      <c r="AD9" s="11" t="str">
        <f t="shared" si="1"/>
        <v>aocer</v>
      </c>
      <c r="AE9" s="11" t="str">
        <f t="shared" si="2"/>
        <v>aocer</v>
      </c>
      <c r="AF9" s="11"/>
      <c r="AI9" s="11" t="str">
        <f t="shared" si="3"/>
        <v>aocer</v>
      </c>
      <c r="AJ9" s="11" t="str">
        <f t="shared" si="4"/>
        <v>aocer</v>
      </c>
      <c r="AK9" t="s">
        <v>145</v>
      </c>
    </row>
    <row r="10" spans="1:46" x14ac:dyDescent="0.3">
      <c r="A10" s="11" t="s">
        <v>325</v>
      </c>
      <c r="D10" s="11" t="s">
        <v>325</v>
      </c>
      <c r="E10" s="11" t="str">
        <f t="shared" si="0"/>
        <v>apuls</v>
      </c>
      <c r="F10" s="11" t="s">
        <v>352</v>
      </c>
      <c r="G10" s="11" t="s">
        <v>378</v>
      </c>
      <c r="I10" s="11"/>
      <c r="J10" s="11"/>
      <c r="K10" s="11" t="s">
        <v>584</v>
      </c>
      <c r="L10" s="11" t="s">
        <v>584</v>
      </c>
      <c r="M10" s="11" t="s">
        <v>584</v>
      </c>
      <c r="O10" s="11" t="s">
        <v>586</v>
      </c>
      <c r="AA10" t="s">
        <v>31</v>
      </c>
      <c r="AD10" s="11" t="str">
        <f t="shared" si="1"/>
        <v>apuls</v>
      </c>
      <c r="AE10" s="11" t="str">
        <f t="shared" si="2"/>
        <v>apuls</v>
      </c>
      <c r="AF10" s="11"/>
      <c r="AI10" s="11" t="str">
        <f t="shared" si="3"/>
        <v>apuls</v>
      </c>
      <c r="AJ10" s="11" t="str">
        <f t="shared" si="4"/>
        <v>apuls</v>
      </c>
      <c r="AK10" t="s">
        <v>145</v>
      </c>
    </row>
    <row r="11" spans="1:46" x14ac:dyDescent="0.3">
      <c r="A11" s="11" t="s">
        <v>326</v>
      </c>
      <c r="D11" s="11" t="s">
        <v>326</v>
      </c>
      <c r="E11" s="11" t="str">
        <f t="shared" si="0"/>
        <v>aoils</v>
      </c>
      <c r="F11" s="11" t="s">
        <v>353</v>
      </c>
      <c r="G11" s="11" t="s">
        <v>13</v>
      </c>
      <c r="I11" s="11"/>
      <c r="J11" s="11"/>
      <c r="K11" s="11" t="s">
        <v>586</v>
      </c>
      <c r="L11" s="11" t="s">
        <v>586</v>
      </c>
      <c r="M11" s="11" t="s">
        <v>586</v>
      </c>
      <c r="O11" s="11" t="s">
        <v>588</v>
      </c>
      <c r="AA11" t="s">
        <v>25</v>
      </c>
      <c r="AD11" s="11" t="str">
        <f t="shared" si="1"/>
        <v>aoils</v>
      </c>
      <c r="AE11" s="11" t="str">
        <f t="shared" si="2"/>
        <v>aoils</v>
      </c>
      <c r="AF11" s="11"/>
      <c r="AI11" s="11" t="str">
        <f t="shared" si="3"/>
        <v>aoils</v>
      </c>
      <c r="AJ11" s="11" t="str">
        <f t="shared" si="4"/>
        <v>aoils</v>
      </c>
      <c r="AK11" t="s">
        <v>145</v>
      </c>
    </row>
    <row r="12" spans="1:46" x14ac:dyDescent="0.3">
      <c r="A12" s="11" t="s">
        <v>327</v>
      </c>
      <c r="D12" s="11" t="s">
        <v>327</v>
      </c>
      <c r="E12" s="11" t="str">
        <f t="shared" si="0"/>
        <v>aroot</v>
      </c>
      <c r="F12" s="11" t="s">
        <v>354</v>
      </c>
      <c r="G12" s="11" t="s">
        <v>448</v>
      </c>
      <c r="I12" s="11"/>
      <c r="K12" s="11" t="s">
        <v>588</v>
      </c>
      <c r="L12" s="11" t="s">
        <v>588</v>
      </c>
      <c r="M12" s="11" t="s">
        <v>588</v>
      </c>
      <c r="O12" s="11" t="s">
        <v>379</v>
      </c>
      <c r="AD12" s="11" t="str">
        <f t="shared" si="1"/>
        <v>aroot</v>
      </c>
      <c r="AE12" s="11" t="str">
        <f t="shared" si="2"/>
        <v>aroot</v>
      </c>
      <c r="AF12" s="11"/>
      <c r="AI12" s="11" t="str">
        <f t="shared" si="3"/>
        <v>aroot</v>
      </c>
      <c r="AJ12" s="11" t="str">
        <f t="shared" si="4"/>
        <v>aroot</v>
      </c>
      <c r="AK12" t="s">
        <v>145</v>
      </c>
    </row>
    <row r="13" spans="1:46" x14ac:dyDescent="0.3">
      <c r="A13" s="11" t="s">
        <v>313</v>
      </c>
      <c r="D13" s="11" t="s">
        <v>313</v>
      </c>
      <c r="E13" s="11" t="str">
        <f t="shared" si="0"/>
        <v>avege</v>
      </c>
      <c r="F13" s="11" t="s">
        <v>310</v>
      </c>
      <c r="G13" s="11"/>
      <c r="I13" s="11"/>
      <c r="K13" s="11" t="s">
        <v>379</v>
      </c>
      <c r="L13" s="11" t="s">
        <v>379</v>
      </c>
      <c r="M13" s="11" t="s">
        <v>379</v>
      </c>
      <c r="O13" s="11" t="s">
        <v>380</v>
      </c>
      <c r="AD13" s="11" t="str">
        <f t="shared" si="1"/>
        <v>avege</v>
      </c>
      <c r="AE13" s="11" t="str">
        <f t="shared" si="2"/>
        <v>avege</v>
      </c>
      <c r="AF13" s="11"/>
      <c r="AI13" s="11" t="str">
        <f t="shared" si="3"/>
        <v>avege</v>
      </c>
      <c r="AJ13" s="11" t="str">
        <f t="shared" si="4"/>
        <v>avege</v>
      </c>
      <c r="AK13" t="s">
        <v>145</v>
      </c>
    </row>
    <row r="14" spans="1:46" x14ac:dyDescent="0.3">
      <c r="A14" s="11" t="s">
        <v>328</v>
      </c>
      <c r="D14" s="11" t="s">
        <v>328</v>
      </c>
      <c r="E14" s="11" t="str">
        <f t="shared" si="0"/>
        <v>asugr</v>
      </c>
      <c r="F14" s="11" t="s">
        <v>355</v>
      </c>
      <c r="G14" s="11"/>
      <c r="I14" s="11"/>
      <c r="K14" s="11" t="s">
        <v>380</v>
      </c>
      <c r="L14" s="11" t="s">
        <v>380</v>
      </c>
      <c r="M14" s="11" t="s">
        <v>380</v>
      </c>
      <c r="O14" s="11" t="s">
        <v>381</v>
      </c>
      <c r="AD14" s="11" t="str">
        <f t="shared" si="1"/>
        <v>asugr</v>
      </c>
      <c r="AE14" s="11" t="str">
        <f t="shared" si="2"/>
        <v>asugr</v>
      </c>
      <c r="AF14" s="11"/>
      <c r="AI14" s="11" t="str">
        <f t="shared" si="3"/>
        <v>asugr</v>
      </c>
      <c r="AJ14" s="11" t="str">
        <f t="shared" si="4"/>
        <v>asugr</v>
      </c>
      <c r="AK14" t="s">
        <v>145</v>
      </c>
    </row>
    <row r="15" spans="1:46" x14ac:dyDescent="0.3">
      <c r="A15" s="11" t="s">
        <v>315</v>
      </c>
      <c r="D15" s="11" t="s">
        <v>315</v>
      </c>
      <c r="E15" s="11" t="str">
        <f t="shared" si="0"/>
        <v>atoba</v>
      </c>
      <c r="F15" s="11" t="s">
        <v>312</v>
      </c>
      <c r="G15" s="11"/>
      <c r="K15" s="11" t="s">
        <v>381</v>
      </c>
      <c r="L15" s="11" t="s">
        <v>381</v>
      </c>
      <c r="M15" s="11" t="s">
        <v>381</v>
      </c>
      <c r="O15" s="11" t="s">
        <v>382</v>
      </c>
      <c r="AD15" s="11" t="str">
        <f t="shared" si="1"/>
        <v>atoba</v>
      </c>
      <c r="AE15" s="11" t="str">
        <f t="shared" si="2"/>
        <v>atoba</v>
      </c>
      <c r="AF15" s="11"/>
      <c r="AI15" s="11" t="str">
        <f t="shared" si="3"/>
        <v>atoba</v>
      </c>
      <c r="AJ15" s="11" t="str">
        <f t="shared" si="4"/>
        <v>atoba</v>
      </c>
      <c r="AK15" t="s">
        <v>145</v>
      </c>
    </row>
    <row r="16" spans="1:46" x14ac:dyDescent="0.3">
      <c r="A16" s="11" t="s">
        <v>329</v>
      </c>
      <c r="D16" s="11" t="s">
        <v>329</v>
      </c>
      <c r="E16" s="11" t="str">
        <f t="shared" si="0"/>
        <v>acott</v>
      </c>
      <c r="F16" s="11" t="s">
        <v>356</v>
      </c>
      <c r="G16" s="11"/>
      <c r="K16" s="11" t="s">
        <v>382</v>
      </c>
      <c r="L16" s="11" t="s">
        <v>382</v>
      </c>
      <c r="M16" s="11" t="s">
        <v>382</v>
      </c>
      <c r="O16" s="11" t="s">
        <v>383</v>
      </c>
      <c r="AD16" s="11" t="str">
        <f t="shared" si="1"/>
        <v>acott</v>
      </c>
      <c r="AE16" s="11" t="str">
        <f t="shared" si="2"/>
        <v>acott</v>
      </c>
      <c r="AF16" s="11"/>
      <c r="AI16" s="11" t="str">
        <f t="shared" si="3"/>
        <v>acott</v>
      </c>
      <c r="AJ16" s="11" t="str">
        <f t="shared" si="4"/>
        <v>acott</v>
      </c>
      <c r="AK16" t="s">
        <v>145</v>
      </c>
    </row>
    <row r="17" spans="1:37" x14ac:dyDescent="0.3">
      <c r="A17" s="11" t="s">
        <v>314</v>
      </c>
      <c r="D17" s="11" t="s">
        <v>314</v>
      </c>
      <c r="E17" s="11" t="str">
        <f t="shared" si="0"/>
        <v>afrui</v>
      </c>
      <c r="F17" s="11" t="s">
        <v>311</v>
      </c>
      <c r="G17" s="11"/>
      <c r="K17" s="11" t="s">
        <v>383</v>
      </c>
      <c r="L17" s="11" t="s">
        <v>383</v>
      </c>
      <c r="M17" s="11" t="s">
        <v>383</v>
      </c>
      <c r="O17" s="11"/>
      <c r="AD17" s="11" t="str">
        <f t="shared" si="1"/>
        <v>afrui</v>
      </c>
      <c r="AE17" s="11" t="str">
        <f t="shared" si="2"/>
        <v>afrui</v>
      </c>
      <c r="AF17" s="11"/>
      <c r="AI17" s="11" t="str">
        <f t="shared" si="3"/>
        <v>afrui</v>
      </c>
      <c r="AJ17" s="11" t="str">
        <f t="shared" si="4"/>
        <v>afrui</v>
      </c>
      <c r="AK17" t="s">
        <v>145</v>
      </c>
    </row>
    <row r="18" spans="1:37" x14ac:dyDescent="0.3">
      <c r="A18" s="11" t="s">
        <v>330</v>
      </c>
      <c r="D18" s="11" t="s">
        <v>330</v>
      </c>
      <c r="E18" s="11" t="str">
        <f t="shared" si="0"/>
        <v>acoff</v>
      </c>
      <c r="F18" s="11" t="s">
        <v>357</v>
      </c>
      <c r="G18" s="11"/>
      <c r="K18" s="11" t="s">
        <v>21</v>
      </c>
      <c r="L18" s="11" t="s">
        <v>21</v>
      </c>
      <c r="M18" s="11"/>
      <c r="O18" s="11"/>
      <c r="AD18" s="11" t="str">
        <f t="shared" si="1"/>
        <v>acoff</v>
      </c>
      <c r="AE18" s="11" t="str">
        <f t="shared" si="2"/>
        <v>acoff</v>
      </c>
      <c r="AF18" s="11"/>
      <c r="AI18" s="11" t="str">
        <f t="shared" si="3"/>
        <v>acoff</v>
      </c>
      <c r="AJ18" s="11" t="str">
        <f t="shared" si="4"/>
        <v>acoff</v>
      </c>
      <c r="AK18" t="s">
        <v>145</v>
      </c>
    </row>
    <row r="19" spans="1:37" x14ac:dyDescent="0.3">
      <c r="A19" s="11" t="s">
        <v>331</v>
      </c>
      <c r="D19" s="11" t="s">
        <v>331</v>
      </c>
      <c r="E19" s="11" t="str">
        <f t="shared" si="0"/>
        <v>aocrp</v>
      </c>
      <c r="F19" s="11" t="s">
        <v>358</v>
      </c>
      <c r="G19" s="11"/>
      <c r="K19" t="s">
        <v>25</v>
      </c>
      <c r="L19" s="11"/>
      <c r="M19" s="11"/>
      <c r="O19" s="11"/>
      <c r="AD19" s="11" t="str">
        <f t="shared" si="1"/>
        <v>aocrp</v>
      </c>
      <c r="AE19" s="11" t="str">
        <f t="shared" si="2"/>
        <v>aocrp</v>
      </c>
      <c r="AF19" s="11"/>
      <c r="AI19" s="11" t="str">
        <f t="shared" si="3"/>
        <v>aocrp</v>
      </c>
      <c r="AJ19" s="11" t="str">
        <f t="shared" si="4"/>
        <v>aocrp</v>
      </c>
      <c r="AK19" t="s">
        <v>145</v>
      </c>
    </row>
    <row r="20" spans="1:37" x14ac:dyDescent="0.3">
      <c r="A20" s="11" t="s">
        <v>332</v>
      </c>
      <c r="D20" s="11" t="s">
        <v>332</v>
      </c>
      <c r="E20" s="11" t="str">
        <f t="shared" si="0"/>
        <v>acatt</v>
      </c>
      <c r="F20" s="11" t="s">
        <v>359</v>
      </c>
      <c r="G20" s="11"/>
      <c r="K20" s="11"/>
      <c r="L20" s="11"/>
      <c r="M20" s="11"/>
      <c r="O20" s="11"/>
      <c r="AD20" s="11" t="str">
        <f t="shared" si="1"/>
        <v>acatt</v>
      </c>
      <c r="AE20" s="11" t="str">
        <f t="shared" si="2"/>
        <v>acatt</v>
      </c>
      <c r="AF20" s="11"/>
      <c r="AI20" s="11" t="str">
        <f t="shared" si="3"/>
        <v>acatt</v>
      </c>
      <c r="AJ20" s="11" t="str">
        <f t="shared" si="4"/>
        <v>acatt</v>
      </c>
      <c r="AK20" t="s">
        <v>145</v>
      </c>
    </row>
    <row r="21" spans="1:37" x14ac:dyDescent="0.3">
      <c r="A21" s="11" t="s">
        <v>333</v>
      </c>
      <c r="D21" s="11" t="s">
        <v>333</v>
      </c>
      <c r="E21" s="11" t="str">
        <f t="shared" si="0"/>
        <v>apoul</v>
      </c>
      <c r="F21" s="11" t="s">
        <v>360</v>
      </c>
      <c r="G21" s="11"/>
      <c r="K21" s="11"/>
      <c r="L21" s="11"/>
      <c r="M21" s="11"/>
      <c r="O21" s="11"/>
      <c r="AD21" s="11" t="str">
        <f t="shared" si="1"/>
        <v>apoul</v>
      </c>
      <c r="AE21" s="11" t="str">
        <f t="shared" si="2"/>
        <v>apoul</v>
      </c>
      <c r="AF21" s="11"/>
      <c r="AI21" s="11" t="str">
        <f t="shared" si="3"/>
        <v>apoul</v>
      </c>
      <c r="AJ21" s="11" t="str">
        <f t="shared" si="4"/>
        <v>apoul</v>
      </c>
      <c r="AK21" t="s">
        <v>145</v>
      </c>
    </row>
    <row r="22" spans="1:37" x14ac:dyDescent="0.3">
      <c r="A22" s="11" t="s">
        <v>334</v>
      </c>
      <c r="D22" s="11" t="s">
        <v>334</v>
      </c>
      <c r="E22" s="11" t="str">
        <f t="shared" si="0"/>
        <v>aoliv</v>
      </c>
      <c r="F22" s="11" t="s">
        <v>361</v>
      </c>
      <c r="K22" s="11"/>
      <c r="L22" s="11"/>
      <c r="M22" s="11"/>
      <c r="AD22" s="11" t="str">
        <f t="shared" si="1"/>
        <v>aoliv</v>
      </c>
      <c r="AE22" s="11" t="str">
        <f t="shared" si="2"/>
        <v>aoliv</v>
      </c>
      <c r="AF22" s="11"/>
      <c r="AI22" s="11" t="str">
        <f t="shared" si="3"/>
        <v>aoliv</v>
      </c>
      <c r="AJ22" s="11" t="str">
        <f t="shared" si="4"/>
        <v>aoliv</v>
      </c>
      <c r="AK22" t="s">
        <v>145</v>
      </c>
    </row>
    <row r="23" spans="1:37" x14ac:dyDescent="0.3">
      <c r="A23" s="11" t="s">
        <v>5</v>
      </c>
      <c r="D23" s="11" t="s">
        <v>5</v>
      </c>
      <c r="E23" s="11" t="str">
        <f t="shared" si="0"/>
        <v>afore</v>
      </c>
      <c r="F23" s="11" t="s">
        <v>6</v>
      </c>
      <c r="AD23" s="11" t="str">
        <f t="shared" si="1"/>
        <v>afore</v>
      </c>
      <c r="AE23" s="11" t="str">
        <f t="shared" si="2"/>
        <v>afore</v>
      </c>
      <c r="AF23" s="11"/>
      <c r="AI23" s="11" t="str">
        <f t="shared" si="3"/>
        <v>afore</v>
      </c>
      <c r="AJ23" s="11" t="str">
        <f t="shared" si="4"/>
        <v>afore</v>
      </c>
      <c r="AK23" t="s">
        <v>145</v>
      </c>
    </row>
    <row r="24" spans="1:37" x14ac:dyDescent="0.3">
      <c r="A24" s="11" t="s">
        <v>9</v>
      </c>
      <c r="D24" s="11" t="s">
        <v>9</v>
      </c>
      <c r="E24" s="11" t="str">
        <f t="shared" si="0"/>
        <v>afish</v>
      </c>
      <c r="F24" s="11" t="s">
        <v>10</v>
      </c>
      <c r="AD24" s="11" t="str">
        <f t="shared" si="1"/>
        <v>afish</v>
      </c>
      <c r="AE24" s="11" t="str">
        <f t="shared" si="2"/>
        <v>afish</v>
      </c>
      <c r="AF24" s="11"/>
      <c r="AI24" s="11" t="str">
        <f t="shared" si="3"/>
        <v>afish</v>
      </c>
      <c r="AJ24" s="11" t="str">
        <f t="shared" si="4"/>
        <v>afish</v>
      </c>
      <c r="AK24" t="s">
        <v>145</v>
      </c>
    </row>
    <row r="25" spans="1:37" x14ac:dyDescent="0.3">
      <c r="A25" s="11" t="s">
        <v>474</v>
      </c>
      <c r="D25" s="11" t="s">
        <v>474</v>
      </c>
      <c r="E25" s="11" t="str">
        <f t="shared" si="0"/>
        <v>amine</v>
      </c>
      <c r="F25" s="11" t="s">
        <v>550</v>
      </c>
      <c r="AD25" s="11" t="str">
        <f t="shared" si="1"/>
        <v>amine</v>
      </c>
      <c r="AE25" s="11" t="str">
        <f t="shared" si="2"/>
        <v>amine</v>
      </c>
      <c r="AF25" s="11"/>
      <c r="AI25" s="11" t="str">
        <f t="shared" si="3"/>
        <v>amine</v>
      </c>
      <c r="AJ25" s="11" t="str">
        <f t="shared" si="4"/>
        <v>amine</v>
      </c>
      <c r="AK25" t="s">
        <v>145</v>
      </c>
    </row>
    <row r="26" spans="1:37" x14ac:dyDescent="0.3">
      <c r="A26" s="11" t="s">
        <v>476</v>
      </c>
      <c r="D26" s="11" t="s">
        <v>476</v>
      </c>
      <c r="E26" s="11" t="s">
        <v>476</v>
      </c>
      <c r="F26" s="11" t="s">
        <v>418</v>
      </c>
      <c r="AD26" t="s">
        <v>476</v>
      </c>
      <c r="AE26" t="s">
        <v>476</v>
      </c>
      <c r="AI26" t="s">
        <v>476</v>
      </c>
      <c r="AJ26" t="s">
        <v>476</v>
      </c>
      <c r="AK26" t="s">
        <v>145</v>
      </c>
    </row>
    <row r="27" spans="1:37" x14ac:dyDescent="0.3">
      <c r="A27" s="11" t="s">
        <v>20</v>
      </c>
      <c r="D27" s="11" t="s">
        <v>20</v>
      </c>
      <c r="E27" s="11" t="str">
        <f t="shared" ref="E27:E49" si="5">D27</f>
        <v>afood</v>
      </c>
      <c r="F27" s="11" t="s">
        <v>362</v>
      </c>
      <c r="AD27" s="11" t="str">
        <f t="shared" ref="AD27:AD49" si="6">D27</f>
        <v>afood</v>
      </c>
      <c r="AE27" s="11" t="str">
        <f t="shared" ref="AE27:AE49" si="7">AD27</f>
        <v>afood</v>
      </c>
      <c r="AI27" s="11" t="str">
        <f t="shared" ref="AI27:AI49" si="8">AD27</f>
        <v>afood</v>
      </c>
      <c r="AJ27" s="11" t="str">
        <f t="shared" ref="AJ27:AJ49" si="9">AI27</f>
        <v>afood</v>
      </c>
      <c r="AK27" t="s">
        <v>145</v>
      </c>
    </row>
    <row r="28" spans="1:37" x14ac:dyDescent="0.3">
      <c r="A28" s="11" t="s">
        <v>335</v>
      </c>
      <c r="D28" s="11" t="s">
        <v>335</v>
      </c>
      <c r="E28" s="11" t="str">
        <f t="shared" si="5"/>
        <v>abeve</v>
      </c>
      <c r="F28" s="11" t="s">
        <v>363</v>
      </c>
      <c r="AD28" s="11" t="str">
        <f t="shared" si="6"/>
        <v>abeve</v>
      </c>
      <c r="AE28" s="11" t="str">
        <f t="shared" si="7"/>
        <v>abeve</v>
      </c>
      <c r="AI28" s="11" t="str">
        <f t="shared" si="8"/>
        <v>abeve</v>
      </c>
      <c r="AJ28" s="11" t="str">
        <f t="shared" si="9"/>
        <v>abeve</v>
      </c>
      <c r="AK28" t="s">
        <v>145</v>
      </c>
    </row>
    <row r="29" spans="1:37" x14ac:dyDescent="0.3">
      <c r="A29" s="11" t="s">
        <v>336</v>
      </c>
      <c r="D29" s="11" t="s">
        <v>336</v>
      </c>
      <c r="E29" s="11" t="str">
        <f t="shared" si="5"/>
        <v>atext</v>
      </c>
      <c r="F29" s="11" t="s">
        <v>364</v>
      </c>
      <c r="AD29" s="11" t="str">
        <f t="shared" si="6"/>
        <v>atext</v>
      </c>
      <c r="AE29" s="11" t="str">
        <f t="shared" si="7"/>
        <v>atext</v>
      </c>
      <c r="AI29" s="11" t="str">
        <f t="shared" si="8"/>
        <v>atext</v>
      </c>
      <c r="AJ29" s="11" t="str">
        <f t="shared" si="9"/>
        <v>atext</v>
      </c>
      <c r="AK29" t="s">
        <v>145</v>
      </c>
    </row>
    <row r="30" spans="1:37" x14ac:dyDescent="0.3">
      <c r="A30" s="11" t="s">
        <v>27</v>
      </c>
      <c r="D30" s="11" t="s">
        <v>27</v>
      </c>
      <c r="E30" s="11" t="str">
        <f t="shared" si="5"/>
        <v>awood</v>
      </c>
      <c r="F30" s="11" t="s">
        <v>28</v>
      </c>
      <c r="AD30" s="11" t="str">
        <f t="shared" si="6"/>
        <v>awood</v>
      </c>
      <c r="AE30" s="11" t="str">
        <f t="shared" si="7"/>
        <v>awood</v>
      </c>
      <c r="AI30" s="11" t="str">
        <f t="shared" si="8"/>
        <v>awood</v>
      </c>
      <c r="AJ30" s="11" t="str">
        <f t="shared" si="9"/>
        <v>awood</v>
      </c>
      <c r="AK30" t="s">
        <v>145</v>
      </c>
    </row>
    <row r="31" spans="1:37" x14ac:dyDescent="0.3">
      <c r="A31" s="11" t="s">
        <v>337</v>
      </c>
      <c r="D31" s="11" t="s">
        <v>337</v>
      </c>
      <c r="E31" s="11" t="str">
        <f t="shared" si="5"/>
        <v>achem</v>
      </c>
      <c r="F31" s="11" t="s">
        <v>683</v>
      </c>
      <c r="AD31" s="11" t="str">
        <f t="shared" si="6"/>
        <v>achem</v>
      </c>
      <c r="AE31" s="11" t="str">
        <f t="shared" si="7"/>
        <v>achem</v>
      </c>
      <c r="AI31" s="11" t="str">
        <f t="shared" si="8"/>
        <v>achem</v>
      </c>
      <c r="AJ31" s="11" t="str">
        <f t="shared" si="9"/>
        <v>achem</v>
      </c>
      <c r="AK31" t="s">
        <v>145</v>
      </c>
    </row>
    <row r="32" spans="1:37" x14ac:dyDescent="0.3">
      <c r="A32" s="11" t="s">
        <v>338</v>
      </c>
      <c r="D32" s="11" t="s">
        <v>338</v>
      </c>
      <c r="E32" s="11" t="str">
        <f t="shared" si="5"/>
        <v>anmet</v>
      </c>
      <c r="F32" s="11" t="s">
        <v>365</v>
      </c>
      <c r="AD32" s="11" t="str">
        <f t="shared" si="6"/>
        <v>anmet</v>
      </c>
      <c r="AE32" s="11" t="str">
        <f t="shared" si="7"/>
        <v>anmet</v>
      </c>
      <c r="AI32" s="11" t="str">
        <f t="shared" si="8"/>
        <v>anmet</v>
      </c>
      <c r="AJ32" s="11" t="str">
        <f t="shared" si="9"/>
        <v>anmet</v>
      </c>
      <c r="AK32" t="s">
        <v>145</v>
      </c>
    </row>
    <row r="33" spans="1:37" x14ac:dyDescent="0.3">
      <c r="A33" s="11" t="s">
        <v>339</v>
      </c>
      <c r="D33" s="11" t="s">
        <v>339</v>
      </c>
      <c r="E33" s="11" t="str">
        <f t="shared" si="5"/>
        <v>ametl</v>
      </c>
      <c r="F33" s="11" t="s">
        <v>366</v>
      </c>
      <c r="AD33" s="11" t="str">
        <f t="shared" si="6"/>
        <v>ametl</v>
      </c>
      <c r="AE33" s="11" t="str">
        <f t="shared" si="7"/>
        <v>ametl</v>
      </c>
      <c r="AI33" s="11" t="str">
        <f t="shared" si="8"/>
        <v>ametl</v>
      </c>
      <c r="AJ33" s="11" t="str">
        <f t="shared" si="9"/>
        <v>ametl</v>
      </c>
      <c r="AK33" t="s">
        <v>145</v>
      </c>
    </row>
    <row r="34" spans="1:37" x14ac:dyDescent="0.3">
      <c r="A34" s="11" t="s">
        <v>309</v>
      </c>
      <c r="D34" s="11" t="s">
        <v>309</v>
      </c>
      <c r="E34" s="11" t="str">
        <f t="shared" si="5"/>
        <v>amach</v>
      </c>
      <c r="F34" s="11" t="s">
        <v>367</v>
      </c>
      <c r="AD34" s="11" t="str">
        <f t="shared" si="6"/>
        <v>amach</v>
      </c>
      <c r="AE34" s="11" t="str">
        <f t="shared" si="7"/>
        <v>amach</v>
      </c>
      <c r="AI34" s="11" t="str">
        <f t="shared" si="8"/>
        <v>amach</v>
      </c>
      <c r="AJ34" s="11" t="str">
        <f t="shared" si="9"/>
        <v>amach</v>
      </c>
      <c r="AK34" t="s">
        <v>145</v>
      </c>
    </row>
    <row r="35" spans="1:37" x14ac:dyDescent="0.3">
      <c r="A35" s="11" t="s">
        <v>340</v>
      </c>
      <c r="D35" s="11" t="s">
        <v>340</v>
      </c>
      <c r="E35" s="11" t="str">
        <f t="shared" si="5"/>
        <v>aoman</v>
      </c>
      <c r="F35" s="11" t="s">
        <v>368</v>
      </c>
      <c r="AD35" s="11" t="str">
        <f t="shared" si="6"/>
        <v>aoman</v>
      </c>
      <c r="AE35" s="11" t="str">
        <f t="shared" si="7"/>
        <v>aoman</v>
      </c>
      <c r="AI35" s="11" t="str">
        <f t="shared" si="8"/>
        <v>aoman</v>
      </c>
      <c r="AJ35" s="11" t="str">
        <f t="shared" si="9"/>
        <v>aoman</v>
      </c>
      <c r="AK35" t="s">
        <v>145</v>
      </c>
    </row>
    <row r="36" spans="1:37" x14ac:dyDescent="0.3">
      <c r="A36" s="11" t="s">
        <v>341</v>
      </c>
      <c r="D36" s="11" t="s">
        <v>341</v>
      </c>
      <c r="E36" s="11" t="str">
        <f t="shared" si="5"/>
        <v>aelec</v>
      </c>
      <c r="F36" s="11" t="s">
        <v>369</v>
      </c>
      <c r="AD36" s="11" t="str">
        <f t="shared" si="6"/>
        <v>aelec</v>
      </c>
      <c r="AE36" s="11" t="str">
        <f t="shared" si="7"/>
        <v>aelec</v>
      </c>
      <c r="AI36" s="11" t="str">
        <f t="shared" si="8"/>
        <v>aelec</v>
      </c>
      <c r="AJ36" s="11" t="str">
        <f t="shared" si="9"/>
        <v>aelec</v>
      </c>
      <c r="AK36" t="s">
        <v>145</v>
      </c>
    </row>
    <row r="37" spans="1:37" x14ac:dyDescent="0.3">
      <c r="A37" s="11" t="s">
        <v>32</v>
      </c>
      <c r="D37" s="11" t="s">
        <v>32</v>
      </c>
      <c r="E37" s="11" t="str">
        <f t="shared" si="5"/>
        <v>awatr</v>
      </c>
      <c r="F37" s="11" t="s">
        <v>370</v>
      </c>
      <c r="AD37" s="11" t="str">
        <f t="shared" si="6"/>
        <v>awatr</v>
      </c>
      <c r="AE37" s="11" t="str">
        <f t="shared" si="7"/>
        <v>awatr</v>
      </c>
      <c r="AI37" s="11" t="str">
        <f t="shared" si="8"/>
        <v>awatr</v>
      </c>
      <c r="AJ37" s="11" t="str">
        <f t="shared" si="9"/>
        <v>awatr</v>
      </c>
      <c r="AK37" t="s">
        <v>145</v>
      </c>
    </row>
    <row r="38" spans="1:37" x14ac:dyDescent="0.3">
      <c r="A38" s="11" t="s">
        <v>342</v>
      </c>
      <c r="D38" s="11" t="s">
        <v>342</v>
      </c>
      <c r="E38" s="11" t="str">
        <f t="shared" si="5"/>
        <v>acons</v>
      </c>
      <c r="F38" s="11" t="s">
        <v>33</v>
      </c>
      <c r="AD38" s="11" t="str">
        <f t="shared" si="6"/>
        <v>acons</v>
      </c>
      <c r="AE38" s="11" t="str">
        <f t="shared" si="7"/>
        <v>acons</v>
      </c>
      <c r="AI38" s="11" t="str">
        <f t="shared" si="8"/>
        <v>acons</v>
      </c>
      <c r="AJ38" s="11" t="str">
        <f t="shared" si="9"/>
        <v>acons</v>
      </c>
      <c r="AK38" t="s">
        <v>145</v>
      </c>
    </row>
    <row r="39" spans="1:37" x14ac:dyDescent="0.3">
      <c r="A39" s="11" t="s">
        <v>34</v>
      </c>
      <c r="D39" s="11" t="s">
        <v>34</v>
      </c>
      <c r="E39" s="11" t="str">
        <f t="shared" si="5"/>
        <v>atrad</v>
      </c>
      <c r="F39" s="11" t="s">
        <v>371</v>
      </c>
      <c r="AD39" s="11" t="str">
        <f t="shared" si="6"/>
        <v>atrad</v>
      </c>
      <c r="AE39" s="11" t="str">
        <f t="shared" si="7"/>
        <v>atrad</v>
      </c>
      <c r="AI39" s="11" t="str">
        <f t="shared" si="8"/>
        <v>atrad</v>
      </c>
      <c r="AJ39" s="11" t="str">
        <f t="shared" si="9"/>
        <v>atrad</v>
      </c>
      <c r="AK39" t="s">
        <v>145</v>
      </c>
    </row>
    <row r="40" spans="1:37" x14ac:dyDescent="0.3">
      <c r="A40" s="11" t="s">
        <v>343</v>
      </c>
      <c r="D40" s="11" t="s">
        <v>343</v>
      </c>
      <c r="E40" s="11" t="str">
        <f t="shared" si="5"/>
        <v>atran</v>
      </c>
      <c r="F40" s="11" t="s">
        <v>35</v>
      </c>
      <c r="AD40" s="11" t="str">
        <f t="shared" si="6"/>
        <v>atran</v>
      </c>
      <c r="AE40" s="11" t="str">
        <f t="shared" si="7"/>
        <v>atran</v>
      </c>
      <c r="AI40" s="11" t="str">
        <f t="shared" si="8"/>
        <v>atran</v>
      </c>
      <c r="AJ40" s="11" t="str">
        <f t="shared" si="9"/>
        <v>atran</v>
      </c>
      <c r="AK40" t="s">
        <v>145</v>
      </c>
    </row>
    <row r="41" spans="1:37" x14ac:dyDescent="0.3">
      <c r="A41" s="11" t="s">
        <v>344</v>
      </c>
      <c r="D41" s="11" t="s">
        <v>344</v>
      </c>
      <c r="E41" s="11" t="str">
        <f t="shared" si="5"/>
        <v>ahotl</v>
      </c>
      <c r="F41" s="11" t="s">
        <v>372</v>
      </c>
      <c r="AD41" s="11" t="str">
        <f t="shared" si="6"/>
        <v>ahotl</v>
      </c>
      <c r="AE41" s="11" t="str">
        <f t="shared" si="7"/>
        <v>ahotl</v>
      </c>
      <c r="AI41" s="11" t="str">
        <f t="shared" si="8"/>
        <v>ahotl</v>
      </c>
      <c r="AJ41" s="11" t="str">
        <f t="shared" si="9"/>
        <v>ahotl</v>
      </c>
      <c r="AK41" t="s">
        <v>145</v>
      </c>
    </row>
    <row r="42" spans="1:37" x14ac:dyDescent="0.3">
      <c r="A42" s="11" t="s">
        <v>345</v>
      </c>
      <c r="D42" s="11" t="s">
        <v>345</v>
      </c>
      <c r="E42" s="11" t="str">
        <f t="shared" si="5"/>
        <v>acomm</v>
      </c>
      <c r="F42" s="11" t="s">
        <v>373</v>
      </c>
      <c r="AD42" s="11" t="str">
        <f t="shared" si="6"/>
        <v>acomm</v>
      </c>
      <c r="AE42" s="11" t="str">
        <f t="shared" si="7"/>
        <v>acomm</v>
      </c>
      <c r="AI42" s="11" t="str">
        <f t="shared" si="8"/>
        <v>acomm</v>
      </c>
      <c r="AJ42" s="11" t="str">
        <f t="shared" si="9"/>
        <v>acomm</v>
      </c>
      <c r="AK42" t="s">
        <v>145</v>
      </c>
    </row>
    <row r="43" spans="1:37" x14ac:dyDescent="0.3">
      <c r="A43" s="11" t="s">
        <v>346</v>
      </c>
      <c r="D43" s="11" t="s">
        <v>346</v>
      </c>
      <c r="E43" s="11" t="str">
        <f t="shared" si="5"/>
        <v>afsrv</v>
      </c>
      <c r="F43" s="11" t="s">
        <v>374</v>
      </c>
      <c r="AD43" s="11" t="str">
        <f t="shared" si="6"/>
        <v>afsrv</v>
      </c>
      <c r="AE43" s="11" t="str">
        <f t="shared" si="7"/>
        <v>afsrv</v>
      </c>
      <c r="AI43" s="11" t="str">
        <f t="shared" si="8"/>
        <v>afsrv</v>
      </c>
      <c r="AJ43" s="11" t="str">
        <f t="shared" si="9"/>
        <v>afsrv</v>
      </c>
      <c r="AK43" t="s">
        <v>145</v>
      </c>
    </row>
    <row r="44" spans="1:37" x14ac:dyDescent="0.3">
      <c r="A44" s="11" t="s">
        <v>175</v>
      </c>
      <c r="D44" s="11" t="s">
        <v>175</v>
      </c>
      <c r="E44" s="11" t="str">
        <f t="shared" si="5"/>
        <v>areal</v>
      </c>
      <c r="F44" s="11" t="s">
        <v>375</v>
      </c>
      <c r="AD44" s="11" t="str">
        <f t="shared" si="6"/>
        <v>areal</v>
      </c>
      <c r="AE44" s="11" t="str">
        <f t="shared" si="7"/>
        <v>areal</v>
      </c>
      <c r="AI44" s="11" t="str">
        <f t="shared" si="8"/>
        <v>areal</v>
      </c>
      <c r="AJ44" s="11" t="str">
        <f t="shared" si="9"/>
        <v>areal</v>
      </c>
      <c r="AK44" t="s">
        <v>145</v>
      </c>
    </row>
    <row r="45" spans="1:37" x14ac:dyDescent="0.3">
      <c r="A45" s="11" t="s">
        <v>347</v>
      </c>
      <c r="D45" s="11" t="s">
        <v>347</v>
      </c>
      <c r="E45" s="11" t="str">
        <f t="shared" si="5"/>
        <v>absrv</v>
      </c>
      <c r="F45" s="11" t="s">
        <v>178</v>
      </c>
      <c r="AD45" s="11" t="str">
        <f t="shared" si="6"/>
        <v>absrv</v>
      </c>
      <c r="AE45" s="11" t="str">
        <f t="shared" si="7"/>
        <v>absrv</v>
      </c>
      <c r="AI45" s="11" t="str">
        <f t="shared" si="8"/>
        <v>absrv</v>
      </c>
      <c r="AJ45" s="11" t="str">
        <f t="shared" si="9"/>
        <v>absrv</v>
      </c>
      <c r="AK45" t="s">
        <v>145</v>
      </c>
    </row>
    <row r="46" spans="1:37" x14ac:dyDescent="0.3">
      <c r="A46" s="11" t="s">
        <v>348</v>
      </c>
      <c r="D46" s="11" t="s">
        <v>348</v>
      </c>
      <c r="E46" s="11" t="str">
        <f t="shared" si="5"/>
        <v>apadm</v>
      </c>
      <c r="F46" s="11" t="s">
        <v>376</v>
      </c>
      <c r="AD46" s="11" t="str">
        <f t="shared" si="6"/>
        <v>apadm</v>
      </c>
      <c r="AE46" s="11" t="str">
        <f t="shared" si="7"/>
        <v>apadm</v>
      </c>
      <c r="AI46" s="11" t="str">
        <f t="shared" si="8"/>
        <v>apadm</v>
      </c>
      <c r="AJ46" s="11" t="str">
        <f t="shared" si="9"/>
        <v>apadm</v>
      </c>
      <c r="AK46" t="s">
        <v>145</v>
      </c>
    </row>
    <row r="47" spans="1:37" x14ac:dyDescent="0.3">
      <c r="A47" s="11" t="s">
        <v>176</v>
      </c>
      <c r="D47" s="11" t="s">
        <v>176</v>
      </c>
      <c r="E47" s="11" t="str">
        <f t="shared" si="5"/>
        <v>aeduc</v>
      </c>
      <c r="F47" s="11" t="s">
        <v>377</v>
      </c>
      <c r="AD47" s="11" t="str">
        <f t="shared" si="6"/>
        <v>aeduc</v>
      </c>
      <c r="AE47" s="11" t="str">
        <f t="shared" si="7"/>
        <v>aeduc</v>
      </c>
      <c r="AI47" s="11" t="str">
        <f t="shared" si="8"/>
        <v>aeduc</v>
      </c>
      <c r="AJ47" s="11" t="str">
        <f t="shared" si="9"/>
        <v>aeduc</v>
      </c>
      <c r="AK47" t="s">
        <v>145</v>
      </c>
    </row>
    <row r="48" spans="1:37" x14ac:dyDescent="0.3">
      <c r="A48" s="11" t="s">
        <v>177</v>
      </c>
      <c r="D48" s="11" t="s">
        <v>177</v>
      </c>
      <c r="E48" s="11" t="str">
        <f t="shared" si="5"/>
        <v>aheal</v>
      </c>
      <c r="F48" s="11" t="s">
        <v>179</v>
      </c>
      <c r="AD48" s="11" t="str">
        <f t="shared" si="6"/>
        <v>aheal</v>
      </c>
      <c r="AE48" s="11" t="str">
        <f t="shared" si="7"/>
        <v>aheal</v>
      </c>
      <c r="AI48" s="11" t="str">
        <f t="shared" si="8"/>
        <v>aheal</v>
      </c>
      <c r="AJ48" s="11" t="str">
        <f t="shared" si="9"/>
        <v>aheal</v>
      </c>
      <c r="AK48" t="s">
        <v>145</v>
      </c>
    </row>
    <row r="49" spans="1:37" x14ac:dyDescent="0.3">
      <c r="A49" s="11" t="s">
        <v>36</v>
      </c>
      <c r="D49" s="11" t="s">
        <v>36</v>
      </c>
      <c r="E49" s="11" t="str">
        <f t="shared" si="5"/>
        <v>aosrv</v>
      </c>
      <c r="F49" s="11" t="s">
        <v>180</v>
      </c>
      <c r="AD49" s="11" t="str">
        <f t="shared" si="6"/>
        <v>aosrv</v>
      </c>
      <c r="AE49" s="11" t="str">
        <f t="shared" si="7"/>
        <v>aosrv</v>
      </c>
      <c r="AI49" s="11" t="str">
        <f t="shared" si="8"/>
        <v>aosrv</v>
      </c>
      <c r="AJ49" s="11" t="str">
        <f t="shared" si="9"/>
        <v>aosrv</v>
      </c>
      <c r="AK49" t="s">
        <v>145</v>
      </c>
    </row>
    <row r="50" spans="1:37" x14ac:dyDescent="0.3">
      <c r="A50" s="11" t="s">
        <v>349</v>
      </c>
      <c r="B50" t="s">
        <v>87</v>
      </c>
      <c r="D50" s="11"/>
      <c r="E50" s="11"/>
      <c r="F50" s="11" t="s">
        <v>37</v>
      </c>
      <c r="AD50" s="11"/>
      <c r="AE50" s="11"/>
      <c r="AI50" s="11"/>
      <c r="AJ50" s="11"/>
    </row>
    <row r="51" spans="1:37" x14ac:dyDescent="0.3">
      <c r="A51" s="11" t="s">
        <v>350</v>
      </c>
      <c r="D51" s="11"/>
      <c r="E51" s="11"/>
      <c r="F51" s="11"/>
      <c r="AD51" s="11"/>
      <c r="AE51" s="11"/>
      <c r="AI51" s="11"/>
      <c r="AJ51" s="11"/>
    </row>
    <row r="52" spans="1:37" x14ac:dyDescent="0.3">
      <c r="A52" s="11" t="s">
        <v>351</v>
      </c>
      <c r="D52" s="11"/>
      <c r="E52" s="11"/>
      <c r="F52" s="11"/>
      <c r="AD52" s="11"/>
      <c r="AE52" s="11"/>
      <c r="AI52" s="11"/>
      <c r="AJ52" s="11"/>
    </row>
    <row r="53" spans="1:37" x14ac:dyDescent="0.3">
      <c r="A53" s="11" t="s">
        <v>352</v>
      </c>
      <c r="D53" s="11"/>
      <c r="E53" s="11"/>
      <c r="F53" s="11"/>
      <c r="AD53" s="11"/>
      <c r="AE53" s="11"/>
      <c r="AI53" s="11"/>
      <c r="AJ53" s="11"/>
    </row>
    <row r="54" spans="1:37" x14ac:dyDescent="0.3">
      <c r="A54" s="11" t="s">
        <v>353</v>
      </c>
      <c r="D54" s="11"/>
      <c r="E54" s="11"/>
      <c r="F54" s="11"/>
      <c r="AD54" s="11"/>
      <c r="AE54" s="11"/>
      <c r="AI54" s="11"/>
      <c r="AJ54" s="11"/>
    </row>
    <row r="55" spans="1:37" x14ac:dyDescent="0.3">
      <c r="A55" s="11" t="s">
        <v>354</v>
      </c>
      <c r="D55" s="11"/>
      <c r="E55" s="11"/>
      <c r="F55" s="11"/>
      <c r="AD55" s="11"/>
      <c r="AE55" s="11"/>
      <c r="AI55" s="11"/>
      <c r="AJ55" s="11"/>
    </row>
    <row r="56" spans="1:37" x14ac:dyDescent="0.3">
      <c r="A56" s="11" t="s">
        <v>310</v>
      </c>
      <c r="D56" s="11"/>
      <c r="E56" s="11"/>
      <c r="F56" s="11"/>
      <c r="AD56" s="11"/>
      <c r="AE56" s="11"/>
      <c r="AI56" s="11"/>
      <c r="AJ56" s="11"/>
    </row>
    <row r="57" spans="1:37" x14ac:dyDescent="0.3">
      <c r="A57" s="11" t="s">
        <v>355</v>
      </c>
      <c r="D57" s="11"/>
      <c r="E57" s="11"/>
      <c r="F57" s="11"/>
      <c r="AD57" s="11"/>
      <c r="AE57" s="11"/>
      <c r="AI57" s="11"/>
      <c r="AJ57" s="11"/>
    </row>
    <row r="58" spans="1:37" x14ac:dyDescent="0.3">
      <c r="A58" s="11" t="s">
        <v>312</v>
      </c>
      <c r="D58" s="11"/>
      <c r="E58" s="11"/>
      <c r="F58" s="11"/>
      <c r="AD58" s="11"/>
      <c r="AE58" s="11"/>
      <c r="AI58" s="11"/>
      <c r="AJ58" s="11"/>
    </row>
    <row r="59" spans="1:37" x14ac:dyDescent="0.3">
      <c r="A59" s="11" t="s">
        <v>356</v>
      </c>
      <c r="D59" s="11"/>
      <c r="E59" s="11"/>
      <c r="F59" s="11"/>
      <c r="AD59" s="11"/>
      <c r="AE59" s="11"/>
      <c r="AI59" s="11"/>
      <c r="AJ59" s="11"/>
    </row>
    <row r="60" spans="1:37" x14ac:dyDescent="0.3">
      <c r="A60" s="11" t="s">
        <v>311</v>
      </c>
      <c r="D60" s="11"/>
      <c r="E60" s="11"/>
      <c r="F60" s="11"/>
      <c r="AD60" s="11"/>
      <c r="AE60" s="11"/>
      <c r="AI60" s="11"/>
      <c r="AJ60" s="11"/>
    </row>
    <row r="61" spans="1:37" x14ac:dyDescent="0.3">
      <c r="A61" s="11" t="s">
        <v>357</v>
      </c>
      <c r="D61" s="11"/>
      <c r="E61" s="11"/>
      <c r="F61" s="11"/>
      <c r="AD61" s="11"/>
      <c r="AE61" s="11"/>
      <c r="AI61" s="11"/>
      <c r="AJ61" s="11"/>
    </row>
    <row r="62" spans="1:37" x14ac:dyDescent="0.3">
      <c r="A62" s="11" t="s">
        <v>358</v>
      </c>
      <c r="D62" s="11"/>
      <c r="E62" s="11"/>
      <c r="F62" s="11"/>
      <c r="AD62" s="11"/>
      <c r="AE62" s="11"/>
      <c r="AI62" s="11"/>
      <c r="AJ62" s="11"/>
    </row>
    <row r="63" spans="1:37" x14ac:dyDescent="0.3">
      <c r="A63" s="11" t="s">
        <v>359</v>
      </c>
      <c r="D63" s="11"/>
      <c r="E63" s="11"/>
      <c r="F63" s="11"/>
      <c r="AD63" s="11"/>
      <c r="AE63" s="11"/>
      <c r="AI63" s="11"/>
      <c r="AJ63" s="11"/>
    </row>
    <row r="64" spans="1:37" x14ac:dyDescent="0.3">
      <c r="A64" s="11" t="s">
        <v>360</v>
      </c>
      <c r="D64" s="11"/>
      <c r="E64" s="11"/>
      <c r="F64" s="11"/>
      <c r="AD64" s="11"/>
      <c r="AE64" s="11"/>
      <c r="AI64" s="11"/>
      <c r="AJ64" s="11"/>
    </row>
    <row r="65" spans="1:36" x14ac:dyDescent="0.3">
      <c r="A65" s="11" t="s">
        <v>361</v>
      </c>
      <c r="D65" s="11"/>
      <c r="E65" s="11"/>
      <c r="F65" s="11"/>
      <c r="AD65" s="11"/>
      <c r="AE65" s="11"/>
      <c r="AI65" s="11"/>
      <c r="AJ65" s="11"/>
    </row>
    <row r="66" spans="1:36" x14ac:dyDescent="0.3">
      <c r="A66" s="11" t="s">
        <v>6</v>
      </c>
      <c r="D66" s="11"/>
      <c r="E66" s="11"/>
      <c r="F66" s="11"/>
      <c r="AD66" s="11"/>
      <c r="AE66" s="11"/>
      <c r="AI66" s="11"/>
      <c r="AJ66" s="11"/>
    </row>
    <row r="67" spans="1:36" x14ac:dyDescent="0.3">
      <c r="A67" s="11" t="s">
        <v>10</v>
      </c>
      <c r="D67" s="11"/>
      <c r="E67" s="11"/>
      <c r="F67" s="11"/>
      <c r="AD67" s="11"/>
      <c r="AE67" s="11"/>
      <c r="AI67" s="11"/>
      <c r="AJ67" s="11"/>
    </row>
    <row r="68" spans="1:36" x14ac:dyDescent="0.3">
      <c r="A68" s="11" t="s">
        <v>550</v>
      </c>
      <c r="D68" s="11"/>
      <c r="E68" s="11"/>
      <c r="F68" s="11"/>
      <c r="AD68" s="11"/>
      <c r="AE68" s="11"/>
      <c r="AI68" s="11"/>
      <c r="AJ68" s="11"/>
    </row>
    <row r="69" spans="1:36" x14ac:dyDescent="0.3">
      <c r="A69" s="11" t="s">
        <v>418</v>
      </c>
      <c r="D69" s="11"/>
      <c r="E69" s="11"/>
      <c r="F69" s="11"/>
    </row>
    <row r="70" spans="1:36" x14ac:dyDescent="0.3">
      <c r="A70" s="11" t="s">
        <v>362</v>
      </c>
      <c r="D70" s="11"/>
      <c r="E70" s="11"/>
      <c r="F70" s="11"/>
    </row>
    <row r="71" spans="1:36" x14ac:dyDescent="0.3">
      <c r="A71" s="11" t="s">
        <v>363</v>
      </c>
      <c r="F71" s="11"/>
    </row>
    <row r="72" spans="1:36" x14ac:dyDescent="0.3">
      <c r="A72" s="11" t="s">
        <v>364</v>
      </c>
      <c r="F72" s="11"/>
    </row>
    <row r="73" spans="1:36" x14ac:dyDescent="0.3">
      <c r="A73" s="11" t="s">
        <v>28</v>
      </c>
      <c r="F73" s="11"/>
    </row>
    <row r="74" spans="1:36" x14ac:dyDescent="0.3">
      <c r="A74" s="11" t="s">
        <v>683</v>
      </c>
      <c r="F74" s="11"/>
    </row>
    <row r="75" spans="1:36" x14ac:dyDescent="0.3">
      <c r="A75" s="11" t="s">
        <v>365</v>
      </c>
      <c r="F75" s="11"/>
    </row>
    <row r="76" spans="1:36" x14ac:dyDescent="0.3">
      <c r="A76" s="11" t="s">
        <v>366</v>
      </c>
      <c r="F76" s="11"/>
    </row>
    <row r="77" spans="1:36" x14ac:dyDescent="0.3">
      <c r="A77" s="11" t="s">
        <v>367</v>
      </c>
      <c r="F77" s="11"/>
    </row>
    <row r="78" spans="1:36" x14ac:dyDescent="0.3">
      <c r="A78" s="11" t="s">
        <v>368</v>
      </c>
      <c r="F78" s="11"/>
    </row>
    <row r="79" spans="1:36" x14ac:dyDescent="0.3">
      <c r="A79" s="11" t="s">
        <v>369</v>
      </c>
      <c r="F79" s="11"/>
    </row>
    <row r="80" spans="1:36" x14ac:dyDescent="0.3">
      <c r="A80" s="11" t="s">
        <v>370</v>
      </c>
      <c r="F80" s="11"/>
    </row>
    <row r="81" spans="1:6" x14ac:dyDescent="0.3">
      <c r="A81" s="11" t="s">
        <v>33</v>
      </c>
      <c r="F81" s="11"/>
    </row>
    <row r="82" spans="1:6" x14ac:dyDescent="0.3">
      <c r="A82" s="11" t="s">
        <v>371</v>
      </c>
      <c r="F82" s="11"/>
    </row>
    <row r="83" spans="1:6" x14ac:dyDescent="0.3">
      <c r="A83" s="11" t="s">
        <v>35</v>
      </c>
      <c r="F83" s="11"/>
    </row>
    <row r="84" spans="1:6" x14ac:dyDescent="0.3">
      <c r="A84" s="11" t="s">
        <v>372</v>
      </c>
      <c r="F84" s="11"/>
    </row>
    <row r="85" spans="1:6" x14ac:dyDescent="0.3">
      <c r="A85" s="11" t="s">
        <v>373</v>
      </c>
      <c r="F85" s="11"/>
    </row>
    <row r="86" spans="1:6" x14ac:dyDescent="0.3">
      <c r="A86" s="11" t="s">
        <v>374</v>
      </c>
      <c r="F86" s="11"/>
    </row>
    <row r="87" spans="1:6" x14ac:dyDescent="0.3">
      <c r="A87" s="11" t="s">
        <v>375</v>
      </c>
      <c r="F87" s="11"/>
    </row>
    <row r="88" spans="1:6" x14ac:dyDescent="0.3">
      <c r="A88" s="11" t="s">
        <v>178</v>
      </c>
      <c r="F88" s="11"/>
    </row>
    <row r="89" spans="1:6" x14ac:dyDescent="0.3">
      <c r="A89" s="11" t="s">
        <v>376</v>
      </c>
      <c r="F89" s="11"/>
    </row>
    <row r="90" spans="1:6" x14ac:dyDescent="0.3">
      <c r="A90" s="11" t="s">
        <v>377</v>
      </c>
      <c r="F90" s="11"/>
    </row>
    <row r="91" spans="1:6" x14ac:dyDescent="0.3">
      <c r="A91" s="11" t="s">
        <v>179</v>
      </c>
      <c r="F91" s="11"/>
    </row>
    <row r="92" spans="1:6" x14ac:dyDescent="0.3">
      <c r="A92" s="11" t="s">
        <v>180</v>
      </c>
      <c r="F92" s="11"/>
    </row>
    <row r="93" spans="1:6" x14ac:dyDescent="0.3">
      <c r="A93" s="11" t="s">
        <v>37</v>
      </c>
      <c r="F93" s="11"/>
    </row>
    <row r="94" spans="1:6" x14ac:dyDescent="0.3">
      <c r="A94" s="11" t="s">
        <v>156</v>
      </c>
      <c r="B94" t="s">
        <v>157</v>
      </c>
      <c r="F94" s="11"/>
    </row>
    <row r="95" spans="1:6" x14ac:dyDescent="0.3">
      <c r="A95" s="11" t="s">
        <v>3</v>
      </c>
      <c r="F95" s="11"/>
    </row>
    <row r="96" spans="1:6" x14ac:dyDescent="0.3">
      <c r="A96" s="11" t="s">
        <v>4</v>
      </c>
      <c r="F96" s="11"/>
    </row>
    <row r="97" spans="1:6" x14ac:dyDescent="0.3">
      <c r="A97" s="11" t="s">
        <v>8</v>
      </c>
      <c r="F97" s="11"/>
    </row>
    <row r="98" spans="1:6" x14ac:dyDescent="0.3">
      <c r="A98" s="11" t="s">
        <v>475</v>
      </c>
      <c r="B98" t="s">
        <v>98</v>
      </c>
      <c r="F98" s="11"/>
    </row>
    <row r="99" spans="1:6" x14ac:dyDescent="0.3">
      <c r="A99" s="11" t="s">
        <v>2</v>
      </c>
      <c r="F99" s="11"/>
    </row>
    <row r="100" spans="1:6" x14ac:dyDescent="0.3">
      <c r="A100" s="11" t="s">
        <v>7</v>
      </c>
      <c r="F100" s="11"/>
    </row>
    <row r="101" spans="1:6" x14ac:dyDescent="0.3">
      <c r="A101" s="11" t="s">
        <v>378</v>
      </c>
      <c r="F101" s="11"/>
    </row>
    <row r="102" spans="1:6" x14ac:dyDescent="0.3">
      <c r="A102" s="11" t="s">
        <v>13</v>
      </c>
      <c r="B102" t="s">
        <v>14</v>
      </c>
      <c r="F102" s="11"/>
    </row>
    <row r="103" spans="1:6" x14ac:dyDescent="0.3">
      <c r="A103" s="11" t="s">
        <v>448</v>
      </c>
      <c r="B103" t="s">
        <v>449</v>
      </c>
      <c r="F103" s="11"/>
    </row>
    <row r="104" spans="1:6" x14ac:dyDescent="0.3">
      <c r="A104" s="11" t="s">
        <v>11</v>
      </c>
      <c r="B104" t="s">
        <v>12</v>
      </c>
      <c r="F104" s="11"/>
    </row>
    <row r="105" spans="1:6" x14ac:dyDescent="0.3">
      <c r="A105" s="11" t="s">
        <v>580</v>
      </c>
      <c r="B105" t="s">
        <v>18</v>
      </c>
      <c r="F105" s="11"/>
    </row>
    <row r="106" spans="1:6" x14ac:dyDescent="0.3">
      <c r="A106" s="11" t="s">
        <v>582</v>
      </c>
      <c r="F106" s="11"/>
    </row>
    <row r="107" spans="1:6" x14ac:dyDescent="0.3">
      <c r="A107" s="11" t="s">
        <v>584</v>
      </c>
      <c r="F107" s="11"/>
    </row>
    <row r="108" spans="1:6" x14ac:dyDescent="0.3">
      <c r="A108" s="11" t="s">
        <v>586</v>
      </c>
      <c r="F108" s="11"/>
    </row>
    <row r="109" spans="1:6" x14ac:dyDescent="0.3">
      <c r="A109" s="11" t="s">
        <v>588</v>
      </c>
      <c r="F109" s="11"/>
    </row>
    <row r="110" spans="1:6" x14ac:dyDescent="0.3">
      <c r="A110" s="11" t="s">
        <v>379</v>
      </c>
    </row>
    <row r="111" spans="1:6" x14ac:dyDescent="0.3">
      <c r="A111" s="11" t="s">
        <v>380</v>
      </c>
    </row>
    <row r="112" spans="1:6" x14ac:dyDescent="0.3">
      <c r="A112" s="11" t="s">
        <v>381</v>
      </c>
    </row>
    <row r="113" spans="1:2" x14ac:dyDescent="0.3">
      <c r="A113" s="11" t="s">
        <v>382</v>
      </c>
    </row>
    <row r="114" spans="1:2" x14ac:dyDescent="0.3">
      <c r="A114" s="11" t="s">
        <v>383</v>
      </c>
    </row>
    <row r="115" spans="1:2" x14ac:dyDescent="0.3">
      <c r="A115" s="11" t="s">
        <v>21</v>
      </c>
      <c r="B115" t="s">
        <v>22</v>
      </c>
    </row>
    <row r="116" spans="1:2" x14ac:dyDescent="0.3">
      <c r="A116" s="11" t="s">
        <v>16</v>
      </c>
      <c r="B116" t="s">
        <v>158</v>
      </c>
    </row>
    <row r="117" spans="1:2" x14ac:dyDescent="0.3">
      <c r="A117" s="11" t="s">
        <v>17</v>
      </c>
    </row>
    <row r="118" spans="1:2" x14ac:dyDescent="0.3">
      <c r="A118" s="11" t="s">
        <v>19</v>
      </c>
    </row>
    <row r="119" spans="1:2" x14ac:dyDescent="0.3">
      <c r="A119" s="11" t="s">
        <v>447</v>
      </c>
    </row>
    <row r="120" spans="1:2" x14ac:dyDescent="0.3">
      <c r="A120" s="11" t="s">
        <v>23</v>
      </c>
      <c r="B120" t="s">
        <v>159</v>
      </c>
    </row>
    <row r="121" spans="1:2" x14ac:dyDescent="0.3">
      <c r="A121" s="11" t="s">
        <v>24</v>
      </c>
      <c r="B121" t="s">
        <v>160</v>
      </c>
    </row>
    <row r="122" spans="1:2" x14ac:dyDescent="0.3">
      <c r="A122" s="11" t="s">
        <v>25</v>
      </c>
      <c r="B122" t="s">
        <v>26</v>
      </c>
    </row>
    <row r="123" spans="1:2" x14ac:dyDescent="0.3">
      <c r="A123" s="11" t="s">
        <v>145</v>
      </c>
      <c r="B123" t="s">
        <v>161</v>
      </c>
    </row>
    <row r="124" spans="1:2" x14ac:dyDescent="0.3">
      <c r="A124" t="s">
        <v>146</v>
      </c>
    </row>
    <row r="125" spans="1:2" x14ac:dyDescent="0.3">
      <c r="A125" t="s">
        <v>147</v>
      </c>
    </row>
    <row r="126" spans="1:2" x14ac:dyDescent="0.3">
      <c r="A126" t="s">
        <v>148</v>
      </c>
    </row>
    <row r="127" spans="1:2" x14ac:dyDescent="0.3">
      <c r="A127" s="11" t="s">
        <v>149</v>
      </c>
    </row>
    <row r="128" spans="1:2" x14ac:dyDescent="0.3">
      <c r="A128" s="11" t="s">
        <v>150</v>
      </c>
    </row>
    <row r="129" spans="1:2" x14ac:dyDescent="0.3">
      <c r="A129" s="11" t="s">
        <v>151</v>
      </c>
    </row>
    <row r="130" spans="1:2" x14ac:dyDescent="0.3">
      <c r="A130" s="11" t="s">
        <v>152</v>
      </c>
    </row>
    <row r="131" spans="1:2" x14ac:dyDescent="0.3">
      <c r="A131" s="11" t="s">
        <v>153</v>
      </c>
    </row>
    <row r="132" spans="1:2" x14ac:dyDescent="0.3">
      <c r="A132" s="11" t="s">
        <v>154</v>
      </c>
    </row>
    <row r="133" spans="1:2" x14ac:dyDescent="0.3">
      <c r="A133" s="11" t="s">
        <v>155</v>
      </c>
    </row>
    <row r="134" spans="1:2" x14ac:dyDescent="0.3">
      <c r="A134" s="11" t="s">
        <v>181</v>
      </c>
      <c r="B134" t="s">
        <v>162</v>
      </c>
    </row>
    <row r="135" spans="1:2" x14ac:dyDescent="0.3">
      <c r="A135" s="11" t="s">
        <v>30</v>
      </c>
    </row>
    <row r="136" spans="1:2" x14ac:dyDescent="0.3">
      <c r="A136" s="11" t="s">
        <v>29</v>
      </c>
    </row>
    <row r="137" spans="1:2" x14ac:dyDescent="0.3">
      <c r="A137" s="11" t="s">
        <v>31</v>
      </c>
    </row>
    <row r="138" spans="1:2" x14ac:dyDescent="0.3">
      <c r="A138" s="11" t="s">
        <v>163</v>
      </c>
      <c r="B138" t="s">
        <v>601</v>
      </c>
    </row>
    <row r="139" spans="1:2" x14ac:dyDescent="0.3">
      <c r="A139" s="11" t="s">
        <v>164</v>
      </c>
      <c r="B139" t="s">
        <v>601</v>
      </c>
    </row>
    <row r="140" spans="1:2" x14ac:dyDescent="0.3">
      <c r="A140" s="11" t="s">
        <v>165</v>
      </c>
      <c r="B140" t="s">
        <v>601</v>
      </c>
    </row>
    <row r="141" spans="1:2" x14ac:dyDescent="0.3">
      <c r="A141" s="11" t="s">
        <v>166</v>
      </c>
      <c r="B141" t="s">
        <v>602</v>
      </c>
    </row>
    <row r="142" spans="1:2" x14ac:dyDescent="0.3">
      <c r="A142" s="11" t="s">
        <v>167</v>
      </c>
      <c r="B142" t="s">
        <v>603</v>
      </c>
    </row>
    <row r="143" spans="1:2" x14ac:dyDescent="0.3">
      <c r="A143" s="11" t="s">
        <v>168</v>
      </c>
      <c r="B143" t="s">
        <v>604</v>
      </c>
    </row>
    <row r="144" spans="1:2" x14ac:dyDescent="0.3">
      <c r="A144" s="11" t="s">
        <v>169</v>
      </c>
      <c r="B144" t="s">
        <v>605</v>
      </c>
    </row>
    <row r="145" spans="1:2" x14ac:dyDescent="0.3">
      <c r="A145" s="11" t="s">
        <v>170</v>
      </c>
      <c r="B145" t="s">
        <v>606</v>
      </c>
    </row>
    <row r="146" spans="1:2" x14ac:dyDescent="0.3">
      <c r="A146" s="11" t="s">
        <v>171</v>
      </c>
      <c r="B146" t="s">
        <v>607</v>
      </c>
    </row>
    <row r="147" spans="1:2" x14ac:dyDescent="0.3">
      <c r="A147" s="11" t="s">
        <v>172</v>
      </c>
      <c r="B147" t="s">
        <v>608</v>
      </c>
    </row>
    <row r="148" spans="1:2" x14ac:dyDescent="0.3">
      <c r="A148" s="11" t="s">
        <v>24</v>
      </c>
      <c r="B148" t="s">
        <v>609</v>
      </c>
    </row>
    <row r="149" spans="1:2" x14ac:dyDescent="0.3">
      <c r="A149" s="11" t="s">
        <v>173</v>
      </c>
      <c r="B149" t="s">
        <v>610</v>
      </c>
    </row>
    <row r="150" spans="1:2" x14ac:dyDescent="0.3">
      <c r="A150" s="11" t="s">
        <v>174</v>
      </c>
      <c r="B150" t="s">
        <v>611</v>
      </c>
    </row>
    <row r="151" spans="1:2" x14ac:dyDescent="0.3">
      <c r="A151" s="11"/>
    </row>
    <row r="152" spans="1:2" x14ac:dyDescent="0.3">
      <c r="A152" s="11"/>
    </row>
    <row r="153" spans="1:2" x14ac:dyDescent="0.3">
      <c r="A153" s="11"/>
    </row>
    <row r="154" spans="1:2" x14ac:dyDescent="0.3">
      <c r="A154" s="11"/>
    </row>
    <row r="155" spans="1:2" x14ac:dyDescent="0.3">
      <c r="A155" s="11"/>
    </row>
    <row r="156" spans="1:2" x14ac:dyDescent="0.3">
      <c r="A156" s="11"/>
    </row>
    <row r="157" spans="1:2" x14ac:dyDescent="0.3">
      <c r="A157" s="11"/>
    </row>
    <row r="158" spans="1:2" x14ac:dyDescent="0.3">
      <c r="A158" s="11"/>
    </row>
    <row r="159" spans="1:2" x14ac:dyDescent="0.3">
      <c r="A159" s="11"/>
    </row>
    <row r="160" spans="1:2" x14ac:dyDescent="0.3">
      <c r="A160" s="11"/>
    </row>
    <row r="161" spans="1:1" x14ac:dyDescent="0.3">
      <c r="A161" s="11"/>
    </row>
    <row r="162" spans="1:1" x14ac:dyDescent="0.3">
      <c r="A162" s="11"/>
    </row>
    <row r="163" spans="1:1" x14ac:dyDescent="0.3">
      <c r="A163" s="11"/>
    </row>
    <row r="179" spans="2:2" x14ac:dyDescent="0.3">
      <c r="B179" s="6"/>
    </row>
    <row r="180" spans="2:2" x14ac:dyDescent="0.3">
      <c r="B180" s="6"/>
    </row>
    <row r="181" spans="2:2" x14ac:dyDescent="0.3">
      <c r="B181" s="6"/>
    </row>
    <row r="182" spans="2:2" x14ac:dyDescent="0.3">
      <c r="B182" s="6"/>
    </row>
    <row r="183" spans="2:2" x14ac:dyDescent="0.3">
      <c r="B183" s="6"/>
    </row>
    <row r="184" spans="2:2" x14ac:dyDescent="0.3">
      <c r="B184" s="6"/>
    </row>
    <row r="185" spans="2:2" x14ac:dyDescent="0.3">
      <c r="B185" s="6"/>
    </row>
    <row r="186" spans="2:2" x14ac:dyDescent="0.3">
      <c r="B186" s="6"/>
    </row>
    <row r="187" spans="2:2" x14ac:dyDescent="0.3">
      <c r="B187" s="6"/>
    </row>
    <row r="188" spans="2:2" x14ac:dyDescent="0.3">
      <c r="B188" s="6"/>
    </row>
    <row r="189" spans="2:2" x14ac:dyDescent="0.3">
      <c r="B189" s="6"/>
    </row>
    <row r="190" spans="2:2" x14ac:dyDescent="0.3">
      <c r="B190" s="6"/>
    </row>
    <row r="191" spans="2:2" x14ac:dyDescent="0.3">
      <c r="B191" s="6"/>
    </row>
    <row r="224" spans="2:2" x14ac:dyDescent="0.3">
      <c r="B224" s="6"/>
    </row>
    <row r="225" spans="2:2" x14ac:dyDescent="0.3">
      <c r="B225" s="6"/>
    </row>
    <row r="226" spans="2:2" x14ac:dyDescent="0.3">
      <c r="B226" s="6"/>
    </row>
    <row r="227" spans="2:2" x14ac:dyDescent="0.3">
      <c r="B227" s="6"/>
    </row>
    <row r="228" spans="2:2" x14ac:dyDescent="0.3">
      <c r="B228" s="6"/>
    </row>
    <row r="229" spans="2:2" x14ac:dyDescent="0.3">
      <c r="B229" s="6"/>
    </row>
    <row r="230" spans="2:2" x14ac:dyDescent="0.3">
      <c r="B230" s="6"/>
    </row>
    <row r="231" spans="2:2" x14ac:dyDescent="0.3">
      <c r="B231" s="6"/>
    </row>
    <row r="232" spans="2:2" x14ac:dyDescent="0.3">
      <c r="B232" s="6"/>
    </row>
    <row r="233" spans="2:2" x14ac:dyDescent="0.3">
      <c r="B233" s="6"/>
    </row>
    <row r="234" spans="2:2" x14ac:dyDescent="0.3">
      <c r="B234" s="6"/>
    </row>
    <row r="235" spans="2:2" x14ac:dyDescent="0.3">
      <c r="B235" s="6"/>
    </row>
    <row r="236" spans="2:2" x14ac:dyDescent="0.3">
      <c r="B236" s="6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S205"/>
  <sheetViews>
    <sheetView zoomScale="55" zoomScaleNormal="55" workbookViewId="0">
      <pane xSplit="1" ySplit="7" topLeftCell="BZ89" activePane="bottomRight" state="frozen"/>
      <selection pane="topRight" activeCell="B1" sqref="B1"/>
      <selection pane="bottomLeft" activeCell="A8" sqref="A8"/>
      <selection pane="bottomRight" activeCell="BG123" sqref="BG123"/>
    </sheetView>
  </sheetViews>
  <sheetFormatPr defaultRowHeight="14.4" x14ac:dyDescent="0.3"/>
  <cols>
    <col min="152" max="152" width="12.21875" bestFit="1" customWidth="1"/>
  </cols>
  <sheetData>
    <row r="1" spans="1:197" ht="18" x14ac:dyDescent="0.35">
      <c r="A1" s="5" t="str">
        <f>'Notes (2)'!A1</f>
        <v>2019 Social Accounting Matrix for Kenya</v>
      </c>
    </row>
    <row r="2" spans="1:197" x14ac:dyDescent="0.3">
      <c r="A2" s="9" t="s">
        <v>627</v>
      </c>
    </row>
    <row r="3" spans="1:197" x14ac:dyDescent="0.3">
      <c r="A3" s="9" t="str">
        <f>'Notes (2)'!B5</f>
        <v>Billions Of Kenyan Shilling (Sh)</v>
      </c>
    </row>
    <row r="5" spans="1:197" x14ac:dyDescent="0.3">
      <c r="Q5" s="61"/>
    </row>
    <row r="6" spans="1:197" x14ac:dyDescent="0.3"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</row>
    <row r="7" spans="1:197" x14ac:dyDescent="0.3">
      <c r="A7" s="11"/>
      <c r="B7" s="11" t="s">
        <v>323</v>
      </c>
      <c r="C7" s="11" t="s">
        <v>324</v>
      </c>
      <c r="D7" s="11" t="s">
        <v>491</v>
      </c>
      <c r="E7" s="11" t="s">
        <v>325</v>
      </c>
      <c r="F7" s="11" t="s">
        <v>326</v>
      </c>
      <c r="G7" s="11" t="s">
        <v>327</v>
      </c>
      <c r="H7" s="11" t="s">
        <v>313</v>
      </c>
      <c r="I7" s="11" t="s">
        <v>328</v>
      </c>
      <c r="J7" s="11" t="s">
        <v>315</v>
      </c>
      <c r="K7" s="11" t="s">
        <v>329</v>
      </c>
      <c r="L7" s="11" t="s">
        <v>314</v>
      </c>
      <c r="M7" s="11" t="s">
        <v>330</v>
      </c>
      <c r="N7" s="11" t="s">
        <v>331</v>
      </c>
      <c r="O7" s="11" t="s">
        <v>332</v>
      </c>
      <c r="P7" s="11" t="s">
        <v>333</v>
      </c>
      <c r="Q7" s="11" t="s">
        <v>334</v>
      </c>
      <c r="R7" s="11" t="s">
        <v>5</v>
      </c>
      <c r="S7" s="11" t="s">
        <v>9</v>
      </c>
      <c r="T7" s="11" t="s">
        <v>474</v>
      </c>
      <c r="U7" s="11" t="s">
        <v>20</v>
      </c>
      <c r="V7" s="11" t="s">
        <v>335</v>
      </c>
      <c r="W7" s="11" t="s">
        <v>336</v>
      </c>
      <c r="X7" s="11" t="s">
        <v>27</v>
      </c>
      <c r="Y7" s="11" t="s">
        <v>337</v>
      </c>
      <c r="Z7" s="11" t="s">
        <v>338</v>
      </c>
      <c r="AA7" s="11" t="s">
        <v>339</v>
      </c>
      <c r="AB7" s="11" t="s">
        <v>309</v>
      </c>
      <c r="AC7" s="11" t="s">
        <v>340</v>
      </c>
      <c r="AD7" s="11" t="s">
        <v>341</v>
      </c>
      <c r="AE7" s="11" t="s">
        <v>32</v>
      </c>
      <c r="AF7" s="11" t="s">
        <v>342</v>
      </c>
      <c r="AG7" s="11" t="s">
        <v>34</v>
      </c>
      <c r="AH7" s="11" t="s">
        <v>343</v>
      </c>
      <c r="AI7" s="11" t="s">
        <v>344</v>
      </c>
      <c r="AJ7" s="11" t="s">
        <v>345</v>
      </c>
      <c r="AK7" s="11" t="s">
        <v>346</v>
      </c>
      <c r="AL7" s="11" t="s">
        <v>175</v>
      </c>
      <c r="AM7" s="11" t="s">
        <v>347</v>
      </c>
      <c r="AN7" s="11" t="s">
        <v>348</v>
      </c>
      <c r="AO7" s="11" t="s">
        <v>176</v>
      </c>
      <c r="AP7" s="11" t="s">
        <v>177</v>
      </c>
      <c r="AQ7" s="11" t="s">
        <v>36</v>
      </c>
      <c r="AR7" s="11" t="s">
        <v>349</v>
      </c>
      <c r="AS7" s="11" t="s">
        <v>350</v>
      </c>
      <c r="AT7" s="11" t="s">
        <v>351</v>
      </c>
      <c r="AU7" s="11" t="s">
        <v>352</v>
      </c>
      <c r="AV7" s="11" t="s">
        <v>353</v>
      </c>
      <c r="AW7" s="11" t="s">
        <v>354</v>
      </c>
      <c r="AX7" s="11" t="s">
        <v>310</v>
      </c>
      <c r="AY7" s="11" t="s">
        <v>355</v>
      </c>
      <c r="AZ7" s="11" t="s">
        <v>312</v>
      </c>
      <c r="BA7" s="11" t="s">
        <v>356</v>
      </c>
      <c r="BB7" s="11" t="s">
        <v>311</v>
      </c>
      <c r="BC7" s="11" t="s">
        <v>357</v>
      </c>
      <c r="BD7" s="11" t="s">
        <v>358</v>
      </c>
      <c r="BE7" s="11" t="s">
        <v>359</v>
      </c>
      <c r="BF7" s="11" t="s">
        <v>360</v>
      </c>
      <c r="BG7" s="11" t="s">
        <v>361</v>
      </c>
      <c r="BH7" s="11" t="s">
        <v>6</v>
      </c>
      <c r="BI7" s="11" t="s">
        <v>10</v>
      </c>
      <c r="BJ7" s="11" t="s">
        <v>550</v>
      </c>
      <c r="BK7" s="11" t="s">
        <v>362</v>
      </c>
      <c r="BL7" s="11" t="s">
        <v>363</v>
      </c>
      <c r="BM7" s="11" t="s">
        <v>364</v>
      </c>
      <c r="BN7" s="11" t="s">
        <v>28</v>
      </c>
      <c r="BO7" s="11" t="s">
        <v>365</v>
      </c>
      <c r="BP7" s="11" t="s">
        <v>366</v>
      </c>
      <c r="BQ7" s="11" t="s">
        <v>367</v>
      </c>
      <c r="BR7" s="11" t="s">
        <v>368</v>
      </c>
      <c r="BS7" s="11" t="s">
        <v>369</v>
      </c>
      <c r="BT7" s="11" t="s">
        <v>370</v>
      </c>
      <c r="BU7" s="11" t="s">
        <v>33</v>
      </c>
      <c r="BV7" s="11" t="s">
        <v>371</v>
      </c>
      <c r="BW7" s="11" t="s">
        <v>35</v>
      </c>
      <c r="BX7" s="11" t="s">
        <v>372</v>
      </c>
      <c r="BY7" s="11" t="s">
        <v>373</v>
      </c>
      <c r="BZ7" s="11" t="s">
        <v>374</v>
      </c>
      <c r="CA7" s="11" t="s">
        <v>375</v>
      </c>
      <c r="CB7" s="11" t="s">
        <v>178</v>
      </c>
      <c r="CC7" s="11" t="s">
        <v>376</v>
      </c>
      <c r="CD7" s="11" t="s">
        <v>377</v>
      </c>
      <c r="CE7" s="11" t="s">
        <v>179</v>
      </c>
      <c r="CF7" s="11" t="s">
        <v>180</v>
      </c>
      <c r="CG7" s="11" t="s">
        <v>37</v>
      </c>
      <c r="CH7" s="11" t="s">
        <v>156</v>
      </c>
      <c r="CI7" s="11" t="s">
        <v>475</v>
      </c>
      <c r="CJ7" s="11" t="s">
        <v>2</v>
      </c>
      <c r="CK7" s="11" t="s">
        <v>7</v>
      </c>
      <c r="CL7" s="11" t="s">
        <v>378</v>
      </c>
      <c r="CM7" s="11" t="s">
        <v>13</v>
      </c>
      <c r="CN7" s="11" t="s">
        <v>11</v>
      </c>
      <c r="CO7" s="11" t="s">
        <v>580</v>
      </c>
      <c r="CP7" s="11" t="s">
        <v>582</v>
      </c>
      <c r="CQ7" s="11" t="s">
        <v>584</v>
      </c>
      <c r="CR7" s="11" t="s">
        <v>586</v>
      </c>
      <c r="CS7" s="11" t="s">
        <v>588</v>
      </c>
      <c r="CT7" s="11" t="s">
        <v>379</v>
      </c>
      <c r="CU7" s="11" t="s">
        <v>380</v>
      </c>
      <c r="CV7" s="11" t="s">
        <v>381</v>
      </c>
      <c r="CW7" s="11" t="s">
        <v>382</v>
      </c>
      <c r="CX7" s="11" t="s">
        <v>383</v>
      </c>
      <c r="CY7" s="11" t="s">
        <v>21</v>
      </c>
      <c r="CZ7" s="11" t="s">
        <v>16</v>
      </c>
      <c r="DA7" s="11" t="s">
        <v>17</v>
      </c>
      <c r="DB7" s="11" t="s">
        <v>19</v>
      </c>
      <c r="DC7" s="11" t="s">
        <v>23</v>
      </c>
      <c r="DD7" s="11" t="s">
        <v>24</v>
      </c>
      <c r="DE7" s="11" t="s">
        <v>25</v>
      </c>
      <c r="DF7" s="11" t="s">
        <v>174</v>
      </c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</row>
    <row r="8" spans="1:197" x14ac:dyDescent="0.3">
      <c r="A8" s="11" t="s">
        <v>323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>
        <v>632.23762151628432</v>
      </c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>
        <v>10.309555023087437</v>
      </c>
      <c r="CP8" s="11">
        <v>16.287201338384083</v>
      </c>
      <c r="CQ8" s="11">
        <v>18.662646066897466</v>
      </c>
      <c r="CR8" s="11">
        <v>18.190513474435054</v>
      </c>
      <c r="CS8" s="11">
        <v>9.6895332567150394</v>
      </c>
      <c r="CT8" s="11">
        <v>1.1332751555354685</v>
      </c>
      <c r="CU8" s="11">
        <v>1.7495191884445069</v>
      </c>
      <c r="CV8" s="11">
        <v>2.5693510280428731</v>
      </c>
      <c r="CW8" s="11">
        <v>2.5597160966375214</v>
      </c>
      <c r="CX8" s="11">
        <v>4.3362923126589203</v>
      </c>
      <c r="CY8" s="11"/>
      <c r="CZ8" s="11"/>
      <c r="DA8" s="11"/>
      <c r="DB8" s="11"/>
      <c r="DC8" s="11"/>
      <c r="DD8" s="11"/>
      <c r="DE8" s="11"/>
      <c r="DF8" s="11">
        <v>717.72522445712275</v>
      </c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</row>
    <row r="9" spans="1:197" x14ac:dyDescent="0.3">
      <c r="A9" s="11" t="s">
        <v>324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>
        <v>37.194202829088212</v>
      </c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>
        <v>37.194202829088212</v>
      </c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</row>
    <row r="10" spans="1:197" x14ac:dyDescent="0.3">
      <c r="A10" s="11" t="s">
        <v>491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>
        <v>173.24973855013775</v>
      </c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>
        <v>1.6835019602015988</v>
      </c>
      <c r="CP10" s="11">
        <v>3.6930891997327087</v>
      </c>
      <c r="CQ10" s="11">
        <v>2.4628342205919207</v>
      </c>
      <c r="CR10" s="11">
        <v>2.7856596058244469</v>
      </c>
      <c r="CS10" s="11">
        <v>1.5539990500758827</v>
      </c>
      <c r="CT10" s="11">
        <v>2.3959208819010321E-2</v>
      </c>
      <c r="CU10" s="11">
        <v>7.8229296609557811E-2</v>
      </c>
      <c r="CV10" s="11">
        <v>0.35652267665869897</v>
      </c>
      <c r="CW10" s="11">
        <v>0.10240198372670524</v>
      </c>
      <c r="CX10" s="11">
        <v>3.6549885858568625</v>
      </c>
      <c r="CY10" s="11"/>
      <c r="CZ10" s="11"/>
      <c r="DA10" s="11"/>
      <c r="DB10" s="11"/>
      <c r="DC10" s="11"/>
      <c r="DD10" s="11"/>
      <c r="DE10" s="11"/>
      <c r="DF10" s="11">
        <v>189.64492433823511</v>
      </c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</row>
    <row r="11" spans="1:197" x14ac:dyDescent="0.3">
      <c r="A11" s="11" t="s">
        <v>325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>
        <v>429.57169978844166</v>
      </c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>
        <v>16.994434233536172</v>
      </c>
      <c r="CP11" s="11">
        <v>29.364518424763126</v>
      </c>
      <c r="CQ11" s="11">
        <v>36.546028608404995</v>
      </c>
      <c r="CR11" s="11">
        <v>36.296865243378697</v>
      </c>
      <c r="CS11" s="11">
        <v>20.175237756968798</v>
      </c>
      <c r="CT11" s="11">
        <v>1.602023306439857</v>
      </c>
      <c r="CU11" s="11">
        <v>3.1275464625787652</v>
      </c>
      <c r="CV11" s="11">
        <v>4.6139188671645135</v>
      </c>
      <c r="CW11" s="11">
        <v>5.0039386727199267</v>
      </c>
      <c r="CX11" s="11">
        <v>6.0473578823109166</v>
      </c>
      <c r="CY11" s="11"/>
      <c r="CZ11" s="11"/>
      <c r="DA11" s="11"/>
      <c r="DB11" s="11"/>
      <c r="DC11" s="11"/>
      <c r="DD11" s="11"/>
      <c r="DE11" s="11"/>
      <c r="DF11" s="11">
        <v>589.34356924670749</v>
      </c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</row>
    <row r="12" spans="1:197" x14ac:dyDescent="0.3">
      <c r="A12" s="11" t="s">
        <v>326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>
        <v>52.029118914850201</v>
      </c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>
        <v>0.31508184914448639</v>
      </c>
      <c r="CP12" s="11">
        <v>0.72452379148483703</v>
      </c>
      <c r="CQ12" s="11">
        <v>1.0847881554490437</v>
      </c>
      <c r="CR12" s="11">
        <v>1.5550196953110342</v>
      </c>
      <c r="CS12" s="11">
        <v>0.59665449105744606</v>
      </c>
      <c r="CT12" s="11">
        <v>3.3235172467211999E-2</v>
      </c>
      <c r="CU12" s="11">
        <v>6.7139108288622226E-2</v>
      </c>
      <c r="CV12" s="11">
        <v>0.24846713316087921</v>
      </c>
      <c r="CW12" s="11">
        <v>0.34328806989977545</v>
      </c>
      <c r="CX12" s="11">
        <v>0.29171192824262715</v>
      </c>
      <c r="CY12" s="11"/>
      <c r="CZ12" s="11"/>
      <c r="DA12" s="11"/>
      <c r="DB12" s="11"/>
      <c r="DC12" s="11"/>
      <c r="DD12" s="11"/>
      <c r="DE12" s="11"/>
      <c r="DF12" s="11">
        <v>57.289028309356162</v>
      </c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</row>
    <row r="13" spans="1:197" x14ac:dyDescent="0.3">
      <c r="A13" s="11" t="s">
        <v>327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>
        <v>215.11282522205349</v>
      </c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>
        <v>5.9376093458085997</v>
      </c>
      <c r="CP13" s="11">
        <v>8.40755188424483</v>
      </c>
      <c r="CQ13" s="11">
        <v>11.531458811785207</v>
      </c>
      <c r="CR13" s="11">
        <v>11.016229167527236</v>
      </c>
      <c r="CS13" s="11">
        <v>6.7487320371243413</v>
      </c>
      <c r="CT13" s="11">
        <v>0.29595326342502881</v>
      </c>
      <c r="CU13" s="11">
        <v>0.66997724524556768</v>
      </c>
      <c r="CV13" s="11">
        <v>1.2596074168181528</v>
      </c>
      <c r="CW13" s="11">
        <v>1.5852082142300192</v>
      </c>
      <c r="CX13" s="11">
        <v>1.7090543262596904</v>
      </c>
      <c r="CY13" s="11"/>
      <c r="CZ13" s="11"/>
      <c r="DA13" s="11"/>
      <c r="DB13" s="11"/>
      <c r="DC13" s="11"/>
      <c r="DD13" s="11"/>
      <c r="DE13" s="11"/>
      <c r="DF13" s="11">
        <v>264.27420693452217</v>
      </c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</row>
    <row r="14" spans="1:197" x14ac:dyDescent="0.3">
      <c r="A14" s="11" t="s">
        <v>313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>
        <v>470.08392135281849</v>
      </c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>
        <v>11.930552517131405</v>
      </c>
      <c r="CP14" s="11">
        <v>17.611094594785932</v>
      </c>
      <c r="CQ14" s="11">
        <v>20.969897910031374</v>
      </c>
      <c r="CR14" s="11">
        <v>19.426538376961474</v>
      </c>
      <c r="CS14" s="11">
        <v>12.195937578751375</v>
      </c>
      <c r="CT14" s="11">
        <v>0.9613720594975298</v>
      </c>
      <c r="CU14" s="11">
        <v>2.0448713648950698</v>
      </c>
      <c r="CV14" s="11">
        <v>3.083934338397996</v>
      </c>
      <c r="CW14" s="11">
        <v>3.4449836085813339</v>
      </c>
      <c r="CX14" s="11">
        <v>5.8424725271794706</v>
      </c>
      <c r="CY14" s="11"/>
      <c r="CZ14" s="11"/>
      <c r="DA14" s="11"/>
      <c r="DB14" s="11"/>
      <c r="DC14" s="11"/>
      <c r="DD14" s="11"/>
      <c r="DE14" s="11"/>
      <c r="DF14" s="11">
        <v>567.59557622903128</v>
      </c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</row>
    <row r="15" spans="1:197" x14ac:dyDescent="0.3">
      <c r="A15" s="11" t="s">
        <v>328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>
        <v>73.344901471051642</v>
      </c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>
        <v>1.6405538924026453</v>
      </c>
      <c r="CP15" s="11">
        <v>2.8405630796529739</v>
      </c>
      <c r="CQ15" s="11">
        <v>4.0253478129515727</v>
      </c>
      <c r="CR15" s="11">
        <v>3.3169687030096719</v>
      </c>
      <c r="CS15" s="11">
        <v>1.7393375159613258</v>
      </c>
      <c r="CT15" s="11">
        <v>7.2723780826987369E-2</v>
      </c>
      <c r="CU15" s="11">
        <v>0.42087185591341503</v>
      </c>
      <c r="CV15" s="11">
        <v>0.55885072654377954</v>
      </c>
      <c r="CW15" s="11">
        <v>0.41828829860485189</v>
      </c>
      <c r="CX15" s="11">
        <v>0.94823156491837357</v>
      </c>
      <c r="CY15" s="11"/>
      <c r="CZ15" s="11"/>
      <c r="DA15" s="11"/>
      <c r="DB15" s="11"/>
      <c r="DC15" s="11"/>
      <c r="DD15" s="11"/>
      <c r="DE15" s="11"/>
      <c r="DF15" s="11">
        <v>89.326638701837254</v>
      </c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</row>
    <row r="16" spans="1:197" x14ac:dyDescent="0.3">
      <c r="A16" s="11" t="s">
        <v>315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>
        <v>8.9212195616383028</v>
      </c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>
        <v>2.103879414574323E-2</v>
      </c>
      <c r="CP16" s="11">
        <v>0.30223866965535745</v>
      </c>
      <c r="CQ16" s="11">
        <v>0.29361298598246421</v>
      </c>
      <c r="CR16" s="11">
        <v>0.2434511563415534</v>
      </c>
      <c r="CS16" s="11">
        <v>0.31852938163453642</v>
      </c>
      <c r="CT16" s="11">
        <v>3.3807069274132957E-4</v>
      </c>
      <c r="CU16" s="11">
        <v>4.0613206020415364E-4</v>
      </c>
      <c r="CV16" s="11">
        <v>4.6027246286703833E-4</v>
      </c>
      <c r="CW16" s="11">
        <v>8.4113854525923442E-3</v>
      </c>
      <c r="CX16" s="11">
        <v>5.6318706484373652E-3</v>
      </c>
      <c r="CY16" s="11"/>
      <c r="CZ16" s="11"/>
      <c r="DA16" s="11"/>
      <c r="DB16" s="11"/>
      <c r="DC16" s="11"/>
      <c r="DD16" s="11"/>
      <c r="DE16" s="11"/>
      <c r="DF16" s="11">
        <v>10.115338280714804</v>
      </c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</row>
    <row r="17" spans="1:197" x14ac:dyDescent="0.3">
      <c r="A17" s="11" t="s">
        <v>329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>
        <v>22.81562880364184</v>
      </c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>
        <v>22.81562880364184</v>
      </c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</row>
    <row r="18" spans="1:197" x14ac:dyDescent="0.3">
      <c r="A18" s="11" t="s">
        <v>314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>
        <v>361.75500785032978</v>
      </c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>
        <v>6.8166184887091088</v>
      </c>
      <c r="CP18" s="11">
        <v>15.673278225045713</v>
      </c>
      <c r="CQ18" s="11">
        <v>23.757741992114763</v>
      </c>
      <c r="CR18" s="11">
        <v>22.564997129117145</v>
      </c>
      <c r="CS18" s="11">
        <v>16.111624445650438</v>
      </c>
      <c r="CT18" s="11">
        <v>0.95828743798730764</v>
      </c>
      <c r="CU18" s="11">
        <v>2.0970750415880373</v>
      </c>
      <c r="CV18" s="11">
        <v>2.813201524021844</v>
      </c>
      <c r="CW18" s="11">
        <v>4.2642932079335338</v>
      </c>
      <c r="CX18" s="11">
        <v>5.5343939409193137</v>
      </c>
      <c r="CY18" s="11"/>
      <c r="CZ18" s="11"/>
      <c r="DA18" s="11"/>
      <c r="DB18" s="11"/>
      <c r="DC18" s="11"/>
      <c r="DD18" s="11"/>
      <c r="DE18" s="11"/>
      <c r="DF18" s="11">
        <v>462.34651928341685</v>
      </c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</row>
    <row r="19" spans="1:197" x14ac:dyDescent="0.3">
      <c r="A19" s="11" t="s">
        <v>330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>
        <v>249.73847460642352</v>
      </c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>
        <v>249.73847460642352</v>
      </c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</row>
    <row r="20" spans="1:197" x14ac:dyDescent="0.3">
      <c r="A20" s="11" t="s">
        <v>331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>
        <v>99.118439370194665</v>
      </c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>
        <v>99.118439370194665</v>
      </c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</row>
    <row r="21" spans="1:197" x14ac:dyDescent="0.3">
      <c r="A21" s="11" t="s">
        <v>332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>
        <v>726.48279440628494</v>
      </c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>
        <v>9.5444964425087857</v>
      </c>
      <c r="CP21" s="11">
        <v>11.71521335159137</v>
      </c>
      <c r="CQ21" s="11">
        <v>14.198740765044375</v>
      </c>
      <c r="CR21" s="11">
        <v>15.02498632665875</v>
      </c>
      <c r="CS21" s="11">
        <v>11.359050036994747</v>
      </c>
      <c r="CT21" s="11">
        <v>0.33315544312158268</v>
      </c>
      <c r="CU21" s="11">
        <v>0.81627464894063884</v>
      </c>
      <c r="CV21" s="11">
        <v>1.6119401165857581</v>
      </c>
      <c r="CW21" s="11">
        <v>1.7995591425140354</v>
      </c>
      <c r="CX21" s="11">
        <v>3.3392082950827184</v>
      </c>
      <c r="CY21" s="11"/>
      <c r="CZ21" s="11"/>
      <c r="DA21" s="11"/>
      <c r="DB21" s="11"/>
      <c r="DC21" s="11"/>
      <c r="DD21" s="11"/>
      <c r="DE21" s="11"/>
      <c r="DF21" s="11">
        <v>796.22541897532767</v>
      </c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</row>
    <row r="22" spans="1:197" x14ac:dyDescent="0.3">
      <c r="A22" s="11" t="s">
        <v>333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>
        <v>105.05903096629274</v>
      </c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>
        <v>1.7756196318419026</v>
      </c>
      <c r="CP22" s="11">
        <v>5.2589788370551691</v>
      </c>
      <c r="CQ22" s="11">
        <v>9.2672338175030529</v>
      </c>
      <c r="CR22" s="11">
        <v>11.506839870135897</v>
      </c>
      <c r="CS22" s="11">
        <v>9.3856552915206901</v>
      </c>
      <c r="CT22" s="11">
        <v>6.5193747405460578E-2</v>
      </c>
      <c r="CU22" s="11">
        <v>0.54926316679969855</v>
      </c>
      <c r="CV22" s="11">
        <v>1.0048034334427771</v>
      </c>
      <c r="CW22" s="11">
        <v>1.9243527676708034</v>
      </c>
      <c r="CX22" s="11">
        <v>4.2337888825072909</v>
      </c>
      <c r="CY22" s="11"/>
      <c r="CZ22" s="11"/>
      <c r="DA22" s="11"/>
      <c r="DB22" s="11"/>
      <c r="DC22" s="11"/>
      <c r="DD22" s="11"/>
      <c r="DE22" s="11"/>
      <c r="DF22" s="11">
        <v>150.03076041217551</v>
      </c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</row>
    <row r="23" spans="1:197" x14ac:dyDescent="0.3">
      <c r="A23" s="11" t="s">
        <v>334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>
        <v>200.09174969548263</v>
      </c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>
        <v>0.37361860564843791</v>
      </c>
      <c r="CP23" s="11">
        <v>0.79320497064313267</v>
      </c>
      <c r="CQ23" s="11">
        <v>0.92756438913680217</v>
      </c>
      <c r="CR23" s="11">
        <v>2.8688426913576723</v>
      </c>
      <c r="CS23" s="11">
        <v>6.366977815971115</v>
      </c>
      <c r="CT23" s="11"/>
      <c r="CU23" s="11">
        <v>5.0041436077806548E-2</v>
      </c>
      <c r="CV23" s="11">
        <v>1.6814976126368755E-2</v>
      </c>
      <c r="CW23" s="11">
        <v>0.28672507901177496</v>
      </c>
      <c r="CX23" s="11">
        <v>1.6878281812170979</v>
      </c>
      <c r="CY23" s="11"/>
      <c r="CZ23" s="11"/>
      <c r="DA23" s="11"/>
      <c r="DB23" s="11"/>
      <c r="DC23" s="11"/>
      <c r="DD23" s="11"/>
      <c r="DE23" s="11"/>
      <c r="DF23" s="11">
        <v>213.46336784067284</v>
      </c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</row>
    <row r="24" spans="1:197" x14ac:dyDescent="0.3">
      <c r="A24" s="11" t="s">
        <v>5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>
        <v>148.19875922679566</v>
      </c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>
        <v>148.19875922679566</v>
      </c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</row>
    <row r="25" spans="1:197" x14ac:dyDescent="0.3">
      <c r="A25" s="11" t="s">
        <v>9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>
        <v>105.12970619948426</v>
      </c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>
        <v>0.38109026707342886</v>
      </c>
      <c r="CP25" s="11">
        <v>0.11118040778786131</v>
      </c>
      <c r="CQ25" s="11">
        <v>0.11094072350700901</v>
      </c>
      <c r="CR25" s="11">
        <v>0.38830866698703403</v>
      </c>
      <c r="CS25" s="11">
        <v>0.20469276752589646</v>
      </c>
      <c r="CT25" s="11">
        <v>2.0021685324897332E-2</v>
      </c>
      <c r="CU25" s="11"/>
      <c r="CV25" s="11">
        <v>8.4019599987776111E-2</v>
      </c>
      <c r="CW25" s="11">
        <v>3.8813116552355462E-2</v>
      </c>
      <c r="CX25" s="11">
        <v>0.29186752951458589</v>
      </c>
      <c r="CY25" s="11"/>
      <c r="CZ25" s="11"/>
      <c r="DA25" s="11"/>
      <c r="DB25" s="11"/>
      <c r="DC25" s="11"/>
      <c r="DD25" s="11"/>
      <c r="DE25" s="11"/>
      <c r="DF25" s="11">
        <v>106.7606409637451</v>
      </c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</row>
    <row r="26" spans="1:197" x14ac:dyDescent="0.3">
      <c r="A26" s="11" t="s">
        <v>474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>
        <v>117.87883461856359</v>
      </c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>
        <v>117.87883461856359</v>
      </c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</row>
    <row r="27" spans="1:197" x14ac:dyDescent="0.3">
      <c r="A27" s="11" t="s">
        <v>20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>
        <v>1292.2817967773142</v>
      </c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>
        <v>1292.2817967773142</v>
      </c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</row>
    <row r="28" spans="1:197" x14ac:dyDescent="0.3">
      <c r="A28" s="11" t="s">
        <v>335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>
        <v>286.20695670784744</v>
      </c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>
        <v>286.20695670784744</v>
      </c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</row>
    <row r="29" spans="1:197" x14ac:dyDescent="0.3">
      <c r="A29" s="11" t="s">
        <v>336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>
        <v>262.57522910785997</v>
      </c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>
        <v>262.57522910785997</v>
      </c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</row>
    <row r="30" spans="1:197" x14ac:dyDescent="0.3">
      <c r="A30" s="11" t="s">
        <v>27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>
        <v>127.33832074116987</v>
      </c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>
        <v>127.33832074116987</v>
      </c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</row>
    <row r="31" spans="1:197" x14ac:dyDescent="0.3">
      <c r="A31" s="11" t="s">
        <v>337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>
        <v>226.81509801185845</v>
      </c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>
        <v>226.81509801185845</v>
      </c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</row>
    <row r="32" spans="1:197" x14ac:dyDescent="0.3">
      <c r="A32" s="11" t="s">
        <v>338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>
        <v>105.59404964682696</v>
      </c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>
        <v>105.59404964682696</v>
      </c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</row>
    <row r="33" spans="1:197" x14ac:dyDescent="0.3">
      <c r="A33" s="11" t="s">
        <v>339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>
        <v>187.22599271572497</v>
      </c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>
        <v>187.22599271572497</v>
      </c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</row>
    <row r="34" spans="1:197" x14ac:dyDescent="0.3">
      <c r="A34" s="11" t="s">
        <v>309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>
        <v>97.453902843898177</v>
      </c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>
        <v>97.453902843898177</v>
      </c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</row>
    <row r="35" spans="1:197" x14ac:dyDescent="0.3">
      <c r="A35" s="11" t="s">
        <v>340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>
        <v>330.98870514393514</v>
      </c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>
        <v>330.98870514393514</v>
      </c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</row>
    <row r="36" spans="1:197" x14ac:dyDescent="0.3">
      <c r="A36" s="11" t="s">
        <v>341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>
        <v>239.30925457885624</v>
      </c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>
        <v>239.30925457885624</v>
      </c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</row>
    <row r="37" spans="1:197" x14ac:dyDescent="0.3">
      <c r="A37" s="11" t="s">
        <v>32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>
        <v>59.219575697372278</v>
      </c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>
        <v>59.219575697372278</v>
      </c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</row>
    <row r="38" spans="1:197" x14ac:dyDescent="0.3">
      <c r="A38" s="11" t="s">
        <v>342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>
        <v>1294.8886237938536</v>
      </c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>
        <v>1294.8886237938536</v>
      </c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</row>
    <row r="39" spans="1:197" x14ac:dyDescent="0.3">
      <c r="A39" s="11" t="s">
        <v>34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>
        <v>1283.4357031721352</v>
      </c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>
        <v>1283.4357031721352</v>
      </c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</row>
    <row r="40" spans="1:197" x14ac:dyDescent="0.3">
      <c r="A40" s="11" t="s">
        <v>343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>
        <v>1368.3507132229402</v>
      </c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>
        <v>1368.3507132229402</v>
      </c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</row>
    <row r="41" spans="1:197" x14ac:dyDescent="0.3">
      <c r="A41" s="11" t="s">
        <v>344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>
        <v>352.20369593496088</v>
      </c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>
        <v>352.20369593496088</v>
      </c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</row>
    <row r="42" spans="1:197" x14ac:dyDescent="0.3">
      <c r="A42" s="11" t="s">
        <v>345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>
        <v>180.85676776615236</v>
      </c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>
        <v>180.85676776615236</v>
      </c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</row>
    <row r="43" spans="1:197" x14ac:dyDescent="0.3">
      <c r="A43" s="11" t="s">
        <v>346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>
        <v>470.2939697256719</v>
      </c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>
        <v>470.2939697256719</v>
      </c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</row>
    <row r="44" spans="1:197" x14ac:dyDescent="0.3">
      <c r="A44" s="11" t="s">
        <v>175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>
        <v>767.57218332133084</v>
      </c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>
        <v>767.57218332133084</v>
      </c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</row>
    <row r="45" spans="1:197" x14ac:dyDescent="0.3">
      <c r="A45" s="11" t="s">
        <v>347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>
        <v>453.06754222440418</v>
      </c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>
        <v>453.06754222440418</v>
      </c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</row>
    <row r="46" spans="1:197" x14ac:dyDescent="0.3">
      <c r="A46" s="11" t="s">
        <v>348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>
        <v>635.10637061065574</v>
      </c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>
        <v>635.10637061065574</v>
      </c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</row>
    <row r="47" spans="1:197" x14ac:dyDescent="0.3">
      <c r="A47" s="11" t="s">
        <v>176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>
        <v>743.07571603221936</v>
      </c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>
        <v>743.07571603221936</v>
      </c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</row>
    <row r="48" spans="1:197" x14ac:dyDescent="0.3">
      <c r="A48" s="11" t="s">
        <v>177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>
        <v>269.77092128031057</v>
      </c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>
        <v>269.77092128031057</v>
      </c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</row>
    <row r="49" spans="1:197" x14ac:dyDescent="0.3">
      <c r="A49" s="11" t="s">
        <v>36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>
        <v>176.98772049600746</v>
      </c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>
        <v>176.98772049600746</v>
      </c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</row>
    <row r="50" spans="1:197" x14ac:dyDescent="0.3">
      <c r="A50" s="11" t="s">
        <v>349</v>
      </c>
      <c r="B50" s="11">
        <v>14.83738600424318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>
        <v>171.90267954158878</v>
      </c>
      <c r="P50" s="11">
        <v>16.050351107070743</v>
      </c>
      <c r="Q50" s="11">
        <v>19.940209681310463</v>
      </c>
      <c r="R50" s="11"/>
      <c r="S50" s="11"/>
      <c r="T50" s="11"/>
      <c r="U50" s="11">
        <v>321.79782673900735</v>
      </c>
      <c r="V50" s="11"/>
      <c r="W50" s="11"/>
      <c r="X50" s="11"/>
      <c r="Y50" s="11"/>
      <c r="Z50" s="11">
        <v>6.7345647746769634E-3</v>
      </c>
      <c r="AA50" s="11"/>
      <c r="AB50" s="11"/>
      <c r="AC50" s="11">
        <v>1.5859492837157253E-2</v>
      </c>
      <c r="AD50" s="11"/>
      <c r="AE50" s="11"/>
      <c r="AF50" s="11"/>
      <c r="AG50" s="11"/>
      <c r="AH50" s="11"/>
      <c r="AI50" s="11">
        <v>0.54931429563281986</v>
      </c>
      <c r="AJ50" s="11"/>
      <c r="AK50" s="11"/>
      <c r="AL50" s="11"/>
      <c r="AM50" s="11"/>
      <c r="AN50" s="11">
        <v>0.10758482965617923</v>
      </c>
      <c r="AO50" s="11">
        <v>0.45070938698352037</v>
      </c>
      <c r="AP50" s="11">
        <v>0.21457045077298695</v>
      </c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>
        <v>34.921520811566062</v>
      </c>
      <c r="CP50" s="11">
        <v>31.06315850370548</v>
      </c>
      <c r="CQ50" s="11">
        <v>23.374285060960819</v>
      </c>
      <c r="CR50" s="11">
        <v>23.051587513682751</v>
      </c>
      <c r="CS50" s="11">
        <v>15.520039844630778</v>
      </c>
      <c r="CT50" s="11">
        <v>2.966299090855085</v>
      </c>
      <c r="CU50" s="11">
        <v>5.5049197474922842</v>
      </c>
      <c r="CV50" s="11">
        <v>6.4924885626620155</v>
      </c>
      <c r="CW50" s="11">
        <v>10.370964124944237</v>
      </c>
      <c r="CX50" s="11">
        <v>26.389486571571371</v>
      </c>
      <c r="CY50" s="11"/>
      <c r="CZ50" s="11"/>
      <c r="DA50" s="11"/>
      <c r="DB50" s="11"/>
      <c r="DC50" s="11"/>
      <c r="DD50" s="11"/>
      <c r="DE50" s="11">
        <v>0.6793877826035879</v>
      </c>
      <c r="DF50" s="11">
        <v>726.20736370855252</v>
      </c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</row>
    <row r="51" spans="1:197" x14ac:dyDescent="0.3">
      <c r="A51" s="11" t="s">
        <v>350</v>
      </c>
      <c r="B51" s="11"/>
      <c r="C51" s="11">
        <v>2.323769757621069</v>
      </c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>
        <v>29.909636309798127</v>
      </c>
      <c r="V51" s="11"/>
      <c r="W51" s="11"/>
      <c r="X51" s="11"/>
      <c r="Y51" s="11">
        <v>9.1007325159713328E-4</v>
      </c>
      <c r="Z51" s="11"/>
      <c r="AA51" s="11"/>
      <c r="AB51" s="11"/>
      <c r="AC51" s="11"/>
      <c r="AD51" s="11"/>
      <c r="AE51" s="11"/>
      <c r="AF51" s="11"/>
      <c r="AG51" s="11"/>
      <c r="AH51" s="11"/>
      <c r="AI51" s="11">
        <v>9.344858876124853</v>
      </c>
      <c r="AJ51" s="11"/>
      <c r="AK51" s="11"/>
      <c r="AL51" s="11"/>
      <c r="AM51" s="11"/>
      <c r="AN51" s="11">
        <v>1.0785466440194491</v>
      </c>
      <c r="AO51" s="11">
        <v>0.90323359201623132</v>
      </c>
      <c r="AP51" s="11">
        <v>0.42951214878263727</v>
      </c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>
        <v>0.14128318411184834</v>
      </c>
      <c r="DF51" s="11">
        <v>44.131750585725804</v>
      </c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</row>
    <row r="52" spans="1:197" x14ac:dyDescent="0.3">
      <c r="A52" s="11" t="s">
        <v>351</v>
      </c>
      <c r="B52" s="11"/>
      <c r="C52" s="11"/>
      <c r="D52" s="11">
        <v>5.9215472588741935</v>
      </c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>
        <v>10.000684705167965</v>
      </c>
      <c r="Q52" s="11"/>
      <c r="R52" s="11"/>
      <c r="S52" s="11"/>
      <c r="T52" s="11"/>
      <c r="U52" s="11">
        <v>128.89527842494829</v>
      </c>
      <c r="V52" s="11">
        <v>46.531659504953687</v>
      </c>
      <c r="W52" s="11"/>
      <c r="X52" s="11">
        <v>1.958012516705849E-5</v>
      </c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>
        <v>2.5784761390669502</v>
      </c>
      <c r="AO52" s="11">
        <v>0.45052565249572585</v>
      </c>
      <c r="AP52" s="11">
        <v>0.2145287898038794</v>
      </c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>
        <v>14.34816576357604</v>
      </c>
      <c r="CP52" s="11">
        <v>9.5937626366597506</v>
      </c>
      <c r="CQ52" s="11">
        <v>7.2699326760531706</v>
      </c>
      <c r="CR52" s="11">
        <v>9.2938630969540412</v>
      </c>
      <c r="CS52" s="11">
        <v>6.4079379259626528</v>
      </c>
      <c r="CT52" s="11">
        <v>1.0822159715828594</v>
      </c>
      <c r="CU52" s="11">
        <v>1.2207168473900618</v>
      </c>
      <c r="CV52" s="11">
        <v>0.88482507673681299</v>
      </c>
      <c r="CW52" s="11">
        <v>2.3470123641563134</v>
      </c>
      <c r="CX52" s="11">
        <v>4.1925546812142978</v>
      </c>
      <c r="CY52" s="11"/>
      <c r="CZ52" s="11"/>
      <c r="DA52" s="11"/>
      <c r="DB52" s="11"/>
      <c r="DC52" s="11"/>
      <c r="DD52" s="11"/>
      <c r="DE52" s="11">
        <v>2.6390976295907391</v>
      </c>
      <c r="DF52" s="11">
        <v>253.87280472531259</v>
      </c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</row>
    <row r="53" spans="1:197" x14ac:dyDescent="0.3">
      <c r="A53" s="11" t="s">
        <v>352</v>
      </c>
      <c r="B53" s="11"/>
      <c r="C53" s="11"/>
      <c r="D53" s="11"/>
      <c r="E53" s="11">
        <v>63.581798046235086</v>
      </c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>
        <v>1.4754820537813758</v>
      </c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>
        <v>3.3360530981525591</v>
      </c>
      <c r="AJ53" s="11"/>
      <c r="AK53" s="11"/>
      <c r="AL53" s="11"/>
      <c r="AM53" s="11"/>
      <c r="AN53" s="11">
        <v>1.0806328591481174</v>
      </c>
      <c r="AO53" s="11">
        <v>4.5906771099206196</v>
      </c>
      <c r="AP53" s="11">
        <v>0.91171914868106907</v>
      </c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>
        <v>52.199008338649762</v>
      </c>
      <c r="CP53" s="11">
        <v>65.411182284002507</v>
      </c>
      <c r="CQ53" s="11">
        <v>68.838888453281839</v>
      </c>
      <c r="CR53" s="11">
        <v>69.040072415031716</v>
      </c>
      <c r="CS53" s="11">
        <v>58.963080964352699</v>
      </c>
      <c r="CT53" s="11">
        <v>5.3424011894625378</v>
      </c>
      <c r="CU53" s="11">
        <v>11.502139730728532</v>
      </c>
      <c r="CV53" s="11">
        <v>19.392931738984426</v>
      </c>
      <c r="CW53" s="11">
        <v>30.601621903051292</v>
      </c>
      <c r="CX53" s="11">
        <v>78.503773804863741</v>
      </c>
      <c r="CY53" s="11"/>
      <c r="CZ53" s="11"/>
      <c r="DA53" s="11"/>
      <c r="DB53" s="11"/>
      <c r="DC53" s="11"/>
      <c r="DD53" s="11"/>
      <c r="DE53" s="11">
        <v>4.1288685768608664</v>
      </c>
      <c r="DF53" s="11">
        <v>538.90033171518871</v>
      </c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</row>
    <row r="54" spans="1:197" x14ac:dyDescent="0.3">
      <c r="A54" s="11" t="s">
        <v>353</v>
      </c>
      <c r="B54" s="11"/>
      <c r="C54" s="11"/>
      <c r="D54" s="11"/>
      <c r="E54" s="11"/>
      <c r="F54" s="11">
        <v>4.0120854282217673</v>
      </c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>
        <v>19.270826427095567</v>
      </c>
      <c r="V54" s="11">
        <v>5.6103090400339867E-2</v>
      </c>
      <c r="W54" s="11">
        <v>0.40074364734868345</v>
      </c>
      <c r="X54" s="11">
        <v>1.584645028313067E-2</v>
      </c>
      <c r="Y54" s="11">
        <v>3.4438995420652576</v>
      </c>
      <c r="Z54" s="11">
        <v>9.2985712846057889E-3</v>
      </c>
      <c r="AA54" s="11">
        <v>0.46804063849812871</v>
      </c>
      <c r="AB54" s="11"/>
      <c r="AC54" s="11">
        <v>1.4160278785173732</v>
      </c>
      <c r="AD54" s="11"/>
      <c r="AE54" s="11"/>
      <c r="AF54" s="11"/>
      <c r="AG54" s="11"/>
      <c r="AH54" s="11"/>
      <c r="AI54" s="11">
        <v>12.883297013940018</v>
      </c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>
        <v>0.85169798622733062</v>
      </c>
      <c r="CP54" s="11">
        <v>1.2632980853973055</v>
      </c>
      <c r="CQ54" s="11">
        <v>1.7321337817281348</v>
      </c>
      <c r="CR54" s="11">
        <v>2.2883860115243344</v>
      </c>
      <c r="CS54" s="11">
        <v>2.4854245583926877</v>
      </c>
      <c r="CT54" s="11">
        <v>0.10820562363770289</v>
      </c>
      <c r="CU54" s="11">
        <v>0.25836900958200509</v>
      </c>
      <c r="CV54" s="11">
        <v>0.57997449755152464</v>
      </c>
      <c r="CW54" s="11">
        <v>1.8640623915517489</v>
      </c>
      <c r="CX54" s="11">
        <v>7.8938295928843161</v>
      </c>
      <c r="CY54" s="11"/>
      <c r="CZ54" s="11"/>
      <c r="DA54" s="11"/>
      <c r="DB54" s="11"/>
      <c r="DC54" s="11"/>
      <c r="DD54" s="11"/>
      <c r="DE54" s="11">
        <v>0.50532932624340487</v>
      </c>
      <c r="DF54" s="11">
        <v>61.806879552375356</v>
      </c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</row>
    <row r="55" spans="1:197" x14ac:dyDescent="0.3">
      <c r="A55" s="11" t="s">
        <v>354</v>
      </c>
      <c r="B55" s="11"/>
      <c r="C55" s="11"/>
      <c r="D55" s="11"/>
      <c r="E55" s="11"/>
      <c r="F55" s="11"/>
      <c r="G55" s="11">
        <v>39.642046824329626</v>
      </c>
      <c r="H55" s="11"/>
      <c r="I55" s="11"/>
      <c r="J55" s="11"/>
      <c r="K55" s="11"/>
      <c r="L55" s="11"/>
      <c r="M55" s="11"/>
      <c r="N55" s="11"/>
      <c r="O55" s="11"/>
      <c r="P55" s="11"/>
      <c r="Q55" s="11">
        <v>27.271816126425328</v>
      </c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>
        <v>1.5070608354426285</v>
      </c>
      <c r="AJ55" s="11"/>
      <c r="AK55" s="11"/>
      <c r="AL55" s="11"/>
      <c r="AM55" s="11"/>
      <c r="AN55" s="11">
        <v>1.510046419744474E-2</v>
      </c>
      <c r="AO55" s="11">
        <v>2.5630786330679316E-2</v>
      </c>
      <c r="AP55" s="11">
        <v>3.1574641996587861E-2</v>
      </c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>
        <v>10.43340011059332</v>
      </c>
      <c r="CP55" s="11">
        <v>18.352774706697005</v>
      </c>
      <c r="CQ55" s="11">
        <v>22.993609038978967</v>
      </c>
      <c r="CR55" s="11">
        <v>25.222400157993853</v>
      </c>
      <c r="CS55" s="11">
        <v>21.910404090251042</v>
      </c>
      <c r="CT55" s="11">
        <v>1.2768374151140691</v>
      </c>
      <c r="CU55" s="11">
        <v>3.6214392842593548</v>
      </c>
      <c r="CV55" s="11">
        <v>7.2226494215373336</v>
      </c>
      <c r="CW55" s="11">
        <v>15.755630924669097</v>
      </c>
      <c r="CX55" s="11">
        <v>43.803856428660943</v>
      </c>
      <c r="CY55" s="11"/>
      <c r="CZ55" s="11"/>
      <c r="DA55" s="11"/>
      <c r="DB55" s="11"/>
      <c r="DC55" s="11"/>
      <c r="DD55" s="11"/>
      <c r="DE55" s="11">
        <v>8.3159216948089934E-2</v>
      </c>
      <c r="DF55" s="11">
        <v>239.1693904744254</v>
      </c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</row>
    <row r="56" spans="1:197" x14ac:dyDescent="0.3">
      <c r="A56" s="11" t="s">
        <v>310</v>
      </c>
      <c r="B56" s="11"/>
      <c r="C56" s="11"/>
      <c r="D56" s="11"/>
      <c r="E56" s="11"/>
      <c r="F56" s="11"/>
      <c r="G56" s="11"/>
      <c r="H56" s="11">
        <v>107.15248312622163</v>
      </c>
      <c r="I56" s="11"/>
      <c r="J56" s="11"/>
      <c r="K56" s="11"/>
      <c r="L56" s="11"/>
      <c r="M56" s="11"/>
      <c r="N56" s="11"/>
      <c r="O56" s="11"/>
      <c r="P56" s="11"/>
      <c r="Q56" s="11">
        <v>4.1799118755626816</v>
      </c>
      <c r="R56" s="11"/>
      <c r="S56" s="11"/>
      <c r="T56" s="11"/>
      <c r="U56" s="11">
        <v>2.9984936187757389</v>
      </c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>
        <v>4.9729790812501298</v>
      </c>
      <c r="AJ56" s="11"/>
      <c r="AK56" s="11"/>
      <c r="AL56" s="11"/>
      <c r="AM56" s="11"/>
      <c r="AN56" s="11">
        <v>6.9285217730792478E-2</v>
      </c>
      <c r="AO56" s="11">
        <v>2.5211361352315952E-2</v>
      </c>
      <c r="AP56" s="11">
        <v>0.14318785355805416</v>
      </c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>
        <v>27.184405547482434</v>
      </c>
      <c r="CP56" s="11">
        <v>40.763291422637764</v>
      </c>
      <c r="CQ56" s="11">
        <v>47.636667159714889</v>
      </c>
      <c r="CR56" s="11">
        <v>54.600308586350991</v>
      </c>
      <c r="CS56" s="11">
        <v>42.908637912432653</v>
      </c>
      <c r="CT56" s="11">
        <v>4.9824121553965277</v>
      </c>
      <c r="CU56" s="11">
        <v>11.268262376424108</v>
      </c>
      <c r="CV56" s="11">
        <v>21.354334282853511</v>
      </c>
      <c r="CW56" s="11">
        <v>47.83928927076667</v>
      </c>
      <c r="CX56" s="11">
        <v>155.09916761243912</v>
      </c>
      <c r="CY56" s="11"/>
      <c r="CZ56" s="11"/>
      <c r="DA56" s="11"/>
      <c r="DB56" s="11"/>
      <c r="DC56" s="11"/>
      <c r="DD56" s="11"/>
      <c r="DE56" s="11">
        <v>17.01312561646365</v>
      </c>
      <c r="DF56" s="11">
        <v>590.19145407741371</v>
      </c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</row>
    <row r="57" spans="1:197" x14ac:dyDescent="0.3">
      <c r="A57" s="11" t="s">
        <v>355</v>
      </c>
      <c r="B57" s="11"/>
      <c r="C57" s="11"/>
      <c r="D57" s="11"/>
      <c r="E57" s="11"/>
      <c r="F57" s="11"/>
      <c r="G57" s="11"/>
      <c r="H57" s="11"/>
      <c r="I57" s="11">
        <v>4.0305276077117753</v>
      </c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>
        <v>47.540461218115844</v>
      </c>
      <c r="V57" s="11">
        <v>3.3785612755765658E-2</v>
      </c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>
        <v>3.7559126583428162</v>
      </c>
      <c r="CP57" s="11">
        <v>7.902081066547435</v>
      </c>
      <c r="CQ57" s="11">
        <v>7.5619533428090726</v>
      </c>
      <c r="CR57" s="11">
        <v>5.8154548785148661</v>
      </c>
      <c r="CS57" s="11">
        <v>3.8957168044335777</v>
      </c>
      <c r="CT57" s="11">
        <v>0.37252417272571942</v>
      </c>
      <c r="CU57" s="11">
        <v>0.62535499957783658</v>
      </c>
      <c r="CV57" s="11">
        <v>0.69871141146412274</v>
      </c>
      <c r="CW57" s="11">
        <v>1.9251574486105814</v>
      </c>
      <c r="CX57" s="11">
        <v>7.4438294655686814</v>
      </c>
      <c r="CY57" s="11"/>
      <c r="CZ57" s="11"/>
      <c r="DA57" s="11"/>
      <c r="DB57" s="11"/>
      <c r="DC57" s="11"/>
      <c r="DD57" s="11"/>
      <c r="DE57" s="11"/>
      <c r="DF57" s="11">
        <v>91.601470687178093</v>
      </c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</row>
    <row r="58" spans="1:197" x14ac:dyDescent="0.3">
      <c r="A58" s="11" t="s">
        <v>312</v>
      </c>
      <c r="B58" s="11"/>
      <c r="C58" s="11"/>
      <c r="D58" s="11"/>
      <c r="E58" s="11"/>
      <c r="F58" s="11"/>
      <c r="G58" s="11"/>
      <c r="H58" s="11"/>
      <c r="I58" s="11"/>
      <c r="J58" s="11">
        <v>1.0022978900660271</v>
      </c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>
        <v>8.8254073519033263</v>
      </c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>
        <v>0.22575766001110295</v>
      </c>
      <c r="CP58" s="11">
        <v>0.47736375643097345</v>
      </c>
      <c r="CQ58" s="11">
        <v>0.78916036932947287</v>
      </c>
      <c r="CR58" s="11">
        <v>0.88180748507873652</v>
      </c>
      <c r="CS58" s="11">
        <v>1.01329895831121</v>
      </c>
      <c r="CT58" s="11">
        <v>4.5904131378571467E-2</v>
      </c>
      <c r="CU58" s="11">
        <v>6.7651893591415407E-2</v>
      </c>
      <c r="CV58" s="11">
        <v>9.5671587620252532E-2</v>
      </c>
      <c r="CW58" s="11">
        <v>0.29496531369946444</v>
      </c>
      <c r="CX58" s="11">
        <v>1.7201181726317241</v>
      </c>
      <c r="CY58" s="11"/>
      <c r="CZ58" s="11"/>
      <c r="DA58" s="11"/>
      <c r="DB58" s="11"/>
      <c r="DC58" s="11"/>
      <c r="DD58" s="11"/>
      <c r="DE58" s="11">
        <v>4.0190866528462479</v>
      </c>
      <c r="DF58" s="11">
        <v>19.458491222898523</v>
      </c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</row>
    <row r="59" spans="1:197" x14ac:dyDescent="0.3">
      <c r="A59" s="11" t="s">
        <v>356</v>
      </c>
      <c r="B59" s="11"/>
      <c r="C59" s="11"/>
      <c r="D59" s="11"/>
      <c r="E59" s="11"/>
      <c r="F59" s="11"/>
      <c r="G59" s="11"/>
      <c r="H59" s="11"/>
      <c r="I59" s="11"/>
      <c r="J59" s="11"/>
      <c r="K59" s="11">
        <v>3.1894503955925471</v>
      </c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>
        <v>26.731182886673558</v>
      </c>
      <c r="X59" s="11">
        <v>4.2472522854662669E-3</v>
      </c>
      <c r="Y59" s="11">
        <v>1.0707491492249352E-2</v>
      </c>
      <c r="Z59" s="11">
        <v>2.5951718062446399E-3</v>
      </c>
      <c r="AA59" s="11">
        <v>0.12883505724733724</v>
      </c>
      <c r="AB59" s="11"/>
      <c r="AC59" s="11">
        <v>0.41659695090714621</v>
      </c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>
        <v>0.26812070269112898</v>
      </c>
      <c r="DF59" s="11">
        <v>30.751735908695675</v>
      </c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</row>
    <row r="60" spans="1:197" x14ac:dyDescent="0.3">
      <c r="A60" s="11" t="s">
        <v>311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>
        <v>21.851577009380854</v>
      </c>
      <c r="M60" s="11"/>
      <c r="N60" s="11"/>
      <c r="O60" s="11"/>
      <c r="P60" s="11"/>
      <c r="Q60" s="11"/>
      <c r="R60" s="11"/>
      <c r="S60" s="11"/>
      <c r="T60" s="11"/>
      <c r="U60" s="11">
        <v>8.54056559662002</v>
      </c>
      <c r="V60" s="11">
        <v>2.1787641266291344</v>
      </c>
      <c r="W60" s="11"/>
      <c r="X60" s="11"/>
      <c r="Y60" s="11">
        <v>7.6081808816463555E-4</v>
      </c>
      <c r="Z60" s="11"/>
      <c r="AA60" s="11"/>
      <c r="AB60" s="11"/>
      <c r="AC60" s="11"/>
      <c r="AD60" s="11"/>
      <c r="AE60" s="11"/>
      <c r="AF60" s="11"/>
      <c r="AG60" s="11"/>
      <c r="AH60" s="11"/>
      <c r="AI60" s="11">
        <v>23.662780660645225</v>
      </c>
      <c r="AJ60" s="11"/>
      <c r="AK60" s="11"/>
      <c r="AL60" s="11"/>
      <c r="AM60" s="11"/>
      <c r="AN60" s="11">
        <v>9.8143185779580061E-2</v>
      </c>
      <c r="AO60" s="11">
        <v>3.5779133742293232E-2</v>
      </c>
      <c r="AP60" s="11">
        <v>0.20290992774672245</v>
      </c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>
        <v>9.6214481795481177</v>
      </c>
      <c r="CP60" s="11">
        <v>17.345825461629975</v>
      </c>
      <c r="CQ60" s="11">
        <v>25.747730841689126</v>
      </c>
      <c r="CR60" s="11">
        <v>35.317343211046008</v>
      </c>
      <c r="CS60" s="11">
        <v>37.216517791964073</v>
      </c>
      <c r="CT60" s="11">
        <v>1.4888904487969794</v>
      </c>
      <c r="CU60" s="11">
        <v>4.115685066413918</v>
      </c>
      <c r="CV60" s="11">
        <v>10.295663063456423</v>
      </c>
      <c r="CW60" s="11">
        <v>31.584707917385622</v>
      </c>
      <c r="CX60" s="11">
        <v>136.72761827577713</v>
      </c>
      <c r="CY60" s="11"/>
      <c r="CZ60" s="11"/>
      <c r="DA60" s="11"/>
      <c r="DB60" s="11"/>
      <c r="DC60" s="11">
        <v>7.8363780057613708</v>
      </c>
      <c r="DD60" s="11"/>
      <c r="DE60" s="11">
        <v>33.342924877188402</v>
      </c>
      <c r="DF60" s="11">
        <v>407.21201359928921</v>
      </c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</row>
    <row r="61" spans="1:197" x14ac:dyDescent="0.3">
      <c r="A61" s="11" t="s">
        <v>357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>
        <v>8.2618736631665826</v>
      </c>
      <c r="N61" s="11"/>
      <c r="O61" s="11"/>
      <c r="P61" s="11"/>
      <c r="Q61" s="11"/>
      <c r="R61" s="11"/>
      <c r="S61" s="11"/>
      <c r="T61" s="11"/>
      <c r="U61" s="11">
        <v>37.00303663041997</v>
      </c>
      <c r="V61" s="11"/>
      <c r="W61" s="11"/>
      <c r="X61" s="11"/>
      <c r="Y61" s="11">
        <v>5.6003668685415319E-3</v>
      </c>
      <c r="Z61" s="11"/>
      <c r="AA61" s="11"/>
      <c r="AB61" s="11"/>
      <c r="AC61" s="11"/>
      <c r="AD61" s="11"/>
      <c r="AE61" s="11"/>
      <c r="AF61" s="11"/>
      <c r="AG61" s="11"/>
      <c r="AH61" s="11"/>
      <c r="AI61" s="11">
        <v>3.0661549273754796</v>
      </c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>
        <v>0.11508699824622666</v>
      </c>
      <c r="CP61" s="11">
        <v>0.21766882191220327</v>
      </c>
      <c r="CQ61" s="11">
        <v>0.23030923187938129</v>
      </c>
      <c r="CR61" s="11">
        <v>0.3625931103734028</v>
      </c>
      <c r="CS61" s="11">
        <v>0.9045083336385944</v>
      </c>
      <c r="CT61" s="11">
        <v>1.651083857027694E-2</v>
      </c>
      <c r="CU61" s="11">
        <v>3.6123213356369137E-2</v>
      </c>
      <c r="CV61" s="11">
        <v>8.7818513520429908E-2</v>
      </c>
      <c r="CW61" s="11">
        <v>0.3917001330963556</v>
      </c>
      <c r="CX61" s="11">
        <v>4.7702167400020183</v>
      </c>
      <c r="CY61" s="11"/>
      <c r="CZ61" s="11"/>
      <c r="DA61" s="11"/>
      <c r="DB61" s="11"/>
      <c r="DC61" s="11"/>
      <c r="DD61" s="11"/>
      <c r="DE61" s="11">
        <v>258.65988467238935</v>
      </c>
      <c r="DF61" s="11">
        <v>314.12908619481522</v>
      </c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  <c r="FO61" s="11"/>
      <c r="FP61" s="11"/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</row>
    <row r="62" spans="1:197" x14ac:dyDescent="0.3">
      <c r="A62" s="11" t="s">
        <v>358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>
        <v>6.8164686988045897</v>
      </c>
      <c r="O62" s="11"/>
      <c r="P62" s="11"/>
      <c r="Q62" s="11"/>
      <c r="R62" s="11"/>
      <c r="S62" s="11"/>
      <c r="T62" s="11"/>
      <c r="U62" s="11">
        <v>6.433462570563508</v>
      </c>
      <c r="V62" s="11"/>
      <c r="W62" s="11"/>
      <c r="X62" s="11"/>
      <c r="Y62" s="11">
        <v>25.095757063375792</v>
      </c>
      <c r="Z62" s="11"/>
      <c r="AA62" s="11"/>
      <c r="AB62" s="11"/>
      <c r="AC62" s="11"/>
      <c r="AD62" s="11"/>
      <c r="AE62" s="11"/>
      <c r="AF62" s="11"/>
      <c r="AG62" s="11"/>
      <c r="AH62" s="11"/>
      <c r="AI62" s="11">
        <v>2.1678537463845977</v>
      </c>
      <c r="AJ62" s="11"/>
      <c r="AK62" s="11"/>
      <c r="AL62" s="11"/>
      <c r="AM62" s="11"/>
      <c r="AN62" s="11">
        <v>0.19025326868103998</v>
      </c>
      <c r="AO62" s="11">
        <v>4.0258313407243798E-2</v>
      </c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>
        <v>7.3496211076079659E-5</v>
      </c>
      <c r="CP62" s="11">
        <v>4.7230256372886222E-4</v>
      </c>
      <c r="CQ62" s="11">
        <v>9.5456284524782459E-4</v>
      </c>
      <c r="CR62" s="11">
        <v>1.8462542496846825E-3</v>
      </c>
      <c r="CS62" s="11">
        <v>5.9051265873640481E-3</v>
      </c>
      <c r="CT62" s="11"/>
      <c r="CU62" s="11">
        <v>2.0479792674448901E-4</v>
      </c>
      <c r="CV62" s="11">
        <v>5.06192706110736E-4</v>
      </c>
      <c r="CW62" s="11">
        <v>7.0519381153730969E-4</v>
      </c>
      <c r="CX62" s="11">
        <v>4.3701700935646445E-2</v>
      </c>
      <c r="CY62" s="11"/>
      <c r="CZ62" s="11"/>
      <c r="DA62" s="11"/>
      <c r="DB62" s="11"/>
      <c r="DC62" s="11"/>
      <c r="DD62" s="11"/>
      <c r="DE62" s="11">
        <v>85.349533975232916</v>
      </c>
      <c r="DF62" s="11">
        <v>126.14795726428682</v>
      </c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</row>
    <row r="63" spans="1:197" x14ac:dyDescent="0.3">
      <c r="A63" s="11" t="s">
        <v>359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>
        <v>138.3667885280345</v>
      </c>
      <c r="P63" s="11"/>
      <c r="Q63" s="11"/>
      <c r="R63" s="11"/>
      <c r="S63" s="11"/>
      <c r="T63" s="11"/>
      <c r="U63" s="11">
        <v>110.2761372084542</v>
      </c>
      <c r="V63" s="11"/>
      <c r="W63" s="11">
        <v>1.3495129593172972</v>
      </c>
      <c r="X63" s="11"/>
      <c r="Y63" s="11">
        <v>1.5835237989171998E-3</v>
      </c>
      <c r="Z63" s="11"/>
      <c r="AA63" s="11"/>
      <c r="AB63" s="11"/>
      <c r="AC63" s="11"/>
      <c r="AD63" s="11"/>
      <c r="AE63" s="11"/>
      <c r="AF63" s="11"/>
      <c r="AG63" s="11"/>
      <c r="AH63" s="11"/>
      <c r="AI63" s="11">
        <v>17.68280245965796</v>
      </c>
      <c r="AJ63" s="11"/>
      <c r="AK63" s="11"/>
      <c r="AL63" s="11"/>
      <c r="AM63" s="11"/>
      <c r="AN63" s="11">
        <v>5.3499530006088252</v>
      </c>
      <c r="AO63" s="11">
        <v>30.681201664031882</v>
      </c>
      <c r="AP63" s="11">
        <v>2.1397320826571837</v>
      </c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>
        <v>15.0711761218992</v>
      </c>
      <c r="CP63" s="11">
        <v>27.905762011816371</v>
      </c>
      <c r="CQ63" s="11">
        <v>47.154591222141065</v>
      </c>
      <c r="CR63" s="11">
        <v>56.839592033730668</v>
      </c>
      <c r="CS63" s="11">
        <v>56.981693244333044</v>
      </c>
      <c r="CT63" s="11">
        <v>1.9766611852250919</v>
      </c>
      <c r="CU63" s="11">
        <v>6.9624205418584566</v>
      </c>
      <c r="CV63" s="11">
        <v>19.134039186138651</v>
      </c>
      <c r="CW63" s="11">
        <v>53.241706769348951</v>
      </c>
      <c r="CX63" s="11">
        <v>200.43909215610813</v>
      </c>
      <c r="CY63" s="11"/>
      <c r="CZ63" s="11"/>
      <c r="DA63" s="11"/>
      <c r="DB63" s="11"/>
      <c r="DC63" s="11">
        <v>15.207583046213283</v>
      </c>
      <c r="DD63" s="11">
        <v>29.424864360888684</v>
      </c>
      <c r="DE63" s="11">
        <v>6.6469086606330538E-2</v>
      </c>
      <c r="DF63" s="11">
        <v>836.25336239286867</v>
      </c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33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</row>
    <row r="64" spans="1:197" x14ac:dyDescent="0.3">
      <c r="A64" s="11" t="s">
        <v>360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>
        <v>9.6008849524968305</v>
      </c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>
        <v>8.4884116431331016</v>
      </c>
      <c r="AJ64" s="11"/>
      <c r="AK64" s="11"/>
      <c r="AL64" s="11"/>
      <c r="AM64" s="11"/>
      <c r="AN64" s="11">
        <v>3.3396401823075674</v>
      </c>
      <c r="AO64" s="11">
        <v>9.8324396085722832</v>
      </c>
      <c r="AP64" s="11">
        <v>0.77746810064788696</v>
      </c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>
        <v>1.5308308951483449</v>
      </c>
      <c r="CP64" s="11">
        <v>2.7554711888383756</v>
      </c>
      <c r="CQ64" s="11">
        <v>6.4627443074729172</v>
      </c>
      <c r="CR64" s="11">
        <v>10.686559733043724</v>
      </c>
      <c r="CS64" s="11">
        <v>12.21876748796468</v>
      </c>
      <c r="CT64" s="11">
        <v>0.15069441915676871</v>
      </c>
      <c r="CU64" s="11">
        <v>0.68642641980554941</v>
      </c>
      <c r="CV64" s="11">
        <v>2.1636479448073729</v>
      </c>
      <c r="CW64" s="11">
        <v>8.8214474041501951</v>
      </c>
      <c r="CX64" s="11">
        <v>50.844165210822425</v>
      </c>
      <c r="CY64" s="11"/>
      <c r="CZ64" s="11"/>
      <c r="DA64" s="11"/>
      <c r="DB64" s="11"/>
      <c r="DC64" s="11"/>
      <c r="DD64" s="11">
        <v>0.82454467190818648</v>
      </c>
      <c r="DE64" s="11">
        <v>6.1257373312809602E-2</v>
      </c>
      <c r="DF64" s="11">
        <v>129.245401543589</v>
      </c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33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</row>
    <row r="65" spans="1:201" x14ac:dyDescent="0.3">
      <c r="A65" s="11" t="s">
        <v>361</v>
      </c>
      <c r="B65" s="11"/>
      <c r="C65" s="11"/>
      <c r="D65" s="11"/>
      <c r="E65" s="11"/>
      <c r="F65" s="11"/>
      <c r="G65" s="11"/>
      <c r="H65" s="11">
        <v>4.0008627889600792</v>
      </c>
      <c r="I65" s="11"/>
      <c r="J65" s="11"/>
      <c r="K65" s="11"/>
      <c r="L65" s="11">
        <v>0.57780877818847909</v>
      </c>
      <c r="M65" s="11">
        <v>1.6968475511032652</v>
      </c>
      <c r="N65" s="11">
        <v>2.4786613991832129E-2</v>
      </c>
      <c r="O65" s="11"/>
      <c r="P65" s="11"/>
      <c r="Q65" s="11">
        <v>93.070639875394335</v>
      </c>
      <c r="R65" s="11"/>
      <c r="S65" s="11"/>
      <c r="T65" s="11"/>
      <c r="U65" s="11">
        <v>36.899926629990389</v>
      </c>
      <c r="V65" s="11"/>
      <c r="W65" s="11">
        <v>3.4391895093273961</v>
      </c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>
        <v>1.7417876907233645</v>
      </c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>
        <v>3.5842069670588836</v>
      </c>
      <c r="CP65" s="11">
        <v>5.7022811911075904</v>
      </c>
      <c r="CQ65" s="11">
        <v>8.5715683842524637</v>
      </c>
      <c r="CR65" s="11">
        <v>13.086766806974682</v>
      </c>
      <c r="CS65" s="11">
        <v>18.03079890068598</v>
      </c>
      <c r="CT65" s="11">
        <v>0.81560755148403474</v>
      </c>
      <c r="CU65" s="11">
        <v>1.4175161780192189</v>
      </c>
      <c r="CV65" s="11">
        <v>3.6100115253786411</v>
      </c>
      <c r="CW65" s="11">
        <v>6.2380620326226373</v>
      </c>
      <c r="CX65" s="11">
        <v>25.780360663997854</v>
      </c>
      <c r="CY65" s="11"/>
      <c r="CZ65" s="11"/>
      <c r="DA65" s="11"/>
      <c r="DB65" s="11"/>
      <c r="DC65" s="11"/>
      <c r="DD65" s="11">
        <v>4.2852110164985246</v>
      </c>
      <c r="DE65" s="11">
        <v>0.87643338174420171</v>
      </c>
      <c r="DF65" s="11">
        <v>233.45067403750389</v>
      </c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33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</row>
    <row r="66" spans="1:201" x14ac:dyDescent="0.3">
      <c r="A66" s="11" t="s">
        <v>6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>
        <v>0.16310397794919795</v>
      </c>
      <c r="Q66" s="11"/>
      <c r="R66" s="11">
        <v>2.1812060472492409</v>
      </c>
      <c r="S66" s="11">
        <v>4.8195369018859413</v>
      </c>
      <c r="T66" s="11">
        <v>2.4690906063718404E-2</v>
      </c>
      <c r="U66" s="11"/>
      <c r="V66" s="11"/>
      <c r="W66" s="11">
        <v>0.69130617940480044</v>
      </c>
      <c r="X66" s="11">
        <v>29.936044716243796</v>
      </c>
      <c r="Y66" s="11">
        <v>20.900028107467893</v>
      </c>
      <c r="Z66" s="11">
        <v>1.3156764823044731</v>
      </c>
      <c r="AA66" s="11">
        <v>5.3331101583485405E-2</v>
      </c>
      <c r="AB66" s="11">
        <v>0.58921090113315844</v>
      </c>
      <c r="AC66" s="11">
        <v>2.2627239043791394</v>
      </c>
      <c r="AD66" s="11">
        <v>3.4849484518046335E-2</v>
      </c>
      <c r="AE66" s="11"/>
      <c r="AF66" s="11">
        <v>98.523023904564297</v>
      </c>
      <c r="AG66" s="11">
        <v>7.5723768340198283E-2</v>
      </c>
      <c r="AH66" s="11"/>
      <c r="AI66" s="11">
        <v>9.0064042699821307</v>
      </c>
      <c r="AJ66" s="11"/>
      <c r="AK66" s="11"/>
      <c r="AL66" s="11"/>
      <c r="AM66" s="11"/>
      <c r="AN66" s="11">
        <v>3.8201392217563335E-3</v>
      </c>
      <c r="AO66" s="11">
        <v>5.2151108167380736E-2</v>
      </c>
      <c r="AP66" s="11">
        <v>5.9807573703861243E-2</v>
      </c>
      <c r="AQ66" s="11">
        <v>1.1157373751682861E-3</v>
      </c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>
        <v>1.2002912493921682</v>
      </c>
      <c r="CP66" s="11">
        <v>2.2353812173265069</v>
      </c>
      <c r="CQ66" s="11">
        <v>2.8981586465453919</v>
      </c>
      <c r="CR66" s="11">
        <v>3.166971609644381</v>
      </c>
      <c r="CS66" s="11">
        <v>2.466466595883956</v>
      </c>
      <c r="CT66" s="11">
        <v>0.24061932772734151</v>
      </c>
      <c r="CU66" s="11">
        <v>0.53518418334098794</v>
      </c>
      <c r="CV66" s="11">
        <v>1.0597445676819153</v>
      </c>
      <c r="CW66" s="11">
        <v>1.8658854458583796</v>
      </c>
      <c r="CX66" s="11">
        <v>3.1079404321823945</v>
      </c>
      <c r="CY66" s="11"/>
      <c r="CZ66" s="11"/>
      <c r="DA66" s="11"/>
      <c r="DB66" s="11"/>
      <c r="DC66" s="11"/>
      <c r="DD66" s="11"/>
      <c r="DE66" s="11">
        <v>6.1059844988458761E-3</v>
      </c>
      <c r="DF66" s="11">
        <v>189.47650447161993</v>
      </c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33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</row>
    <row r="67" spans="1:201" x14ac:dyDescent="0.3">
      <c r="A67" s="11" t="s">
        <v>10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>
        <v>0.53150648176014914</v>
      </c>
      <c r="T67" s="11">
        <v>1.709512578435097E-4</v>
      </c>
      <c r="U67" s="11">
        <v>3.4337689473526005</v>
      </c>
      <c r="V67" s="11">
        <v>1.8966124859854106E-5</v>
      </c>
      <c r="W67" s="11">
        <v>2.7094749994194977E-4</v>
      </c>
      <c r="X67" s="11">
        <v>4.5590711170021529E-4</v>
      </c>
      <c r="Y67" s="11">
        <v>4.1415257905218594E-5</v>
      </c>
      <c r="Z67" s="11">
        <v>4.0262393593520354E-5</v>
      </c>
      <c r="AA67" s="11">
        <v>7.7034456249406482E-8</v>
      </c>
      <c r="AB67" s="11">
        <v>1.0270781934572062E-5</v>
      </c>
      <c r="AC67" s="11">
        <v>7.1871084300968765E-6</v>
      </c>
      <c r="AD67" s="11"/>
      <c r="AE67" s="11">
        <v>1.4050207162200737E-4</v>
      </c>
      <c r="AF67" s="11">
        <v>0.3473410678503559</v>
      </c>
      <c r="AG67" s="11"/>
      <c r="AH67" s="11"/>
      <c r="AI67" s="11">
        <v>7.2369001516836153</v>
      </c>
      <c r="AJ67" s="11"/>
      <c r="AK67" s="11"/>
      <c r="AL67" s="11"/>
      <c r="AM67" s="11"/>
      <c r="AN67" s="11">
        <v>1.1784369464255064</v>
      </c>
      <c r="AO67" s="11">
        <v>2.915479189779274</v>
      </c>
      <c r="AP67" s="11">
        <v>1.0394469988829045</v>
      </c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>
        <v>5.4060845778880884</v>
      </c>
      <c r="CP67" s="11">
        <v>8.4131355560274557</v>
      </c>
      <c r="CQ67" s="11">
        <v>12.311188266660439</v>
      </c>
      <c r="CR67" s="11">
        <v>12.780722411572084</v>
      </c>
      <c r="CS67" s="11">
        <v>10.472832250848104</v>
      </c>
      <c r="CT67" s="11">
        <v>0.78629157918332193</v>
      </c>
      <c r="CU67" s="11">
        <v>2.254465879203821</v>
      </c>
      <c r="CV67" s="11">
        <v>6.4196500045109106</v>
      </c>
      <c r="CW67" s="11">
        <v>14.052661497367557</v>
      </c>
      <c r="CX67" s="11">
        <v>36.035142211692921</v>
      </c>
      <c r="CY67" s="11"/>
      <c r="CZ67" s="11"/>
      <c r="DA67" s="11"/>
      <c r="DB67" s="11"/>
      <c r="DC67" s="11"/>
      <c r="DD67" s="11"/>
      <c r="DE67" s="11">
        <v>0.16876703358245926</v>
      </c>
      <c r="DF67" s="11">
        <v>125.78497753891385</v>
      </c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33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  <c r="FO67" s="11"/>
      <c r="FP67" s="11"/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</row>
    <row r="68" spans="1:201" x14ac:dyDescent="0.3">
      <c r="A68" s="11" t="s">
        <v>550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>
        <v>0.54295935772403192</v>
      </c>
      <c r="T68" s="11">
        <v>1.0301317537667669</v>
      </c>
      <c r="U68" s="11">
        <v>11.904831395149378</v>
      </c>
      <c r="V68" s="11">
        <v>0.74840737900961807</v>
      </c>
      <c r="W68" s="11">
        <v>1.5859210734202684</v>
      </c>
      <c r="X68" s="11">
        <v>1.0694064809555202</v>
      </c>
      <c r="Y68" s="11">
        <v>2.7587812797075153</v>
      </c>
      <c r="Z68" s="11">
        <v>17.682083502358875</v>
      </c>
      <c r="AA68" s="11">
        <v>14.32154305657326</v>
      </c>
      <c r="AB68" s="11">
        <v>10.175842543126199</v>
      </c>
      <c r="AC68" s="11">
        <v>38.578079072218308</v>
      </c>
      <c r="AD68" s="11"/>
      <c r="AE68" s="11">
        <v>1.5921098763876065</v>
      </c>
      <c r="AF68" s="11">
        <v>18.708308251051971</v>
      </c>
      <c r="AG68" s="11"/>
      <c r="AH68" s="11"/>
      <c r="AI68" s="11">
        <v>1.8546191592862078</v>
      </c>
      <c r="AJ68" s="11"/>
      <c r="AK68" s="11"/>
      <c r="AL68" s="11"/>
      <c r="AM68" s="11"/>
      <c r="AN68" s="11">
        <v>0.30277690975499261</v>
      </c>
      <c r="AO68" s="11">
        <v>2.9176989643527111</v>
      </c>
      <c r="AP68" s="11">
        <v>3.2706055371834498E-2</v>
      </c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>
        <v>0.41713147324678734</v>
      </c>
      <c r="DE68" s="11">
        <v>28.902425460483236</v>
      </c>
      <c r="DF68" s="11">
        <v>155.12576304394508</v>
      </c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33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</row>
    <row r="69" spans="1:201" x14ac:dyDescent="0.3">
      <c r="A69" s="11" t="s">
        <v>362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>
        <v>84.516631857745864</v>
      </c>
      <c r="P69" s="11">
        <v>53.929857925526711</v>
      </c>
      <c r="Q69" s="11">
        <v>4.9497243565244027</v>
      </c>
      <c r="R69" s="11"/>
      <c r="S69" s="11"/>
      <c r="T69" s="11">
        <v>1.3731894754825181E-2</v>
      </c>
      <c r="U69" s="11">
        <v>155.40180161317971</v>
      </c>
      <c r="V69" s="11">
        <v>14.407544317216939</v>
      </c>
      <c r="W69" s="11">
        <v>0.15076599841744109</v>
      </c>
      <c r="X69" s="11">
        <v>0.36986797837399943</v>
      </c>
      <c r="Y69" s="11">
        <v>4.7734568594378137</v>
      </c>
      <c r="Z69" s="11"/>
      <c r="AA69" s="11"/>
      <c r="AB69" s="11"/>
      <c r="AC69" s="11"/>
      <c r="AD69" s="11"/>
      <c r="AE69" s="11"/>
      <c r="AF69" s="11"/>
      <c r="AG69" s="11"/>
      <c r="AH69" s="11"/>
      <c r="AI69" s="11">
        <v>27.681781966257876</v>
      </c>
      <c r="AJ69" s="11"/>
      <c r="AK69" s="11"/>
      <c r="AL69" s="11"/>
      <c r="AM69" s="11"/>
      <c r="AN69" s="11">
        <v>19.162016806847628</v>
      </c>
      <c r="AO69" s="11">
        <v>43.44922945679086</v>
      </c>
      <c r="AP69" s="11">
        <v>23.299600602907351</v>
      </c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>
        <v>123.51218634159837</v>
      </c>
      <c r="CP69" s="11">
        <v>154.90201258723411</v>
      </c>
      <c r="CQ69" s="11">
        <v>174.83704018085564</v>
      </c>
      <c r="CR69" s="11">
        <v>179.71456504781031</v>
      </c>
      <c r="CS69" s="11">
        <v>135.02350710134749</v>
      </c>
      <c r="CT69" s="11">
        <v>14.744684976114291</v>
      </c>
      <c r="CU69" s="11">
        <v>31.073800974829425</v>
      </c>
      <c r="CV69" s="11">
        <v>54.788461512031851</v>
      </c>
      <c r="CW69" s="11">
        <v>103.26231132749862</v>
      </c>
      <c r="CX69" s="11">
        <v>458.04662126173417</v>
      </c>
      <c r="CY69" s="11"/>
      <c r="CZ69" s="11"/>
      <c r="DA69" s="11"/>
      <c r="DB69" s="11"/>
      <c r="DC69" s="11"/>
      <c r="DD69" s="11"/>
      <c r="DE69" s="11">
        <v>62.773349378758155</v>
      </c>
      <c r="DF69" s="11">
        <v>1924.7845523237938</v>
      </c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33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</row>
    <row r="70" spans="1:201" x14ac:dyDescent="0.3">
      <c r="A70" s="11" t="s">
        <v>363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>
        <v>1.9992441792609366</v>
      </c>
      <c r="V70" s="11">
        <v>22.141833035653484</v>
      </c>
      <c r="W70" s="11"/>
      <c r="X70" s="11">
        <v>4.81923689551986E-2</v>
      </c>
      <c r="Y70" s="11">
        <v>1.7387817917509469</v>
      </c>
      <c r="Z70" s="11"/>
      <c r="AA70" s="11"/>
      <c r="AB70" s="11"/>
      <c r="AC70" s="11"/>
      <c r="AD70" s="11"/>
      <c r="AE70" s="11"/>
      <c r="AF70" s="11"/>
      <c r="AG70" s="11">
        <v>0.25602580571968864</v>
      </c>
      <c r="AH70" s="11">
        <v>0.62556861346525727</v>
      </c>
      <c r="AI70" s="11">
        <v>24.577588910639591</v>
      </c>
      <c r="AJ70" s="11"/>
      <c r="AK70" s="11">
        <v>7.1034832447536389E-2</v>
      </c>
      <c r="AL70" s="11">
        <v>0.54486319306475295</v>
      </c>
      <c r="AM70" s="11">
        <v>0.6229628622101353</v>
      </c>
      <c r="AN70" s="11">
        <v>0.4088547495798</v>
      </c>
      <c r="AO70" s="11">
        <v>0.14905588057478145</v>
      </c>
      <c r="AP70" s="11">
        <v>1.2158160089773782</v>
      </c>
      <c r="AQ70" s="11">
        <v>0.26241801337627568</v>
      </c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>
        <v>7.5316588820032075</v>
      </c>
      <c r="CP70" s="11">
        <v>14.421109981413627</v>
      </c>
      <c r="CQ70" s="11">
        <v>24.26823294432522</v>
      </c>
      <c r="CR70" s="11">
        <v>31.650806204960109</v>
      </c>
      <c r="CS70" s="11">
        <v>65.968917528592826</v>
      </c>
      <c r="CT70" s="11">
        <v>0.83643040601075946</v>
      </c>
      <c r="CU70" s="11">
        <v>2.4835205497710806</v>
      </c>
      <c r="CV70" s="11">
        <v>5.0767902212200298</v>
      </c>
      <c r="CW70" s="11">
        <v>16.640349586880603</v>
      </c>
      <c r="CX70" s="11">
        <v>187.86537756218246</v>
      </c>
      <c r="CY70" s="11"/>
      <c r="CZ70" s="11"/>
      <c r="DA70" s="11"/>
      <c r="DB70" s="11"/>
      <c r="DC70" s="11"/>
      <c r="DD70" s="11"/>
      <c r="DE70" s="11">
        <v>14.957357078833555</v>
      </c>
      <c r="DF70" s="11">
        <v>426.36279119186923</v>
      </c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33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  <c r="FO70" s="11"/>
      <c r="FP70" s="11"/>
      <c r="FQ70" s="11"/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Q70" s="11"/>
      <c r="GR70" s="11"/>
      <c r="GS70" s="11"/>
    </row>
    <row r="71" spans="1:201" x14ac:dyDescent="0.3">
      <c r="A71" s="11" t="s">
        <v>364</v>
      </c>
      <c r="B71" s="11">
        <v>3.9386211186353242</v>
      </c>
      <c r="C71" s="11">
        <v>0.11617269805041214</v>
      </c>
      <c r="D71" s="11">
        <v>4.011861596481733</v>
      </c>
      <c r="E71" s="11">
        <v>3.3437796328103944</v>
      </c>
      <c r="F71" s="11">
        <v>9.7432828535791161E-2</v>
      </c>
      <c r="G71" s="11">
        <v>1.4252844454316314E-2</v>
      </c>
      <c r="H71" s="11">
        <v>3.0889590957408988</v>
      </c>
      <c r="I71" s="11"/>
      <c r="J71" s="11">
        <v>7.5123180159934341E-2</v>
      </c>
      <c r="K71" s="11">
        <v>0.28113302716005656</v>
      </c>
      <c r="L71" s="11">
        <v>0.17329474273812592</v>
      </c>
      <c r="M71" s="11"/>
      <c r="N71" s="11"/>
      <c r="O71" s="11"/>
      <c r="P71" s="11">
        <v>0.13062003390876722</v>
      </c>
      <c r="Q71" s="11">
        <v>9.3003418197405527E-2</v>
      </c>
      <c r="R71" s="11">
        <v>3.8018475229428028E-2</v>
      </c>
      <c r="S71" s="11">
        <v>12.772572349290616</v>
      </c>
      <c r="T71" s="11">
        <v>0.10522728059631864</v>
      </c>
      <c r="U71" s="11">
        <v>18.644865175516824</v>
      </c>
      <c r="V71" s="11">
        <v>6.1098031705722478E-2</v>
      </c>
      <c r="W71" s="11">
        <v>53.963333079952235</v>
      </c>
      <c r="X71" s="11">
        <v>0.73084194528445678</v>
      </c>
      <c r="Y71" s="11">
        <v>0.35413916578401483</v>
      </c>
      <c r="Z71" s="11">
        <v>0.26353264442839408</v>
      </c>
      <c r="AA71" s="11">
        <v>1.0683180127842564</v>
      </c>
      <c r="AB71" s="11">
        <v>0.28267727324309738</v>
      </c>
      <c r="AC71" s="11">
        <v>6.1812160207720517</v>
      </c>
      <c r="AD71" s="11"/>
      <c r="AE71" s="11">
        <v>0.17649114362842896</v>
      </c>
      <c r="AF71" s="11"/>
      <c r="AG71" s="11">
        <v>1.6826323260464833E-3</v>
      </c>
      <c r="AH71" s="11">
        <v>3.5376646577301801E-2</v>
      </c>
      <c r="AI71" s="11">
        <v>2.8273520269801642</v>
      </c>
      <c r="AJ71" s="11">
        <v>1.7656235805551708</v>
      </c>
      <c r="AK71" s="11">
        <v>0.88407941981798166</v>
      </c>
      <c r="AL71" s="11">
        <v>1.3819425150688309E-2</v>
      </c>
      <c r="AM71" s="11">
        <v>3.8814891069775515</v>
      </c>
      <c r="AN71" s="11">
        <v>2.0732887350063507</v>
      </c>
      <c r="AO71" s="11">
        <v>1.8934151592805013E-2</v>
      </c>
      <c r="AP71" s="11">
        <v>0.9484869260861637</v>
      </c>
      <c r="AQ71" s="11">
        <v>1.3978505991325185</v>
      </c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>
        <v>8.9943148906895356</v>
      </c>
      <c r="CP71" s="11">
        <v>16.453187949998533</v>
      </c>
      <c r="CQ71" s="11">
        <v>26.683763764041665</v>
      </c>
      <c r="CR71" s="11">
        <v>33.414338461208018</v>
      </c>
      <c r="CS71" s="11">
        <v>34.683683936058628</v>
      </c>
      <c r="CT71" s="11">
        <v>1.0083207603852162</v>
      </c>
      <c r="CU71" s="11">
        <v>3.0468741377568369</v>
      </c>
      <c r="CV71" s="11">
        <v>7.8657497527916007</v>
      </c>
      <c r="CW71" s="11">
        <v>21.268665151745441</v>
      </c>
      <c r="CX71" s="11">
        <v>119.06773226169676</v>
      </c>
      <c r="CY71" s="11"/>
      <c r="CZ71" s="11"/>
      <c r="DA71" s="11"/>
      <c r="DB71" s="11"/>
      <c r="DC71" s="11"/>
      <c r="DD71" s="11"/>
      <c r="DE71" s="11">
        <v>50.538421609334193</v>
      </c>
      <c r="DF71" s="11">
        <v>446.87962074099818</v>
      </c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33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Q71" s="11"/>
      <c r="GR71" s="11"/>
      <c r="GS71" s="11"/>
    </row>
    <row r="72" spans="1:201" x14ac:dyDescent="0.3">
      <c r="A72" s="11" t="s">
        <v>28</v>
      </c>
      <c r="B72" s="11">
        <v>0.11255305003590162</v>
      </c>
      <c r="C72" s="11">
        <v>1.5601971084471127E-2</v>
      </c>
      <c r="D72" s="11">
        <v>7.7418204223511797E-2</v>
      </c>
      <c r="E72" s="11">
        <v>0.64656247907137943</v>
      </c>
      <c r="F72" s="11">
        <v>1.1074976949689824E-2</v>
      </c>
      <c r="G72" s="11">
        <v>4.93847476734621E-3</v>
      </c>
      <c r="H72" s="11"/>
      <c r="I72" s="11"/>
      <c r="J72" s="11">
        <v>1.9829581098018995E-2</v>
      </c>
      <c r="K72" s="11">
        <v>2.79300973068017E-2</v>
      </c>
      <c r="L72" s="11">
        <v>0.22983006018039603</v>
      </c>
      <c r="M72" s="11">
        <v>7.1640690881279293E-2</v>
      </c>
      <c r="N72" s="11">
        <v>3.4673203961967797E-3</v>
      </c>
      <c r="O72" s="11"/>
      <c r="P72" s="11"/>
      <c r="Q72" s="11">
        <v>4.0752910466954452E-4</v>
      </c>
      <c r="R72" s="11">
        <v>3.854197815674849E-3</v>
      </c>
      <c r="S72" s="11">
        <v>9.0228750661680679E-2</v>
      </c>
      <c r="T72" s="11">
        <v>0.14105154274344739</v>
      </c>
      <c r="U72" s="11">
        <v>0.18161026725610299</v>
      </c>
      <c r="V72" s="11">
        <v>1.4732124463278584</v>
      </c>
      <c r="W72" s="11">
        <v>0.44477175588924861</v>
      </c>
      <c r="X72" s="11">
        <v>20.974824866208273</v>
      </c>
      <c r="Y72" s="11">
        <v>0.30217915855977512</v>
      </c>
      <c r="Z72" s="11">
        <v>0.52043054596200755</v>
      </c>
      <c r="AA72" s="11">
        <v>1.3176719744204086</v>
      </c>
      <c r="AB72" s="11">
        <v>0.83749053538462981</v>
      </c>
      <c r="AC72" s="11">
        <v>27.952706777548002</v>
      </c>
      <c r="AD72" s="11">
        <v>2.3363954188470428E-3</v>
      </c>
      <c r="AE72" s="11"/>
      <c r="AF72" s="11">
        <v>60.243641425499909</v>
      </c>
      <c r="AG72" s="11">
        <v>1.5541556288329694</v>
      </c>
      <c r="AH72" s="11">
        <v>1.1896956986724203</v>
      </c>
      <c r="AI72" s="11">
        <v>0.12460771442015575</v>
      </c>
      <c r="AJ72" s="11">
        <v>1.7461587622794468</v>
      </c>
      <c r="AK72" s="11">
        <v>2.5181951081277791</v>
      </c>
      <c r="AL72" s="11">
        <v>3.0516350663446119E-2</v>
      </c>
      <c r="AM72" s="11">
        <v>8.3190757761619114</v>
      </c>
      <c r="AN72" s="11">
        <v>11.902098357611301</v>
      </c>
      <c r="AO72" s="11">
        <v>22.041943194218511</v>
      </c>
      <c r="AP72" s="11">
        <v>1.2817833862130934</v>
      </c>
      <c r="AQ72" s="11">
        <v>1.5156156152348592</v>
      </c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>
        <v>0.5537795404089878</v>
      </c>
      <c r="CP72" s="11">
        <v>0.88895889155560914</v>
      </c>
      <c r="CQ72" s="11">
        <v>1.1602265795252593</v>
      </c>
      <c r="CR72" s="11">
        <v>1.1352895644786223</v>
      </c>
      <c r="CS72" s="11">
        <v>1.1424857277560634</v>
      </c>
      <c r="CT72" s="11">
        <v>7.5494112984553205E-2</v>
      </c>
      <c r="CU72" s="11">
        <v>0.17254008939536011</v>
      </c>
      <c r="CV72" s="11">
        <v>0.4552189542076005</v>
      </c>
      <c r="CW72" s="11">
        <v>0.8881607239044359</v>
      </c>
      <c r="CX72" s="11">
        <v>4.2944399902800248</v>
      </c>
      <c r="CY72" s="11"/>
      <c r="CZ72" s="11"/>
      <c r="DA72" s="11"/>
      <c r="DB72" s="11"/>
      <c r="DC72" s="11"/>
      <c r="DD72" s="11"/>
      <c r="DE72" s="11">
        <v>20.20803637571467</v>
      </c>
      <c r="DF72" s="11">
        <v>198.9057412174426</v>
      </c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33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  <c r="FO72" s="11"/>
      <c r="FP72" s="11"/>
      <c r="FQ72" s="11"/>
      <c r="FR72" s="11"/>
      <c r="FS72" s="11"/>
      <c r="FT72" s="11"/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Q72" s="11"/>
      <c r="GR72" s="11"/>
      <c r="GS72" s="11"/>
    </row>
    <row r="73" spans="1:201" x14ac:dyDescent="0.3">
      <c r="A73" s="11" t="s">
        <v>365</v>
      </c>
      <c r="B73" s="11">
        <v>22.569949973961311</v>
      </c>
      <c r="C73" s="11">
        <v>0.44329870182960279</v>
      </c>
      <c r="D73" s="11">
        <v>9.9240599503977052</v>
      </c>
      <c r="E73" s="11">
        <v>32.792489530245263</v>
      </c>
      <c r="F73" s="11">
        <v>1.8968853366178187</v>
      </c>
      <c r="G73" s="11">
        <v>17.970346690813063</v>
      </c>
      <c r="H73" s="11">
        <v>77.38847534053248</v>
      </c>
      <c r="I73" s="11">
        <v>3.6580208737611408</v>
      </c>
      <c r="J73" s="11">
        <v>0.96091404864274332</v>
      </c>
      <c r="K73" s="11">
        <v>1.0231394504713762</v>
      </c>
      <c r="L73" s="11">
        <v>14.993624374097184</v>
      </c>
      <c r="M73" s="11">
        <v>50.078091865474931</v>
      </c>
      <c r="N73" s="11">
        <v>5.806296603644741</v>
      </c>
      <c r="O73" s="11">
        <v>54.193287492983039</v>
      </c>
      <c r="P73" s="11">
        <v>2.9410923760347449</v>
      </c>
      <c r="Q73" s="11">
        <v>5.5471269335617368</v>
      </c>
      <c r="R73" s="11">
        <v>1.2421605324183316</v>
      </c>
      <c r="S73" s="11">
        <v>12.352822376274323</v>
      </c>
      <c r="T73" s="11">
        <v>18.853298357482807</v>
      </c>
      <c r="U73" s="11">
        <v>40.723392803720756</v>
      </c>
      <c r="V73" s="11">
        <v>43.00819142808129</v>
      </c>
      <c r="W73" s="11">
        <v>36.232494060356238</v>
      </c>
      <c r="X73" s="11">
        <v>14.87061392612693</v>
      </c>
      <c r="Y73" s="11">
        <v>15.590890184844948</v>
      </c>
      <c r="Z73" s="11">
        <v>9.95177968123431</v>
      </c>
      <c r="AA73" s="11">
        <v>4.1686078499116404</v>
      </c>
      <c r="AB73" s="11">
        <v>0.79249093937762505</v>
      </c>
      <c r="AC73" s="11">
        <v>69.985591620801941</v>
      </c>
      <c r="AD73" s="11">
        <v>2.2400835091397591</v>
      </c>
      <c r="AE73" s="11">
        <v>6.8341733116721626</v>
      </c>
      <c r="AF73" s="11">
        <v>48.374590641938426</v>
      </c>
      <c r="AG73" s="11">
        <v>21.610668206094825</v>
      </c>
      <c r="AH73" s="11">
        <v>54.470025903681091</v>
      </c>
      <c r="AI73" s="11">
        <v>6.9367622815189272</v>
      </c>
      <c r="AJ73" s="11">
        <v>4.894320475857862</v>
      </c>
      <c r="AK73" s="11">
        <v>4.6218666800313235</v>
      </c>
      <c r="AL73" s="11">
        <v>0.63966793837928582</v>
      </c>
      <c r="AM73" s="11">
        <v>11.830557440355413</v>
      </c>
      <c r="AN73" s="11">
        <v>33.223631523522869</v>
      </c>
      <c r="AO73" s="11">
        <v>15.432987677695779</v>
      </c>
      <c r="AP73" s="11">
        <v>19.302405691289426</v>
      </c>
      <c r="AQ73" s="11">
        <v>13.324554761240844</v>
      </c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>
        <v>3.453923058342049</v>
      </c>
      <c r="CP73" s="11">
        <v>6.1181621085903091</v>
      </c>
      <c r="CQ73" s="11">
        <v>8.1178640489001435</v>
      </c>
      <c r="CR73" s="11">
        <v>11.8787593473792</v>
      </c>
      <c r="CS73" s="11">
        <v>13.705141252742406</v>
      </c>
      <c r="CT73" s="11">
        <v>0.46865293536051222</v>
      </c>
      <c r="CU73" s="11">
        <v>1.2871212500604248</v>
      </c>
      <c r="CV73" s="11">
        <v>2.9491963749091754</v>
      </c>
      <c r="CW73" s="11">
        <v>7.5447688849894741</v>
      </c>
      <c r="CX73" s="11">
        <v>40.365349281808825</v>
      </c>
      <c r="CY73" s="11"/>
      <c r="CZ73" s="11"/>
      <c r="DA73" s="11"/>
      <c r="DB73" s="11"/>
      <c r="DC73" s="11"/>
      <c r="DD73" s="11">
        <v>27.835154419932543</v>
      </c>
      <c r="DE73" s="11">
        <v>99.853469205712912</v>
      </c>
      <c r="DF73" s="11">
        <v>1037.2732915148458</v>
      </c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33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  <c r="FO73" s="11"/>
      <c r="FP73" s="11"/>
      <c r="FQ73" s="11"/>
      <c r="FR73" s="11"/>
      <c r="FS73" s="11"/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Q73" s="11"/>
      <c r="GR73" s="11"/>
      <c r="GS73" s="11"/>
    </row>
    <row r="74" spans="1:201" x14ac:dyDescent="0.3">
      <c r="A74" s="11" t="s">
        <v>366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>
        <v>1.837834153030145</v>
      </c>
      <c r="U74" s="11"/>
      <c r="V74" s="11">
        <v>2.2490379179178919</v>
      </c>
      <c r="W74" s="11">
        <v>0.59116257900116465</v>
      </c>
      <c r="X74" s="11">
        <v>0.55058184832210855</v>
      </c>
      <c r="Y74" s="11">
        <v>28.684784300339675</v>
      </c>
      <c r="Z74" s="11">
        <v>28.710592010997466</v>
      </c>
      <c r="AA74" s="11">
        <v>10.497676699632834</v>
      </c>
      <c r="AB74" s="11">
        <v>1.4305266348832084</v>
      </c>
      <c r="AC74" s="11">
        <v>5.6336450857098948</v>
      </c>
      <c r="AD74" s="11">
        <v>2.2022077449771076</v>
      </c>
      <c r="AE74" s="11">
        <v>0.66230239461866391</v>
      </c>
      <c r="AF74" s="11">
        <v>56.324932365184843</v>
      </c>
      <c r="AG74" s="11">
        <v>3.2985599095870885E-2</v>
      </c>
      <c r="AH74" s="11">
        <v>2.6449874227637875</v>
      </c>
      <c r="AI74" s="11">
        <v>0.54631272885593729</v>
      </c>
      <c r="AJ74" s="11"/>
      <c r="AK74" s="11">
        <v>8.6710497973860559E-2</v>
      </c>
      <c r="AL74" s="11">
        <v>2.5857361578557263E-2</v>
      </c>
      <c r="AM74" s="11">
        <v>1.3700254291742071</v>
      </c>
      <c r="AN74" s="11">
        <v>2.3083383184202972</v>
      </c>
      <c r="AO74" s="11">
        <v>0.11320888669605561</v>
      </c>
      <c r="AP74" s="11">
        <v>0.21335915886319873</v>
      </c>
      <c r="AQ74" s="11">
        <v>0.18478691989732016</v>
      </c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>
        <v>0.18647760356387874</v>
      </c>
      <c r="CP74" s="11">
        <v>0.13829947708068638</v>
      </c>
      <c r="CQ74" s="11">
        <v>0.53252897677939071</v>
      </c>
      <c r="CR74" s="11">
        <v>0.84768879646431117</v>
      </c>
      <c r="CS74" s="11">
        <v>1.1801422262526875</v>
      </c>
      <c r="CT74" s="11">
        <v>6.8952406725531377E-3</v>
      </c>
      <c r="CU74" s="11">
        <v>4.2199912468074981E-2</v>
      </c>
      <c r="CV74" s="11">
        <v>0.13784220993047483</v>
      </c>
      <c r="CW74" s="11">
        <v>0.24986845602871305</v>
      </c>
      <c r="CX74" s="11">
        <v>1.6582348632392303</v>
      </c>
      <c r="CY74" s="11"/>
      <c r="CZ74" s="11"/>
      <c r="DA74" s="11"/>
      <c r="DB74" s="11"/>
      <c r="DC74" s="11"/>
      <c r="DD74" s="11"/>
      <c r="DE74" s="11">
        <v>5.8552162281835587</v>
      </c>
      <c r="DF74" s="11">
        <v>157.73725004859764</v>
      </c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33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Q74" s="11"/>
      <c r="GR74" s="11"/>
      <c r="GS74" s="11"/>
    </row>
    <row r="75" spans="1:201" x14ac:dyDescent="0.3">
      <c r="A75" s="11" t="s">
        <v>367</v>
      </c>
      <c r="B75" s="11">
        <v>0.87342603561229526</v>
      </c>
      <c r="C75" s="11">
        <v>0.15920413234100908</v>
      </c>
      <c r="D75" s="11">
        <v>0.86856147175324805</v>
      </c>
      <c r="E75" s="11">
        <v>0.73348729186935258</v>
      </c>
      <c r="F75" s="11">
        <v>3.6146565964367897E-2</v>
      </c>
      <c r="G75" s="11">
        <v>5.3763586271749321E-3</v>
      </c>
      <c r="H75" s="11">
        <v>2.9690988562682517</v>
      </c>
      <c r="I75" s="11">
        <v>6.5264870604227962E-2</v>
      </c>
      <c r="J75" s="11">
        <v>5.0523462735817849E-2</v>
      </c>
      <c r="K75" s="11">
        <v>0.22321746964927972</v>
      </c>
      <c r="L75" s="11">
        <v>2.4250575299918888</v>
      </c>
      <c r="M75" s="11">
        <v>1.089749818906824</v>
      </c>
      <c r="N75" s="11">
        <v>0.6657469867592134</v>
      </c>
      <c r="O75" s="11"/>
      <c r="P75" s="11">
        <v>0.32644841175205436</v>
      </c>
      <c r="Q75" s="11"/>
      <c r="R75" s="11">
        <v>0.6045787651203115</v>
      </c>
      <c r="S75" s="11">
        <v>0.49859529582718737</v>
      </c>
      <c r="T75" s="11">
        <v>0.34949698991701311</v>
      </c>
      <c r="U75" s="11">
        <v>1.4638866546360947</v>
      </c>
      <c r="V75" s="11">
        <v>1.0141913663884552</v>
      </c>
      <c r="W75" s="11"/>
      <c r="X75" s="11">
        <v>0.62380609718299018</v>
      </c>
      <c r="Y75" s="11">
        <v>4.0196577014496908E-2</v>
      </c>
      <c r="Z75" s="11">
        <v>0.40744124850910945</v>
      </c>
      <c r="AA75" s="11">
        <v>48.118174986087823</v>
      </c>
      <c r="AB75" s="11">
        <v>28.755547688216204</v>
      </c>
      <c r="AC75" s="11">
        <v>4.5119394962383224</v>
      </c>
      <c r="AD75" s="11">
        <v>14.702754331117976</v>
      </c>
      <c r="AE75" s="11">
        <v>0.12880731542748311</v>
      </c>
      <c r="AF75" s="11">
        <v>119.69632522861721</v>
      </c>
      <c r="AG75" s="11">
        <v>0.28288475283371045</v>
      </c>
      <c r="AH75" s="11">
        <v>1.9725990024773725</v>
      </c>
      <c r="AI75" s="11">
        <v>0.37687426178580341</v>
      </c>
      <c r="AJ75" s="11">
        <v>1.5181610570020734</v>
      </c>
      <c r="AK75" s="11">
        <v>1.5153486837699555</v>
      </c>
      <c r="AL75" s="11"/>
      <c r="AM75" s="11">
        <v>35.699746001658006</v>
      </c>
      <c r="AN75" s="11">
        <v>3.9123825848580633</v>
      </c>
      <c r="AO75" s="11">
        <v>0.54738434964934779</v>
      </c>
      <c r="AP75" s="11">
        <v>1.7585546954573556E-2</v>
      </c>
      <c r="AQ75" s="11">
        <v>1.2876626329938077E-2</v>
      </c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>
        <v>2.4467164690518663E-2</v>
      </c>
      <c r="CP75" s="11">
        <v>6.2767168219452687E-3</v>
      </c>
      <c r="CQ75" s="11">
        <v>5.3068918977715915E-2</v>
      </c>
      <c r="CR75" s="11">
        <v>4.0959309489808596E-2</v>
      </c>
      <c r="CS75" s="11">
        <v>0.87932018187255234</v>
      </c>
      <c r="CT75" s="11">
        <v>6.8959515001842161E-4</v>
      </c>
      <c r="CU75" s="11">
        <v>1.3192820938629125E-2</v>
      </c>
      <c r="CV75" s="11">
        <v>4.8988196320124697E-3</v>
      </c>
      <c r="CW75" s="11">
        <v>5.4337426979262193E-2</v>
      </c>
      <c r="CX75" s="11">
        <v>0.23974599945996894</v>
      </c>
      <c r="CY75" s="11"/>
      <c r="CZ75" s="11"/>
      <c r="DA75" s="11"/>
      <c r="DB75" s="11"/>
      <c r="DC75" s="11">
        <v>85.243756187099081</v>
      </c>
      <c r="DD75" s="11"/>
      <c r="DE75" s="11">
        <v>27.589888410473005</v>
      </c>
      <c r="DF75" s="11">
        <v>391.4134957220391</v>
      </c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33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Q75" s="11"/>
      <c r="GR75" s="11"/>
      <c r="GS75" s="11"/>
    </row>
    <row r="76" spans="1:201" x14ac:dyDescent="0.3">
      <c r="A76" s="11" t="s">
        <v>368</v>
      </c>
      <c r="B76" s="11">
        <v>9.0907556612215917E-2</v>
      </c>
      <c r="C76" s="11">
        <v>2.5802043790247947E-2</v>
      </c>
      <c r="D76" s="11">
        <v>0.11444265911849773</v>
      </c>
      <c r="E76" s="11">
        <v>0.21056717956649393</v>
      </c>
      <c r="F76" s="11">
        <v>4.0215928930749476E-2</v>
      </c>
      <c r="G76" s="11">
        <v>0.14923641373297467</v>
      </c>
      <c r="H76" s="11">
        <v>0.42936388471964509</v>
      </c>
      <c r="I76" s="11">
        <v>0.45912029145473315</v>
      </c>
      <c r="J76" s="11">
        <v>1.2739549024200646E-2</v>
      </c>
      <c r="K76" s="11">
        <v>0.17541281021536964</v>
      </c>
      <c r="L76" s="11">
        <v>6.8479160560052557E-2</v>
      </c>
      <c r="M76" s="11">
        <v>3.3265851409152239E-3</v>
      </c>
      <c r="N76" s="11">
        <v>2.3306101497328173</v>
      </c>
      <c r="O76" s="11"/>
      <c r="P76" s="11"/>
      <c r="Q76" s="11">
        <v>1.6931394627775238</v>
      </c>
      <c r="R76" s="11">
        <v>0.19248250275097323</v>
      </c>
      <c r="S76" s="11">
        <v>1.2993062719413022</v>
      </c>
      <c r="T76" s="11">
        <v>0.27361483746519299</v>
      </c>
      <c r="U76" s="11">
        <v>1.4164133828846648</v>
      </c>
      <c r="V76" s="11">
        <v>1.9357535026937162E-3</v>
      </c>
      <c r="W76" s="11">
        <v>3.2971833069656755</v>
      </c>
      <c r="X76" s="11">
        <v>0.60846418590486784</v>
      </c>
      <c r="Y76" s="11">
        <v>6.2913079351067019E-2</v>
      </c>
      <c r="Z76" s="11">
        <v>2.510243350715135E-3</v>
      </c>
      <c r="AA76" s="11">
        <v>1.9293986346656262</v>
      </c>
      <c r="AB76" s="11">
        <v>27.971731039248368</v>
      </c>
      <c r="AC76" s="11">
        <v>0.78578579390895842</v>
      </c>
      <c r="AD76" s="11">
        <v>8.3344553120681724</v>
      </c>
      <c r="AE76" s="11">
        <v>2.3893232498081369</v>
      </c>
      <c r="AF76" s="11">
        <v>11.979483899523389</v>
      </c>
      <c r="AG76" s="11">
        <v>26.673766303944074</v>
      </c>
      <c r="AH76" s="11">
        <v>73.079328977934068</v>
      </c>
      <c r="AI76" s="11">
        <v>1.7964815842584818</v>
      </c>
      <c r="AJ76" s="11">
        <v>16.346872579176306</v>
      </c>
      <c r="AK76" s="11">
        <v>1.759443870781549</v>
      </c>
      <c r="AL76" s="11">
        <v>0.59653152993602332</v>
      </c>
      <c r="AM76" s="11">
        <v>2.7025705087377641</v>
      </c>
      <c r="AN76" s="11">
        <v>5.4069083908003401</v>
      </c>
      <c r="AO76" s="11">
        <v>1.506437119816485</v>
      </c>
      <c r="AP76" s="11">
        <v>9.9526680791527866</v>
      </c>
      <c r="AQ76" s="11">
        <v>0.6171503862356299</v>
      </c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>
        <v>3.1982600922027808</v>
      </c>
      <c r="CP76" s="11">
        <v>4.6500749313864684</v>
      </c>
      <c r="CQ76" s="11">
        <v>10.28215412333989</v>
      </c>
      <c r="CR76" s="11">
        <v>15.070518805423617</v>
      </c>
      <c r="CS76" s="11">
        <v>22.428947761102759</v>
      </c>
      <c r="CT76" s="11">
        <v>0.24545289082735108</v>
      </c>
      <c r="CU76" s="11">
        <v>0.76734513809313964</v>
      </c>
      <c r="CV76" s="11">
        <v>2.2883688545433909</v>
      </c>
      <c r="CW76" s="11">
        <v>9.888954745054507</v>
      </c>
      <c r="CX76" s="11">
        <v>107.28880805758149</v>
      </c>
      <c r="CY76" s="11"/>
      <c r="CZ76" s="11"/>
      <c r="DA76" s="11"/>
      <c r="DB76" s="11"/>
      <c r="DC76" s="11">
        <v>430.26860151976308</v>
      </c>
      <c r="DD76" s="11">
        <v>0.6976542142643618</v>
      </c>
      <c r="DE76" s="11">
        <v>28.391513089226979</v>
      </c>
      <c r="DF76" s="11">
        <v>842.25317872229959</v>
      </c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33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  <c r="FO76" s="11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Q76" s="11"/>
      <c r="GR76" s="11"/>
      <c r="GS76" s="11"/>
    </row>
    <row r="77" spans="1:201" x14ac:dyDescent="0.3">
      <c r="A77" s="11" t="s">
        <v>369</v>
      </c>
      <c r="B77" s="11">
        <v>8.6052755854876928E-2</v>
      </c>
      <c r="C77" s="11">
        <v>2.4501717355758804E-2</v>
      </c>
      <c r="D77" s="11">
        <v>7.6621807549373144E-2</v>
      </c>
      <c r="E77" s="11">
        <v>0.36138247575071664</v>
      </c>
      <c r="F77" s="11">
        <v>3.730114843591608E-2</v>
      </c>
      <c r="G77" s="11">
        <v>0.14916862965364555</v>
      </c>
      <c r="H77" s="11">
        <v>0.42933040364428382</v>
      </c>
      <c r="I77" s="11">
        <v>1.9971326009549057E-2</v>
      </c>
      <c r="J77" s="11">
        <v>2.8312347376672131E-3</v>
      </c>
      <c r="K77" s="11"/>
      <c r="L77" s="11">
        <v>6.8477564456283696E-2</v>
      </c>
      <c r="M77" s="11">
        <v>0.34358913905774202</v>
      </c>
      <c r="N77" s="11">
        <v>2.391655333469497E-2</v>
      </c>
      <c r="O77" s="11">
        <v>2.2094056243348046</v>
      </c>
      <c r="P77" s="11">
        <v>0.46403287827969986</v>
      </c>
      <c r="Q77" s="11">
        <v>0.46788199269860686</v>
      </c>
      <c r="R77" s="11">
        <v>5.7194010012557202E-2</v>
      </c>
      <c r="S77" s="11"/>
      <c r="T77" s="11">
        <v>1.4359992687197198</v>
      </c>
      <c r="U77" s="11">
        <v>68.740549564488887</v>
      </c>
      <c r="V77" s="11">
        <v>16.424180990684686</v>
      </c>
      <c r="W77" s="11">
        <v>6.6700240444413259</v>
      </c>
      <c r="X77" s="11">
        <v>7.765942048926572</v>
      </c>
      <c r="Y77" s="11">
        <v>8.9473600131661648</v>
      </c>
      <c r="Z77" s="11">
        <v>4.1506235568514969</v>
      </c>
      <c r="AA77" s="11">
        <v>42.67421118924598</v>
      </c>
      <c r="AB77" s="11">
        <v>1.1284587747807944</v>
      </c>
      <c r="AC77" s="11">
        <v>26.576140023223569</v>
      </c>
      <c r="AD77" s="11">
        <v>2.2262779456939812E-2</v>
      </c>
      <c r="AE77" s="11">
        <v>1.6308539764928185</v>
      </c>
      <c r="AF77" s="11">
        <v>2.6240272570230352</v>
      </c>
      <c r="AG77" s="11">
        <v>0.10964211514568584</v>
      </c>
      <c r="AH77" s="11">
        <v>0.65443502825559885</v>
      </c>
      <c r="AI77" s="11">
        <v>0.24193824136490033</v>
      </c>
      <c r="AJ77" s="11">
        <v>2.9827932563252775</v>
      </c>
      <c r="AK77" s="11">
        <v>2.6037138983242771</v>
      </c>
      <c r="AL77" s="11">
        <v>4.5492203226678497E-2</v>
      </c>
      <c r="AM77" s="11">
        <v>11.923874521570296</v>
      </c>
      <c r="AN77" s="11">
        <v>15.946364836820369</v>
      </c>
      <c r="AO77" s="11">
        <v>4.436826850975641</v>
      </c>
      <c r="AP77" s="11">
        <v>2.9820595114742523</v>
      </c>
      <c r="AQ77" s="11">
        <v>2.2592784901062029</v>
      </c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>
        <v>5.5188068315750982</v>
      </c>
      <c r="CP77" s="11">
        <v>9.7150196816191574</v>
      </c>
      <c r="CQ77" s="11">
        <v>14.189757956040914</v>
      </c>
      <c r="CR77" s="11">
        <v>20.178208194233413</v>
      </c>
      <c r="CS77" s="11">
        <v>18.640518482166399</v>
      </c>
      <c r="CT77" s="11">
        <v>0.62119802676402802</v>
      </c>
      <c r="CU77" s="11">
        <v>1.687683245746892</v>
      </c>
      <c r="CV77" s="11">
        <v>3.3424055529372838</v>
      </c>
      <c r="CW77" s="11">
        <v>10.051195371300624</v>
      </c>
      <c r="CX77" s="11">
        <v>70.263090917776324</v>
      </c>
      <c r="CY77" s="11"/>
      <c r="CZ77" s="11"/>
      <c r="DA77" s="11"/>
      <c r="DB77" s="11"/>
      <c r="DC77" s="11"/>
      <c r="DD77" s="11"/>
      <c r="DE77" s="11">
        <v>6.8069092912581919</v>
      </c>
      <c r="DF77" s="11">
        <v>398.81350525367571</v>
      </c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33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  <c r="FO77" s="11"/>
      <c r="FP77" s="11"/>
      <c r="FQ77" s="11"/>
      <c r="FR77" s="11"/>
      <c r="FS77" s="11"/>
      <c r="FT77" s="11"/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Q77" s="11"/>
      <c r="GR77" s="11"/>
      <c r="GS77" s="11"/>
    </row>
    <row r="78" spans="1:201" x14ac:dyDescent="0.3">
      <c r="A78" s="11" t="s">
        <v>370</v>
      </c>
      <c r="B78" s="11">
        <v>0.17350669366033591</v>
      </c>
      <c r="C78" s="11">
        <v>4.0895236052458407E-2</v>
      </c>
      <c r="D78" s="11">
        <v>0.3330297364319505</v>
      </c>
      <c r="E78" s="11">
        <v>0.60600160380585477</v>
      </c>
      <c r="F78" s="11">
        <v>0.21590645910913922</v>
      </c>
      <c r="G78" s="11">
        <v>0.96624183265177144</v>
      </c>
      <c r="H78" s="11">
        <v>1.1086442654609137</v>
      </c>
      <c r="I78" s="11">
        <v>0.26472097144379009</v>
      </c>
      <c r="J78" s="11">
        <v>1.3839398893041796E-2</v>
      </c>
      <c r="K78" s="11">
        <v>0.3044999083158148</v>
      </c>
      <c r="L78" s="11">
        <v>0.23596452629581255</v>
      </c>
      <c r="M78" s="11">
        <v>4.0591063876784164</v>
      </c>
      <c r="N78" s="11">
        <v>2.3287923671208501E-2</v>
      </c>
      <c r="O78" s="11">
        <v>6.1304880274358391</v>
      </c>
      <c r="P78" s="11">
        <v>1.7721727611764229</v>
      </c>
      <c r="Q78" s="11">
        <v>0.32486048906819376</v>
      </c>
      <c r="R78" s="11">
        <v>0.3736688416612971</v>
      </c>
      <c r="S78" s="11">
        <v>4.5923297178480196</v>
      </c>
      <c r="T78" s="11">
        <v>13.301096756942185</v>
      </c>
      <c r="U78" s="11">
        <v>0.11916221016027248</v>
      </c>
      <c r="V78" s="11">
        <v>1.8117317760592679</v>
      </c>
      <c r="W78" s="11">
        <v>5.725518823570436</v>
      </c>
      <c r="X78" s="11">
        <v>3.2554503201719802</v>
      </c>
      <c r="Y78" s="11">
        <v>1.9523176713078316</v>
      </c>
      <c r="Z78" s="11">
        <v>6.2141252144367822</v>
      </c>
      <c r="AA78" s="11">
        <v>3.6123607699778364</v>
      </c>
      <c r="AB78" s="11">
        <v>2.8282782428087341</v>
      </c>
      <c r="AC78" s="11">
        <v>10.788551389331818</v>
      </c>
      <c r="AD78" s="11">
        <v>4.0705523703423685</v>
      </c>
      <c r="AE78" s="11">
        <v>0.97609735443465362</v>
      </c>
      <c r="AF78" s="11">
        <v>39.216874462631971</v>
      </c>
      <c r="AG78" s="11">
        <v>22.35957849026649</v>
      </c>
      <c r="AH78" s="11">
        <v>47.449013600270398</v>
      </c>
      <c r="AI78" s="11">
        <v>13.322970683859419</v>
      </c>
      <c r="AJ78" s="11">
        <v>1.3212771704078123</v>
      </c>
      <c r="AK78" s="11">
        <v>1.3499476975860074</v>
      </c>
      <c r="AL78" s="11">
        <v>3.6381606371969113</v>
      </c>
      <c r="AM78" s="11">
        <v>4.6145852772133882</v>
      </c>
      <c r="AN78" s="11">
        <v>15.192748562300794</v>
      </c>
      <c r="AO78" s="11">
        <v>12.496845450180691</v>
      </c>
      <c r="AP78" s="11">
        <v>0.33871039943205106</v>
      </c>
      <c r="AQ78" s="11">
        <v>1.6455821063077094</v>
      </c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>
        <v>5.802106470434161E-2</v>
      </c>
      <c r="CP78" s="11">
        <v>0.22541001125438173</v>
      </c>
      <c r="CQ78" s="11">
        <v>0.47783914679412076</v>
      </c>
      <c r="CR78" s="11">
        <v>0.89513543460970213</v>
      </c>
      <c r="CS78" s="11">
        <v>1.2037256248617672</v>
      </c>
      <c r="CT78" s="11">
        <v>5.5393885554789586E-2</v>
      </c>
      <c r="CU78" s="11">
        <v>0.17324826511135408</v>
      </c>
      <c r="CV78" s="11">
        <v>0.5467149676920412</v>
      </c>
      <c r="CW78" s="11">
        <v>1.4850492050150625</v>
      </c>
      <c r="CX78" s="11">
        <v>8.7313380743961595</v>
      </c>
      <c r="CY78" s="11"/>
      <c r="CZ78" s="11"/>
      <c r="DA78" s="11"/>
      <c r="DB78" s="11"/>
      <c r="DC78" s="11"/>
      <c r="DD78" s="11"/>
      <c r="DE78" s="11"/>
      <c r="DF78" s="11">
        <v>252.99257789785182</v>
      </c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33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Q78" s="11"/>
      <c r="GR78" s="11"/>
      <c r="GS78" s="11"/>
    </row>
    <row r="79" spans="1:201" x14ac:dyDescent="0.3">
      <c r="A79" s="11" t="s">
        <v>33</v>
      </c>
      <c r="B79" s="11">
        <v>1.6503138066420203E-2</v>
      </c>
      <c r="C79" s="11">
        <v>2.1416304042718164E-3</v>
      </c>
      <c r="D79" s="11">
        <v>0.18010400281073957</v>
      </c>
      <c r="E79" s="11">
        <v>0.118894261378842</v>
      </c>
      <c r="F79" s="11">
        <v>6.4125793760886453E-3</v>
      </c>
      <c r="G79" s="11">
        <v>2.8516800757224348E-2</v>
      </c>
      <c r="H79" s="11">
        <v>0.35815505664418013</v>
      </c>
      <c r="I79" s="11">
        <v>2.0602795328342208E-2</v>
      </c>
      <c r="J79" s="11">
        <v>6.607511896533612E-3</v>
      </c>
      <c r="K79" s="11">
        <v>1.3575032589926702E-2</v>
      </c>
      <c r="L79" s="11">
        <v>0.16330108033203047</v>
      </c>
      <c r="M79" s="11">
        <v>2.7503801582797647</v>
      </c>
      <c r="N79" s="11">
        <v>5.4494753377772468E-3</v>
      </c>
      <c r="O79" s="11">
        <v>6.549978783873259</v>
      </c>
      <c r="P79" s="11">
        <v>4.3699291269648652</v>
      </c>
      <c r="Q79" s="11">
        <v>2.6253504312899714</v>
      </c>
      <c r="R79" s="11">
        <v>3.3662220146437258E-2</v>
      </c>
      <c r="S79" s="11"/>
      <c r="T79" s="11">
        <v>3.2016255029461101E-2</v>
      </c>
      <c r="U79" s="11">
        <v>5.7787916320806847</v>
      </c>
      <c r="V79" s="11">
        <v>6.0935320259212258</v>
      </c>
      <c r="W79" s="11">
        <v>0.65684275073977538</v>
      </c>
      <c r="X79" s="11">
        <v>0.23899836277255693</v>
      </c>
      <c r="Y79" s="11">
        <v>0.10870205092223718</v>
      </c>
      <c r="Z79" s="11">
        <v>7.8762831879989295E-2</v>
      </c>
      <c r="AA79" s="11">
        <v>8.5062259764405151E-2</v>
      </c>
      <c r="AB79" s="11">
        <v>0.52237763217296673</v>
      </c>
      <c r="AC79" s="11">
        <v>1.4267049091235584</v>
      </c>
      <c r="AD79" s="11">
        <v>2.0144435344720203E-5</v>
      </c>
      <c r="AE79" s="11">
        <v>2.718575954937954</v>
      </c>
      <c r="AF79" s="11">
        <v>0.76182986327660596</v>
      </c>
      <c r="AG79" s="11">
        <v>0.3860620963659524</v>
      </c>
      <c r="AH79" s="11">
        <v>0.19226968589455237</v>
      </c>
      <c r="AI79" s="11">
        <v>8.8182737304790191</v>
      </c>
      <c r="AJ79" s="11">
        <v>1.5549279763949576E-2</v>
      </c>
      <c r="AK79" s="11">
        <v>2.6369854897097443E-2</v>
      </c>
      <c r="AL79" s="11">
        <v>0.30051970867410505</v>
      </c>
      <c r="AM79" s="11">
        <v>6.1093565524969314E-2</v>
      </c>
      <c r="AN79" s="11">
        <v>1.0575926039393033</v>
      </c>
      <c r="AO79" s="11">
        <v>0.48756425398957531</v>
      </c>
      <c r="AP79" s="11">
        <v>1.7018140519499958</v>
      </c>
      <c r="AQ79" s="11">
        <v>0.39423797601495947</v>
      </c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>
        <v>0.69599187950161401</v>
      </c>
      <c r="CP79" s="11">
        <v>0.93935159418791081</v>
      </c>
      <c r="CQ79" s="11">
        <v>1.1141211076349604</v>
      </c>
      <c r="CR79" s="11">
        <v>1.5475161814200857</v>
      </c>
      <c r="CS79" s="11">
        <v>1.440477148214486</v>
      </c>
      <c r="CT79" s="11">
        <v>0.12867542752595598</v>
      </c>
      <c r="CU79" s="11">
        <v>0.42885953423040551</v>
      </c>
      <c r="CV79" s="11">
        <v>0.81772643033127779</v>
      </c>
      <c r="CW79" s="11">
        <v>1.9455906517100923</v>
      </c>
      <c r="CX79" s="11">
        <v>7.4908519196455092</v>
      </c>
      <c r="CY79" s="11"/>
      <c r="CZ79" s="11"/>
      <c r="DA79" s="11"/>
      <c r="DB79" s="11"/>
      <c r="DC79" s="11"/>
      <c r="DD79" s="11"/>
      <c r="DE79" s="11"/>
      <c r="DF79" s="11">
        <v>65.742289440429204</v>
      </c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33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Q79" s="11"/>
      <c r="GR79" s="11"/>
      <c r="GS79" s="11"/>
    </row>
    <row r="80" spans="1:201" x14ac:dyDescent="0.3">
      <c r="A80" s="11" t="s">
        <v>371</v>
      </c>
      <c r="B80" s="11">
        <v>9.7033224727362394E-2</v>
      </c>
      <c r="C80" s="11">
        <v>5.7361852661598645E-3</v>
      </c>
      <c r="D80" s="11">
        <v>3.969547334504523E-2</v>
      </c>
      <c r="E80" s="11"/>
      <c r="F80" s="11">
        <v>2.9143301829041681E-3</v>
      </c>
      <c r="G80" s="11"/>
      <c r="H80" s="11"/>
      <c r="I80" s="11">
        <v>6.3640155268601034E-2</v>
      </c>
      <c r="J80" s="11">
        <v>3.1777432115676234E-2</v>
      </c>
      <c r="K80" s="11">
        <v>1.3969939993013296E-2</v>
      </c>
      <c r="L80" s="11">
        <v>7.3330609223472166E-3</v>
      </c>
      <c r="M80" s="11">
        <v>0.36116565410314416</v>
      </c>
      <c r="N80" s="11">
        <v>0.21785580202343383</v>
      </c>
      <c r="O80" s="11">
        <v>9.8660716259841479</v>
      </c>
      <c r="P80" s="11">
        <v>1.1990903154016379</v>
      </c>
      <c r="Q80" s="11">
        <v>0.43803324427233026</v>
      </c>
      <c r="R80" s="11">
        <v>2.052885528817695E-2</v>
      </c>
      <c r="S80" s="11">
        <v>1.2934462878294175</v>
      </c>
      <c r="T80" s="11">
        <v>0.89250827283342893</v>
      </c>
      <c r="U80" s="11"/>
      <c r="V80" s="11">
        <v>3.5238573354957489E-2</v>
      </c>
      <c r="W80" s="11">
        <v>8.8696698751585826E-2</v>
      </c>
      <c r="X80" s="11">
        <v>0.24413243427650763</v>
      </c>
      <c r="Y80" s="11">
        <v>0.15958282312263022</v>
      </c>
      <c r="Z80" s="11">
        <v>8.7267906190610436E-3</v>
      </c>
      <c r="AA80" s="11">
        <v>0.13031821832538265</v>
      </c>
      <c r="AB80" s="11">
        <v>0.42959522971832742</v>
      </c>
      <c r="AC80" s="11">
        <v>0.99700445984234298</v>
      </c>
      <c r="AD80" s="11">
        <v>2.8642613886008186</v>
      </c>
      <c r="AE80" s="11">
        <v>0.29569108246544157</v>
      </c>
      <c r="AF80" s="11">
        <v>105.23962794002843</v>
      </c>
      <c r="AG80" s="11">
        <v>22.942069647634973</v>
      </c>
      <c r="AH80" s="11">
        <v>26.569952313489317</v>
      </c>
      <c r="AI80" s="11">
        <v>11.080895625209601</v>
      </c>
      <c r="AJ80" s="11">
        <v>3.3169993173485204</v>
      </c>
      <c r="AK80" s="11">
        <v>2.4288039533164993</v>
      </c>
      <c r="AL80" s="11">
        <v>61.058870794918917</v>
      </c>
      <c r="AM80" s="11">
        <v>9.8885441372558063</v>
      </c>
      <c r="AN80" s="11">
        <v>20.99644317647261</v>
      </c>
      <c r="AO80" s="11">
        <v>2.091338485561252</v>
      </c>
      <c r="AP80" s="11">
        <v>3.7839611740329828</v>
      </c>
      <c r="AQ80" s="11">
        <v>1.8532111592340383</v>
      </c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>
        <v>1050.6704109645361</v>
      </c>
      <c r="DD80" s="11"/>
      <c r="DE80" s="11"/>
      <c r="DF80" s="11">
        <v>1341.7251762476731</v>
      </c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33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  <c r="FO80" s="11"/>
      <c r="FP80" s="11"/>
      <c r="FQ80" s="11"/>
      <c r="FR80" s="11"/>
      <c r="FS80" s="11"/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Q80" s="11"/>
      <c r="GR80" s="11"/>
      <c r="GS80" s="11"/>
    </row>
    <row r="81" spans="1:201" x14ac:dyDescent="0.3">
      <c r="A81" s="11" t="s">
        <v>35</v>
      </c>
      <c r="B81" s="11">
        <v>7.3206662588900819</v>
      </c>
      <c r="C81" s="11">
        <v>0.25941807050318444</v>
      </c>
      <c r="D81" s="11">
        <v>3.306499971766907</v>
      </c>
      <c r="E81" s="11">
        <v>7.3766554442186338</v>
      </c>
      <c r="F81" s="11">
        <v>0.33209957330057177</v>
      </c>
      <c r="G81" s="11">
        <v>0.95214863757487977</v>
      </c>
      <c r="H81" s="11">
        <v>24.827363349398915</v>
      </c>
      <c r="I81" s="11">
        <v>0.45127518624981983</v>
      </c>
      <c r="J81" s="11">
        <v>0.28996699290342204</v>
      </c>
      <c r="K81" s="11">
        <v>1.1201512348691753</v>
      </c>
      <c r="L81" s="11">
        <v>4.7045375634796427</v>
      </c>
      <c r="M81" s="11">
        <v>9.4887169936452676</v>
      </c>
      <c r="N81" s="11">
        <v>0.19049249730140197</v>
      </c>
      <c r="O81" s="11"/>
      <c r="P81" s="11">
        <v>3.5589202412896079</v>
      </c>
      <c r="Q81" s="11">
        <v>6.2006599331319683E-2</v>
      </c>
      <c r="R81" s="11">
        <v>0.6629355847047721</v>
      </c>
      <c r="S81" s="11">
        <v>3.1870411967891696</v>
      </c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>
        <v>0.15711417780757192</v>
      </c>
      <c r="AJ81" s="11"/>
      <c r="AK81" s="11"/>
      <c r="AL81" s="11"/>
      <c r="AM81" s="11"/>
      <c r="AN81" s="11">
        <v>3.442599329154244E-3</v>
      </c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>
        <v>1244.3111195638608</v>
      </c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>
        <v>2.0964097126548475</v>
      </c>
      <c r="DF81" s="11">
        <v>1314.6589814498691</v>
      </c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33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  <c r="FO81" s="11"/>
      <c r="FP81" s="11"/>
      <c r="FQ81" s="11"/>
      <c r="FR81" s="11"/>
      <c r="FS81" s="11"/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Q81" s="11"/>
      <c r="GR81" s="11"/>
      <c r="GS81" s="11"/>
    </row>
    <row r="82" spans="1:201" x14ac:dyDescent="0.3">
      <c r="A82" s="11" t="s">
        <v>372</v>
      </c>
      <c r="B82" s="11">
        <v>2.971987737478591</v>
      </c>
      <c r="C82" s="11">
        <v>0.3049513358767128</v>
      </c>
      <c r="D82" s="11">
        <v>2.2471776658501872</v>
      </c>
      <c r="E82" s="11">
        <v>4.6369814268740832</v>
      </c>
      <c r="F82" s="11">
        <v>0.74191654311209421</v>
      </c>
      <c r="G82" s="11">
        <v>2.4588065134473274</v>
      </c>
      <c r="H82" s="11">
        <v>12.704268141710383</v>
      </c>
      <c r="I82" s="11">
        <v>0.92480949243763377</v>
      </c>
      <c r="J82" s="11">
        <v>0.36741911899301377</v>
      </c>
      <c r="K82" s="11">
        <v>0.30991525840755096</v>
      </c>
      <c r="L82" s="11">
        <v>2.1515197878803929</v>
      </c>
      <c r="M82" s="11">
        <v>3.014804185621816</v>
      </c>
      <c r="N82" s="11">
        <v>0.70254866381350656</v>
      </c>
      <c r="O82" s="11">
        <v>15.24609695234696</v>
      </c>
      <c r="P82" s="11">
        <v>0.79422201362156286</v>
      </c>
      <c r="Q82" s="11">
        <v>0.23225133158264083</v>
      </c>
      <c r="R82" s="11">
        <v>1.4953882367757236</v>
      </c>
      <c r="S82" s="11">
        <v>9.9238435082031415</v>
      </c>
      <c r="T82" s="11">
        <v>7.9481595573938195</v>
      </c>
      <c r="U82" s="11">
        <v>0.17404011821025345</v>
      </c>
      <c r="V82" s="11">
        <v>9.7562401345665979</v>
      </c>
      <c r="W82" s="11">
        <v>3.9463667949238306</v>
      </c>
      <c r="X82" s="11">
        <v>4.0888503286933595</v>
      </c>
      <c r="Y82" s="11">
        <v>3.0043772105902109</v>
      </c>
      <c r="Z82" s="11">
        <v>4.3809779700593658</v>
      </c>
      <c r="AA82" s="11">
        <v>4.6558274930895482</v>
      </c>
      <c r="AB82" s="11">
        <v>2.2208417415480151</v>
      </c>
      <c r="AC82" s="11">
        <v>16.668840464840752</v>
      </c>
      <c r="AD82" s="11">
        <v>10.038330496927644</v>
      </c>
      <c r="AE82" s="11">
        <v>1.7855275618122208</v>
      </c>
      <c r="AF82" s="11">
        <v>100.53822010334778</v>
      </c>
      <c r="AG82" s="11">
        <v>360.12423314218904</v>
      </c>
      <c r="AH82" s="11">
        <v>232.05699391581368</v>
      </c>
      <c r="AI82" s="11">
        <v>7.6614446966021905</v>
      </c>
      <c r="AJ82" s="11">
        <v>9.2598354374417742</v>
      </c>
      <c r="AK82" s="11">
        <v>16.046464104915639</v>
      </c>
      <c r="AL82" s="11">
        <v>1.0547963156885807</v>
      </c>
      <c r="AM82" s="11">
        <v>44.883554891838678</v>
      </c>
      <c r="AN82" s="11">
        <v>49.330058884958603</v>
      </c>
      <c r="AO82" s="11">
        <v>17.495138496170121</v>
      </c>
      <c r="AP82" s="11">
        <v>11.410683212757057</v>
      </c>
      <c r="AQ82" s="11">
        <v>2.0984736551789132</v>
      </c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>
        <v>103.98479913449938</v>
      </c>
      <c r="CI82" s="11"/>
      <c r="CJ82" s="11"/>
      <c r="CK82" s="11"/>
      <c r="CL82" s="11"/>
      <c r="CM82" s="11"/>
      <c r="CN82" s="11"/>
      <c r="CO82" s="11">
        <v>0.66600327583765373</v>
      </c>
      <c r="CP82" s="11">
        <v>1.7533915164912866</v>
      </c>
      <c r="CQ82" s="11">
        <v>3.1429492074965175</v>
      </c>
      <c r="CR82" s="11">
        <v>10.658116503483265</v>
      </c>
      <c r="CS82" s="11">
        <v>5.2607992400742773</v>
      </c>
      <c r="CT82" s="11">
        <v>9.3096033612328197E-2</v>
      </c>
      <c r="CU82" s="11">
        <v>0.24315087352856579</v>
      </c>
      <c r="CV82" s="11">
        <v>0.80287958849661334</v>
      </c>
      <c r="CW82" s="11">
        <v>2.8745561178936496</v>
      </c>
      <c r="CX82" s="11">
        <v>19.609492962021818</v>
      </c>
      <c r="CY82" s="11"/>
      <c r="CZ82" s="11"/>
      <c r="DA82" s="11"/>
      <c r="DB82" s="11"/>
      <c r="DC82" s="11"/>
      <c r="DD82" s="11"/>
      <c r="DE82" s="11">
        <v>291.41459735863106</v>
      </c>
      <c r="DF82" s="11">
        <v>1422.3610164556576</v>
      </c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33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  <c r="FO82" s="11"/>
      <c r="FP82" s="11"/>
      <c r="FQ82" s="11"/>
      <c r="FR82" s="11"/>
      <c r="FS82" s="11"/>
      <c r="FT82" s="11"/>
      <c r="FU82" s="11"/>
      <c r="FV82" s="11"/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11"/>
      <c r="GO82" s="11"/>
      <c r="GQ82" s="11"/>
      <c r="GR82" s="11"/>
      <c r="GS82" s="11"/>
    </row>
    <row r="83" spans="1:201" x14ac:dyDescent="0.3">
      <c r="A83" s="11" t="s">
        <v>373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>
        <v>0.40200284475432618</v>
      </c>
      <c r="O83" s="11"/>
      <c r="P83" s="11"/>
      <c r="Q83" s="11">
        <v>8.9148558399379185E-2</v>
      </c>
      <c r="R83" s="11"/>
      <c r="S83" s="11"/>
      <c r="T83" s="11">
        <v>0.12519343866157864</v>
      </c>
      <c r="U83" s="11"/>
      <c r="V83" s="11">
        <v>1.2944805880300954E-2</v>
      </c>
      <c r="W83" s="11">
        <v>7.5222089083391452E-2</v>
      </c>
      <c r="X83" s="11">
        <v>4.3745708667453836E-2</v>
      </c>
      <c r="Y83" s="11">
        <v>0.46215010800633355</v>
      </c>
      <c r="Z83" s="11">
        <v>1.0446494829523685E-2</v>
      </c>
      <c r="AA83" s="11">
        <v>0.15530763644788878</v>
      </c>
      <c r="AB83" s="11">
        <v>3.4370745744309608E-2</v>
      </c>
      <c r="AC83" s="11">
        <v>0.20156733236042251</v>
      </c>
      <c r="AD83" s="11">
        <v>1.1151182882210191E-2</v>
      </c>
      <c r="AE83" s="11"/>
      <c r="AF83" s="11">
        <v>1.732176114149534</v>
      </c>
      <c r="AG83" s="11">
        <v>21.574391365465964</v>
      </c>
      <c r="AH83" s="11">
        <v>30.872592314154073</v>
      </c>
      <c r="AI83" s="11">
        <v>0.36894730244404506</v>
      </c>
      <c r="AJ83" s="11">
        <v>1.4381682561987554</v>
      </c>
      <c r="AK83" s="11">
        <v>4.5814183671709703</v>
      </c>
      <c r="AL83" s="11"/>
      <c r="AM83" s="11">
        <v>5.2550851540544068</v>
      </c>
      <c r="AN83" s="11">
        <v>23.261583847195027</v>
      </c>
      <c r="AO83" s="11">
        <v>36.112258999034772</v>
      </c>
      <c r="AP83" s="11">
        <v>5.2913389383513989</v>
      </c>
      <c r="AQ83" s="11">
        <v>1.8610258964491884</v>
      </c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>
        <v>2.5945005256407434</v>
      </c>
      <c r="CP83" s="11">
        <v>6.6647281849906914</v>
      </c>
      <c r="CQ83" s="11">
        <v>11.143458458577554</v>
      </c>
      <c r="CR83" s="11">
        <v>15.83990951955073</v>
      </c>
      <c r="CS83" s="11">
        <v>22.613400978572329</v>
      </c>
      <c r="CT83" s="11">
        <v>0.5665127444284721</v>
      </c>
      <c r="CU83" s="11">
        <v>1.5507313906268283</v>
      </c>
      <c r="CV83" s="11">
        <v>6.0290654507308901</v>
      </c>
      <c r="CW83" s="11">
        <v>21.416080058476989</v>
      </c>
      <c r="CX83" s="11">
        <v>133.57564371337926</v>
      </c>
      <c r="CY83" s="11"/>
      <c r="CZ83" s="11"/>
      <c r="DA83" s="11"/>
      <c r="DB83" s="11"/>
      <c r="DC83" s="11"/>
      <c r="DD83" s="11"/>
      <c r="DE83" s="11">
        <v>74.525778256335187</v>
      </c>
      <c r="DF83" s="11">
        <v>430.49204678169485</v>
      </c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33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  <c r="FO83" s="11"/>
      <c r="FP83" s="11"/>
      <c r="FQ83" s="11"/>
      <c r="FR83" s="11"/>
      <c r="FS83" s="11"/>
      <c r="FT83" s="11"/>
      <c r="FU83" s="11"/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Q83" s="11"/>
      <c r="GR83" s="11"/>
      <c r="GS83" s="11"/>
    </row>
    <row r="84" spans="1:201" x14ac:dyDescent="0.3">
      <c r="A84" s="11" t="s">
        <v>374</v>
      </c>
      <c r="B84" s="11">
        <v>1.9409186314709774E-2</v>
      </c>
      <c r="C84" s="11">
        <v>5.3538492663622453E-4</v>
      </c>
      <c r="D84" s="11">
        <v>1.9270862824049283E-2</v>
      </c>
      <c r="E84" s="11"/>
      <c r="F84" s="11">
        <v>2.9143508341306482E-3</v>
      </c>
      <c r="G84" s="11">
        <v>1.2510313555254854E-4</v>
      </c>
      <c r="H84" s="11">
        <v>8.9218680463802089E-2</v>
      </c>
      <c r="I84" s="11">
        <v>2.8603838687153403E-3</v>
      </c>
      <c r="J84" s="11">
        <v>8.2585125741473347E-3</v>
      </c>
      <c r="K84" s="11">
        <v>1.3571379645002397E-2</v>
      </c>
      <c r="L84" s="11">
        <v>3.6255460349544917E-2</v>
      </c>
      <c r="M84" s="11">
        <v>0.2648258347796445</v>
      </c>
      <c r="N84" s="11">
        <v>1.9812929701968807E-3</v>
      </c>
      <c r="O84" s="11"/>
      <c r="P84" s="11">
        <v>6.524807849548471E-2</v>
      </c>
      <c r="Q84" s="11">
        <v>8.4855337794698019E-2</v>
      </c>
      <c r="R84" s="11">
        <v>2.8131874036613196E-2</v>
      </c>
      <c r="S84" s="11">
        <v>0.37001039123787449</v>
      </c>
      <c r="T84" s="11">
        <v>0.20522663523774518</v>
      </c>
      <c r="U84" s="11">
        <v>4.1266193466479072E-3</v>
      </c>
      <c r="V84" s="11">
        <v>1.3174715369175953</v>
      </c>
      <c r="W84" s="11">
        <v>0.42031070131559289</v>
      </c>
      <c r="X84" s="11">
        <v>0.6348745854008776</v>
      </c>
      <c r="Y84" s="11">
        <v>0.27104047087621447</v>
      </c>
      <c r="Z84" s="11">
        <v>3.1318816201134234E-2</v>
      </c>
      <c r="AA84" s="11">
        <v>0.21608778044802848</v>
      </c>
      <c r="AB84" s="11">
        <v>0.25812237075712635</v>
      </c>
      <c r="AC84" s="11">
        <v>2.1773856650320433</v>
      </c>
      <c r="AD84" s="11">
        <v>0.25390111149764211</v>
      </c>
      <c r="AE84" s="11">
        <v>0.50619975920839355</v>
      </c>
      <c r="AF84" s="11">
        <v>6.1677023503807904</v>
      </c>
      <c r="AG84" s="11">
        <v>20.707084900474122</v>
      </c>
      <c r="AH84" s="11">
        <v>12.693060009720774</v>
      </c>
      <c r="AI84" s="11">
        <v>13.164986436930789</v>
      </c>
      <c r="AJ84" s="11">
        <v>2.0400362399310654</v>
      </c>
      <c r="AK84" s="11">
        <v>15.462207380857423</v>
      </c>
      <c r="AL84" s="11">
        <v>1.2515181197672638</v>
      </c>
      <c r="AM84" s="11">
        <v>4.0376426219554507</v>
      </c>
      <c r="AN84" s="11">
        <v>3.4145189753789795</v>
      </c>
      <c r="AO84" s="11">
        <v>3.8051445385524798</v>
      </c>
      <c r="AP84" s="11">
        <v>4.4724529305986485</v>
      </c>
      <c r="AQ84" s="11">
        <v>5.6870151216126388</v>
      </c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>
        <v>1.8471230841068038</v>
      </c>
      <c r="CP84" s="11">
        <v>2.9180530344756455</v>
      </c>
      <c r="CQ84" s="11">
        <v>4.8554870879495695</v>
      </c>
      <c r="CR84" s="11">
        <v>7.0758273008280357</v>
      </c>
      <c r="CS84" s="11">
        <v>8.576665572075882</v>
      </c>
      <c r="CT84" s="11">
        <v>0.13973904378870133</v>
      </c>
      <c r="CU84" s="11">
        <v>0.63742562717030238</v>
      </c>
      <c r="CV84" s="11">
        <v>1.9246379170397545</v>
      </c>
      <c r="CW84" s="11">
        <v>5.1618313216989229</v>
      </c>
      <c r="CX84" s="11">
        <v>66.178461619886534</v>
      </c>
      <c r="CY84" s="11"/>
      <c r="CZ84" s="11"/>
      <c r="DA84" s="11"/>
      <c r="DB84" s="11"/>
      <c r="DC84" s="11"/>
      <c r="DD84" s="11"/>
      <c r="DE84" s="11"/>
      <c r="DF84" s="11">
        <v>199.52215940167042</v>
      </c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33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Q84" s="11"/>
      <c r="GR84" s="11"/>
      <c r="GS84" s="11"/>
    </row>
    <row r="85" spans="1:201" x14ac:dyDescent="0.3">
      <c r="A85" s="11" t="s">
        <v>375</v>
      </c>
      <c r="B85" s="11">
        <v>0.23499471898793101</v>
      </c>
      <c r="C85" s="11">
        <v>2.645945326956986E-2</v>
      </c>
      <c r="D85" s="11">
        <v>0.13630778436058907</v>
      </c>
      <c r="E85" s="11">
        <v>0.35253509981597919</v>
      </c>
      <c r="F85" s="11">
        <v>4.6105592819130153E-2</v>
      </c>
      <c r="G85" s="11">
        <v>0.26548542210052445</v>
      </c>
      <c r="H85" s="11">
        <v>0.51612148511874678</v>
      </c>
      <c r="I85" s="11">
        <v>0.51361577872255548</v>
      </c>
      <c r="J85" s="11">
        <v>9.9485811803542434E-2</v>
      </c>
      <c r="K85" s="11">
        <v>0.64663592437189665</v>
      </c>
      <c r="L85" s="11">
        <v>0.13500023299525937</v>
      </c>
      <c r="M85" s="11">
        <v>1.7677127110538606</v>
      </c>
      <c r="N85" s="11">
        <v>0.93208625535818856</v>
      </c>
      <c r="O85" s="11">
        <v>3.1175786884461179</v>
      </c>
      <c r="P85" s="11">
        <v>0.29050757754951095</v>
      </c>
      <c r="Q85" s="11">
        <v>0.21516957190952085</v>
      </c>
      <c r="R85" s="11">
        <v>3.059045356377027E-2</v>
      </c>
      <c r="S85" s="11">
        <v>1.5668685260013369</v>
      </c>
      <c r="T85" s="11">
        <v>0.70361932246883563</v>
      </c>
      <c r="U85" s="11">
        <v>1.5345545716058185E-2</v>
      </c>
      <c r="V85" s="11">
        <v>10.317014181479045</v>
      </c>
      <c r="W85" s="11">
        <v>1.3568043038933508</v>
      </c>
      <c r="X85" s="11">
        <v>0.53093057399745502</v>
      </c>
      <c r="Y85" s="11">
        <v>0.89757499299782262</v>
      </c>
      <c r="Z85" s="11">
        <v>0.11069837427138106</v>
      </c>
      <c r="AA85" s="11">
        <v>0.69565861477672764</v>
      </c>
      <c r="AB85" s="11">
        <v>0.38761648924660536</v>
      </c>
      <c r="AC85" s="11">
        <v>2.205964089773591</v>
      </c>
      <c r="AD85" s="11">
        <v>0.41829318068289012</v>
      </c>
      <c r="AE85" s="11">
        <v>0.60627847439905747</v>
      </c>
      <c r="AF85" s="11">
        <v>57.328907403311341</v>
      </c>
      <c r="AG85" s="11">
        <v>27.117784532388246</v>
      </c>
      <c r="AH85" s="11">
        <v>32.88495681840817</v>
      </c>
      <c r="AI85" s="11">
        <v>6.7058548990532847</v>
      </c>
      <c r="AJ85" s="11">
        <v>0.8227924208417321</v>
      </c>
      <c r="AK85" s="11">
        <v>2.133020152335122</v>
      </c>
      <c r="AL85" s="11">
        <v>16.935684617102812</v>
      </c>
      <c r="AM85" s="11">
        <v>6.2956982285877157</v>
      </c>
      <c r="AN85" s="11">
        <v>2.7674960194060549</v>
      </c>
      <c r="AO85" s="11">
        <v>8.9950606528141517</v>
      </c>
      <c r="AP85" s="11">
        <v>3.4003345852398028</v>
      </c>
      <c r="AQ85" s="11">
        <v>4.6234465507247391</v>
      </c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>
        <v>0.65650793262306362</v>
      </c>
      <c r="CP85" s="11">
        <v>2.4817980978807084</v>
      </c>
      <c r="CQ85" s="11">
        <v>6.8702322462243224</v>
      </c>
      <c r="CR85" s="11">
        <v>11.095670717703229</v>
      </c>
      <c r="CS85" s="11">
        <v>27.603470541834774</v>
      </c>
      <c r="CT85" s="11">
        <v>0.11667713974509057</v>
      </c>
      <c r="CU85" s="11">
        <v>0.56437483453944737</v>
      </c>
      <c r="CV85" s="11">
        <v>3.3141884711972471</v>
      </c>
      <c r="CW85" s="11">
        <v>10.934437624175606</v>
      </c>
      <c r="CX85" s="11">
        <v>186.3138529472798</v>
      </c>
      <c r="CY85" s="11"/>
      <c r="CZ85" s="11"/>
      <c r="DA85" s="11"/>
      <c r="DB85" s="11"/>
      <c r="DC85" s="11"/>
      <c r="DD85" s="11"/>
      <c r="DE85" s="11">
        <v>61.661668183914998</v>
      </c>
      <c r="DF85" s="11">
        <v>510.76297484928227</v>
      </c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33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  <c r="FO85" s="11"/>
      <c r="FP85" s="11"/>
      <c r="FQ85" s="11"/>
      <c r="FR85" s="11"/>
      <c r="FS85" s="11"/>
      <c r="FT85" s="11"/>
      <c r="FU85" s="11"/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Q85" s="11"/>
      <c r="GR85" s="11"/>
      <c r="GS85" s="11"/>
    </row>
    <row r="86" spans="1:201" x14ac:dyDescent="0.3">
      <c r="A86" s="11" t="s">
        <v>178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>
        <v>1.030776878638585E-3</v>
      </c>
      <c r="R86" s="11"/>
      <c r="S86" s="11">
        <v>0.47759899884257284</v>
      </c>
      <c r="T86" s="11">
        <v>2.0962581985982642</v>
      </c>
      <c r="U86" s="11"/>
      <c r="V86" s="11"/>
      <c r="W86" s="11">
        <v>2.2832110237925529</v>
      </c>
      <c r="X86" s="11">
        <v>3.3062478855382014</v>
      </c>
      <c r="Y86" s="11">
        <v>0.25925327657535929</v>
      </c>
      <c r="Z86" s="11">
        <v>1.6237328398801409</v>
      </c>
      <c r="AA86" s="11">
        <v>3.533836236273789</v>
      </c>
      <c r="AB86" s="11">
        <v>1.7117254579396721</v>
      </c>
      <c r="AC86" s="11">
        <v>12.529437443394857</v>
      </c>
      <c r="AD86" s="11">
        <v>1.3548474230288163</v>
      </c>
      <c r="AE86" s="11"/>
      <c r="AF86" s="11">
        <v>3.148468864279605</v>
      </c>
      <c r="AG86" s="11">
        <v>10.350103739472946</v>
      </c>
      <c r="AH86" s="11">
        <v>6.9699742929837427</v>
      </c>
      <c r="AI86" s="11">
        <v>2.0409938569800214</v>
      </c>
      <c r="AJ86" s="11">
        <v>1.0329598342210624</v>
      </c>
      <c r="AK86" s="11">
        <v>2.4401647699660529</v>
      </c>
      <c r="AL86" s="11">
        <v>0.15456263150098409</v>
      </c>
      <c r="AM86" s="11">
        <v>2.1510441822008017</v>
      </c>
      <c r="AN86" s="11">
        <v>1.8780167671673527</v>
      </c>
      <c r="AO86" s="11">
        <v>14.619803476218392</v>
      </c>
      <c r="AP86" s="11">
        <v>4.8395996504758454</v>
      </c>
      <c r="AQ86" s="11">
        <v>1.0676333503782796</v>
      </c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>
        <v>37.846770414002208</v>
      </c>
      <c r="CP86" s="11">
        <v>40.001017411561975</v>
      </c>
      <c r="CQ86" s="11">
        <v>74.365930996306005</v>
      </c>
      <c r="CR86" s="11">
        <v>73.885371917352401</v>
      </c>
      <c r="CS86" s="11">
        <v>67.782010963450162</v>
      </c>
      <c r="CT86" s="11">
        <v>4.0426743984537685</v>
      </c>
      <c r="CU86" s="11">
        <v>12.67949270477685</v>
      </c>
      <c r="CV86" s="11">
        <v>20.985906972995252</v>
      </c>
      <c r="CW86" s="11">
        <v>55.155692219415798</v>
      </c>
      <c r="CX86" s="11">
        <v>300.95681034642854</v>
      </c>
      <c r="CY86" s="11"/>
      <c r="CZ86" s="11"/>
      <c r="DA86" s="11"/>
      <c r="DB86" s="11"/>
      <c r="DC86" s="11"/>
      <c r="DD86" s="11"/>
      <c r="DE86" s="11"/>
      <c r="DF86" s="11">
        <v>767.57218332133095</v>
      </c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33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  <c r="FO86" s="11"/>
      <c r="FP86" s="11"/>
      <c r="FQ86" s="11"/>
      <c r="FR86" s="11"/>
      <c r="FS86" s="11"/>
      <c r="FT86" s="11"/>
      <c r="FU86" s="11"/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Q86" s="11"/>
      <c r="GR86" s="11"/>
      <c r="GS86" s="11"/>
    </row>
    <row r="87" spans="1:201" x14ac:dyDescent="0.3">
      <c r="A87" s="11" t="s">
        <v>376</v>
      </c>
      <c r="B87" s="11">
        <v>0.21080741184288668</v>
      </c>
      <c r="C87" s="11">
        <v>5.0142970740989036E-2</v>
      </c>
      <c r="D87" s="11">
        <v>0.25118335770797318</v>
      </c>
      <c r="E87" s="11">
        <v>0.50680452616396776</v>
      </c>
      <c r="F87" s="11">
        <v>8.0450849738506719E-2</v>
      </c>
      <c r="G87" s="11">
        <v>0.29807862019924569</v>
      </c>
      <c r="H87" s="11">
        <v>0.88722710717723641</v>
      </c>
      <c r="I87" s="11">
        <v>0.15212971117284796</v>
      </c>
      <c r="J87" s="11">
        <v>1.3829786478595818E-2</v>
      </c>
      <c r="K87" s="11">
        <v>6.3491106267323891E-2</v>
      </c>
      <c r="L87" s="11">
        <v>0.16731665763290846</v>
      </c>
      <c r="M87" s="11">
        <v>2.8657796533912053E-2</v>
      </c>
      <c r="N87" s="11">
        <v>0.75404138098192441</v>
      </c>
      <c r="O87" s="11">
        <v>8.2951895393764516</v>
      </c>
      <c r="P87" s="11">
        <v>1.0171291022258766</v>
      </c>
      <c r="Q87" s="11">
        <v>0.83204886854616467</v>
      </c>
      <c r="R87" s="11">
        <v>0.63016827035290979</v>
      </c>
      <c r="S87" s="11">
        <v>3.729734443660186</v>
      </c>
      <c r="T87" s="11">
        <v>1.126996886480321</v>
      </c>
      <c r="U87" s="11">
        <v>8.1551661212375573E-2</v>
      </c>
      <c r="V87" s="11">
        <v>13.266866820973833</v>
      </c>
      <c r="W87" s="11">
        <v>3.4140940539914539</v>
      </c>
      <c r="X87" s="11">
        <v>2.8714612832156376</v>
      </c>
      <c r="Y87" s="11">
        <v>3.5436282616213299</v>
      </c>
      <c r="Z87" s="11">
        <v>4.0016439541539226</v>
      </c>
      <c r="AA87" s="11">
        <v>5.1054162147692477</v>
      </c>
      <c r="AB87" s="11">
        <v>1.7795241989210302</v>
      </c>
      <c r="AC87" s="11">
        <v>6.5309406279477713</v>
      </c>
      <c r="AD87" s="11">
        <v>1.710541439891555</v>
      </c>
      <c r="AE87" s="11">
        <v>1.9857955811347858</v>
      </c>
      <c r="AF87" s="11">
        <v>22.433032944902344</v>
      </c>
      <c r="AG87" s="11">
        <v>15.573646111906616</v>
      </c>
      <c r="AH87" s="11">
        <v>17.932591757528368</v>
      </c>
      <c r="AI87" s="11">
        <v>40.640003698478218</v>
      </c>
      <c r="AJ87" s="11">
        <v>15.95819862416722</v>
      </c>
      <c r="AK87" s="11">
        <v>39.080648487810997</v>
      </c>
      <c r="AL87" s="11">
        <v>9.4927539275235713</v>
      </c>
      <c r="AM87" s="11">
        <v>100.95689329931901</v>
      </c>
      <c r="AN87" s="11">
        <v>47.529668049670875</v>
      </c>
      <c r="AO87" s="11">
        <v>51.279787435923303</v>
      </c>
      <c r="AP87" s="11">
        <v>8.2616062441301477</v>
      </c>
      <c r="AQ87" s="11">
        <v>24.092226632220292</v>
      </c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>
        <v>0.52260149863425454</v>
      </c>
      <c r="CP87" s="11">
        <v>1.0961787142112103</v>
      </c>
      <c r="CQ87" s="11">
        <v>1.831602289258347</v>
      </c>
      <c r="CR87" s="11">
        <v>3.4337571363131216</v>
      </c>
      <c r="CS87" s="11">
        <v>3.4388630748949538</v>
      </c>
      <c r="CT87" s="11">
        <v>9.0288511314292996E-2</v>
      </c>
      <c r="CU87" s="11">
        <v>0.2799304083131865</v>
      </c>
      <c r="CV87" s="11">
        <v>0.92867978508676363</v>
      </c>
      <c r="CW87" s="11">
        <v>2.7857933992781629</v>
      </c>
      <c r="CX87" s="11">
        <v>18.929387024442914</v>
      </c>
      <c r="CY87" s="11"/>
      <c r="CZ87" s="11"/>
      <c r="DA87" s="11"/>
      <c r="DB87" s="11"/>
      <c r="DC87" s="11">
        <v>41.776935063587246</v>
      </c>
      <c r="DD87" s="11"/>
      <c r="DE87" s="11">
        <v>47.349289532482004</v>
      </c>
      <c r="DF87" s="11">
        <v>579.0812561425106</v>
      </c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33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  <c r="FO87" s="11"/>
      <c r="FP87" s="11"/>
      <c r="FQ87" s="11"/>
      <c r="FR87" s="11"/>
      <c r="FS87" s="11"/>
      <c r="FT87" s="11"/>
      <c r="FU87" s="11"/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Q87" s="11"/>
      <c r="GR87" s="11"/>
      <c r="GS87" s="11"/>
    </row>
    <row r="88" spans="1:201" x14ac:dyDescent="0.3">
      <c r="A88" s="11" t="s">
        <v>377</v>
      </c>
      <c r="B88" s="11">
        <v>7.3765295832852809E-2</v>
      </c>
      <c r="C88" s="11">
        <v>5.2931549783961978E-3</v>
      </c>
      <c r="D88" s="11">
        <v>3.7608028696419542E-2</v>
      </c>
      <c r="E88" s="11">
        <v>0.15842724409567704</v>
      </c>
      <c r="F88" s="11">
        <v>1.7471501757639063E-2</v>
      </c>
      <c r="G88" s="11">
        <v>0.16019463345233392</v>
      </c>
      <c r="H88" s="11">
        <v>0.3312429633619744</v>
      </c>
      <c r="I88" s="11">
        <v>1.7939230649630052E-2</v>
      </c>
      <c r="J88" s="11">
        <v>4.6032806780109499E-3</v>
      </c>
      <c r="K88" s="11">
        <v>1.4668352392987971E-2</v>
      </c>
      <c r="L88" s="11">
        <v>6.1668836384809994E-2</v>
      </c>
      <c r="M88" s="11">
        <v>0.13242424836281305</v>
      </c>
      <c r="N88" s="11">
        <v>5.6661753105260587E-2</v>
      </c>
      <c r="O88" s="11"/>
      <c r="P88" s="11">
        <v>0.1011498796959677</v>
      </c>
      <c r="Q88" s="11">
        <v>1.6881199994986572E-2</v>
      </c>
      <c r="R88" s="11">
        <v>1.0223997887096522E-2</v>
      </c>
      <c r="S88" s="11">
        <v>9.5647035961004018E-2</v>
      </c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>
        <v>0.10745185751298943</v>
      </c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>
        <v>562.42921955361612</v>
      </c>
      <c r="CZ88" s="11"/>
      <c r="DA88" s="11"/>
      <c r="DB88" s="11"/>
      <c r="DC88" s="11"/>
      <c r="DD88" s="11"/>
      <c r="DE88" s="11">
        <v>97.75716895384754</v>
      </c>
      <c r="DF88" s="11">
        <v>661.58971100226449</v>
      </c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33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  <c r="FO88" s="11"/>
      <c r="FP88" s="11"/>
      <c r="FQ88" s="11"/>
      <c r="FR88" s="11"/>
      <c r="FS88" s="11"/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Q88" s="11"/>
      <c r="GR88" s="11"/>
      <c r="GS88" s="11"/>
    </row>
    <row r="89" spans="1:201" x14ac:dyDescent="0.3">
      <c r="A89" s="11" t="s">
        <v>179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>
        <v>5.0598248162492506E-3</v>
      </c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>
        <v>8.3624562074967948E-2</v>
      </c>
      <c r="AJ89" s="11"/>
      <c r="AK89" s="11"/>
      <c r="AL89" s="11"/>
      <c r="AM89" s="11">
        <v>0.51475572923717972</v>
      </c>
      <c r="AN89" s="11">
        <v>4.5523339336938742</v>
      </c>
      <c r="AO89" s="11">
        <v>32.830971769983499</v>
      </c>
      <c r="AP89" s="11">
        <v>0.37488056183197271</v>
      </c>
      <c r="AQ89" s="11">
        <v>6.0408706599753238E-3</v>
      </c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>
        <v>4.4321330578895877</v>
      </c>
      <c r="CP89" s="11">
        <v>7.0268318278605495</v>
      </c>
      <c r="CQ89" s="11">
        <v>11.1461116966658</v>
      </c>
      <c r="CR89" s="11">
        <v>14.710572908249011</v>
      </c>
      <c r="CS89" s="11">
        <v>14.084616774624282</v>
      </c>
      <c r="CT89" s="11">
        <v>0.46113664667941029</v>
      </c>
      <c r="CU89" s="11">
        <v>1.4212457384545782</v>
      </c>
      <c r="CV89" s="11">
        <v>3.1049808770655156</v>
      </c>
      <c r="CW89" s="11">
        <v>8.3018140261117033</v>
      </c>
      <c r="CX89" s="11">
        <v>49.102466196736017</v>
      </c>
      <c r="CY89" s="11">
        <v>590.91613902958511</v>
      </c>
      <c r="CZ89" s="11"/>
      <c r="DA89" s="11"/>
      <c r="DB89" s="11"/>
      <c r="DC89" s="11"/>
      <c r="DD89" s="11"/>
      <c r="DE89" s="11"/>
      <c r="DF89" s="11">
        <v>743.07571603221925</v>
      </c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33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  <c r="FO89" s="11"/>
      <c r="FP89" s="11"/>
      <c r="FQ89" s="11"/>
      <c r="FR89" s="11"/>
      <c r="FS89" s="11"/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Q89" s="11"/>
      <c r="GR89" s="11"/>
      <c r="GS89" s="11"/>
    </row>
    <row r="90" spans="1:201" x14ac:dyDescent="0.3">
      <c r="A90" s="11" t="s">
        <v>180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>
        <v>1.081900121460329E-3</v>
      </c>
      <c r="AH90" s="11"/>
      <c r="AI90" s="11">
        <v>5.1651104057183631E-3</v>
      </c>
      <c r="AJ90" s="11"/>
      <c r="AK90" s="11"/>
      <c r="AL90" s="11"/>
      <c r="AM90" s="11">
        <v>1.5282734283711434</v>
      </c>
      <c r="AN90" s="11">
        <v>0.13628402513493704</v>
      </c>
      <c r="AO90" s="11"/>
      <c r="AP90" s="11">
        <v>15.620397214699068</v>
      </c>
      <c r="AQ90" s="11">
        <v>1.0227702726124728E-3</v>
      </c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>
        <v>0.72398795222640477</v>
      </c>
      <c r="CP90" s="11">
        <v>1.1512630921293701</v>
      </c>
      <c r="CQ90" s="11">
        <v>3.035368250672823</v>
      </c>
      <c r="CR90" s="11">
        <v>2.0330464283965131</v>
      </c>
      <c r="CS90" s="11">
        <v>2.4230733011705063</v>
      </c>
      <c r="CT90" s="11">
        <v>8.3497370081961106E-2</v>
      </c>
      <c r="CU90" s="11">
        <v>0.22494091992131515</v>
      </c>
      <c r="CV90" s="11">
        <v>0.92985090629686851</v>
      </c>
      <c r="CW90" s="11">
        <v>1.1485183936178029</v>
      </c>
      <c r="CX90" s="11">
        <v>6.7708273140721706</v>
      </c>
      <c r="CY90" s="11">
        <v>233.95432290271989</v>
      </c>
      <c r="CZ90" s="11"/>
      <c r="DA90" s="11"/>
      <c r="DB90" s="11"/>
      <c r="DC90" s="11"/>
      <c r="DD90" s="11"/>
      <c r="DE90" s="11"/>
      <c r="DF90" s="11">
        <v>269.77092128031057</v>
      </c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/>
      <c r="DY90" s="11"/>
      <c r="DZ90" s="11"/>
      <c r="EA90" s="11"/>
      <c r="EB90" s="11"/>
      <c r="EC90" s="11"/>
      <c r="ED90" s="11"/>
      <c r="EE90" s="11"/>
      <c r="EF90" s="11"/>
      <c r="EG90" s="11"/>
      <c r="EH90" s="11"/>
      <c r="EI90" s="11"/>
      <c r="EJ90" s="11"/>
      <c r="EK90" s="11"/>
      <c r="EL90" s="11"/>
      <c r="EM90" s="11"/>
      <c r="EN90" s="11"/>
      <c r="EO90" s="11"/>
      <c r="EP90" s="11"/>
      <c r="EQ90" s="11"/>
      <c r="ER90" s="11"/>
      <c r="ES90" s="11"/>
      <c r="ET90" s="11"/>
      <c r="EU90" s="11"/>
      <c r="EV90" s="33"/>
      <c r="EW90" s="11"/>
      <c r="EX90" s="11"/>
      <c r="EY90" s="11"/>
      <c r="EZ90" s="11"/>
      <c r="FA90" s="11"/>
      <c r="FB90" s="11"/>
      <c r="FC90" s="11"/>
      <c r="FD90" s="11"/>
      <c r="FE90" s="11"/>
      <c r="FF90" s="11"/>
      <c r="FG90" s="11"/>
      <c r="FH90" s="11"/>
      <c r="FI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Q90" s="11"/>
      <c r="GR90" s="11"/>
      <c r="GS90" s="11"/>
    </row>
    <row r="91" spans="1:201" x14ac:dyDescent="0.3">
      <c r="A91" s="11" t="s">
        <v>37</v>
      </c>
      <c r="B91" s="11"/>
      <c r="C91" s="11"/>
      <c r="D91" s="11">
        <v>9.4900237483467598E-2</v>
      </c>
      <c r="E91" s="11"/>
      <c r="F91" s="11">
        <v>3.4971932026163621E-3</v>
      </c>
      <c r="G91" s="11"/>
      <c r="H91" s="11"/>
      <c r="I91" s="11"/>
      <c r="J91" s="11"/>
      <c r="K91" s="11"/>
      <c r="L91" s="11">
        <v>0.14186684638715261</v>
      </c>
      <c r="M91" s="11"/>
      <c r="N91" s="11"/>
      <c r="O91" s="11"/>
      <c r="P91" s="11"/>
      <c r="Q91" s="11"/>
      <c r="R91" s="11"/>
      <c r="S91" s="11"/>
      <c r="T91" s="11">
        <v>5.7456361435330311E-3</v>
      </c>
      <c r="U91" s="11"/>
      <c r="V91" s="11">
        <v>1.3868111734919072E-2</v>
      </c>
      <c r="W91" s="11">
        <v>1.5066873840118001E-2</v>
      </c>
      <c r="X91" s="11">
        <v>2.2454495297757088E-2</v>
      </c>
      <c r="Y91" s="11">
        <v>5.6685507943451494E-2</v>
      </c>
      <c r="Z91" s="11">
        <v>4.1831007859000329E-3</v>
      </c>
      <c r="AA91" s="11">
        <v>3.0384467023807274E-2</v>
      </c>
      <c r="AB91" s="11">
        <v>1.2432173633767406E-2</v>
      </c>
      <c r="AC91" s="11">
        <v>6.0429294530692047E-2</v>
      </c>
      <c r="AD91" s="11">
        <v>3.7760067888975651E-2</v>
      </c>
      <c r="AE91" s="11">
        <v>1.2381377018508843</v>
      </c>
      <c r="AF91" s="11">
        <v>7.9250472759087309E-3</v>
      </c>
      <c r="AG91" s="11">
        <v>0.12786079082813537</v>
      </c>
      <c r="AH91" s="11">
        <v>8.3391246236275549</v>
      </c>
      <c r="AI91" s="11">
        <v>3.6147740515427023</v>
      </c>
      <c r="AJ91" s="11">
        <v>0.13285884018776462</v>
      </c>
      <c r="AK91" s="11">
        <v>4.6130299997691404</v>
      </c>
      <c r="AL91" s="11">
        <v>3.459948603822284E-2</v>
      </c>
      <c r="AM91" s="11">
        <v>11.536778047021814</v>
      </c>
      <c r="AN91" s="11">
        <v>8.4737796080419852</v>
      </c>
      <c r="AO91" s="11">
        <v>6.8815527545022737E-2</v>
      </c>
      <c r="AP91" s="11">
        <v>4.5412380280966176E-2</v>
      </c>
      <c r="AQ91" s="11">
        <v>0.44708361592852874</v>
      </c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>
        <v>3.4882204115054249</v>
      </c>
      <c r="CP91" s="11">
        <v>4.1400514289478227</v>
      </c>
      <c r="CQ91" s="11">
        <v>8.9796987502967696</v>
      </c>
      <c r="CR91" s="11">
        <v>13.340152619602987</v>
      </c>
      <c r="CS91" s="11">
        <v>26.270926044365595</v>
      </c>
      <c r="CT91" s="11">
        <v>0.15321081232088485</v>
      </c>
      <c r="CU91" s="11">
        <v>0.67306320508224604</v>
      </c>
      <c r="CV91" s="11">
        <v>1.431099879474419</v>
      </c>
      <c r="CW91" s="11">
        <v>5.3290531631148941</v>
      </c>
      <c r="CX91" s="11">
        <v>77.655821104653299</v>
      </c>
      <c r="CY91" s="11"/>
      <c r="CZ91" s="11"/>
      <c r="DA91" s="11"/>
      <c r="DB91" s="11"/>
      <c r="DC91" s="11"/>
      <c r="DD91" s="11"/>
      <c r="DE91" s="11">
        <v>0.9606654668542326</v>
      </c>
      <c r="DF91" s="11">
        <v>181.60141661205333</v>
      </c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33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  <c r="FO91" s="11"/>
      <c r="FP91" s="11"/>
      <c r="FQ91" s="11"/>
      <c r="FR91" s="11"/>
      <c r="FS91" s="11"/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Q91" s="11"/>
      <c r="GR91" s="11"/>
      <c r="GS91" s="11"/>
    </row>
    <row r="92" spans="1:201" x14ac:dyDescent="0.3">
      <c r="A92" s="11" t="s">
        <v>156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>
        <v>81.822859622848668</v>
      </c>
      <c r="AS92" s="11">
        <v>6.0528184356139665</v>
      </c>
      <c r="AT92" s="11">
        <v>21.187288587108014</v>
      </c>
      <c r="AU92" s="11">
        <v>97.347806111967799</v>
      </c>
      <c r="AV92" s="11">
        <v>8.5099224712843995</v>
      </c>
      <c r="AW92" s="11">
        <v>23.84854617076531</v>
      </c>
      <c r="AX92" s="11">
        <v>117.67123732422462</v>
      </c>
      <c r="AY92" s="11">
        <v>2.3252062282123518</v>
      </c>
      <c r="AZ92" s="11">
        <v>3.1825409175378105</v>
      </c>
      <c r="BA92" s="11">
        <v>3.615633325577261</v>
      </c>
      <c r="BB92" s="11">
        <v>41.407145705608428</v>
      </c>
      <c r="BC92" s="11">
        <v>49.768901529205891</v>
      </c>
      <c r="BD92" s="11">
        <v>19.217465656541606</v>
      </c>
      <c r="BE92" s="11">
        <v>65.662501037205288</v>
      </c>
      <c r="BF92" s="11">
        <v>13.675287466549628</v>
      </c>
      <c r="BG92" s="11">
        <v>16.443420703903094</v>
      </c>
      <c r="BH92" s="11">
        <v>41.122092720365053</v>
      </c>
      <c r="BI92" s="11">
        <v>11.924598812023161</v>
      </c>
      <c r="BJ92" s="11">
        <v>16.455507776020177</v>
      </c>
      <c r="BK92" s="11">
        <v>328.52633407847838</v>
      </c>
      <c r="BL92" s="11">
        <v>22.149881818308689</v>
      </c>
      <c r="BM92" s="11">
        <v>74.005175940574134</v>
      </c>
      <c r="BN92" s="11">
        <v>23.927479850814855</v>
      </c>
      <c r="BO92" s="11">
        <v>112.14574223359051</v>
      </c>
      <c r="BP92" s="11">
        <v>20.426686129276803</v>
      </c>
      <c r="BQ92" s="11">
        <v>39.189285382064746</v>
      </c>
      <c r="BR92" s="11">
        <v>59.339726492783441</v>
      </c>
      <c r="BS92" s="11">
        <v>26.859490369948389</v>
      </c>
      <c r="BT92" s="11"/>
      <c r="BU92" s="11">
        <v>0.48533579995871695</v>
      </c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>
        <v>1348.2959186983612</v>
      </c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33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  <c r="FO92" s="11"/>
      <c r="FP92" s="11"/>
      <c r="FQ92" s="11"/>
      <c r="FR92" s="11"/>
      <c r="FS92" s="11"/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Q92" s="11"/>
      <c r="GR92" s="11"/>
      <c r="GS92" s="11"/>
    </row>
    <row r="93" spans="1:201" x14ac:dyDescent="0.3">
      <c r="A93" s="11" t="s">
        <v>475</v>
      </c>
      <c r="B93" s="11">
        <v>34.618873311314694</v>
      </c>
      <c r="C93" s="11">
        <v>3.1319900161744041</v>
      </c>
      <c r="D93" s="11">
        <v>10.361192862717504</v>
      </c>
      <c r="E93" s="11">
        <v>35.750685966835626</v>
      </c>
      <c r="F93" s="11">
        <v>3.9597067548223075</v>
      </c>
      <c r="G93" s="11">
        <v>10.661266140968722</v>
      </c>
      <c r="H93" s="11">
        <v>7.20022515090157</v>
      </c>
      <c r="I93" s="11">
        <v>6.5089776617858517</v>
      </c>
      <c r="J93" s="11">
        <v>0.61623625915546199</v>
      </c>
      <c r="K93" s="11">
        <v>1.1430409355496556</v>
      </c>
      <c r="L93" s="11">
        <v>24.00314532962172</v>
      </c>
      <c r="M93" s="11">
        <v>17.656330044658933</v>
      </c>
      <c r="N93" s="11">
        <v>7.6551592656790479</v>
      </c>
      <c r="O93" s="11">
        <v>5.6604555636709337</v>
      </c>
      <c r="P93" s="11">
        <v>1.2354235177677046</v>
      </c>
      <c r="Q93" s="11">
        <v>1.1421581589842662</v>
      </c>
      <c r="R93" s="11">
        <v>2.0446309444490924</v>
      </c>
      <c r="S93" s="11">
        <v>0.17924333682599081</v>
      </c>
      <c r="T93" s="11">
        <v>0.45780628823076269</v>
      </c>
      <c r="U93" s="11">
        <v>4.0628822513057949</v>
      </c>
      <c r="V93" s="11">
        <v>0.35954111715484588</v>
      </c>
      <c r="W93" s="11">
        <v>0.49468845429561764</v>
      </c>
      <c r="X93" s="11">
        <v>3.1529926961559464E-2</v>
      </c>
      <c r="Y93" s="11">
        <v>7.8646184967403401E-2</v>
      </c>
      <c r="Z93" s="11">
        <v>3.9433963395967206E-2</v>
      </c>
      <c r="AA93" s="11">
        <v>3.8884652577200148E-2</v>
      </c>
      <c r="AB93" s="11">
        <v>1.5496851277614141E-2</v>
      </c>
      <c r="AC93" s="11">
        <v>1.8865676864622514E-2</v>
      </c>
      <c r="AD93" s="11">
        <v>6.0080762026637417E-2</v>
      </c>
      <c r="AE93" s="11">
        <v>1.7689560085917384E-2</v>
      </c>
      <c r="AF93" s="11">
        <v>3.0295621770194887</v>
      </c>
      <c r="AG93" s="11">
        <v>8.0198194625715189</v>
      </c>
      <c r="AH93" s="11">
        <v>1.675522518558354</v>
      </c>
      <c r="AI93" s="11">
        <v>0.96526121606220627</v>
      </c>
      <c r="AJ93" s="11">
        <v>0.25620776561494035</v>
      </c>
      <c r="AK93" s="11">
        <v>2.6051739007944962E-2</v>
      </c>
      <c r="AL93" s="11">
        <v>1.0976380917212349E-2</v>
      </c>
      <c r="AM93" s="11">
        <v>1.4717283898598233E-2</v>
      </c>
      <c r="AN93" s="11">
        <v>1.3293157747355846</v>
      </c>
      <c r="AO93" s="11">
        <v>0.66761038126196148</v>
      </c>
      <c r="AP93" s="11">
        <v>0.25964999171071818</v>
      </c>
      <c r="AQ93" s="11">
        <v>0.73858236901596852</v>
      </c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>
        <v>196.19756397140196</v>
      </c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33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  <c r="FO93" s="11"/>
      <c r="FP93" s="11"/>
      <c r="FQ93" s="11"/>
      <c r="FR93" s="11"/>
      <c r="FS93" s="11"/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Q93" s="11"/>
      <c r="GR93" s="11"/>
      <c r="GS93" s="11"/>
    </row>
    <row r="94" spans="1:201" x14ac:dyDescent="0.3">
      <c r="A94" s="11" t="s">
        <v>2</v>
      </c>
      <c r="B94" s="11">
        <v>103.12223435271767</v>
      </c>
      <c r="C94" s="11">
        <v>9.2251233235887078</v>
      </c>
      <c r="D94" s="11">
        <v>30.134552157667486</v>
      </c>
      <c r="E94" s="11">
        <v>88.428467392339869</v>
      </c>
      <c r="F94" s="11">
        <v>9.7909449068302923</v>
      </c>
      <c r="G94" s="11">
        <v>44.636620335819423</v>
      </c>
      <c r="H94" s="11">
        <v>94.412998085123377</v>
      </c>
      <c r="I94" s="11">
        <v>16.502644283548612</v>
      </c>
      <c r="J94" s="11">
        <v>1.4886810610771022</v>
      </c>
      <c r="K94" s="11">
        <v>2.7946395886834394</v>
      </c>
      <c r="L94" s="11">
        <v>146.92184107791377</v>
      </c>
      <c r="M94" s="11">
        <v>42.769014057972576</v>
      </c>
      <c r="N94" s="11">
        <v>19.261259940200706</v>
      </c>
      <c r="O94" s="11">
        <v>9.1841182854843879</v>
      </c>
      <c r="P94" s="11">
        <v>0.97882771766427046</v>
      </c>
      <c r="Q94" s="11">
        <v>0.9049334482398983</v>
      </c>
      <c r="R94" s="11">
        <v>4.3112500866820689</v>
      </c>
      <c r="S94" s="11">
        <v>1.5219521999861745</v>
      </c>
      <c r="T94" s="11">
        <v>6.8365462592163837</v>
      </c>
      <c r="U94" s="11">
        <v>4.0407526020157007</v>
      </c>
      <c r="V94" s="11">
        <v>4.811605678511591</v>
      </c>
      <c r="W94" s="11">
        <v>22.075524090652937</v>
      </c>
      <c r="X94" s="11">
        <v>1.3163454075442584</v>
      </c>
      <c r="Y94" s="11">
        <v>1.7994819651511667</v>
      </c>
      <c r="Z94" s="11">
        <v>0.90227778976037321</v>
      </c>
      <c r="AA94" s="11">
        <v>0.97159171243887732</v>
      </c>
      <c r="AB94" s="11">
        <v>0.38721221027588937</v>
      </c>
      <c r="AC94" s="11">
        <v>2.7797696104208529</v>
      </c>
      <c r="AD94" s="11">
        <v>1.5009089185218945</v>
      </c>
      <c r="AE94" s="11">
        <v>0.44690644450222461</v>
      </c>
      <c r="AF94" s="11">
        <v>99.928420383966312</v>
      </c>
      <c r="AG94" s="11">
        <v>110.24182446040999</v>
      </c>
      <c r="AH94" s="11">
        <v>42.267060379473321</v>
      </c>
      <c r="AI94" s="11">
        <v>10.232642965167091</v>
      </c>
      <c r="AJ94" s="11">
        <v>6.5421133444571584</v>
      </c>
      <c r="AK94" s="11">
        <v>3.1051877979611722</v>
      </c>
      <c r="AL94" s="11">
        <v>3.2288375258508997</v>
      </c>
      <c r="AM94" s="11">
        <v>2.0556821632002711</v>
      </c>
      <c r="AN94" s="11">
        <v>45.513034739169214</v>
      </c>
      <c r="AO94" s="11">
        <v>6.9423642143375268</v>
      </c>
      <c r="AP94" s="11">
        <v>2.1993312442215869</v>
      </c>
      <c r="AQ94" s="11">
        <v>11.391851115071578</v>
      </c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>
        <v>1017.9073753238381</v>
      </c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33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  <c r="FO94" s="11"/>
      <c r="FP94" s="11"/>
      <c r="FQ94" s="11"/>
      <c r="FR94" s="11"/>
      <c r="FS94" s="11"/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Q94" s="11"/>
      <c r="GR94" s="11"/>
      <c r="GS94" s="11"/>
    </row>
    <row r="95" spans="1:201" x14ac:dyDescent="0.3">
      <c r="A95" s="11" t="s">
        <v>7</v>
      </c>
      <c r="B95" s="11">
        <v>99.796998207140675</v>
      </c>
      <c r="C95" s="11">
        <v>8.1861514020869723</v>
      </c>
      <c r="D95" s="11">
        <v>23.98379962726283</v>
      </c>
      <c r="E95" s="11">
        <v>74.528235115221406</v>
      </c>
      <c r="F95" s="11">
        <v>8.2387228390370151</v>
      </c>
      <c r="G95" s="11">
        <v>29.413607100882391</v>
      </c>
      <c r="H95" s="11">
        <v>35.446033909875723</v>
      </c>
      <c r="I95" s="11">
        <v>12.971550688604639</v>
      </c>
      <c r="J95" s="11">
        <v>1.0301643372789326</v>
      </c>
      <c r="K95" s="11">
        <v>2.0003070600147814</v>
      </c>
      <c r="L95" s="11">
        <v>75.991352726001708</v>
      </c>
      <c r="M95" s="11">
        <v>29.826289167903806</v>
      </c>
      <c r="N95" s="11">
        <v>14.712243375231271</v>
      </c>
      <c r="O95" s="11">
        <v>7.66629547968759</v>
      </c>
      <c r="P95" s="11">
        <v>0.59852912775317235</v>
      </c>
      <c r="Q95" s="11">
        <v>0.55334459545359027</v>
      </c>
      <c r="R95" s="11">
        <v>2.4457081867803709</v>
      </c>
      <c r="S95" s="11">
        <v>0.12792546947846892</v>
      </c>
      <c r="T95" s="11">
        <v>14.351139013673869</v>
      </c>
      <c r="U95" s="11">
        <v>24.431263560587212</v>
      </c>
      <c r="V95" s="11">
        <v>56.653111776362472</v>
      </c>
      <c r="W95" s="11">
        <v>19.658296052345033</v>
      </c>
      <c r="X95" s="11">
        <v>11.126993902361285</v>
      </c>
      <c r="Y95" s="11">
        <v>10.23821343101069</v>
      </c>
      <c r="Z95" s="11">
        <v>5.1335399656818863</v>
      </c>
      <c r="AA95" s="11">
        <v>6.768705375307583</v>
      </c>
      <c r="AB95" s="11">
        <v>2.6975583833461578</v>
      </c>
      <c r="AC95" s="11">
        <v>7.7024233542905289</v>
      </c>
      <c r="AD95" s="11">
        <v>54.184099577687803</v>
      </c>
      <c r="AE95" s="11">
        <v>16.089607031448452</v>
      </c>
      <c r="AF95" s="11">
        <v>110.9937923803293</v>
      </c>
      <c r="AG95" s="11">
        <v>234.00236504610172</v>
      </c>
      <c r="AH95" s="11">
        <v>197.70810608265393</v>
      </c>
      <c r="AI95" s="11">
        <v>19.719912388903015</v>
      </c>
      <c r="AJ95" s="11">
        <v>32.576911704138453</v>
      </c>
      <c r="AK95" s="11">
        <v>153.10573433257429</v>
      </c>
      <c r="AL95" s="11">
        <v>55.663726488444098</v>
      </c>
      <c r="AM95" s="11">
        <v>85.104911740185756</v>
      </c>
      <c r="AN95" s="11">
        <v>210.62355529637426</v>
      </c>
      <c r="AO95" s="11">
        <v>323.26535770206885</v>
      </c>
      <c r="AP95" s="11">
        <v>95.404169303454751</v>
      </c>
      <c r="AQ95" s="11">
        <v>34.405000418597567</v>
      </c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>
        <v>2209.1257527236239</v>
      </c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33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  <c r="FO95" s="11"/>
      <c r="FP95" s="11"/>
      <c r="FQ95" s="11"/>
      <c r="FR95" s="11"/>
      <c r="FS95" s="11"/>
      <c r="FT95" s="11"/>
      <c r="FU95" s="11"/>
      <c r="FV95" s="11"/>
      <c r="FW95" s="11"/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  <c r="GM95" s="11"/>
      <c r="GN95" s="11"/>
      <c r="GO95" s="11"/>
      <c r="GQ95" s="11"/>
      <c r="GR95" s="11"/>
      <c r="GS95" s="11"/>
    </row>
    <row r="96" spans="1:201" x14ac:dyDescent="0.3">
      <c r="A96" s="11" t="s">
        <v>378</v>
      </c>
      <c r="B96" s="11">
        <v>382.2137400430168</v>
      </c>
      <c r="C96" s="11">
        <v>7.3926888837132392</v>
      </c>
      <c r="D96" s="11">
        <v>74.969519684377516</v>
      </c>
      <c r="E96" s="11">
        <v>199.41722559455613</v>
      </c>
      <c r="F96" s="11">
        <v>19.20690891326489</v>
      </c>
      <c r="G96" s="11">
        <v>79.768087036090819</v>
      </c>
      <c r="H96" s="11">
        <v>135.69990937681007</v>
      </c>
      <c r="I96" s="11">
        <v>19.738527172325416</v>
      </c>
      <c r="J96" s="11">
        <v>2.7141752358823168</v>
      </c>
      <c r="K96" s="11">
        <v>5.6851594486858108</v>
      </c>
      <c r="L96" s="11">
        <v>111.70075079015464</v>
      </c>
      <c r="M96" s="11">
        <v>50.804570511148029</v>
      </c>
      <c r="N96" s="11">
        <v>28.400792420613847</v>
      </c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>
        <v>1117.7120551106395</v>
      </c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33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Q96" s="11"/>
      <c r="GR96" s="11"/>
      <c r="GS96" s="11"/>
    </row>
    <row r="97" spans="1:201" x14ac:dyDescent="0.3">
      <c r="A97" s="11" t="s">
        <v>13</v>
      </c>
      <c r="B97" s="11">
        <v>44.345808382176564</v>
      </c>
      <c r="C97" s="11">
        <v>5.4543247594339839</v>
      </c>
      <c r="D97" s="11">
        <v>22.555569936534219</v>
      </c>
      <c r="E97" s="11">
        <v>75.792588935852564</v>
      </c>
      <c r="F97" s="11">
        <v>8.5119137083127363</v>
      </c>
      <c r="G97" s="11">
        <v>36.729662521063709</v>
      </c>
      <c r="H97" s="11">
        <v>58.555595160897269</v>
      </c>
      <c r="I97" s="11">
        <v>22.960440220889357</v>
      </c>
      <c r="J97" s="11">
        <v>1.3060345945205905</v>
      </c>
      <c r="K97" s="11">
        <v>3.7717203834600381</v>
      </c>
      <c r="L97" s="11">
        <v>55.53651608747203</v>
      </c>
      <c r="M97" s="11">
        <v>25.269357540950114</v>
      </c>
      <c r="N97" s="11">
        <v>10.131283552488512</v>
      </c>
      <c r="O97" s="11">
        <v>273.32035298433522</v>
      </c>
      <c r="P97" s="11">
        <v>50.043419536879483</v>
      </c>
      <c r="Q97" s="11">
        <v>48.722374152553868</v>
      </c>
      <c r="R97" s="11">
        <v>131.79237714387054</v>
      </c>
      <c r="S97" s="11">
        <v>46.787472065716535</v>
      </c>
      <c r="T97" s="11">
        <v>45.73127416185558</v>
      </c>
      <c r="U97" s="11">
        <v>189.02149821316618</v>
      </c>
      <c r="V97" s="11">
        <v>22.602418849674997</v>
      </c>
      <c r="W97" s="11">
        <v>66.816724368649005</v>
      </c>
      <c r="X97" s="11">
        <v>22.057149873980791</v>
      </c>
      <c r="Y97" s="11">
        <v>91.270673245142973</v>
      </c>
      <c r="Z97" s="11">
        <v>20.030843054615652</v>
      </c>
      <c r="AA97" s="11">
        <v>36.48074200681944</v>
      </c>
      <c r="AB97" s="11">
        <v>12.20476451633276</v>
      </c>
      <c r="AC97" s="11">
        <v>82.584501522011166</v>
      </c>
      <c r="AD97" s="11">
        <v>135.26555695774491</v>
      </c>
      <c r="AE97" s="11">
        <v>19.138867420985434</v>
      </c>
      <c r="AF97" s="11">
        <v>327.54040971770092</v>
      </c>
      <c r="AG97" s="11">
        <v>379.31026267360448</v>
      </c>
      <c r="AH97" s="11">
        <v>576.06747761653639</v>
      </c>
      <c r="AI97" s="11">
        <v>40.902401049950768</v>
      </c>
      <c r="AJ97" s="11">
        <v>76.888929820236271</v>
      </c>
      <c r="AK97" s="11">
        <v>211.83452809622901</v>
      </c>
      <c r="AL97" s="11">
        <v>612.85042868570747</v>
      </c>
      <c r="AM97" s="11">
        <v>97.817980827693859</v>
      </c>
      <c r="AN97" s="11">
        <v>89.309963657622532</v>
      </c>
      <c r="AO97" s="11">
        <v>91.300651209415648</v>
      </c>
      <c r="AP97" s="11">
        <v>46.955650712619885</v>
      </c>
      <c r="AQ97" s="11">
        <v>67.099639739411742</v>
      </c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>
        <v>39.453387810111622</v>
      </c>
      <c r="DF97" s="11">
        <v>4322.1235374752259</v>
      </c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33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  <c r="FO97" s="11"/>
      <c r="FP97" s="11"/>
      <c r="FQ97" s="11"/>
      <c r="FR97" s="11"/>
      <c r="FS97" s="11"/>
      <c r="FT97" s="11"/>
      <c r="FU97" s="11"/>
      <c r="FV97" s="11"/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Q97" s="11"/>
      <c r="GR97" s="11"/>
      <c r="GS97" s="11"/>
    </row>
    <row r="98" spans="1:201" x14ac:dyDescent="0.3">
      <c r="A98" s="11" t="s">
        <v>11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>
        <v>3405.7753372150414</v>
      </c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>
        <v>196.95626463528504</v>
      </c>
      <c r="CZ98" s="11"/>
      <c r="DA98" s="11"/>
      <c r="DB98" s="11"/>
      <c r="DC98" s="11"/>
      <c r="DD98" s="11"/>
      <c r="DE98" s="11">
        <v>179.56725349394884</v>
      </c>
      <c r="DF98" s="11">
        <v>3782.2988553442756</v>
      </c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33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  <c r="FO98" s="11"/>
      <c r="FP98" s="11"/>
      <c r="FQ98" s="11"/>
      <c r="FR98" s="11"/>
      <c r="FS98" s="11"/>
      <c r="FT98" s="11"/>
      <c r="FU98" s="11"/>
      <c r="FV98" s="11"/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Q98" s="11"/>
      <c r="GR98" s="11"/>
      <c r="GS98" s="11"/>
    </row>
    <row r="99" spans="1:201" x14ac:dyDescent="0.3">
      <c r="A99" s="11" t="s">
        <v>580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>
        <v>45.846957826815363</v>
      </c>
      <c r="CJ99" s="11">
        <v>111.23584180760886</v>
      </c>
      <c r="CK99" s="11">
        <v>34.865669458050426</v>
      </c>
      <c r="CL99" s="11">
        <v>141.21931744522547</v>
      </c>
      <c r="CM99" s="11">
        <v>82.312641958702173</v>
      </c>
      <c r="CN99" s="11">
        <v>36.142124871028784</v>
      </c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>
        <v>9.4554890849741842</v>
      </c>
      <c r="CZ99" s="11"/>
      <c r="DA99" s="11"/>
      <c r="DB99" s="11"/>
      <c r="DC99" s="11"/>
      <c r="DD99" s="11"/>
      <c r="DE99" s="11">
        <v>0.7596678571376051</v>
      </c>
      <c r="DF99" s="11">
        <v>461.8377103095429</v>
      </c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33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  <c r="FO99" s="11"/>
      <c r="FP99" s="11"/>
      <c r="FQ99" s="11"/>
      <c r="FR99" s="11"/>
      <c r="FS99" s="11"/>
      <c r="FT99" s="11"/>
      <c r="FU99" s="11"/>
      <c r="FV99" s="11"/>
      <c r="FW99" s="11"/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11"/>
      <c r="GO99" s="11"/>
      <c r="GQ99" s="11"/>
      <c r="GR99" s="11"/>
      <c r="GS99" s="11"/>
    </row>
    <row r="100" spans="1:201" x14ac:dyDescent="0.3">
      <c r="A100" s="11" t="s">
        <v>582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>
        <v>38.698046639806606</v>
      </c>
      <c r="CJ100" s="11">
        <v>147.69317666580736</v>
      </c>
      <c r="CK100" s="11">
        <v>72.308532816282494</v>
      </c>
      <c r="CL100" s="11">
        <v>201.24682025379911</v>
      </c>
      <c r="CM100" s="11">
        <v>127.03058699141201</v>
      </c>
      <c r="CN100" s="11">
        <v>48.566538049470338</v>
      </c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>
        <v>9.4374041382546316</v>
      </c>
      <c r="CZ100" s="11"/>
      <c r="DA100" s="11"/>
      <c r="DB100" s="11"/>
      <c r="DC100" s="11"/>
      <c r="DD100" s="11"/>
      <c r="DE100" s="11">
        <v>1.0656429594577315</v>
      </c>
      <c r="DF100" s="11">
        <v>646.04674851429013</v>
      </c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33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  <c r="FO100" s="11"/>
      <c r="FP100" s="11"/>
      <c r="FQ100" s="11"/>
      <c r="FR100" s="11"/>
      <c r="FS100" s="11"/>
      <c r="FT100" s="11"/>
      <c r="FU100" s="11"/>
      <c r="FV100" s="11"/>
      <c r="FW100" s="11"/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11"/>
      <c r="GO100" s="11"/>
      <c r="GQ100" s="11"/>
      <c r="GR100" s="11"/>
      <c r="GS100" s="11"/>
    </row>
    <row r="101" spans="1:201" x14ac:dyDescent="0.3">
      <c r="A101" s="11" t="s">
        <v>584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>
        <v>37.065486902598423</v>
      </c>
      <c r="CJ101" s="11">
        <v>165.73649290964562</v>
      </c>
      <c r="CK101" s="11">
        <v>105.74781900699048</v>
      </c>
      <c r="CL101" s="11">
        <v>249.9940939539315</v>
      </c>
      <c r="CM101" s="11">
        <v>188.07970742169749</v>
      </c>
      <c r="CN101" s="11">
        <v>98.486108535951161</v>
      </c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>
        <v>8.6654669405237446</v>
      </c>
      <c r="CZ101" s="11"/>
      <c r="DA101" s="11"/>
      <c r="DB101" s="11"/>
      <c r="DC101" s="11"/>
      <c r="DD101" s="11"/>
      <c r="DE101" s="11">
        <v>3.1290528575650871</v>
      </c>
      <c r="DF101" s="11">
        <v>856.90422852890345</v>
      </c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33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Q101" s="11"/>
      <c r="GR101" s="11"/>
      <c r="GS101" s="11"/>
    </row>
    <row r="102" spans="1:201" x14ac:dyDescent="0.3">
      <c r="A102" s="11" t="s">
        <v>586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>
        <v>37.473457666584643</v>
      </c>
      <c r="CJ102" s="11">
        <v>128.59223956782651</v>
      </c>
      <c r="CK102" s="11">
        <v>204.2753484399793</v>
      </c>
      <c r="CL102" s="11">
        <v>248.79186838099062</v>
      </c>
      <c r="CM102" s="11">
        <v>178.58770187944049</v>
      </c>
      <c r="CN102" s="11">
        <v>193.36351696377028</v>
      </c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>
        <v>8.5500030832711786</v>
      </c>
      <c r="CZ102" s="11"/>
      <c r="DA102" s="11"/>
      <c r="DB102" s="11"/>
      <c r="DC102" s="11"/>
      <c r="DD102" s="11"/>
      <c r="DE102" s="11">
        <v>13.951600021707531</v>
      </c>
      <c r="DF102" s="11">
        <v>1013.5857360035706</v>
      </c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33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  <c r="FO102" s="11"/>
      <c r="FP102" s="11"/>
      <c r="FQ102" s="11"/>
      <c r="FR102" s="11"/>
      <c r="FS102" s="11"/>
      <c r="FT102" s="11"/>
      <c r="FU102" s="11"/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Q102" s="11"/>
      <c r="GR102" s="11"/>
      <c r="GS102" s="11"/>
    </row>
    <row r="103" spans="1:201" x14ac:dyDescent="0.3">
      <c r="A103" s="11" t="s">
        <v>588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>
        <v>21.140882552542433</v>
      </c>
      <c r="CJ103" s="11">
        <v>99.391645264891025</v>
      </c>
      <c r="CK103" s="11">
        <v>261.62539644936487</v>
      </c>
      <c r="CL103" s="11">
        <v>198.0153066920731</v>
      </c>
      <c r="CM103" s="11">
        <v>159.72304672637219</v>
      </c>
      <c r="CN103" s="11">
        <v>247.6215081056358</v>
      </c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>
        <v>7.0685125883736415</v>
      </c>
      <c r="CZ103" s="11"/>
      <c r="DA103" s="11"/>
      <c r="DB103" s="11"/>
      <c r="DC103" s="11"/>
      <c r="DD103" s="11"/>
      <c r="DE103" s="11">
        <v>30.745597446075365</v>
      </c>
      <c r="DF103" s="11">
        <v>1025.3318958253285</v>
      </c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33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  <c r="FO103" s="11"/>
      <c r="FP103" s="11"/>
      <c r="FQ103" s="11"/>
      <c r="FR103" s="11"/>
      <c r="FS103" s="11"/>
      <c r="FT103" s="11"/>
      <c r="FU103" s="11"/>
      <c r="FV103" s="11"/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  <c r="GM103" s="11"/>
      <c r="GN103" s="11"/>
      <c r="GO103" s="11"/>
      <c r="GQ103" s="11"/>
      <c r="GR103" s="11"/>
      <c r="GS103" s="11"/>
    </row>
    <row r="104" spans="1:201" x14ac:dyDescent="0.3">
      <c r="A104" s="11" t="s">
        <v>379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>
        <v>2.1342306528570272</v>
      </c>
      <c r="CJ104" s="11">
        <v>22.62992987833567</v>
      </c>
      <c r="CK104" s="11">
        <v>12.131432434284614</v>
      </c>
      <c r="CL104" s="11">
        <v>1.5123694067112192</v>
      </c>
      <c r="CM104" s="11">
        <v>0.79103300446653257</v>
      </c>
      <c r="CN104" s="11">
        <v>7.6085577149411403</v>
      </c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>
        <v>4.9194850842264479</v>
      </c>
      <c r="CZ104" s="11"/>
      <c r="DA104" s="11"/>
      <c r="DB104" s="11"/>
      <c r="DC104" s="11"/>
      <c r="DD104" s="11"/>
      <c r="DE104" s="11">
        <v>0.44880562341397784</v>
      </c>
      <c r="DF104" s="11">
        <v>52.175843799236631</v>
      </c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33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  <c r="FO104" s="11"/>
      <c r="FP104" s="11"/>
      <c r="FQ104" s="11"/>
      <c r="FR104" s="11"/>
      <c r="FS104" s="11"/>
      <c r="FT104" s="11"/>
      <c r="FU104" s="11"/>
      <c r="FV104" s="11"/>
      <c r="FW104" s="11"/>
      <c r="FX104" s="11"/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J104" s="11"/>
      <c r="GK104" s="11"/>
      <c r="GL104" s="11"/>
      <c r="GM104" s="11"/>
      <c r="GN104" s="11"/>
      <c r="GO104" s="11"/>
      <c r="GQ104" s="11"/>
      <c r="GR104" s="11"/>
      <c r="GS104" s="11"/>
    </row>
    <row r="105" spans="1:201" x14ac:dyDescent="0.3">
      <c r="A105" s="11" t="s">
        <v>380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>
        <v>2.9314669887311253</v>
      </c>
      <c r="CJ105" s="11">
        <v>43.052607182114194</v>
      </c>
      <c r="CK105" s="11">
        <v>30.94648259336855</v>
      </c>
      <c r="CL105" s="11">
        <v>6.503922789046924</v>
      </c>
      <c r="CM105" s="11">
        <v>3.3806360552698509</v>
      </c>
      <c r="CN105" s="11">
        <v>33.419782717714703</v>
      </c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>
        <v>6.1351648845830544</v>
      </c>
      <c r="CZ105" s="11"/>
      <c r="DA105" s="11"/>
      <c r="DB105" s="11"/>
      <c r="DC105" s="11"/>
      <c r="DD105" s="11"/>
      <c r="DE105" s="11">
        <v>0.32771165848014716</v>
      </c>
      <c r="DF105" s="11">
        <v>126.69777486930853</v>
      </c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/>
      <c r="DY105" s="11"/>
      <c r="DZ105" s="11"/>
      <c r="EA105" s="11"/>
      <c r="EB105" s="11"/>
      <c r="EC105" s="11"/>
      <c r="ED105" s="11"/>
      <c r="EE105" s="11"/>
      <c r="EF105" s="11"/>
      <c r="EG105" s="11"/>
      <c r="EH105" s="11"/>
      <c r="EI105" s="11"/>
      <c r="EJ105" s="11"/>
      <c r="EK105" s="11"/>
      <c r="EL105" s="11"/>
      <c r="EM105" s="11"/>
      <c r="EN105" s="11"/>
      <c r="EO105" s="11"/>
      <c r="EP105" s="11"/>
      <c r="EQ105" s="11"/>
      <c r="ER105" s="11"/>
      <c r="ES105" s="11"/>
      <c r="ET105" s="11"/>
      <c r="EU105" s="11"/>
      <c r="EV105" s="33"/>
      <c r="EW105" s="11"/>
      <c r="EX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11"/>
      <c r="FU105" s="11"/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J105" s="11"/>
      <c r="GK105" s="11"/>
      <c r="GL105" s="11"/>
      <c r="GM105" s="11"/>
      <c r="GN105" s="11"/>
      <c r="GO105" s="11"/>
      <c r="GQ105" s="11"/>
      <c r="GR105" s="11"/>
      <c r="GS105" s="11"/>
    </row>
    <row r="106" spans="1:201" x14ac:dyDescent="0.3">
      <c r="A106" s="11" t="s">
        <v>381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>
        <v>4.6601465357288392</v>
      </c>
      <c r="CJ106" s="11">
        <v>81.137558114060852</v>
      </c>
      <c r="CK106" s="11">
        <v>77.574121530778754</v>
      </c>
      <c r="CL106" s="11">
        <v>8.4536900532982475</v>
      </c>
      <c r="CM106" s="11">
        <v>5.1487453989519434</v>
      </c>
      <c r="CN106" s="11">
        <v>65.644324115071399</v>
      </c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>
        <v>3.4882410151162753</v>
      </c>
      <c r="CZ106" s="11"/>
      <c r="DA106" s="11"/>
      <c r="DB106" s="11"/>
      <c r="DC106" s="11"/>
      <c r="DD106" s="11"/>
      <c r="DE106" s="11">
        <v>1.4860933471038091</v>
      </c>
      <c r="DF106" s="11">
        <v>247.59292011011013</v>
      </c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/>
      <c r="DY106" s="11"/>
      <c r="DZ106" s="11"/>
      <c r="EA106" s="11"/>
      <c r="EB106" s="11"/>
      <c r="EC106" s="11"/>
      <c r="ED106" s="11"/>
      <c r="EE106" s="11"/>
      <c r="EF106" s="11"/>
      <c r="EG106" s="11"/>
      <c r="EH106" s="11"/>
      <c r="EI106" s="11"/>
      <c r="EJ106" s="11"/>
      <c r="EK106" s="11"/>
      <c r="EL106" s="11"/>
      <c r="EM106" s="11"/>
      <c r="EN106" s="11"/>
      <c r="EO106" s="11"/>
      <c r="EP106" s="11"/>
      <c r="EQ106" s="11"/>
      <c r="ER106" s="11"/>
      <c r="ES106" s="11"/>
      <c r="ET106" s="11"/>
      <c r="EU106" s="11"/>
      <c r="EV106" s="33"/>
      <c r="EW106" s="11"/>
      <c r="EX106" s="11"/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  <c r="FO106" s="11"/>
      <c r="FP106" s="11"/>
      <c r="FQ106" s="11"/>
      <c r="FR106" s="11"/>
      <c r="FS106" s="11"/>
      <c r="FT106" s="11"/>
      <c r="FU106" s="11"/>
      <c r="FV106" s="11"/>
      <c r="FW106" s="11"/>
      <c r="FX106" s="11"/>
      <c r="FY106" s="11"/>
      <c r="FZ106" s="11"/>
      <c r="GA106" s="11"/>
      <c r="GB106" s="11"/>
      <c r="GC106" s="11"/>
      <c r="GD106" s="11"/>
      <c r="GE106" s="11"/>
      <c r="GF106" s="11"/>
      <c r="GG106" s="11"/>
      <c r="GH106" s="11"/>
      <c r="GI106" s="11"/>
      <c r="GJ106" s="11"/>
      <c r="GK106" s="11"/>
      <c r="GL106" s="11"/>
      <c r="GM106" s="11"/>
      <c r="GN106" s="11"/>
      <c r="GO106" s="11"/>
      <c r="GQ106" s="11"/>
      <c r="GR106" s="11"/>
      <c r="GS106" s="11"/>
    </row>
    <row r="107" spans="1:201" x14ac:dyDescent="0.3">
      <c r="A107" s="11" t="s">
        <v>382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>
        <v>3.6976777569976385</v>
      </c>
      <c r="CJ107" s="11">
        <v>107.0438530076749</v>
      </c>
      <c r="CK107" s="11">
        <v>241.82109392052155</v>
      </c>
      <c r="CL107" s="11">
        <v>16.462542183761183</v>
      </c>
      <c r="CM107" s="11">
        <v>9.0803157671892976</v>
      </c>
      <c r="CN107" s="11">
        <v>221.33221417541881</v>
      </c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>
        <v>7.7791160243888537</v>
      </c>
      <c r="CZ107" s="11"/>
      <c r="DA107" s="11"/>
      <c r="DB107" s="11"/>
      <c r="DC107" s="11"/>
      <c r="DD107" s="11"/>
      <c r="DE107" s="11">
        <v>2.2748408082870268</v>
      </c>
      <c r="DF107" s="11">
        <v>609.49165364423925</v>
      </c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/>
      <c r="DY107" s="11"/>
      <c r="DZ107" s="11"/>
      <c r="EA107" s="11"/>
      <c r="EB107" s="11"/>
      <c r="EC107" s="11"/>
      <c r="ED107" s="11"/>
      <c r="EE107" s="11"/>
      <c r="EF107" s="11"/>
      <c r="EG107" s="11"/>
      <c r="EH107" s="11"/>
      <c r="EI107" s="11"/>
      <c r="EJ107" s="11"/>
      <c r="EK107" s="11"/>
      <c r="EL107" s="11"/>
      <c r="EM107" s="11"/>
      <c r="EN107" s="11"/>
      <c r="EO107" s="11"/>
      <c r="EP107" s="11"/>
      <c r="EQ107" s="11"/>
      <c r="ER107" s="11"/>
      <c r="ES107" s="11"/>
      <c r="ET107" s="11"/>
      <c r="EU107" s="11"/>
      <c r="EV107" s="33"/>
      <c r="EW107" s="11"/>
      <c r="EX107" s="11"/>
      <c r="EY107" s="11"/>
      <c r="EZ107" s="11"/>
      <c r="FA107" s="11"/>
      <c r="FB107" s="11"/>
      <c r="FC107" s="11"/>
      <c r="FD107" s="11"/>
      <c r="FE107" s="11"/>
      <c r="FF107" s="11"/>
      <c r="FG107" s="11"/>
      <c r="FH107" s="11"/>
      <c r="FI107" s="11"/>
      <c r="FJ107" s="11"/>
      <c r="FK107" s="11"/>
      <c r="FL107" s="11"/>
      <c r="FM107" s="11"/>
      <c r="FN107" s="11"/>
      <c r="FO107" s="11"/>
      <c r="FP107" s="11"/>
      <c r="FQ107" s="11"/>
      <c r="FR107" s="11"/>
      <c r="FS107" s="11"/>
      <c r="FT107" s="11"/>
      <c r="FU107" s="11"/>
      <c r="FV107" s="11"/>
      <c r="FW107" s="11"/>
      <c r="FX107" s="11"/>
      <c r="FY107" s="11"/>
      <c r="FZ107" s="11"/>
      <c r="GA107" s="11"/>
      <c r="GB107" s="11"/>
      <c r="GC107" s="11"/>
      <c r="GD107" s="11"/>
      <c r="GE107" s="11"/>
      <c r="GF107" s="11"/>
      <c r="GG107" s="11"/>
      <c r="GH107" s="11"/>
      <c r="GI107" s="11"/>
      <c r="GJ107" s="11"/>
      <c r="GK107" s="11"/>
      <c r="GL107" s="11"/>
      <c r="GM107" s="11"/>
      <c r="GN107" s="11"/>
      <c r="GO107" s="11"/>
      <c r="GQ107" s="11"/>
      <c r="GR107" s="11"/>
      <c r="GS107" s="11"/>
    </row>
    <row r="108" spans="1:201" x14ac:dyDescent="0.3">
      <c r="A108" s="11" t="s">
        <v>383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>
        <v>2.5492104487397564</v>
      </c>
      <c r="CJ108" s="11">
        <v>111.39403092587338</v>
      </c>
      <c r="CK108" s="11">
        <v>1167.8298560740031</v>
      </c>
      <c r="CL108" s="11">
        <v>45.512123951802316</v>
      </c>
      <c r="CM108" s="11">
        <v>35.660019320034863</v>
      </c>
      <c r="CN108" s="11">
        <v>1950.474491170218</v>
      </c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>
        <v>19.927058209288585</v>
      </c>
      <c r="CZ108" s="11"/>
      <c r="DA108" s="11"/>
      <c r="DB108" s="11"/>
      <c r="DC108" s="11"/>
      <c r="DD108" s="11"/>
      <c r="DE108" s="11">
        <v>98.201105903205971</v>
      </c>
      <c r="DF108" s="11">
        <v>3431.5478960031664</v>
      </c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X108" s="11"/>
      <c r="DY108" s="11"/>
      <c r="DZ108" s="11"/>
      <c r="EA108" s="11"/>
      <c r="EB108" s="11"/>
      <c r="EC108" s="11"/>
      <c r="ED108" s="11"/>
      <c r="EE108" s="11"/>
      <c r="EF108" s="11"/>
      <c r="EG108" s="11"/>
      <c r="EH108" s="11"/>
      <c r="EI108" s="11"/>
      <c r="EJ108" s="11"/>
      <c r="EK108" s="11"/>
      <c r="EL108" s="11"/>
      <c r="EM108" s="11"/>
      <c r="EN108" s="11"/>
      <c r="EO108" s="11"/>
      <c r="EP108" s="11"/>
      <c r="EQ108" s="11"/>
      <c r="ER108" s="11"/>
      <c r="ES108" s="11"/>
      <c r="ET108" s="11"/>
      <c r="EU108" s="11"/>
      <c r="EV108" s="33"/>
      <c r="EW108" s="11"/>
      <c r="EX108" s="11"/>
      <c r="EY108" s="11"/>
      <c r="EZ108" s="11"/>
      <c r="FA108" s="11"/>
      <c r="FB108" s="11"/>
      <c r="FC108" s="11"/>
      <c r="FD108" s="11"/>
      <c r="FE108" s="11"/>
      <c r="FF108" s="11"/>
      <c r="FG108" s="11"/>
      <c r="FH108" s="11"/>
      <c r="FI108" s="11"/>
      <c r="FJ108" s="11"/>
      <c r="FK108" s="11"/>
      <c r="FL108" s="11"/>
      <c r="FM108" s="11"/>
      <c r="FN108" s="11"/>
      <c r="FO108" s="11"/>
      <c r="FP108" s="11"/>
      <c r="FQ108" s="11"/>
      <c r="FR108" s="11"/>
      <c r="FS108" s="11"/>
      <c r="FT108" s="11"/>
      <c r="FU108" s="11"/>
      <c r="FV108" s="11"/>
      <c r="FW108" s="11"/>
      <c r="FX108" s="11"/>
      <c r="FY108" s="11"/>
      <c r="FZ108" s="11"/>
      <c r="GA108" s="11"/>
      <c r="GB108" s="11"/>
      <c r="GC108" s="11"/>
      <c r="GD108" s="11"/>
      <c r="GE108" s="11"/>
      <c r="GF108" s="11"/>
      <c r="GG108" s="11"/>
      <c r="GH108" s="11"/>
      <c r="GI108" s="11"/>
      <c r="GJ108" s="11"/>
      <c r="GK108" s="11"/>
      <c r="GL108" s="11"/>
      <c r="GM108" s="11"/>
      <c r="GN108" s="11"/>
      <c r="GO108" s="11"/>
      <c r="GQ108" s="11"/>
      <c r="GR108" s="11"/>
      <c r="GS108" s="11"/>
    </row>
    <row r="109" spans="1:201" x14ac:dyDescent="0.3">
      <c r="A109" s="11" t="s">
        <v>21</v>
      </c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>
        <v>199.19264705839538</v>
      </c>
      <c r="CO109" s="11">
        <v>5.797214275944846E-2</v>
      </c>
      <c r="CP109" s="11">
        <v>0.27123704848853586</v>
      </c>
      <c r="CQ109" s="11">
        <v>0.61971215886925368</v>
      </c>
      <c r="CR109" s="11">
        <v>1.5145257722296805</v>
      </c>
      <c r="CS109" s="11">
        <v>2.4023538196121641</v>
      </c>
      <c r="CT109" s="11">
        <v>6.778367872643265E-2</v>
      </c>
      <c r="CU109" s="11">
        <v>4.3771924883464014E-2</v>
      </c>
      <c r="CV109" s="11">
        <v>0.24473509889029976</v>
      </c>
      <c r="CW109" s="11">
        <v>1.0732997597494855</v>
      </c>
      <c r="CX109" s="11">
        <v>17.247017588877636</v>
      </c>
      <c r="CY109" s="11"/>
      <c r="CZ109" s="11">
        <v>737.12793833219052</v>
      </c>
      <c r="DA109" s="11">
        <v>140.6547312578773</v>
      </c>
      <c r="DB109" s="11">
        <v>677.61915426251812</v>
      </c>
      <c r="DC109" s="11"/>
      <c r="DD109" s="11"/>
      <c r="DE109" s="11">
        <v>29.540230777366514</v>
      </c>
      <c r="DF109" s="11">
        <v>1807.6771106814342</v>
      </c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/>
      <c r="DY109" s="11"/>
      <c r="DZ109" s="11"/>
      <c r="EA109" s="11"/>
      <c r="EB109" s="11"/>
      <c r="EC109" s="11"/>
      <c r="ED109" s="11"/>
      <c r="EE109" s="11"/>
      <c r="EF109" s="11"/>
      <c r="EG109" s="11"/>
      <c r="EH109" s="11"/>
      <c r="EI109" s="11"/>
      <c r="EJ109" s="11"/>
      <c r="EK109" s="11"/>
      <c r="EL109" s="11"/>
      <c r="EM109" s="11"/>
      <c r="EN109" s="11"/>
      <c r="EO109" s="11"/>
      <c r="EP109" s="11"/>
      <c r="EQ109" s="11"/>
      <c r="ER109" s="11"/>
      <c r="ES109" s="11"/>
      <c r="ET109" s="11"/>
      <c r="EU109" s="11"/>
      <c r="EV109" s="33"/>
      <c r="EW109" s="11"/>
      <c r="EX109" s="11"/>
      <c r="EY109" s="11"/>
      <c r="EZ109" s="11"/>
      <c r="FA109" s="11"/>
      <c r="FB109" s="11"/>
      <c r="FC109" s="11"/>
      <c r="FD109" s="11"/>
      <c r="FE109" s="11"/>
      <c r="FF109" s="11"/>
      <c r="FG109" s="11"/>
      <c r="FH109" s="11"/>
      <c r="FI109" s="11"/>
      <c r="FJ109" s="11"/>
      <c r="FK109" s="11"/>
      <c r="FL109" s="11"/>
      <c r="FM109" s="11"/>
      <c r="FN109" s="11"/>
      <c r="FO109" s="11"/>
      <c r="FP109" s="11"/>
      <c r="FQ109" s="11"/>
      <c r="FR109" s="11"/>
      <c r="FS109" s="11"/>
      <c r="FT109" s="11"/>
      <c r="FU109" s="11"/>
      <c r="FV109" s="11"/>
      <c r="FW109" s="11"/>
      <c r="FX109" s="11"/>
      <c r="FY109" s="11"/>
      <c r="FZ109" s="11"/>
      <c r="GA109" s="11"/>
      <c r="GB109" s="11"/>
      <c r="GC109" s="11"/>
      <c r="GD109" s="11"/>
      <c r="GE109" s="11"/>
      <c r="GF109" s="11"/>
      <c r="GG109" s="11"/>
      <c r="GH109" s="11"/>
      <c r="GI109" s="11"/>
      <c r="GJ109" s="11"/>
      <c r="GK109" s="11"/>
      <c r="GL109" s="11"/>
      <c r="GM109" s="11"/>
      <c r="GN109" s="11"/>
      <c r="GO109" s="11"/>
      <c r="GQ109" s="11"/>
      <c r="GR109" s="11"/>
      <c r="GS109" s="11"/>
    </row>
    <row r="110" spans="1:201" x14ac:dyDescent="0.3">
      <c r="A110" s="11" t="s">
        <v>16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>
        <v>325.5096585923493</v>
      </c>
      <c r="CO110" s="11">
        <v>0.88886755616099389</v>
      </c>
      <c r="CP110" s="11">
        <v>4.170680511793404</v>
      </c>
      <c r="CQ110" s="11">
        <v>9.5949657979167782</v>
      </c>
      <c r="CR110" s="11">
        <v>24.530312769570955</v>
      </c>
      <c r="CS110" s="11">
        <v>39.394625255107471</v>
      </c>
      <c r="CT110" s="11">
        <v>0.50154181968219413</v>
      </c>
      <c r="CU110" s="11">
        <v>1.3647839705169227</v>
      </c>
      <c r="CV110" s="11">
        <v>3.8751700134128813</v>
      </c>
      <c r="CW110" s="11">
        <v>18.557669708586417</v>
      </c>
      <c r="CX110" s="11">
        <v>308.73966233709336</v>
      </c>
      <c r="CY110" s="11"/>
      <c r="CZ110" s="11"/>
      <c r="DA110" s="11"/>
      <c r="DB110" s="11"/>
      <c r="DC110" s="11"/>
      <c r="DD110" s="11"/>
      <c r="DE110" s="11"/>
      <c r="DF110" s="11">
        <v>737.12793833219064</v>
      </c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/>
      <c r="DY110" s="11"/>
      <c r="DZ110" s="11"/>
      <c r="EA110" s="11"/>
      <c r="EB110" s="11"/>
      <c r="EC110" s="11"/>
      <c r="ED110" s="11"/>
      <c r="EE110" s="11"/>
      <c r="EF110" s="11"/>
      <c r="EG110" s="11"/>
      <c r="EH110" s="11"/>
      <c r="EI110" s="11"/>
      <c r="EJ110" s="11"/>
      <c r="EK110" s="11"/>
      <c r="EL110" s="11"/>
      <c r="EM110" s="11"/>
      <c r="EN110" s="11"/>
      <c r="EO110" s="11"/>
      <c r="EP110" s="11"/>
      <c r="EQ110" s="11"/>
      <c r="ER110" s="11"/>
      <c r="ES110" s="11"/>
      <c r="ET110" s="11"/>
      <c r="EU110" s="11"/>
      <c r="EV110" s="33"/>
      <c r="EW110" s="11"/>
      <c r="EX110" s="11"/>
      <c r="EY110" s="11"/>
      <c r="EZ110" s="11"/>
      <c r="FA110" s="11"/>
      <c r="FB110" s="11"/>
      <c r="FC110" s="11"/>
      <c r="FD110" s="11"/>
      <c r="FE110" s="11"/>
      <c r="FF110" s="11"/>
      <c r="FG110" s="11"/>
      <c r="FH110" s="11"/>
      <c r="FI110" s="11"/>
      <c r="FJ110" s="11"/>
      <c r="FK110" s="11"/>
      <c r="FL110" s="11"/>
      <c r="FM110" s="11"/>
      <c r="FN110" s="11"/>
      <c r="FO110" s="11"/>
      <c r="FP110" s="11"/>
      <c r="FQ110" s="11"/>
      <c r="FR110" s="11"/>
      <c r="FS110" s="11"/>
      <c r="FT110" s="11"/>
      <c r="FU110" s="11"/>
      <c r="FV110" s="11"/>
      <c r="FW110" s="11"/>
      <c r="FX110" s="11"/>
      <c r="FY110" s="11"/>
      <c r="FZ110" s="11"/>
      <c r="GA110" s="11"/>
      <c r="GB110" s="11"/>
      <c r="GC110" s="11"/>
      <c r="GD110" s="11"/>
      <c r="GE110" s="11"/>
      <c r="GF110" s="11"/>
      <c r="GG110" s="11"/>
      <c r="GH110" s="11"/>
      <c r="GI110" s="11"/>
      <c r="GJ110" s="11"/>
      <c r="GK110" s="11"/>
      <c r="GL110" s="11"/>
      <c r="GM110" s="11"/>
      <c r="GN110" s="11"/>
      <c r="GO110" s="11"/>
      <c r="GQ110" s="11"/>
      <c r="GR110" s="11"/>
      <c r="GS110" s="11"/>
    </row>
    <row r="111" spans="1:201" x14ac:dyDescent="0.3">
      <c r="A111" s="11" t="s">
        <v>17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>
        <v>0.33256418520989173</v>
      </c>
      <c r="AS111" s="11">
        <v>0.18712326667922269</v>
      </c>
      <c r="AT111" s="11">
        <v>12.521777094265234</v>
      </c>
      <c r="AU111" s="11">
        <v>1.9415220282689256</v>
      </c>
      <c r="AV111" s="11">
        <v>8.4097090698493193E-2</v>
      </c>
      <c r="AW111" s="11">
        <v>9.723445998060477E-3</v>
      </c>
      <c r="AX111" s="11">
        <v>0.17574929779465456</v>
      </c>
      <c r="AY111" s="11"/>
      <c r="AZ111" s="11">
        <v>1.0007935167204192</v>
      </c>
      <c r="BA111" s="11"/>
      <c r="BB111" s="11">
        <v>0.51082097116248881</v>
      </c>
      <c r="BC111" s="11">
        <v>4.4407139117694235E-2</v>
      </c>
      <c r="BD111" s="11">
        <v>0.10444988237169285</v>
      </c>
      <c r="BE111" s="11">
        <v>5.8536897383175855E-3</v>
      </c>
      <c r="BF111" s="11">
        <v>5.6929906167000145E-2</v>
      </c>
      <c r="BG111" s="11">
        <v>4.5290745972909677E-2</v>
      </c>
      <c r="BH111" s="11">
        <v>6.1354956412257257E-4</v>
      </c>
      <c r="BI111" s="11">
        <v>1.4799134550072251E-3</v>
      </c>
      <c r="BJ111" s="11">
        <v>0.12817637873691984</v>
      </c>
      <c r="BK111" s="11">
        <v>24.849785504703426</v>
      </c>
      <c r="BL111" s="11">
        <v>1.6849756468487189</v>
      </c>
      <c r="BM111" s="11">
        <v>16.083008491573835</v>
      </c>
      <c r="BN111" s="11">
        <v>5.9570003663894227</v>
      </c>
      <c r="BO111" s="11">
        <v>21.607397687463884</v>
      </c>
      <c r="BP111" s="11">
        <v>4.5531672790531852</v>
      </c>
      <c r="BQ111" s="11">
        <v>16.572813938627711</v>
      </c>
      <c r="BR111" s="11">
        <v>27.683963606205069</v>
      </c>
      <c r="BS111" s="11">
        <v>4.5112466350907239</v>
      </c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>
        <v>140.65473125787699</v>
      </c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X111" s="11"/>
      <c r="DY111" s="11"/>
      <c r="DZ111" s="11"/>
      <c r="EA111" s="11"/>
      <c r="EB111" s="11"/>
      <c r="EC111" s="11"/>
      <c r="ED111" s="11"/>
      <c r="EE111" s="11"/>
      <c r="EF111" s="11"/>
      <c r="EG111" s="11"/>
      <c r="EH111" s="11"/>
      <c r="EI111" s="11"/>
      <c r="EJ111" s="11"/>
      <c r="EK111" s="11"/>
      <c r="EL111" s="11"/>
      <c r="EM111" s="11"/>
      <c r="EN111" s="11"/>
      <c r="EO111" s="11"/>
      <c r="EP111" s="11"/>
      <c r="EQ111" s="11"/>
      <c r="ER111" s="11"/>
      <c r="ES111" s="11"/>
      <c r="ET111" s="11"/>
      <c r="EU111" s="11"/>
      <c r="EV111" s="33"/>
      <c r="EW111" s="11"/>
      <c r="EX111" s="11"/>
      <c r="EY111" s="11"/>
      <c r="EZ111" s="11"/>
      <c r="FA111" s="11"/>
      <c r="FB111" s="11"/>
      <c r="FC111" s="11"/>
      <c r="FD111" s="11"/>
      <c r="FE111" s="11"/>
      <c r="FF111" s="11"/>
      <c r="FG111" s="11"/>
      <c r="FH111" s="11"/>
      <c r="FI111" s="11"/>
      <c r="FJ111" s="11"/>
      <c r="FK111" s="11"/>
      <c r="FL111" s="11"/>
      <c r="FM111" s="11"/>
      <c r="FN111" s="11"/>
      <c r="FO111" s="11"/>
      <c r="FP111" s="11"/>
      <c r="FQ111" s="11"/>
      <c r="FR111" s="11"/>
      <c r="FS111" s="11"/>
      <c r="FT111" s="11"/>
      <c r="FU111" s="11"/>
      <c r="FV111" s="11"/>
      <c r="FW111" s="11"/>
      <c r="FX111" s="11"/>
      <c r="FY111" s="11"/>
      <c r="FZ111" s="11"/>
      <c r="GA111" s="11"/>
      <c r="GB111" s="11"/>
      <c r="GC111" s="11"/>
      <c r="GD111" s="11"/>
      <c r="GE111" s="11"/>
      <c r="GF111" s="11"/>
      <c r="GG111" s="11"/>
      <c r="GH111" s="11"/>
      <c r="GI111" s="11"/>
      <c r="GJ111" s="11"/>
      <c r="GK111" s="11"/>
      <c r="GL111" s="11"/>
      <c r="GM111" s="11"/>
      <c r="GN111" s="11"/>
      <c r="GO111" s="11"/>
      <c r="GQ111" s="11"/>
      <c r="GR111" s="11"/>
      <c r="GS111" s="11"/>
    </row>
    <row r="112" spans="1:201" x14ac:dyDescent="0.3">
      <c r="A112" s="11" t="s">
        <v>19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>
        <v>7.433720405742697E-4</v>
      </c>
      <c r="AV112" s="11">
        <v>9.6733841801361145E-5</v>
      </c>
      <c r="AW112" s="11"/>
      <c r="AX112" s="11">
        <v>0.8962706204380867</v>
      </c>
      <c r="AY112" s="11">
        <v>15.93136298791412</v>
      </c>
      <c r="AZ112" s="11">
        <v>0.89626879468300558</v>
      </c>
      <c r="BA112" s="11">
        <v>4.281162182089381</v>
      </c>
      <c r="BB112" s="11">
        <v>0.29151910360370437</v>
      </c>
      <c r="BC112" s="11">
        <v>12.287846480862239</v>
      </c>
      <c r="BD112" s="11">
        <v>4.0844964464468898</v>
      </c>
      <c r="BE112" s="11">
        <v>43.911262662247502</v>
      </c>
      <c r="BF112" s="11">
        <v>9.9091017470745264</v>
      </c>
      <c r="BG112" s="11">
        <v>16.226282568162489</v>
      </c>
      <c r="BH112" s="11"/>
      <c r="BI112" s="11">
        <v>8.7204331867173472</v>
      </c>
      <c r="BJ112" s="11">
        <v>3.2040788993069738</v>
      </c>
      <c r="BK112" s="11">
        <v>124.70685429797881</v>
      </c>
      <c r="BL112" s="11">
        <v>106.26801354051656</v>
      </c>
      <c r="BM112" s="11">
        <v>31.530284227241264</v>
      </c>
      <c r="BN112" s="11">
        <v>10.624483127092885</v>
      </c>
      <c r="BO112" s="11">
        <v>86.536717957492769</v>
      </c>
      <c r="BP112" s="11">
        <v>0.92352980916668392</v>
      </c>
      <c r="BQ112" s="11">
        <v>12.834616117346815</v>
      </c>
      <c r="BR112" s="11">
        <v>26.426912430147674</v>
      </c>
      <c r="BS112" s="11">
        <v>11.190998852129166</v>
      </c>
      <c r="BT112" s="11">
        <v>13.683323318995553</v>
      </c>
      <c r="BU112" s="11">
        <v>6.0373779430982211</v>
      </c>
      <c r="BV112" s="11"/>
      <c r="BW112" s="11">
        <v>23.984130784880247</v>
      </c>
      <c r="BX112" s="11">
        <v>7.6468157237251626</v>
      </c>
      <c r="BY112" s="11">
        <v>48.514764962681241</v>
      </c>
      <c r="BZ112" s="11">
        <v>18.665391635518056</v>
      </c>
      <c r="CA112" s="11">
        <v>3.4805676122370399</v>
      </c>
      <c r="CB112" s="11"/>
      <c r="CC112" s="11">
        <v>19.424345878356906</v>
      </c>
      <c r="CD112" s="11"/>
      <c r="CE112" s="11"/>
      <c r="CF112" s="11"/>
      <c r="CG112" s="11">
        <v>4.4991002584847015</v>
      </c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>
        <v>677.61915426251835</v>
      </c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  <c r="DW112" s="11"/>
      <c r="DX112" s="11"/>
      <c r="DY112" s="11"/>
      <c r="DZ112" s="11"/>
      <c r="EA112" s="11"/>
      <c r="EB112" s="11"/>
      <c r="EC112" s="11"/>
      <c r="ED112" s="11"/>
      <c r="EE112" s="11"/>
      <c r="EF112" s="11"/>
      <c r="EG112" s="11"/>
      <c r="EH112" s="11"/>
      <c r="EI112" s="11"/>
      <c r="EJ112" s="11"/>
      <c r="EK112" s="11"/>
      <c r="EL112" s="11"/>
      <c r="EM112" s="11"/>
      <c r="EN112" s="11"/>
      <c r="EO112" s="11"/>
      <c r="EP112" s="11"/>
      <c r="EQ112" s="11"/>
      <c r="ER112" s="11"/>
      <c r="ES112" s="11"/>
      <c r="ET112" s="11"/>
      <c r="EU112" s="11"/>
      <c r="EV112" s="33"/>
      <c r="EW112" s="11"/>
      <c r="EX112" s="11"/>
      <c r="EY112" s="11"/>
      <c r="EZ112" s="11"/>
      <c r="FA112" s="11"/>
      <c r="FB112" s="11"/>
      <c r="FC112" s="11"/>
      <c r="FD112" s="11"/>
      <c r="FE112" s="11"/>
      <c r="FF112" s="11"/>
      <c r="FG112" s="11"/>
      <c r="FH112" s="11"/>
      <c r="FI112" s="11"/>
      <c r="FJ112" s="11"/>
      <c r="FK112" s="11"/>
      <c r="FL112" s="11"/>
      <c r="FM112" s="11"/>
      <c r="FN112" s="11"/>
      <c r="FO112" s="11"/>
      <c r="FP112" s="11"/>
      <c r="FQ112" s="11"/>
      <c r="FR112" s="11"/>
      <c r="FS112" s="11"/>
      <c r="FT112" s="11"/>
      <c r="FU112" s="11"/>
      <c r="FV112" s="11"/>
      <c r="FW112" s="11"/>
      <c r="FX112" s="11"/>
      <c r="FY112" s="11"/>
      <c r="FZ112" s="11"/>
      <c r="GA112" s="11"/>
      <c r="GB112" s="11"/>
      <c r="GC112" s="11"/>
      <c r="GD112" s="11"/>
      <c r="GE112" s="11"/>
      <c r="GF112" s="11"/>
      <c r="GG112" s="11"/>
      <c r="GH112" s="11"/>
      <c r="GI112" s="11"/>
      <c r="GJ112" s="11"/>
      <c r="GK112" s="11"/>
      <c r="GL112" s="11"/>
      <c r="GM112" s="11"/>
      <c r="GN112" s="11"/>
      <c r="GO112" s="11"/>
      <c r="GQ112" s="11"/>
      <c r="GR112" s="11"/>
      <c r="GS112" s="11"/>
    </row>
    <row r="113" spans="1:201" x14ac:dyDescent="0.3">
      <c r="A113" s="11" t="s">
        <v>23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>
        <v>354.93738327430941</v>
      </c>
      <c r="CO113" s="11">
        <v>6.190684028911293</v>
      </c>
      <c r="CP113" s="11">
        <v>13.710862400902185</v>
      </c>
      <c r="CQ113" s="11">
        <v>32.134146298944081</v>
      </c>
      <c r="CR113" s="11">
        <v>71.206350676057909</v>
      </c>
      <c r="CS113" s="11">
        <v>120.84909660765138</v>
      </c>
      <c r="CT113" s="11">
        <v>0.51216239957300846</v>
      </c>
      <c r="CU113" s="11">
        <v>4.087212499494254</v>
      </c>
      <c r="CV113" s="11">
        <v>8.0193365945662372</v>
      </c>
      <c r="CW113" s="11">
        <v>54.475655924542657</v>
      </c>
      <c r="CX113" s="11">
        <v>419.2689925410711</v>
      </c>
      <c r="CY113" s="11">
        <v>-6.680694830857794</v>
      </c>
      <c r="CZ113" s="11"/>
      <c r="DA113" s="11"/>
      <c r="DB113" s="11"/>
      <c r="DC113" s="11"/>
      <c r="DD113" s="11"/>
      <c r="DE113" s="11">
        <v>615.77703652853393</v>
      </c>
      <c r="DF113" s="11">
        <v>1694.4882249436996</v>
      </c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  <c r="DW113" s="11"/>
      <c r="DX113" s="11"/>
      <c r="DY113" s="11"/>
      <c r="DZ113" s="11"/>
      <c r="EA113" s="11"/>
      <c r="EB113" s="11"/>
      <c r="EC113" s="11"/>
      <c r="ED113" s="11"/>
      <c r="EE113" s="11"/>
      <c r="EF113" s="11"/>
      <c r="EG113" s="11"/>
      <c r="EH113" s="11"/>
      <c r="EI113" s="11"/>
      <c r="EJ113" s="11"/>
      <c r="EK113" s="11"/>
      <c r="EL113" s="11"/>
      <c r="EM113" s="11"/>
      <c r="EN113" s="11"/>
      <c r="EO113" s="11"/>
      <c r="EP113" s="11"/>
      <c r="EQ113" s="11"/>
      <c r="ER113" s="11"/>
      <c r="ES113" s="11"/>
      <c r="ET113" s="11"/>
      <c r="EU113" s="11"/>
      <c r="EV113" s="33"/>
      <c r="EW113" s="11"/>
      <c r="EX113" s="11"/>
      <c r="EY113" s="11"/>
      <c r="EZ113" s="11"/>
      <c r="FA113" s="11"/>
      <c r="FB113" s="11"/>
      <c r="FC113" s="11"/>
      <c r="FD113" s="11"/>
      <c r="FE113" s="11"/>
      <c r="FF113" s="11"/>
      <c r="FG113" s="11"/>
      <c r="FH113" s="11"/>
      <c r="FI113" s="11"/>
      <c r="FJ113" s="11"/>
      <c r="FK113" s="11"/>
      <c r="FL113" s="11"/>
      <c r="FM113" s="11"/>
      <c r="FN113" s="11"/>
      <c r="FO113" s="11"/>
      <c r="FP113" s="11"/>
      <c r="FQ113" s="11"/>
      <c r="FR113" s="11"/>
      <c r="FS113" s="11"/>
      <c r="FT113" s="11"/>
      <c r="FU113" s="11"/>
      <c r="FV113" s="11"/>
      <c r="FW113" s="11"/>
      <c r="FX113" s="11"/>
      <c r="FY113" s="11"/>
      <c r="FZ113" s="11"/>
      <c r="GA113" s="11"/>
      <c r="GB113" s="11"/>
      <c r="GC113" s="11"/>
      <c r="GD113" s="11"/>
      <c r="GE113" s="11"/>
      <c r="GF113" s="11"/>
      <c r="GG113" s="11"/>
      <c r="GH113" s="11"/>
      <c r="GI113" s="11"/>
      <c r="GJ113" s="11"/>
      <c r="GK113" s="11"/>
      <c r="GL113" s="11"/>
      <c r="GM113" s="11"/>
      <c r="GN113" s="11"/>
      <c r="GO113" s="11"/>
      <c r="GQ113" s="11"/>
      <c r="GR113" s="11"/>
      <c r="GS113" s="11"/>
    </row>
    <row r="114" spans="1:201" x14ac:dyDescent="0.3">
      <c r="A114" s="11" t="s">
        <v>24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>
        <v>63.484560156739121</v>
      </c>
      <c r="DD114" s="11"/>
      <c r="DE114" s="11"/>
      <c r="DF114" s="11">
        <v>63.484560156739121</v>
      </c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/>
      <c r="DY114" s="11"/>
      <c r="DZ114" s="11"/>
      <c r="EA114" s="11"/>
      <c r="EB114" s="11"/>
      <c r="EC114" s="11"/>
      <c r="ED114" s="11"/>
      <c r="EE114" s="11"/>
      <c r="EF114" s="11"/>
      <c r="EG114" s="11"/>
      <c r="EH114" s="11"/>
      <c r="EI114" s="11"/>
      <c r="EJ114" s="11"/>
      <c r="EK114" s="11"/>
      <c r="EL114" s="11"/>
      <c r="EM114" s="11"/>
      <c r="EN114" s="11"/>
      <c r="EO114" s="11"/>
      <c r="EP114" s="11"/>
      <c r="EQ114" s="11"/>
      <c r="ER114" s="11"/>
      <c r="ES114" s="11"/>
      <c r="ET114" s="11"/>
      <c r="EU114" s="11"/>
      <c r="EV114" s="33"/>
      <c r="EW114" s="11"/>
      <c r="EX114" s="11"/>
      <c r="EY114" s="11"/>
      <c r="EZ114" s="11"/>
      <c r="FA114" s="11"/>
      <c r="FB114" s="11"/>
      <c r="FC114" s="11"/>
      <c r="FD114" s="11"/>
      <c r="FE114" s="11"/>
      <c r="FF114" s="11"/>
      <c r="FG114" s="11"/>
      <c r="FH114" s="11"/>
      <c r="FI114" s="11"/>
      <c r="FJ114" s="11"/>
      <c r="FK114" s="11"/>
      <c r="FL114" s="11"/>
      <c r="FM114" s="11"/>
      <c r="FN114" s="11"/>
      <c r="FO114" s="11"/>
      <c r="FP114" s="11"/>
      <c r="FQ114" s="11"/>
      <c r="FR114" s="11"/>
      <c r="FS114" s="11"/>
      <c r="FT114" s="11"/>
      <c r="FU114" s="11"/>
      <c r="FV114" s="11"/>
      <c r="FW114" s="11"/>
      <c r="FX114" s="11"/>
      <c r="FY114" s="11"/>
      <c r="FZ114" s="11"/>
      <c r="GA114" s="11"/>
      <c r="GB114" s="11"/>
      <c r="GC114" s="11"/>
      <c r="GD114" s="11"/>
      <c r="GE114" s="11"/>
      <c r="GF114" s="11"/>
      <c r="GG114" s="11"/>
      <c r="GH114" s="11"/>
      <c r="GI114" s="11"/>
      <c r="GJ114" s="11"/>
      <c r="GK114" s="11"/>
      <c r="GL114" s="11"/>
      <c r="GM114" s="11"/>
      <c r="GN114" s="11"/>
      <c r="GO114" s="11"/>
      <c r="GQ114" s="11"/>
      <c r="GR114" s="11"/>
      <c r="GS114" s="11"/>
    </row>
    <row r="115" spans="1:201" x14ac:dyDescent="0.3">
      <c r="A115" s="11" t="s">
        <v>25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>
        <v>11.814318384209439</v>
      </c>
      <c r="AS115" s="11">
        <v>0.69760605434441625</v>
      </c>
      <c r="AT115" s="11">
        <v>46.914000493801602</v>
      </c>
      <c r="AU115" s="11">
        <v>10.038560414469805</v>
      </c>
      <c r="AV115" s="11">
        <v>1.1836443417004816</v>
      </c>
      <c r="AW115" s="11">
        <v>0.19829563560857427</v>
      </c>
      <c r="AX115" s="11">
        <v>1.3642754821378986</v>
      </c>
      <c r="AY115" s="11"/>
      <c r="AZ115" s="11">
        <v>5.4576684323189859</v>
      </c>
      <c r="BA115" s="11">
        <v>3.9311597387186009E-2</v>
      </c>
      <c r="BB115" s="11">
        <v>3.2475199685846774</v>
      </c>
      <c r="BC115" s="11">
        <v>2.2894564392056482</v>
      </c>
      <c r="BD115" s="11">
        <v>3.62310590873191</v>
      </c>
      <c r="BE115" s="11">
        <v>0.19095059739253997</v>
      </c>
      <c r="BF115" s="11">
        <v>0.54505145750510842</v>
      </c>
      <c r="BG115" s="11">
        <v>0.64393032398271988</v>
      </c>
      <c r="BH115" s="11">
        <v>0.15503897489507915</v>
      </c>
      <c r="BI115" s="11">
        <v>8.7594272340801149E-3</v>
      </c>
      <c r="BJ115" s="11">
        <v>17.459165371317489</v>
      </c>
      <c r="BK115" s="11">
        <v>154.41978166531942</v>
      </c>
      <c r="BL115" s="11">
        <v>10.052963478347868</v>
      </c>
      <c r="BM115" s="11">
        <v>62.685922973749044</v>
      </c>
      <c r="BN115" s="11">
        <v>31.058457131975626</v>
      </c>
      <c r="BO115" s="11">
        <v>590.16833562444037</v>
      </c>
      <c r="BP115" s="11">
        <v>26.239817184274003</v>
      </c>
      <c r="BQ115" s="11">
        <v>135.59078756827481</v>
      </c>
      <c r="BR115" s="11">
        <v>631.34867334926525</v>
      </c>
      <c r="BS115" s="11">
        <v>25.263064252572395</v>
      </c>
      <c r="BT115" s="11"/>
      <c r="BU115" s="11"/>
      <c r="BV115" s="11">
        <v>46.836552453819699</v>
      </c>
      <c r="BW115" s="11">
        <v>7.2391474928552029</v>
      </c>
      <c r="BX115" s="11">
        <v>46.36348750899198</v>
      </c>
      <c r="BY115" s="11">
        <v>29.773585884052743</v>
      </c>
      <c r="BZ115" s="11"/>
      <c r="CA115" s="11">
        <v>36.988437511373355</v>
      </c>
      <c r="CB115" s="11"/>
      <c r="CC115" s="11">
        <v>106.58936803974967</v>
      </c>
      <c r="CD115" s="11">
        <v>26.483340391608554</v>
      </c>
      <c r="CE115" s="11"/>
      <c r="CF115" s="11"/>
      <c r="CG115" s="11">
        <v>0.11459585756125076</v>
      </c>
      <c r="CH115" s="11"/>
      <c r="CI115" s="11"/>
      <c r="CJ115" s="11"/>
      <c r="CK115" s="11"/>
      <c r="CL115" s="11"/>
      <c r="CM115" s="11">
        <v>126.55376573664957</v>
      </c>
      <c r="CN115" s="11"/>
      <c r="CO115" s="11">
        <v>2.1612666883894682E-2</v>
      </c>
      <c r="CP115" s="11">
        <v>1.724432528684211E-2</v>
      </c>
      <c r="CQ115" s="11">
        <v>5.5255936768354282E-2</v>
      </c>
      <c r="CR115" s="11">
        <v>0.26684096394418555</v>
      </c>
      <c r="CS115" s="11">
        <v>0.4871344643018059</v>
      </c>
      <c r="CT115" s="11">
        <v>4.0215116400820136E-3</v>
      </c>
      <c r="CU115" s="11">
        <v>3.1697371864041839E-3</v>
      </c>
      <c r="CV115" s="11">
        <v>1.4455217605888871E-2</v>
      </c>
      <c r="CW115" s="11">
        <v>2.2440617844314066E-2</v>
      </c>
      <c r="CX115" s="11">
        <v>1.1701885687534559</v>
      </c>
      <c r="CY115" s="11">
        <v>144.67591833808493</v>
      </c>
      <c r="CZ115" s="11"/>
      <c r="DA115" s="11"/>
      <c r="DB115" s="11"/>
      <c r="DC115" s="11"/>
      <c r="DD115" s="11"/>
      <c r="DE115" s="11"/>
      <c r="DF115" s="11">
        <v>2346.3790257580085</v>
      </c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/>
      <c r="DY115" s="11"/>
      <c r="DZ115" s="11"/>
      <c r="EA115" s="11"/>
      <c r="EB115" s="11"/>
      <c r="EC115" s="11"/>
      <c r="ED115" s="11"/>
      <c r="EE115" s="11"/>
      <c r="EF115" s="11"/>
      <c r="EG115" s="11"/>
      <c r="EH115" s="11"/>
      <c r="EI115" s="11"/>
      <c r="EJ115" s="11"/>
      <c r="EK115" s="11"/>
      <c r="EL115" s="11"/>
      <c r="EM115" s="11"/>
      <c r="EN115" s="11"/>
      <c r="EO115" s="11"/>
      <c r="EP115" s="11"/>
      <c r="EQ115" s="11"/>
      <c r="ER115" s="11"/>
      <c r="ES115" s="11"/>
      <c r="ET115" s="11"/>
      <c r="EU115" s="11"/>
      <c r="EV115" s="33"/>
      <c r="EW115" s="11"/>
      <c r="EX115" s="11"/>
      <c r="EY115" s="11"/>
      <c r="EZ115" s="11"/>
      <c r="FA115" s="11"/>
      <c r="FB115" s="11"/>
      <c r="FC115" s="11"/>
      <c r="FD115" s="11"/>
      <c r="FE115" s="11"/>
      <c r="FF115" s="11"/>
      <c r="FG115" s="11"/>
      <c r="FH115" s="11"/>
      <c r="FI115" s="11"/>
      <c r="FJ115" s="11"/>
      <c r="FK115" s="11"/>
      <c r="FL115" s="11"/>
      <c r="FM115" s="11"/>
      <c r="FN115" s="11"/>
      <c r="FO115" s="11"/>
      <c r="FP115" s="11"/>
      <c r="FQ115" s="11"/>
      <c r="FR115" s="11"/>
      <c r="FS115" s="11"/>
      <c r="FT115" s="11"/>
      <c r="FU115" s="11"/>
      <c r="FV115" s="11"/>
      <c r="FW115" s="11"/>
      <c r="FX115" s="11"/>
      <c r="FY115" s="11"/>
      <c r="FZ115" s="11"/>
      <c r="GA115" s="11"/>
      <c r="GB115" s="11"/>
      <c r="GC115" s="11"/>
      <c r="GD115" s="11"/>
      <c r="GE115" s="11"/>
      <c r="GF115" s="11"/>
      <c r="GG115" s="11"/>
      <c r="GH115" s="11"/>
      <c r="GI115" s="11"/>
      <c r="GJ115" s="11"/>
      <c r="GK115" s="11"/>
      <c r="GL115" s="11"/>
      <c r="GM115" s="11"/>
      <c r="GN115" s="11"/>
      <c r="GO115" s="11"/>
      <c r="GQ115" s="11"/>
      <c r="GR115" s="11"/>
      <c r="GS115" s="11"/>
    </row>
    <row r="116" spans="1:201" x14ac:dyDescent="0.3">
      <c r="A116" s="11" t="s">
        <v>174</v>
      </c>
      <c r="B116" s="11">
        <v>717.72522445712264</v>
      </c>
      <c r="C116" s="11">
        <v>37.194202829088255</v>
      </c>
      <c r="D116" s="11">
        <v>189.64492433823514</v>
      </c>
      <c r="E116" s="11">
        <v>589.34356924670737</v>
      </c>
      <c r="F116" s="11">
        <v>57.289028309356169</v>
      </c>
      <c r="G116" s="11">
        <v>264.27420693452206</v>
      </c>
      <c r="H116" s="11">
        <v>567.59557622903139</v>
      </c>
      <c r="I116" s="11">
        <v>89.326638701837226</v>
      </c>
      <c r="J116" s="11">
        <v>10.115338280714795</v>
      </c>
      <c r="K116" s="11">
        <v>22.81562880364185</v>
      </c>
      <c r="L116" s="11">
        <v>462.34651928341702</v>
      </c>
      <c r="M116" s="11">
        <v>249.73847460642364</v>
      </c>
      <c r="N116" s="11">
        <v>99.118439370194679</v>
      </c>
      <c r="O116" s="11">
        <v>796.22541897532801</v>
      </c>
      <c r="P116" s="11">
        <v>150.03076041217543</v>
      </c>
      <c r="Q116" s="11">
        <v>213.46336784067287</v>
      </c>
      <c r="R116" s="11">
        <v>148.19875922679537</v>
      </c>
      <c r="S116" s="11">
        <v>106.76064096374512</v>
      </c>
      <c r="T116" s="11">
        <v>117.87883461856356</v>
      </c>
      <c r="U116" s="11">
        <v>1292.2817967773144</v>
      </c>
      <c r="V116" s="11">
        <v>286.20695670784744</v>
      </c>
      <c r="W116" s="11">
        <v>262.57522910785991</v>
      </c>
      <c r="X116" s="11">
        <v>127.33832074116984</v>
      </c>
      <c r="Y116" s="11">
        <v>226.81509801185837</v>
      </c>
      <c r="Z116" s="11">
        <v>105.59404964682705</v>
      </c>
      <c r="AA116" s="11">
        <v>187.225992715725</v>
      </c>
      <c r="AB116" s="11">
        <v>97.453902843898206</v>
      </c>
      <c r="AC116" s="11">
        <v>330.98870514393531</v>
      </c>
      <c r="AD116" s="11">
        <v>239.30925457885635</v>
      </c>
      <c r="AE116" s="11">
        <v>59.219575697372342</v>
      </c>
      <c r="AF116" s="11">
        <v>1294.8886237938536</v>
      </c>
      <c r="AG116" s="11">
        <v>1283.4357031721347</v>
      </c>
      <c r="AH116" s="11">
        <v>1368.3507132229395</v>
      </c>
      <c r="AI116" s="11">
        <v>352.20369593496019</v>
      </c>
      <c r="AJ116" s="11">
        <v>180.85676776615261</v>
      </c>
      <c r="AK116" s="11">
        <v>470.29396972567162</v>
      </c>
      <c r="AL116" s="11">
        <v>767.5721833213305</v>
      </c>
      <c r="AM116" s="11">
        <v>453.06754222440418</v>
      </c>
      <c r="AN116" s="11">
        <v>635.10637061065631</v>
      </c>
      <c r="AO116" s="11">
        <v>743.0757160322197</v>
      </c>
      <c r="AP116" s="11">
        <v>269.77092128031074</v>
      </c>
      <c r="AQ116" s="11">
        <v>176.98772049600746</v>
      </c>
      <c r="AR116" s="11">
        <v>726.20736370855229</v>
      </c>
      <c r="AS116" s="11">
        <v>44.131750585725818</v>
      </c>
      <c r="AT116" s="11">
        <v>253.87280472531262</v>
      </c>
      <c r="AU116" s="11">
        <v>538.90033171518871</v>
      </c>
      <c r="AV116" s="11">
        <v>61.806879552375371</v>
      </c>
      <c r="AW116" s="11">
        <v>239.16939047442543</v>
      </c>
      <c r="AX116" s="11">
        <v>590.19145407741382</v>
      </c>
      <c r="AY116" s="11">
        <v>91.601470687178107</v>
      </c>
      <c r="AZ116" s="11">
        <v>19.458491222898523</v>
      </c>
      <c r="BA116" s="11">
        <v>30.751735908695668</v>
      </c>
      <c r="BB116" s="11">
        <v>407.21201359928909</v>
      </c>
      <c r="BC116" s="11">
        <v>314.12908619481505</v>
      </c>
      <c r="BD116" s="11">
        <v>126.14795726428677</v>
      </c>
      <c r="BE116" s="11">
        <v>836.25336239286855</v>
      </c>
      <c r="BF116" s="11">
        <v>129.245401543589</v>
      </c>
      <c r="BG116" s="11">
        <v>233.45067403750386</v>
      </c>
      <c r="BH116" s="11">
        <v>189.47650447161993</v>
      </c>
      <c r="BI116" s="11">
        <v>125.78497753891385</v>
      </c>
      <c r="BJ116" s="11">
        <v>155.12576304394514</v>
      </c>
      <c r="BK116" s="11">
        <v>1924.7845523237943</v>
      </c>
      <c r="BL116" s="11">
        <v>426.36279119186929</v>
      </c>
      <c r="BM116" s="11">
        <v>446.87962074099823</v>
      </c>
      <c r="BN116" s="11">
        <v>198.90574121744262</v>
      </c>
      <c r="BO116" s="11">
        <v>1037.2732915148461</v>
      </c>
      <c r="BP116" s="11">
        <v>157.73725004859767</v>
      </c>
      <c r="BQ116" s="11">
        <v>391.4134957220391</v>
      </c>
      <c r="BR116" s="11">
        <v>842.25317872229959</v>
      </c>
      <c r="BS116" s="11">
        <v>398.81350525367583</v>
      </c>
      <c r="BT116" s="11">
        <v>252.99257789785179</v>
      </c>
      <c r="BU116" s="11">
        <v>65.742289440429218</v>
      </c>
      <c r="BV116" s="11">
        <v>1341.7251762476733</v>
      </c>
      <c r="BW116" s="11">
        <v>1314.6589814498707</v>
      </c>
      <c r="BX116" s="11">
        <v>1422.3610164556574</v>
      </c>
      <c r="BY116" s="11">
        <v>430.49204678169485</v>
      </c>
      <c r="BZ116" s="11">
        <v>199.52215940167042</v>
      </c>
      <c r="CA116" s="11">
        <v>510.76297484928233</v>
      </c>
      <c r="CB116" s="11">
        <v>767.57218332133084</v>
      </c>
      <c r="CC116" s="11">
        <v>579.08125614251071</v>
      </c>
      <c r="CD116" s="11">
        <v>661.58971100226427</v>
      </c>
      <c r="CE116" s="11">
        <v>743.07571603221936</v>
      </c>
      <c r="CF116" s="11">
        <v>269.77092128031057</v>
      </c>
      <c r="CG116" s="11">
        <v>181.60141661205341</v>
      </c>
      <c r="CH116" s="11">
        <v>1348.2959186983601</v>
      </c>
      <c r="CI116" s="11">
        <v>196.19756397140185</v>
      </c>
      <c r="CJ116" s="11">
        <v>1017.9073753238386</v>
      </c>
      <c r="CK116" s="11">
        <v>2209.1257527236239</v>
      </c>
      <c r="CL116" s="11">
        <v>1117.7120551106398</v>
      </c>
      <c r="CM116" s="11">
        <v>4322.1235374752277</v>
      </c>
      <c r="CN116" s="11">
        <v>3782.2988553442747</v>
      </c>
      <c r="CO116" s="11">
        <v>461.8377103095429</v>
      </c>
      <c r="CP116" s="11">
        <v>646.04674851429058</v>
      </c>
      <c r="CQ116" s="11">
        <v>856.90422852890367</v>
      </c>
      <c r="CR116" s="11">
        <v>1013.5857360035709</v>
      </c>
      <c r="CS116" s="11">
        <v>1025.3318958253283</v>
      </c>
      <c r="CT116" s="11">
        <v>52.175843799236638</v>
      </c>
      <c r="CU116" s="11">
        <v>126.69777486930852</v>
      </c>
      <c r="CV116" s="11">
        <v>247.59292011011013</v>
      </c>
      <c r="CW116" s="11">
        <v>609.49165364423914</v>
      </c>
      <c r="CX116" s="11">
        <v>3431.5478960031651</v>
      </c>
      <c r="CY116" s="11">
        <v>1807.677110681434</v>
      </c>
      <c r="CZ116" s="11">
        <v>737.12793833219052</v>
      </c>
      <c r="DA116" s="11">
        <v>140.6547312578773</v>
      </c>
      <c r="DB116" s="11">
        <v>677.61915426251812</v>
      </c>
      <c r="DC116" s="11">
        <v>1694.4882249436992</v>
      </c>
      <c r="DD116" s="11">
        <v>63.484560156739086</v>
      </c>
      <c r="DE116" s="11">
        <v>2346.3790257580085</v>
      </c>
      <c r="DF116" s="11">
        <v>65710.297841023363</v>
      </c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/>
      <c r="DY116" s="11"/>
      <c r="DZ116" s="11"/>
      <c r="EA116" s="11"/>
      <c r="EB116" s="11"/>
      <c r="EC116" s="11"/>
      <c r="ED116" s="11"/>
      <c r="EE116" s="11"/>
      <c r="EF116" s="11"/>
      <c r="EG116" s="11"/>
      <c r="EH116" s="11"/>
      <c r="EI116" s="11"/>
      <c r="EJ116" s="11"/>
      <c r="EK116" s="11"/>
      <c r="EL116" s="11"/>
      <c r="EM116" s="11"/>
      <c r="EN116" s="11"/>
      <c r="EO116" s="11"/>
      <c r="EP116" s="11"/>
      <c r="EQ116" s="11"/>
      <c r="ER116" s="11"/>
      <c r="ES116" s="11"/>
      <c r="ET116" s="11"/>
      <c r="EU116" s="11"/>
      <c r="EV116" s="33"/>
      <c r="EW116" s="11"/>
      <c r="EX116" s="11"/>
      <c r="EY116" s="11"/>
      <c r="EZ116" s="11"/>
      <c r="FA116" s="11"/>
      <c r="FB116" s="11"/>
      <c r="FC116" s="11"/>
      <c r="FD116" s="11"/>
      <c r="FE116" s="11"/>
      <c r="FF116" s="11"/>
      <c r="FG116" s="11"/>
      <c r="FH116" s="11"/>
      <c r="FI116" s="11"/>
      <c r="FJ116" s="11"/>
      <c r="FK116" s="11"/>
      <c r="FL116" s="11"/>
      <c r="FM116" s="11"/>
      <c r="FN116" s="11"/>
      <c r="FO116" s="11"/>
      <c r="FP116" s="11"/>
      <c r="FQ116" s="11"/>
      <c r="FR116" s="11"/>
      <c r="FS116" s="11"/>
      <c r="FT116" s="11"/>
      <c r="FU116" s="11"/>
      <c r="FV116" s="11"/>
      <c r="FW116" s="11"/>
      <c r="FX116" s="11"/>
      <c r="FY116" s="11"/>
      <c r="FZ116" s="11"/>
      <c r="GA116" s="11"/>
      <c r="GB116" s="11"/>
      <c r="GC116" s="11"/>
      <c r="GD116" s="11"/>
      <c r="GE116" s="11"/>
      <c r="GF116" s="11"/>
      <c r="GG116" s="11"/>
      <c r="GH116" s="11"/>
      <c r="GI116" s="11"/>
      <c r="GJ116" s="11"/>
      <c r="GK116" s="11"/>
      <c r="GL116" s="11"/>
      <c r="GM116" s="11"/>
      <c r="GN116" s="11"/>
      <c r="GO116" s="11"/>
      <c r="GQ116" s="11"/>
      <c r="GR116" s="11"/>
      <c r="GS116" s="11"/>
    </row>
    <row r="117" spans="1:201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  <c r="DW117" s="11"/>
      <c r="DX117" s="11"/>
      <c r="DY117" s="11"/>
      <c r="DZ117" s="11"/>
      <c r="EA117" s="11"/>
      <c r="EB117" s="11"/>
      <c r="EC117" s="11"/>
      <c r="ED117" s="11"/>
      <c r="EE117" s="11"/>
      <c r="EF117" s="11"/>
      <c r="EG117" s="11"/>
      <c r="EH117" s="11"/>
      <c r="EI117" s="11"/>
      <c r="EJ117" s="11"/>
      <c r="EK117" s="11"/>
      <c r="EL117" s="11"/>
      <c r="EM117" s="11"/>
      <c r="EN117" s="11"/>
      <c r="EO117" s="11"/>
      <c r="EP117" s="11"/>
      <c r="EQ117" s="11"/>
      <c r="ER117" s="11"/>
      <c r="ES117" s="11"/>
      <c r="ET117" s="11"/>
      <c r="EU117" s="11"/>
      <c r="EV117" s="33"/>
      <c r="EW117" s="11"/>
      <c r="EX117" s="11"/>
      <c r="EY117" s="11"/>
      <c r="EZ117" s="11"/>
      <c r="FA117" s="11"/>
      <c r="FB117" s="11"/>
      <c r="FC117" s="11"/>
      <c r="FD117" s="11"/>
      <c r="FE117" s="11"/>
      <c r="FF117" s="11"/>
      <c r="FG117" s="11"/>
      <c r="FH117" s="11"/>
      <c r="FI117" s="11"/>
      <c r="FJ117" s="11"/>
      <c r="FK117" s="11"/>
      <c r="FL117" s="11"/>
      <c r="FM117" s="11"/>
      <c r="FN117" s="11"/>
      <c r="FO117" s="11"/>
      <c r="FP117" s="11"/>
      <c r="FQ117" s="11"/>
      <c r="FR117" s="11"/>
      <c r="FS117" s="11"/>
      <c r="FT117" s="11"/>
      <c r="FU117" s="11"/>
      <c r="FV117" s="11"/>
      <c r="FW117" s="11"/>
      <c r="FX117" s="11"/>
      <c r="FY117" s="11"/>
      <c r="FZ117" s="11"/>
      <c r="GA117" s="11"/>
      <c r="GB117" s="11"/>
      <c r="GC117" s="11"/>
      <c r="GD117" s="11"/>
      <c r="GE117" s="11"/>
      <c r="GF117" s="11"/>
      <c r="GG117" s="11"/>
      <c r="GH117" s="11"/>
      <c r="GI117" s="11"/>
      <c r="GJ117" s="11"/>
      <c r="GK117" s="11"/>
      <c r="GL117" s="11"/>
      <c r="GM117" s="11"/>
      <c r="GN117" s="11"/>
      <c r="GO117" s="11"/>
      <c r="GQ117" s="11"/>
      <c r="GR117" s="11"/>
      <c r="GS117" s="11"/>
    </row>
    <row r="118" spans="1:201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/>
      <c r="DY118" s="11"/>
      <c r="DZ118" s="11"/>
      <c r="EA118" s="11"/>
      <c r="EB118" s="11"/>
      <c r="EC118" s="11"/>
      <c r="ED118" s="11"/>
      <c r="EE118" s="11"/>
      <c r="EF118" s="11"/>
      <c r="EG118" s="11"/>
      <c r="EH118" s="11"/>
      <c r="EI118" s="11"/>
      <c r="EJ118" s="11"/>
      <c r="EK118" s="11"/>
      <c r="EL118" s="11"/>
      <c r="EM118" s="11"/>
      <c r="EN118" s="11"/>
      <c r="EO118" s="11"/>
      <c r="EP118" s="11"/>
      <c r="EQ118" s="11"/>
      <c r="ER118" s="11"/>
      <c r="ES118" s="11"/>
      <c r="ET118" s="11"/>
      <c r="EU118" s="11"/>
      <c r="EV118" s="33"/>
      <c r="EW118" s="11"/>
      <c r="EX118" s="11"/>
      <c r="EY118" s="11"/>
      <c r="EZ118" s="11"/>
      <c r="FA118" s="11"/>
      <c r="FB118" s="11"/>
      <c r="FC118" s="11"/>
      <c r="FD118" s="11"/>
      <c r="FE118" s="11"/>
      <c r="FF118" s="11"/>
      <c r="FG118" s="11"/>
      <c r="FH118" s="11"/>
      <c r="FI118" s="11"/>
      <c r="FJ118" s="11"/>
      <c r="FK118" s="11"/>
      <c r="FL118" s="11"/>
      <c r="FM118" s="11"/>
      <c r="FN118" s="11"/>
      <c r="FO118" s="11"/>
      <c r="FP118" s="11"/>
      <c r="FQ118" s="11"/>
      <c r="FR118" s="11"/>
      <c r="FS118" s="11"/>
      <c r="FT118" s="11"/>
      <c r="FU118" s="11"/>
      <c r="FV118" s="11"/>
      <c r="FW118" s="11"/>
      <c r="FX118" s="11"/>
      <c r="FY118" s="11"/>
      <c r="FZ118" s="11"/>
      <c r="GA118" s="11"/>
      <c r="GB118" s="11"/>
      <c r="GC118" s="11"/>
      <c r="GD118" s="11"/>
      <c r="GE118" s="11"/>
      <c r="GF118" s="11"/>
      <c r="GG118" s="11"/>
      <c r="GH118" s="11"/>
      <c r="GI118" s="11"/>
      <c r="GJ118" s="11"/>
      <c r="GK118" s="11"/>
      <c r="GL118" s="11"/>
      <c r="GM118" s="11"/>
      <c r="GN118" s="11"/>
      <c r="GO118" s="11"/>
      <c r="GQ118" s="11"/>
      <c r="GR118" s="11"/>
      <c r="GS118" s="11"/>
    </row>
    <row r="119" spans="1:201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  <c r="EM119" s="11"/>
      <c r="EN119" s="11"/>
      <c r="EO119" s="11"/>
      <c r="EP119" s="11"/>
      <c r="EQ119" s="11"/>
      <c r="ER119" s="11"/>
      <c r="ES119" s="11"/>
      <c r="ET119" s="11"/>
      <c r="EU119" s="11"/>
      <c r="EV119" s="11"/>
      <c r="EW119" s="11"/>
      <c r="EX119" s="11"/>
      <c r="EY119" s="11"/>
      <c r="EZ119" s="11"/>
      <c r="FA119" s="11"/>
      <c r="FB119" s="11"/>
      <c r="FC119" s="11"/>
      <c r="FD119" s="11"/>
      <c r="FE119" s="11"/>
      <c r="FF119" s="11"/>
      <c r="FG119" s="11"/>
      <c r="FH119" s="11"/>
      <c r="FI119" s="11"/>
      <c r="FJ119" s="11"/>
      <c r="FK119" s="11"/>
      <c r="FL119" s="11"/>
      <c r="FM119" s="11"/>
      <c r="FN119" s="11"/>
      <c r="FO119" s="11"/>
      <c r="FP119" s="11"/>
      <c r="FQ119" s="11"/>
      <c r="FR119" s="11"/>
      <c r="FS119" s="11"/>
      <c r="FT119" s="11"/>
      <c r="FU119" s="11"/>
      <c r="FV119" s="11"/>
      <c r="FW119" s="11"/>
      <c r="FX119" s="11"/>
      <c r="FY119" s="11"/>
      <c r="FZ119" s="11"/>
      <c r="GA119" s="11"/>
      <c r="GB119" s="11"/>
      <c r="GC119" s="11"/>
      <c r="GD119" s="11"/>
      <c r="GE119" s="11"/>
      <c r="GF119" s="11"/>
      <c r="GG119" s="11"/>
      <c r="GH119" s="11"/>
      <c r="GI119" s="11"/>
      <c r="GJ119" s="11"/>
      <c r="GK119" s="11"/>
      <c r="GL119" s="11"/>
      <c r="GM119" s="11"/>
      <c r="GN119" s="11"/>
      <c r="GO119" s="11"/>
      <c r="GQ119" s="11"/>
      <c r="GR119" s="11"/>
      <c r="GS119" s="11"/>
    </row>
    <row r="120" spans="1:201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  <c r="ES120" s="11"/>
      <c r="ET120" s="11"/>
      <c r="EU120" s="11"/>
      <c r="EV120" s="11"/>
      <c r="EW120" s="11"/>
      <c r="EX120" s="11"/>
      <c r="EY120" s="11"/>
      <c r="EZ120" s="11"/>
      <c r="FA120" s="11"/>
      <c r="FB120" s="11"/>
      <c r="FC120" s="11"/>
      <c r="FD120" s="11"/>
      <c r="FE120" s="11"/>
      <c r="FF120" s="11"/>
      <c r="FG120" s="11"/>
      <c r="FH120" s="11"/>
      <c r="FI120" s="11"/>
      <c r="FJ120" s="11"/>
      <c r="FK120" s="11"/>
      <c r="FL120" s="11"/>
      <c r="FM120" s="11"/>
      <c r="FN120" s="11"/>
      <c r="FO120" s="11"/>
      <c r="FP120" s="11"/>
      <c r="FQ120" s="11"/>
      <c r="FR120" s="11"/>
      <c r="FS120" s="11"/>
      <c r="FT120" s="11"/>
      <c r="FU120" s="11"/>
      <c r="FV120" s="11"/>
      <c r="FW120" s="11"/>
      <c r="FX120" s="11"/>
      <c r="FY120" s="11"/>
      <c r="FZ120" s="11"/>
      <c r="GA120" s="11"/>
      <c r="GB120" s="11"/>
      <c r="GC120" s="11"/>
      <c r="GD120" s="11"/>
      <c r="GE120" s="11"/>
      <c r="GF120" s="11"/>
      <c r="GG120" s="11"/>
      <c r="GH120" s="11"/>
      <c r="GI120" s="11"/>
      <c r="GJ120" s="11"/>
      <c r="GK120" s="11"/>
      <c r="GL120" s="11"/>
      <c r="GM120" s="11"/>
      <c r="GN120" s="11"/>
      <c r="GO120" s="11"/>
      <c r="GQ120" s="11"/>
      <c r="GR120" s="11"/>
      <c r="GS120" s="11"/>
    </row>
    <row r="121" spans="1:201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/>
      <c r="ET121" s="11"/>
      <c r="EU121" s="11"/>
      <c r="EV121" s="11"/>
      <c r="EW121" s="11"/>
      <c r="EX121" s="11"/>
      <c r="EY121" s="11"/>
      <c r="EZ121" s="11"/>
      <c r="FA121" s="11"/>
      <c r="FB121" s="11"/>
      <c r="FC121" s="11"/>
      <c r="FD121" s="11"/>
      <c r="FE121" s="11"/>
      <c r="FF121" s="11"/>
      <c r="FG121" s="11"/>
      <c r="FH121" s="11"/>
      <c r="FI121" s="11"/>
      <c r="FJ121" s="11"/>
      <c r="FK121" s="11"/>
      <c r="FL121" s="11"/>
      <c r="FM121" s="11"/>
      <c r="FN121" s="11"/>
      <c r="FO121" s="11"/>
      <c r="FP121" s="11"/>
      <c r="FQ121" s="11"/>
      <c r="FR121" s="11"/>
      <c r="FS121" s="11"/>
      <c r="FT121" s="11"/>
      <c r="FU121" s="11"/>
      <c r="FV121" s="11"/>
      <c r="FW121" s="11"/>
      <c r="FX121" s="11"/>
      <c r="FY121" s="11"/>
      <c r="FZ121" s="11"/>
      <c r="GA121" s="11"/>
      <c r="GB121" s="11"/>
      <c r="GC121" s="11"/>
      <c r="GD121" s="11"/>
      <c r="GE121" s="11"/>
      <c r="GF121" s="11"/>
      <c r="GG121" s="11"/>
      <c r="GH121" s="11"/>
      <c r="GI121" s="11"/>
      <c r="GJ121" s="11"/>
      <c r="GK121" s="11"/>
      <c r="GL121" s="11"/>
      <c r="GM121" s="11"/>
      <c r="GN121" s="11"/>
      <c r="GO121" s="11"/>
      <c r="GQ121" s="11"/>
      <c r="GR121" s="11"/>
      <c r="GS121" s="11"/>
    </row>
    <row r="122" spans="1:201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  <c r="EM122" s="11"/>
      <c r="EN122" s="11"/>
      <c r="EO122" s="11"/>
      <c r="EP122" s="11"/>
      <c r="EQ122" s="11"/>
      <c r="ER122" s="11"/>
      <c r="ES122" s="11"/>
      <c r="ET122" s="11"/>
      <c r="EU122" s="11"/>
      <c r="EV122" s="11"/>
      <c r="EW122" s="11"/>
      <c r="EX122" s="11"/>
      <c r="EY122" s="11"/>
      <c r="EZ122" s="11"/>
      <c r="FA122" s="11"/>
      <c r="FB122" s="11"/>
      <c r="FC122" s="11"/>
      <c r="FD122" s="11"/>
      <c r="FE122" s="11"/>
      <c r="FF122" s="11"/>
      <c r="FG122" s="11"/>
      <c r="FH122" s="11"/>
      <c r="FI122" s="11"/>
      <c r="FJ122" s="11"/>
      <c r="FK122" s="11"/>
      <c r="FL122" s="11"/>
      <c r="FM122" s="11"/>
      <c r="FN122" s="11"/>
      <c r="FO122" s="11"/>
      <c r="FP122" s="11"/>
      <c r="FQ122" s="11"/>
      <c r="FR122" s="11"/>
      <c r="FS122" s="11"/>
      <c r="FT122" s="11"/>
      <c r="FU122" s="11"/>
      <c r="FV122" s="11"/>
      <c r="FW122" s="11"/>
      <c r="FX122" s="11"/>
      <c r="FY122" s="11"/>
      <c r="FZ122" s="11"/>
      <c r="GA122" s="11"/>
      <c r="GB122" s="11"/>
      <c r="GC122" s="11"/>
      <c r="GD122" s="11"/>
      <c r="GE122" s="11"/>
      <c r="GF122" s="11"/>
      <c r="GG122" s="11"/>
      <c r="GH122" s="11"/>
      <c r="GI122" s="11"/>
      <c r="GJ122" s="11"/>
      <c r="GK122" s="11"/>
      <c r="GL122" s="11"/>
      <c r="GM122" s="11"/>
      <c r="GN122" s="11"/>
      <c r="GO122" s="11"/>
      <c r="GQ122" s="11"/>
      <c r="GR122" s="11"/>
      <c r="GS122" s="11"/>
    </row>
    <row r="123" spans="1:201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/>
      <c r="ET123" s="11"/>
      <c r="EU123" s="11"/>
      <c r="EV123" s="11"/>
      <c r="EW123" s="11"/>
      <c r="EX123" s="11"/>
      <c r="EY123" s="11"/>
      <c r="EZ123" s="11"/>
      <c r="FA123" s="11"/>
      <c r="FB123" s="11"/>
      <c r="FC123" s="11"/>
      <c r="FD123" s="11"/>
      <c r="FE123" s="11"/>
      <c r="FF123" s="11"/>
      <c r="FG123" s="11"/>
      <c r="FH123" s="11"/>
      <c r="FI123" s="11"/>
      <c r="FJ123" s="11"/>
      <c r="FK123" s="11"/>
      <c r="FL123" s="11"/>
      <c r="FM123" s="11"/>
      <c r="FN123" s="11"/>
      <c r="FO123" s="11"/>
      <c r="FP123" s="11"/>
      <c r="FQ123" s="11"/>
      <c r="FR123" s="11"/>
      <c r="FS123" s="11"/>
      <c r="FT123" s="11"/>
      <c r="FU123" s="11"/>
      <c r="FV123" s="11"/>
      <c r="FW123" s="11"/>
      <c r="FX123" s="11"/>
      <c r="FY123" s="11"/>
      <c r="FZ123" s="11"/>
      <c r="GA123" s="11"/>
      <c r="GB123" s="11"/>
      <c r="GC123" s="11"/>
      <c r="GD123" s="11"/>
      <c r="GE123" s="11"/>
      <c r="GF123" s="11"/>
      <c r="GG123" s="11"/>
      <c r="GH123" s="11"/>
      <c r="GI123" s="11"/>
      <c r="GJ123" s="11"/>
      <c r="GK123" s="11"/>
      <c r="GL123" s="11"/>
      <c r="GM123" s="11"/>
      <c r="GN123" s="11"/>
      <c r="GO123" s="11"/>
      <c r="GQ123" s="11"/>
      <c r="GR123" s="11"/>
      <c r="GS123" s="11"/>
    </row>
    <row r="124" spans="1:201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/>
      <c r="EU124" s="11"/>
      <c r="EV124" s="11"/>
      <c r="EW124" s="11"/>
      <c r="EX124" s="11"/>
      <c r="EY124" s="11"/>
      <c r="EZ124" s="11"/>
      <c r="FA124" s="11"/>
      <c r="FB124" s="11"/>
      <c r="FC124" s="11"/>
      <c r="FD124" s="11"/>
      <c r="FE124" s="11"/>
      <c r="FF124" s="11"/>
      <c r="FG124" s="11"/>
      <c r="FH124" s="11"/>
      <c r="FI124" s="11"/>
      <c r="FJ124" s="11"/>
      <c r="FK124" s="11"/>
      <c r="FL124" s="11"/>
      <c r="FM124" s="11"/>
      <c r="FN124" s="11"/>
      <c r="FO124" s="11"/>
      <c r="FP124" s="11"/>
      <c r="FQ124" s="11"/>
      <c r="FR124" s="11"/>
      <c r="FS124" s="11"/>
      <c r="FT124" s="11"/>
      <c r="FU124" s="11"/>
      <c r="FV124" s="11"/>
      <c r="FW124" s="11"/>
      <c r="FX124" s="11"/>
      <c r="FY124" s="11"/>
      <c r="FZ124" s="11"/>
      <c r="GA124" s="11"/>
      <c r="GB124" s="11"/>
      <c r="GC124" s="11"/>
      <c r="GD124" s="11"/>
      <c r="GE124" s="11"/>
      <c r="GF124" s="11"/>
      <c r="GG124" s="11"/>
      <c r="GH124" s="11"/>
      <c r="GI124" s="11"/>
      <c r="GJ124" s="11"/>
      <c r="GK124" s="11"/>
      <c r="GL124" s="11"/>
      <c r="GM124" s="11"/>
      <c r="GN124" s="11"/>
      <c r="GO124" s="11"/>
      <c r="GQ124" s="11"/>
      <c r="GR124" s="11"/>
      <c r="GS124" s="11"/>
    </row>
    <row r="125" spans="1:201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/>
      <c r="EV125" s="11"/>
      <c r="EW125" s="11"/>
      <c r="EX125" s="11"/>
      <c r="EY125" s="11"/>
      <c r="EZ125" s="11"/>
      <c r="FA125" s="11"/>
      <c r="FB125" s="11"/>
      <c r="FC125" s="11"/>
      <c r="FD125" s="11"/>
      <c r="FE125" s="11"/>
      <c r="FF125" s="11"/>
      <c r="FG125" s="11"/>
      <c r="FH125" s="11"/>
      <c r="FI125" s="11"/>
      <c r="FJ125" s="11"/>
      <c r="FK125" s="11"/>
      <c r="FL125" s="11"/>
      <c r="FM125" s="11"/>
      <c r="FN125" s="11"/>
      <c r="FO125" s="11"/>
      <c r="FP125" s="11"/>
      <c r="FQ125" s="11"/>
      <c r="FR125" s="11"/>
      <c r="FS125" s="11"/>
      <c r="FT125" s="11"/>
      <c r="FU125" s="11"/>
      <c r="FV125" s="11"/>
      <c r="FW125" s="11"/>
      <c r="FX125" s="11"/>
      <c r="FY125" s="11"/>
      <c r="FZ125" s="11"/>
      <c r="GA125" s="11"/>
      <c r="GB125" s="11"/>
      <c r="GC125" s="11"/>
      <c r="GD125" s="11"/>
      <c r="GE125" s="11"/>
      <c r="GF125" s="11"/>
      <c r="GG125" s="11"/>
      <c r="GH125" s="11"/>
      <c r="GI125" s="11"/>
      <c r="GJ125" s="11"/>
      <c r="GK125" s="11"/>
      <c r="GL125" s="11"/>
      <c r="GM125" s="11"/>
      <c r="GN125" s="11"/>
      <c r="GO125" s="11"/>
      <c r="GQ125" s="11"/>
      <c r="GR125" s="11"/>
      <c r="GS125" s="11"/>
    </row>
    <row r="126" spans="1:201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/>
      <c r="EV126" s="11"/>
      <c r="EW126" s="11"/>
      <c r="EX126" s="11"/>
      <c r="EY126" s="11"/>
      <c r="EZ126" s="11"/>
      <c r="FA126" s="11"/>
      <c r="FB126" s="11"/>
      <c r="FC126" s="11"/>
      <c r="FD126" s="11"/>
      <c r="FE126" s="11"/>
      <c r="FF126" s="11"/>
      <c r="FG126" s="11"/>
      <c r="FH126" s="11"/>
      <c r="FI126" s="11"/>
      <c r="FJ126" s="11"/>
      <c r="FK126" s="11"/>
      <c r="FL126" s="11"/>
      <c r="FM126" s="11"/>
      <c r="FN126" s="11"/>
      <c r="FO126" s="11"/>
      <c r="FP126" s="11"/>
      <c r="FQ126" s="11"/>
      <c r="FR126" s="11"/>
      <c r="FS126" s="11"/>
      <c r="FT126" s="11"/>
      <c r="FU126" s="11"/>
      <c r="FV126" s="11"/>
      <c r="FW126" s="11"/>
      <c r="FX126" s="11"/>
      <c r="FY126" s="11"/>
      <c r="FZ126" s="11"/>
      <c r="GA126" s="11"/>
      <c r="GB126" s="11"/>
      <c r="GC126" s="11"/>
      <c r="GD126" s="11"/>
      <c r="GE126" s="11"/>
      <c r="GF126" s="11"/>
      <c r="GG126" s="11"/>
      <c r="GH126" s="11"/>
      <c r="GI126" s="11"/>
      <c r="GJ126" s="11"/>
      <c r="GK126" s="11"/>
      <c r="GL126" s="11"/>
      <c r="GM126" s="11"/>
      <c r="GN126" s="11"/>
      <c r="GO126" s="11"/>
      <c r="GQ126" s="11"/>
      <c r="GR126" s="11"/>
      <c r="GS126" s="11"/>
    </row>
    <row r="127" spans="1:201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  <c r="ES127" s="11"/>
      <c r="ET127" s="11"/>
      <c r="EU127" s="11"/>
      <c r="EV127" s="11"/>
      <c r="EW127" s="11"/>
      <c r="EX127" s="11"/>
      <c r="EY127" s="11"/>
      <c r="EZ127" s="11"/>
      <c r="FA127" s="11"/>
      <c r="FB127" s="11"/>
      <c r="FC127" s="11"/>
      <c r="FD127" s="11"/>
      <c r="FE127" s="11"/>
      <c r="FF127" s="11"/>
      <c r="FG127" s="11"/>
      <c r="FH127" s="11"/>
      <c r="FI127" s="11"/>
      <c r="FJ127" s="11"/>
      <c r="FK127" s="11"/>
      <c r="FL127" s="11"/>
      <c r="FM127" s="11"/>
      <c r="FN127" s="11"/>
      <c r="FO127" s="11"/>
      <c r="FP127" s="11"/>
      <c r="FQ127" s="11"/>
      <c r="FR127" s="11"/>
      <c r="FS127" s="11"/>
      <c r="FT127" s="11"/>
      <c r="FU127" s="11"/>
      <c r="FV127" s="11"/>
      <c r="FW127" s="11"/>
      <c r="FX127" s="11"/>
      <c r="FY127" s="11"/>
      <c r="FZ127" s="11"/>
      <c r="GA127" s="11"/>
      <c r="GB127" s="11"/>
      <c r="GC127" s="11"/>
      <c r="GD127" s="11"/>
      <c r="GE127" s="11"/>
      <c r="GF127" s="11"/>
      <c r="GG127" s="11"/>
      <c r="GH127" s="11"/>
      <c r="GI127" s="11"/>
      <c r="GJ127" s="11"/>
      <c r="GK127" s="11"/>
      <c r="GL127" s="11"/>
      <c r="GM127" s="11"/>
      <c r="GN127" s="11"/>
      <c r="GO127" s="11"/>
      <c r="GQ127" s="11"/>
      <c r="GR127" s="11"/>
      <c r="GS127" s="11"/>
    </row>
    <row r="128" spans="1:201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/>
      <c r="ES128" s="11"/>
      <c r="ET128" s="11"/>
      <c r="EU128" s="11"/>
      <c r="EV128" s="11"/>
      <c r="EW128" s="11"/>
      <c r="EX128" s="11"/>
      <c r="EY128" s="11"/>
      <c r="EZ128" s="11"/>
      <c r="FA128" s="11"/>
      <c r="FB128" s="11"/>
      <c r="FC128" s="11"/>
      <c r="FD128" s="11"/>
      <c r="FE128" s="11"/>
      <c r="FF128" s="11"/>
      <c r="FG128" s="11"/>
      <c r="FH128" s="11"/>
      <c r="FI128" s="11"/>
      <c r="FJ128" s="11"/>
      <c r="FK128" s="11"/>
      <c r="FL128" s="11"/>
      <c r="FM128" s="11"/>
      <c r="FN128" s="11"/>
      <c r="FO128" s="11"/>
      <c r="FP128" s="11"/>
      <c r="FQ128" s="11"/>
      <c r="FR128" s="11"/>
      <c r="FS128" s="11"/>
      <c r="FT128" s="11"/>
      <c r="FU128" s="11"/>
      <c r="FV128" s="11"/>
      <c r="FW128" s="11"/>
      <c r="FX128" s="11"/>
      <c r="FY128" s="11"/>
      <c r="FZ128" s="11"/>
      <c r="GA128" s="11"/>
      <c r="GB128" s="11"/>
      <c r="GC128" s="11"/>
      <c r="GD128" s="11"/>
      <c r="GE128" s="11"/>
      <c r="GF128" s="11"/>
      <c r="GG128" s="11"/>
      <c r="GH128" s="11"/>
      <c r="GI128" s="11"/>
      <c r="GJ128" s="11"/>
      <c r="GK128" s="11"/>
      <c r="GL128" s="11"/>
      <c r="GM128" s="11"/>
      <c r="GN128" s="11"/>
      <c r="GO128" s="11"/>
      <c r="GQ128" s="11"/>
      <c r="GR128" s="11"/>
      <c r="GS128" s="31"/>
    </row>
    <row r="129" spans="1:201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  <c r="EM129" s="11"/>
      <c r="EN129" s="11"/>
      <c r="EO129" s="11"/>
      <c r="EP129" s="11"/>
      <c r="EQ129" s="11"/>
      <c r="ER129" s="11"/>
      <c r="ES129" s="11"/>
      <c r="ET129" s="11"/>
      <c r="EU129" s="11"/>
      <c r="EV129" s="11"/>
      <c r="EW129" s="11"/>
      <c r="EX129" s="11"/>
      <c r="EY129" s="11"/>
      <c r="EZ129" s="11"/>
      <c r="FA129" s="11"/>
      <c r="FB129" s="11"/>
      <c r="FC129" s="11"/>
      <c r="FD129" s="11"/>
      <c r="FE129" s="11"/>
      <c r="FF129" s="11"/>
      <c r="FG129" s="11"/>
      <c r="FH129" s="11"/>
      <c r="FI129" s="11"/>
      <c r="FJ129" s="11"/>
      <c r="FK129" s="11"/>
      <c r="FL129" s="11"/>
      <c r="FM129" s="11"/>
      <c r="FN129" s="11"/>
      <c r="FO129" s="11"/>
      <c r="FP129" s="11"/>
      <c r="FQ129" s="11"/>
      <c r="FR129" s="11"/>
      <c r="FS129" s="11"/>
      <c r="FT129" s="11"/>
      <c r="FU129" s="11"/>
      <c r="FV129" s="11"/>
      <c r="FW129" s="11"/>
      <c r="FX129" s="11"/>
      <c r="FY129" s="11"/>
      <c r="FZ129" s="11"/>
      <c r="GA129" s="11"/>
      <c r="GB129" s="11"/>
      <c r="GC129" s="11"/>
      <c r="GD129" s="11"/>
      <c r="GE129" s="11"/>
      <c r="GF129" s="11"/>
      <c r="GG129" s="11"/>
      <c r="GH129" s="11"/>
      <c r="GI129" s="11"/>
      <c r="GJ129" s="11"/>
      <c r="GK129" s="11"/>
      <c r="GL129" s="11"/>
      <c r="GM129" s="11"/>
      <c r="GN129" s="11"/>
      <c r="GO129" s="11"/>
      <c r="GQ129" s="11"/>
      <c r="GR129" s="11"/>
      <c r="GS129" s="11"/>
    </row>
    <row r="130" spans="1:201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  <c r="EM130" s="11"/>
      <c r="EN130" s="11"/>
      <c r="EO130" s="11"/>
      <c r="EP130" s="11"/>
      <c r="EQ130" s="11"/>
      <c r="ER130" s="11"/>
      <c r="ES130" s="11"/>
      <c r="ET130" s="11"/>
      <c r="EU130" s="11"/>
      <c r="EV130" s="11"/>
      <c r="EW130" s="11"/>
      <c r="EX130" s="11"/>
      <c r="EY130" s="11"/>
      <c r="EZ130" s="11"/>
      <c r="FA130" s="11"/>
      <c r="FB130" s="11"/>
      <c r="FC130" s="11"/>
      <c r="FD130" s="11"/>
      <c r="FE130" s="11"/>
      <c r="FF130" s="11"/>
      <c r="FG130" s="11"/>
      <c r="FH130" s="11"/>
      <c r="FI130" s="11"/>
      <c r="FJ130" s="11"/>
      <c r="FK130" s="11"/>
      <c r="FL130" s="11"/>
      <c r="FM130" s="11"/>
      <c r="FN130" s="11"/>
      <c r="FO130" s="11"/>
      <c r="FP130" s="11"/>
      <c r="FQ130" s="11"/>
      <c r="FR130" s="11"/>
      <c r="FS130" s="11"/>
      <c r="FT130" s="11"/>
      <c r="FU130" s="11"/>
      <c r="FV130" s="11"/>
      <c r="FW130" s="11"/>
      <c r="FX130" s="11"/>
      <c r="FY130" s="11"/>
      <c r="FZ130" s="11"/>
      <c r="GA130" s="11"/>
      <c r="GB130" s="11"/>
      <c r="GC130" s="11"/>
      <c r="GD130" s="11"/>
      <c r="GE130" s="11"/>
      <c r="GF130" s="11"/>
      <c r="GG130" s="11"/>
      <c r="GH130" s="11"/>
      <c r="GI130" s="11"/>
      <c r="GJ130" s="11"/>
      <c r="GK130" s="11"/>
      <c r="GL130" s="11"/>
      <c r="GM130" s="11"/>
      <c r="GN130" s="11"/>
      <c r="GO130" s="11"/>
      <c r="GQ130" s="11"/>
      <c r="GR130" s="11"/>
      <c r="GS130" s="11"/>
    </row>
    <row r="131" spans="1:201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/>
      <c r="EL131" s="11"/>
      <c r="EM131" s="11"/>
      <c r="EN131" s="11"/>
      <c r="EO131" s="11"/>
      <c r="EP131" s="11"/>
      <c r="EQ131" s="11"/>
      <c r="ER131" s="11"/>
      <c r="ES131" s="11"/>
      <c r="ET131" s="11"/>
      <c r="EU131" s="11"/>
      <c r="EV131" s="11"/>
      <c r="EW131" s="11"/>
      <c r="EX131" s="11"/>
      <c r="EY131" s="11"/>
      <c r="EZ131" s="11"/>
      <c r="FA131" s="11"/>
      <c r="FB131" s="11"/>
      <c r="FC131" s="11"/>
      <c r="FD131" s="11"/>
      <c r="FE131" s="11"/>
      <c r="FF131" s="11"/>
      <c r="FG131" s="11"/>
      <c r="FH131" s="11"/>
      <c r="FI131" s="11"/>
      <c r="FJ131" s="11"/>
      <c r="FK131" s="11"/>
      <c r="FL131" s="11"/>
      <c r="FM131" s="11"/>
      <c r="FN131" s="11"/>
      <c r="FO131" s="11"/>
      <c r="FP131" s="11"/>
      <c r="FQ131" s="11"/>
      <c r="FR131" s="11"/>
      <c r="FS131" s="11"/>
      <c r="FT131" s="11"/>
      <c r="FU131" s="11"/>
      <c r="FV131" s="11"/>
      <c r="FW131" s="11"/>
      <c r="FX131" s="11"/>
      <c r="FY131" s="11"/>
      <c r="FZ131" s="11"/>
      <c r="GA131" s="11"/>
      <c r="GB131" s="11"/>
      <c r="GC131" s="11"/>
      <c r="GD131" s="11"/>
      <c r="GE131" s="11"/>
      <c r="GF131" s="11"/>
      <c r="GG131" s="11"/>
      <c r="GH131" s="11"/>
      <c r="GI131" s="11"/>
      <c r="GJ131" s="11"/>
      <c r="GK131" s="11"/>
      <c r="GL131" s="11"/>
      <c r="GM131" s="11"/>
      <c r="GN131" s="11"/>
      <c r="GO131" s="11"/>
      <c r="GQ131" s="11"/>
      <c r="GR131" s="11"/>
      <c r="GS131" s="11"/>
    </row>
    <row r="132" spans="1:201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/>
      <c r="EL132" s="11"/>
      <c r="EM132" s="11"/>
      <c r="EN132" s="11"/>
      <c r="EO132" s="11"/>
      <c r="EP132" s="11"/>
      <c r="EQ132" s="11"/>
      <c r="ER132" s="11"/>
      <c r="ES132" s="11"/>
      <c r="ET132" s="11"/>
      <c r="EU132" s="11"/>
      <c r="EV132" s="11"/>
      <c r="EW132" s="11"/>
      <c r="EX132" s="11"/>
      <c r="EY132" s="11"/>
      <c r="EZ132" s="11"/>
      <c r="FA132" s="11"/>
      <c r="FB132" s="11"/>
      <c r="FC132" s="11"/>
      <c r="FD132" s="11"/>
      <c r="FE132" s="11"/>
      <c r="FF132" s="11"/>
      <c r="FG132" s="11"/>
      <c r="FH132" s="11"/>
      <c r="FI132" s="11"/>
      <c r="FJ132" s="11"/>
      <c r="FK132" s="11"/>
      <c r="FL132" s="11"/>
      <c r="FM132" s="11"/>
      <c r="FN132" s="11"/>
      <c r="FO132" s="11"/>
      <c r="FP132" s="11"/>
      <c r="FQ132" s="11"/>
      <c r="FR132" s="11"/>
      <c r="FS132" s="11"/>
      <c r="FT132" s="11"/>
      <c r="FU132" s="11"/>
      <c r="FV132" s="11"/>
      <c r="FW132" s="11"/>
      <c r="FX132" s="11"/>
      <c r="FY132" s="11"/>
      <c r="FZ132" s="11"/>
      <c r="GA132" s="11"/>
      <c r="GB132" s="11"/>
      <c r="GC132" s="11"/>
      <c r="GD132" s="11"/>
      <c r="GE132" s="11"/>
      <c r="GF132" s="11"/>
      <c r="GG132" s="11"/>
      <c r="GH132" s="11"/>
      <c r="GI132" s="11"/>
      <c r="GJ132" s="11"/>
      <c r="GK132" s="11"/>
      <c r="GL132" s="11"/>
      <c r="GM132" s="11"/>
      <c r="GN132" s="11"/>
      <c r="GO132" s="11"/>
      <c r="GQ132" s="11"/>
      <c r="GR132" s="11"/>
      <c r="GS132" s="11"/>
    </row>
    <row r="133" spans="1:201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/>
      <c r="DV133" s="11"/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/>
      <c r="EL133" s="11"/>
      <c r="EM133" s="11"/>
      <c r="EN133" s="11"/>
      <c r="EO133" s="11"/>
      <c r="EP133" s="11"/>
      <c r="EQ133" s="11"/>
      <c r="ER133" s="11"/>
      <c r="ES133" s="11"/>
      <c r="ET133" s="11"/>
      <c r="EU133" s="11"/>
      <c r="EV133" s="11"/>
      <c r="EW133" s="11"/>
      <c r="EX133" s="11"/>
      <c r="EY133" s="11"/>
      <c r="EZ133" s="11"/>
      <c r="FA133" s="11"/>
      <c r="FB133" s="11"/>
      <c r="FC133" s="11"/>
      <c r="FD133" s="11"/>
      <c r="FE133" s="11"/>
      <c r="FF133" s="11"/>
      <c r="FG133" s="11"/>
      <c r="FH133" s="11"/>
      <c r="FI133" s="11"/>
      <c r="FJ133" s="11"/>
      <c r="FK133" s="11"/>
      <c r="FL133" s="11"/>
      <c r="FM133" s="11"/>
      <c r="FN133" s="11"/>
      <c r="FO133" s="11"/>
      <c r="FP133" s="11"/>
      <c r="FQ133" s="11"/>
      <c r="FR133" s="11"/>
      <c r="FS133" s="11"/>
      <c r="FT133" s="11"/>
      <c r="FU133" s="11"/>
      <c r="FV133" s="11"/>
      <c r="FW133" s="11"/>
      <c r="FX133" s="11"/>
      <c r="FY133" s="11"/>
      <c r="FZ133" s="11"/>
      <c r="GA133" s="11"/>
      <c r="GB133" s="11"/>
      <c r="GC133" s="11"/>
      <c r="GD133" s="11"/>
      <c r="GE133" s="11"/>
      <c r="GF133" s="11"/>
      <c r="GG133" s="11"/>
      <c r="GH133" s="11"/>
      <c r="GI133" s="11"/>
      <c r="GJ133" s="11"/>
      <c r="GK133" s="11"/>
      <c r="GL133" s="11"/>
      <c r="GM133" s="11"/>
      <c r="GN133" s="11"/>
      <c r="GO133" s="11"/>
      <c r="GQ133" s="11"/>
      <c r="GR133" s="11"/>
      <c r="GS133" s="11"/>
    </row>
    <row r="134" spans="1:201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  <c r="DT134" s="11"/>
      <c r="DU134" s="11"/>
      <c r="DV134" s="11"/>
      <c r="DW134" s="11"/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/>
      <c r="EL134" s="11"/>
      <c r="EM134" s="11"/>
      <c r="EN134" s="11"/>
      <c r="EO134" s="11"/>
      <c r="EP134" s="11"/>
      <c r="EQ134" s="11"/>
      <c r="ER134" s="11"/>
      <c r="ES134" s="11"/>
      <c r="ET134" s="11"/>
      <c r="EU134" s="11"/>
      <c r="EV134" s="11"/>
      <c r="EW134" s="11"/>
      <c r="EX134" s="11"/>
      <c r="EY134" s="11"/>
      <c r="EZ134" s="11"/>
      <c r="FA134" s="11"/>
      <c r="FB134" s="11"/>
      <c r="FC134" s="11"/>
      <c r="FD134" s="11"/>
      <c r="FE134" s="11"/>
      <c r="FF134" s="11"/>
      <c r="FG134" s="11"/>
      <c r="FH134" s="11"/>
      <c r="FI134" s="11"/>
      <c r="FJ134" s="11"/>
      <c r="FK134" s="11"/>
      <c r="FL134" s="11"/>
      <c r="FM134" s="11"/>
      <c r="FN134" s="11"/>
      <c r="FO134" s="11"/>
      <c r="FP134" s="11"/>
      <c r="FQ134" s="11"/>
      <c r="FR134" s="11"/>
      <c r="FS134" s="11"/>
      <c r="FT134" s="11"/>
      <c r="FU134" s="11"/>
      <c r="FV134" s="11"/>
      <c r="FW134" s="11"/>
      <c r="FX134" s="11"/>
      <c r="FY134" s="11"/>
      <c r="FZ134" s="11"/>
      <c r="GA134" s="11"/>
      <c r="GB134" s="11"/>
      <c r="GC134" s="11"/>
      <c r="GD134" s="11"/>
      <c r="GE134" s="11"/>
      <c r="GF134" s="11"/>
      <c r="GG134" s="11"/>
      <c r="GH134" s="11"/>
      <c r="GI134" s="11"/>
      <c r="GJ134" s="11"/>
      <c r="GK134" s="11"/>
      <c r="GL134" s="11"/>
      <c r="GM134" s="11"/>
      <c r="GN134" s="11"/>
      <c r="GO134" s="11"/>
      <c r="GQ134" s="11"/>
      <c r="GR134" s="11"/>
      <c r="GS134" s="11"/>
    </row>
    <row r="135" spans="1:201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  <c r="DT135" s="11"/>
      <c r="DU135" s="11"/>
      <c r="DV135" s="11"/>
      <c r="DW135" s="11"/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/>
      <c r="EL135" s="11"/>
      <c r="EM135" s="11"/>
      <c r="EN135" s="11"/>
      <c r="EO135" s="11"/>
      <c r="EP135" s="11"/>
      <c r="EQ135" s="11"/>
      <c r="ER135" s="11"/>
      <c r="ES135" s="11"/>
      <c r="ET135" s="11"/>
      <c r="EU135" s="11"/>
      <c r="EV135" s="11"/>
      <c r="EW135" s="11"/>
      <c r="EX135" s="11"/>
      <c r="EY135" s="11"/>
      <c r="EZ135" s="11"/>
      <c r="FA135" s="11"/>
      <c r="FB135" s="11"/>
      <c r="FC135" s="11"/>
      <c r="FD135" s="11"/>
      <c r="FE135" s="11"/>
      <c r="FF135" s="11"/>
      <c r="FG135" s="11"/>
      <c r="FH135" s="11"/>
      <c r="FI135" s="11"/>
      <c r="FJ135" s="11"/>
      <c r="FK135" s="11"/>
      <c r="FL135" s="11"/>
      <c r="FM135" s="11"/>
      <c r="FN135" s="11"/>
      <c r="FO135" s="11"/>
      <c r="FP135" s="11"/>
      <c r="FQ135" s="11"/>
      <c r="FR135" s="11"/>
      <c r="FS135" s="11"/>
      <c r="FT135" s="11"/>
      <c r="FU135" s="11"/>
      <c r="FV135" s="11"/>
      <c r="FW135" s="11"/>
      <c r="FX135" s="11"/>
      <c r="FY135" s="11"/>
      <c r="FZ135" s="11"/>
      <c r="GA135" s="11"/>
      <c r="GB135" s="11"/>
      <c r="GC135" s="11"/>
      <c r="GD135" s="11"/>
      <c r="GE135" s="11"/>
      <c r="GF135" s="11"/>
      <c r="GG135" s="11"/>
      <c r="GH135" s="11"/>
      <c r="GI135" s="11"/>
      <c r="GJ135" s="11"/>
      <c r="GK135" s="11"/>
      <c r="GL135" s="11"/>
      <c r="GM135" s="11"/>
      <c r="GN135" s="11"/>
      <c r="GO135" s="11"/>
      <c r="GQ135" s="11"/>
      <c r="GR135" s="11"/>
      <c r="GS135" s="11"/>
    </row>
    <row r="136" spans="1:201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  <c r="DT136" s="11"/>
      <c r="DU136" s="11"/>
      <c r="DV136" s="11"/>
      <c r="DW136" s="11"/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/>
      <c r="EL136" s="11"/>
      <c r="EM136" s="11"/>
      <c r="EN136" s="11"/>
      <c r="EO136" s="11"/>
      <c r="EP136" s="11"/>
      <c r="EQ136" s="11"/>
      <c r="ER136" s="11"/>
      <c r="ES136" s="11"/>
      <c r="ET136" s="11"/>
      <c r="EU136" s="11"/>
      <c r="EV136" s="11"/>
      <c r="EW136" s="11"/>
      <c r="EX136" s="11"/>
      <c r="EY136" s="11"/>
      <c r="EZ136" s="11"/>
      <c r="FA136" s="11"/>
      <c r="FB136" s="11"/>
      <c r="FC136" s="11"/>
      <c r="FD136" s="11"/>
      <c r="FE136" s="11"/>
      <c r="FF136" s="11"/>
      <c r="FG136" s="11"/>
      <c r="FH136" s="11"/>
      <c r="FI136" s="11"/>
      <c r="FJ136" s="11"/>
      <c r="FK136" s="11"/>
      <c r="FL136" s="11"/>
      <c r="FM136" s="11"/>
      <c r="FN136" s="11"/>
      <c r="FO136" s="11"/>
      <c r="FP136" s="11"/>
      <c r="FQ136" s="11"/>
      <c r="FR136" s="11"/>
      <c r="FS136" s="11"/>
      <c r="FT136" s="11"/>
      <c r="FU136" s="11"/>
      <c r="FV136" s="11"/>
      <c r="FW136" s="11"/>
      <c r="FX136" s="11"/>
      <c r="FY136" s="11"/>
      <c r="FZ136" s="11"/>
      <c r="GA136" s="11"/>
      <c r="GB136" s="11"/>
      <c r="GC136" s="11"/>
      <c r="GD136" s="11"/>
      <c r="GE136" s="11"/>
      <c r="GF136" s="11"/>
      <c r="GG136" s="11"/>
      <c r="GH136" s="11"/>
      <c r="GI136" s="11"/>
      <c r="GJ136" s="11"/>
      <c r="GK136" s="11"/>
      <c r="GL136" s="11"/>
      <c r="GM136" s="11"/>
      <c r="GN136" s="11"/>
      <c r="GO136" s="11"/>
      <c r="GQ136" s="11"/>
      <c r="GR136" s="11"/>
      <c r="GS136" s="11"/>
    </row>
    <row r="137" spans="1:201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  <c r="DT137" s="11"/>
      <c r="DU137" s="11"/>
      <c r="DV137" s="11"/>
      <c r="DW137" s="11"/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/>
      <c r="EL137" s="11"/>
      <c r="EM137" s="11"/>
      <c r="EN137" s="11"/>
      <c r="EO137" s="11"/>
      <c r="EP137" s="11"/>
      <c r="EQ137" s="11"/>
      <c r="ER137" s="11"/>
      <c r="ES137" s="11"/>
      <c r="ET137" s="11"/>
      <c r="EU137" s="11"/>
      <c r="EV137" s="11"/>
      <c r="EW137" s="11"/>
      <c r="EX137" s="11"/>
      <c r="EY137" s="11"/>
      <c r="EZ137" s="11"/>
      <c r="FA137" s="11"/>
      <c r="FB137" s="11"/>
      <c r="FC137" s="11"/>
      <c r="FD137" s="11"/>
      <c r="FE137" s="11"/>
      <c r="FF137" s="11"/>
      <c r="FG137" s="11"/>
      <c r="FH137" s="11"/>
      <c r="FI137" s="11"/>
      <c r="FJ137" s="11"/>
      <c r="FK137" s="11"/>
      <c r="FL137" s="11"/>
      <c r="FM137" s="11"/>
      <c r="FN137" s="11"/>
      <c r="FO137" s="11"/>
      <c r="FP137" s="11"/>
      <c r="FQ137" s="11"/>
      <c r="FR137" s="11"/>
      <c r="FS137" s="11"/>
      <c r="FT137" s="11"/>
      <c r="FU137" s="11"/>
      <c r="FV137" s="11"/>
      <c r="FW137" s="11"/>
      <c r="FX137" s="11"/>
      <c r="FY137" s="11"/>
      <c r="FZ137" s="11"/>
      <c r="GA137" s="11"/>
      <c r="GB137" s="11"/>
      <c r="GC137" s="11"/>
      <c r="GD137" s="11"/>
      <c r="GE137" s="11"/>
      <c r="GF137" s="11"/>
      <c r="GG137" s="11"/>
      <c r="GH137" s="11"/>
      <c r="GI137" s="11"/>
      <c r="GJ137" s="11"/>
      <c r="GK137" s="11"/>
      <c r="GL137" s="11"/>
      <c r="GM137" s="11"/>
      <c r="GN137" s="11"/>
      <c r="GO137" s="11"/>
      <c r="GQ137" s="11"/>
      <c r="GR137" s="11"/>
      <c r="GS137" s="11"/>
    </row>
    <row r="138" spans="1:201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11"/>
      <c r="DU138" s="11"/>
      <c r="DV138" s="11"/>
      <c r="DW138" s="11"/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/>
      <c r="EL138" s="11"/>
      <c r="EM138" s="11"/>
      <c r="EN138" s="11"/>
      <c r="EO138" s="11"/>
      <c r="EP138" s="11"/>
      <c r="EQ138" s="11"/>
      <c r="ER138" s="11"/>
      <c r="ES138" s="11"/>
      <c r="ET138" s="11"/>
      <c r="EU138" s="11"/>
      <c r="EV138" s="11"/>
      <c r="EW138" s="11"/>
      <c r="EX138" s="11"/>
      <c r="EY138" s="11"/>
      <c r="EZ138" s="11"/>
      <c r="FA138" s="11"/>
      <c r="FB138" s="11"/>
      <c r="FC138" s="11"/>
      <c r="FD138" s="11"/>
      <c r="FE138" s="11"/>
      <c r="FF138" s="11"/>
      <c r="FG138" s="11"/>
      <c r="FH138" s="11"/>
      <c r="FI138" s="11"/>
      <c r="FJ138" s="11"/>
      <c r="FK138" s="11"/>
      <c r="FL138" s="11"/>
      <c r="FM138" s="11"/>
      <c r="FN138" s="11"/>
      <c r="FO138" s="11"/>
      <c r="FP138" s="11"/>
      <c r="FQ138" s="11"/>
      <c r="FR138" s="11"/>
      <c r="FS138" s="11"/>
      <c r="FT138" s="11"/>
      <c r="FU138" s="11"/>
      <c r="FV138" s="11"/>
      <c r="FW138" s="11"/>
      <c r="FX138" s="11"/>
      <c r="FY138" s="11"/>
      <c r="FZ138" s="11"/>
      <c r="GA138" s="11"/>
      <c r="GB138" s="11"/>
      <c r="GC138" s="11"/>
      <c r="GD138" s="11"/>
      <c r="GE138" s="11"/>
      <c r="GF138" s="11"/>
      <c r="GG138" s="11"/>
      <c r="GH138" s="11"/>
      <c r="GI138" s="11"/>
      <c r="GJ138" s="11"/>
      <c r="GK138" s="11"/>
      <c r="GL138" s="11"/>
      <c r="GM138" s="11"/>
      <c r="GN138" s="11"/>
      <c r="GO138" s="11"/>
      <c r="GQ138" s="11"/>
      <c r="GR138" s="11"/>
      <c r="GS138" s="11"/>
    </row>
    <row r="139" spans="1:201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  <c r="DT139" s="11"/>
      <c r="DU139" s="11"/>
      <c r="DV139" s="11"/>
      <c r="DW139" s="11"/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/>
      <c r="EL139" s="11"/>
      <c r="EM139" s="11"/>
      <c r="EN139" s="11"/>
      <c r="EO139" s="11"/>
      <c r="EP139" s="11"/>
      <c r="EQ139" s="11"/>
      <c r="ER139" s="11"/>
      <c r="ES139" s="11"/>
      <c r="ET139" s="11"/>
      <c r="EU139" s="11"/>
      <c r="EV139" s="11"/>
      <c r="EW139" s="11"/>
      <c r="EX139" s="11"/>
      <c r="EY139" s="11"/>
      <c r="EZ139" s="11"/>
      <c r="FA139" s="11"/>
      <c r="FB139" s="11"/>
      <c r="FC139" s="11"/>
      <c r="FD139" s="11"/>
      <c r="FE139" s="11"/>
      <c r="FF139" s="11"/>
      <c r="FG139" s="11"/>
      <c r="FH139" s="11"/>
      <c r="FI139" s="11"/>
      <c r="FJ139" s="11"/>
      <c r="FK139" s="11"/>
      <c r="FL139" s="11"/>
      <c r="FM139" s="11"/>
      <c r="FN139" s="11"/>
      <c r="FO139" s="11"/>
      <c r="FP139" s="11"/>
      <c r="FQ139" s="11"/>
      <c r="FR139" s="11"/>
      <c r="FS139" s="11"/>
      <c r="FT139" s="11"/>
      <c r="FU139" s="11"/>
      <c r="FV139" s="11"/>
      <c r="FW139" s="11"/>
      <c r="FX139" s="11"/>
      <c r="FY139" s="11"/>
      <c r="FZ139" s="11"/>
      <c r="GA139" s="11"/>
      <c r="GB139" s="11"/>
      <c r="GC139" s="11"/>
      <c r="GD139" s="11"/>
      <c r="GE139" s="11"/>
      <c r="GF139" s="11"/>
      <c r="GG139" s="11"/>
      <c r="GH139" s="11"/>
      <c r="GI139" s="11"/>
      <c r="GJ139" s="11"/>
      <c r="GK139" s="11"/>
      <c r="GL139" s="11"/>
      <c r="GM139" s="11"/>
      <c r="GN139" s="11"/>
      <c r="GO139" s="11"/>
      <c r="GQ139" s="11"/>
      <c r="GR139" s="11"/>
      <c r="GS139" s="11"/>
    </row>
    <row r="140" spans="1:201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  <c r="DT140" s="11"/>
      <c r="DU140" s="11"/>
      <c r="DV140" s="11"/>
      <c r="DW140" s="11"/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/>
      <c r="EL140" s="11"/>
      <c r="EM140" s="11"/>
      <c r="EN140" s="11"/>
      <c r="EO140" s="11"/>
      <c r="EP140" s="11"/>
      <c r="EQ140" s="11"/>
      <c r="ER140" s="11"/>
      <c r="ES140" s="11"/>
      <c r="ET140" s="11"/>
      <c r="EU140" s="11"/>
      <c r="EV140" s="11"/>
      <c r="EW140" s="11"/>
      <c r="EX140" s="11"/>
      <c r="EY140" s="11"/>
      <c r="EZ140" s="11"/>
      <c r="FA140" s="11"/>
      <c r="FB140" s="11"/>
      <c r="FC140" s="11"/>
      <c r="FD140" s="11"/>
      <c r="FE140" s="11"/>
      <c r="FF140" s="11"/>
      <c r="FG140" s="11"/>
      <c r="FH140" s="11"/>
      <c r="FI140" s="11"/>
      <c r="FJ140" s="11"/>
      <c r="FK140" s="11"/>
      <c r="FL140" s="11"/>
      <c r="FM140" s="11"/>
      <c r="FN140" s="11"/>
      <c r="FO140" s="11"/>
      <c r="FP140" s="11"/>
      <c r="FQ140" s="11"/>
      <c r="FR140" s="11"/>
      <c r="FS140" s="11"/>
      <c r="FT140" s="11"/>
      <c r="FU140" s="11"/>
      <c r="FV140" s="11"/>
      <c r="FW140" s="11"/>
      <c r="FX140" s="11"/>
      <c r="FY140" s="11"/>
      <c r="FZ140" s="11"/>
      <c r="GA140" s="11"/>
      <c r="GB140" s="11"/>
      <c r="GC140" s="11"/>
      <c r="GD140" s="11"/>
      <c r="GE140" s="11"/>
      <c r="GF140" s="11"/>
      <c r="GG140" s="11"/>
      <c r="GH140" s="11"/>
      <c r="GI140" s="11"/>
      <c r="GJ140" s="11"/>
      <c r="GK140" s="11"/>
      <c r="GL140" s="11"/>
      <c r="GM140" s="11"/>
      <c r="GN140" s="11"/>
      <c r="GO140" s="11"/>
      <c r="GQ140" s="11"/>
      <c r="GR140" s="11"/>
      <c r="GS140" s="11"/>
    </row>
    <row r="141" spans="1:201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  <c r="DT141" s="11"/>
      <c r="DU141" s="11"/>
      <c r="DV141" s="11"/>
      <c r="DW141" s="11"/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/>
      <c r="EL141" s="11"/>
      <c r="EM141" s="11"/>
      <c r="EN141" s="11"/>
      <c r="EO141" s="11"/>
      <c r="EP141" s="11"/>
      <c r="EQ141" s="11"/>
      <c r="ER141" s="11"/>
      <c r="ES141" s="11"/>
      <c r="ET141" s="11"/>
      <c r="EU141" s="11"/>
      <c r="EV141" s="11"/>
      <c r="EW141" s="11"/>
      <c r="EX141" s="11"/>
      <c r="EY141" s="11"/>
      <c r="EZ141" s="11"/>
      <c r="FA141" s="11"/>
      <c r="FB141" s="11"/>
      <c r="FC141" s="11"/>
      <c r="FD141" s="11"/>
      <c r="FE141" s="11"/>
      <c r="FF141" s="11"/>
      <c r="FG141" s="11"/>
      <c r="FH141" s="11"/>
      <c r="FI141" s="11"/>
      <c r="FJ141" s="11"/>
      <c r="FK141" s="11"/>
      <c r="FL141" s="11"/>
      <c r="FM141" s="11"/>
      <c r="FN141" s="11"/>
      <c r="FO141" s="11"/>
      <c r="FP141" s="11"/>
      <c r="FQ141" s="11"/>
      <c r="FR141" s="11"/>
      <c r="FS141" s="11"/>
      <c r="FT141" s="11"/>
      <c r="FU141" s="11"/>
      <c r="FV141" s="11"/>
      <c r="FW141" s="11"/>
      <c r="FX141" s="11"/>
      <c r="FY141" s="11"/>
      <c r="FZ141" s="11"/>
      <c r="GA141" s="11"/>
      <c r="GB141" s="11"/>
      <c r="GC141" s="11"/>
      <c r="GD141" s="11"/>
      <c r="GE141" s="11"/>
      <c r="GF141" s="11"/>
      <c r="GG141" s="11"/>
      <c r="GH141" s="11"/>
      <c r="GI141" s="11"/>
      <c r="GJ141" s="11"/>
      <c r="GK141" s="11"/>
      <c r="GL141" s="11"/>
      <c r="GM141" s="11"/>
      <c r="GN141" s="11"/>
      <c r="GO141" s="11"/>
      <c r="GQ141" s="11"/>
      <c r="GR141" s="11"/>
      <c r="GS141" s="11"/>
    </row>
    <row r="142" spans="1:201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  <c r="DT142" s="11"/>
      <c r="DU142" s="11"/>
      <c r="DV142" s="11"/>
      <c r="DW142" s="11"/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/>
      <c r="EL142" s="11"/>
      <c r="EM142" s="11"/>
      <c r="EN142" s="11"/>
      <c r="EO142" s="11"/>
      <c r="EP142" s="11"/>
      <c r="EQ142" s="11"/>
      <c r="ER142" s="11"/>
      <c r="ES142" s="11"/>
      <c r="ET142" s="11"/>
      <c r="EU142" s="11"/>
      <c r="EV142" s="11"/>
      <c r="EW142" s="11"/>
      <c r="EX142" s="11"/>
      <c r="EY142" s="11"/>
      <c r="EZ142" s="11"/>
      <c r="FA142" s="11"/>
      <c r="FB142" s="11"/>
      <c r="FC142" s="11"/>
      <c r="FD142" s="11"/>
      <c r="FE142" s="11"/>
      <c r="FF142" s="11"/>
      <c r="FG142" s="11"/>
      <c r="FH142" s="11"/>
      <c r="FI142" s="11"/>
      <c r="FJ142" s="11"/>
      <c r="FK142" s="11"/>
      <c r="FL142" s="11"/>
      <c r="FM142" s="11"/>
      <c r="FN142" s="11"/>
      <c r="FO142" s="11"/>
      <c r="FP142" s="11"/>
      <c r="FQ142" s="11"/>
      <c r="FR142" s="11"/>
      <c r="FS142" s="11"/>
      <c r="FT142" s="11"/>
      <c r="FU142" s="11"/>
      <c r="FV142" s="11"/>
      <c r="FW142" s="11"/>
      <c r="FX142" s="11"/>
      <c r="FY142" s="11"/>
      <c r="FZ142" s="11"/>
      <c r="GA142" s="11"/>
      <c r="GB142" s="11"/>
      <c r="GC142" s="11"/>
      <c r="GD142" s="11"/>
      <c r="GE142" s="11"/>
      <c r="GF142" s="11"/>
      <c r="GG142" s="11"/>
      <c r="GH142" s="11"/>
      <c r="GI142" s="11"/>
      <c r="GJ142" s="11"/>
      <c r="GK142" s="11"/>
      <c r="GL142" s="11"/>
      <c r="GM142" s="11"/>
      <c r="GN142" s="11"/>
      <c r="GO142" s="11"/>
      <c r="GQ142" s="11"/>
      <c r="GR142" s="11"/>
      <c r="GS142" s="11"/>
    </row>
    <row r="143" spans="1:201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  <c r="DT143" s="11"/>
      <c r="DU143" s="11"/>
      <c r="DV143" s="11"/>
      <c r="DW143" s="11"/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/>
      <c r="EL143" s="11"/>
      <c r="EM143" s="11"/>
      <c r="EN143" s="11"/>
      <c r="EO143" s="11"/>
      <c r="EP143" s="11"/>
      <c r="EQ143" s="11"/>
      <c r="ER143" s="11"/>
      <c r="ES143" s="11"/>
      <c r="ET143" s="11"/>
      <c r="EU143" s="11"/>
      <c r="EV143" s="11"/>
      <c r="EW143" s="11"/>
      <c r="EX143" s="11"/>
      <c r="EY143" s="11"/>
      <c r="EZ143" s="11"/>
      <c r="FA143" s="11"/>
      <c r="FB143" s="11"/>
      <c r="FC143" s="11"/>
      <c r="FD143" s="11"/>
      <c r="FE143" s="11"/>
      <c r="FF143" s="11"/>
      <c r="FG143" s="11"/>
      <c r="FH143" s="11"/>
      <c r="FI143" s="11"/>
      <c r="FJ143" s="11"/>
      <c r="FK143" s="11"/>
      <c r="FL143" s="11"/>
      <c r="FM143" s="11"/>
      <c r="FN143" s="11"/>
      <c r="FO143" s="11"/>
      <c r="FP143" s="11"/>
      <c r="FQ143" s="11"/>
      <c r="FR143" s="11"/>
      <c r="FS143" s="11"/>
      <c r="FT143" s="11"/>
      <c r="FU143" s="11"/>
      <c r="FV143" s="11"/>
      <c r="FW143" s="11"/>
      <c r="FX143" s="11"/>
      <c r="FY143" s="11"/>
      <c r="FZ143" s="11"/>
      <c r="GA143" s="11"/>
      <c r="GB143" s="11"/>
      <c r="GC143" s="11"/>
      <c r="GD143" s="11"/>
      <c r="GE143" s="11"/>
      <c r="GF143" s="11"/>
      <c r="GG143" s="11"/>
      <c r="GH143" s="11"/>
      <c r="GI143" s="11"/>
      <c r="GJ143" s="11"/>
      <c r="GK143" s="11"/>
      <c r="GL143" s="11"/>
      <c r="GM143" s="11"/>
      <c r="GN143" s="11"/>
      <c r="GO143" s="11"/>
      <c r="GQ143" s="11"/>
      <c r="GR143" s="11"/>
      <c r="GS143" s="11"/>
    </row>
    <row r="144" spans="1:201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  <c r="DT144" s="11"/>
      <c r="DU144" s="11"/>
      <c r="DV144" s="11"/>
      <c r="DW144" s="11"/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/>
      <c r="EL144" s="11"/>
      <c r="EM144" s="11"/>
      <c r="EN144" s="11"/>
      <c r="EO144" s="11"/>
      <c r="EP144" s="11"/>
      <c r="EQ144" s="11"/>
      <c r="ER144" s="11"/>
      <c r="ES144" s="11"/>
      <c r="ET144" s="11"/>
      <c r="EU144" s="11"/>
      <c r="EV144" s="11"/>
      <c r="EW144" s="11"/>
      <c r="EX144" s="11"/>
      <c r="EY144" s="11"/>
      <c r="EZ144" s="11"/>
      <c r="FA144" s="11"/>
      <c r="FB144" s="11"/>
      <c r="FC144" s="11"/>
      <c r="FD144" s="11"/>
      <c r="FE144" s="11"/>
      <c r="FF144" s="11"/>
      <c r="FG144" s="11"/>
      <c r="FH144" s="11"/>
      <c r="FI144" s="11"/>
      <c r="FJ144" s="11"/>
      <c r="FK144" s="11"/>
      <c r="FL144" s="11"/>
      <c r="FM144" s="11"/>
      <c r="FN144" s="11"/>
      <c r="FO144" s="11"/>
      <c r="FP144" s="11"/>
      <c r="FQ144" s="11"/>
      <c r="FR144" s="11"/>
      <c r="FS144" s="11"/>
      <c r="FT144" s="11"/>
      <c r="FU144" s="11"/>
      <c r="FV144" s="11"/>
      <c r="FW144" s="11"/>
      <c r="FX144" s="11"/>
      <c r="FY144" s="11"/>
      <c r="FZ144" s="11"/>
      <c r="GA144" s="11"/>
      <c r="GB144" s="11"/>
      <c r="GC144" s="11"/>
      <c r="GD144" s="11"/>
      <c r="GE144" s="11"/>
      <c r="GF144" s="11"/>
      <c r="GG144" s="11"/>
      <c r="GH144" s="11"/>
      <c r="GI144" s="11"/>
      <c r="GJ144" s="11"/>
      <c r="GK144" s="11"/>
      <c r="GL144" s="11"/>
      <c r="GM144" s="11"/>
      <c r="GN144" s="11"/>
      <c r="GO144" s="11"/>
      <c r="GQ144" s="11"/>
      <c r="GR144" s="11"/>
      <c r="GS144" s="11"/>
    </row>
    <row r="145" spans="1:201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  <c r="DT145" s="11"/>
      <c r="DU145" s="11"/>
      <c r="DV145" s="11"/>
      <c r="DW145" s="11"/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11"/>
      <c r="EI145" s="11"/>
      <c r="EJ145" s="11"/>
      <c r="EK145" s="11"/>
      <c r="EL145" s="11"/>
      <c r="EM145" s="11"/>
      <c r="EN145" s="11"/>
      <c r="EO145" s="11"/>
      <c r="EP145" s="11"/>
      <c r="EQ145" s="11"/>
      <c r="ER145" s="11"/>
      <c r="ES145" s="11"/>
      <c r="ET145" s="11"/>
      <c r="EU145" s="11"/>
      <c r="EV145" s="11"/>
      <c r="EW145" s="11"/>
      <c r="EX145" s="11"/>
      <c r="EY145" s="11"/>
      <c r="EZ145" s="11"/>
      <c r="FA145" s="11"/>
      <c r="FB145" s="11"/>
      <c r="FC145" s="11"/>
      <c r="FD145" s="11"/>
      <c r="FE145" s="11"/>
      <c r="FF145" s="11"/>
      <c r="FG145" s="11"/>
      <c r="FH145" s="11"/>
      <c r="FI145" s="11"/>
      <c r="FJ145" s="11"/>
      <c r="FK145" s="11"/>
      <c r="FL145" s="11"/>
      <c r="FM145" s="11"/>
      <c r="FN145" s="11"/>
      <c r="FO145" s="11"/>
      <c r="FP145" s="11"/>
      <c r="FQ145" s="11"/>
      <c r="FR145" s="11"/>
      <c r="FS145" s="11"/>
      <c r="FT145" s="11"/>
      <c r="FU145" s="11"/>
      <c r="FV145" s="11"/>
      <c r="FW145" s="11"/>
      <c r="FX145" s="11"/>
      <c r="FY145" s="11"/>
      <c r="FZ145" s="11"/>
      <c r="GA145" s="11"/>
      <c r="GB145" s="11"/>
      <c r="GC145" s="11"/>
      <c r="GD145" s="11"/>
      <c r="GE145" s="11"/>
      <c r="GF145" s="11"/>
      <c r="GG145" s="11"/>
      <c r="GH145" s="11"/>
      <c r="GI145" s="11"/>
      <c r="GJ145" s="11"/>
      <c r="GK145" s="11"/>
      <c r="GL145" s="11"/>
      <c r="GM145" s="11"/>
      <c r="GN145" s="11"/>
      <c r="GO145" s="11"/>
      <c r="GQ145" s="11"/>
      <c r="GR145" s="11"/>
      <c r="GS145" s="11"/>
    </row>
    <row r="146" spans="1:201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  <c r="DT146" s="11"/>
      <c r="DU146" s="11"/>
      <c r="DV146" s="11"/>
      <c r="DW146" s="11"/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/>
      <c r="EL146" s="11"/>
      <c r="EM146" s="11"/>
      <c r="EN146" s="11"/>
      <c r="EO146" s="11"/>
      <c r="EP146" s="11"/>
      <c r="EQ146" s="11"/>
      <c r="ER146" s="11"/>
      <c r="ES146" s="11"/>
      <c r="ET146" s="11"/>
      <c r="EU146" s="11"/>
      <c r="EV146" s="11"/>
      <c r="EW146" s="11"/>
      <c r="EX146" s="11"/>
      <c r="EY146" s="11"/>
      <c r="EZ146" s="11"/>
      <c r="FA146" s="11"/>
      <c r="FB146" s="11"/>
      <c r="FC146" s="11"/>
      <c r="FD146" s="11"/>
      <c r="FE146" s="11"/>
      <c r="FF146" s="11"/>
      <c r="FG146" s="11"/>
      <c r="FH146" s="11"/>
      <c r="FI146" s="11"/>
      <c r="FJ146" s="11"/>
      <c r="FK146" s="11"/>
      <c r="FL146" s="11"/>
      <c r="FM146" s="11"/>
      <c r="FN146" s="11"/>
      <c r="FO146" s="11"/>
      <c r="FP146" s="11"/>
      <c r="FQ146" s="11"/>
      <c r="FR146" s="11"/>
      <c r="FS146" s="11"/>
      <c r="FT146" s="11"/>
      <c r="FU146" s="11"/>
      <c r="FV146" s="11"/>
      <c r="FW146" s="11"/>
      <c r="FX146" s="11"/>
      <c r="FY146" s="11"/>
      <c r="FZ146" s="11"/>
      <c r="GA146" s="11"/>
      <c r="GB146" s="11"/>
      <c r="GC146" s="11"/>
      <c r="GD146" s="11"/>
      <c r="GE146" s="11"/>
      <c r="GF146" s="11"/>
      <c r="GG146" s="11"/>
      <c r="GH146" s="11"/>
      <c r="GI146" s="11"/>
      <c r="GJ146" s="11"/>
      <c r="GK146" s="11"/>
      <c r="GL146" s="11"/>
      <c r="GM146" s="11"/>
      <c r="GN146" s="11"/>
      <c r="GO146" s="11"/>
      <c r="GQ146" s="11"/>
      <c r="GR146" s="11"/>
      <c r="GS146" s="11"/>
    </row>
    <row r="147" spans="1:201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/>
      <c r="DV147" s="11"/>
      <c r="DW147" s="11"/>
      <c r="DX147" s="11"/>
      <c r="DY147" s="11"/>
      <c r="DZ147" s="11"/>
      <c r="EA147" s="11"/>
      <c r="EB147" s="11"/>
      <c r="EC147" s="11"/>
      <c r="ED147" s="11"/>
      <c r="EE147" s="11"/>
      <c r="EF147" s="11"/>
      <c r="EG147" s="11"/>
      <c r="EH147" s="11"/>
      <c r="EI147" s="11"/>
      <c r="EJ147" s="11"/>
      <c r="EK147" s="11"/>
      <c r="EL147" s="11"/>
      <c r="EM147" s="11"/>
      <c r="EN147" s="11"/>
      <c r="EO147" s="11"/>
      <c r="EP147" s="11"/>
      <c r="EQ147" s="11"/>
      <c r="ER147" s="11"/>
      <c r="ES147" s="11"/>
      <c r="ET147" s="11"/>
      <c r="EU147" s="11"/>
      <c r="EV147" s="11"/>
      <c r="EW147" s="11"/>
      <c r="EX147" s="11"/>
      <c r="EY147" s="11"/>
      <c r="EZ147" s="11"/>
      <c r="FA147" s="11"/>
      <c r="FB147" s="11"/>
      <c r="FC147" s="11"/>
      <c r="FD147" s="11"/>
      <c r="FE147" s="11"/>
      <c r="FF147" s="11"/>
      <c r="FG147" s="11"/>
      <c r="FH147" s="11"/>
      <c r="FI147" s="11"/>
      <c r="FJ147" s="11"/>
      <c r="FK147" s="11"/>
      <c r="FL147" s="11"/>
      <c r="FM147" s="11"/>
      <c r="FN147" s="11"/>
      <c r="FO147" s="11"/>
      <c r="FP147" s="11"/>
      <c r="FQ147" s="11"/>
      <c r="FR147" s="11"/>
      <c r="FS147" s="11"/>
      <c r="FT147" s="11"/>
      <c r="FU147" s="11"/>
      <c r="FV147" s="11"/>
      <c r="FW147" s="11"/>
      <c r="FX147" s="11"/>
      <c r="FY147" s="11"/>
      <c r="FZ147" s="11"/>
      <c r="GA147" s="11"/>
      <c r="GB147" s="11"/>
      <c r="GC147" s="11"/>
      <c r="GD147" s="11"/>
      <c r="GE147" s="11"/>
      <c r="GF147" s="11"/>
      <c r="GG147" s="11"/>
      <c r="GH147" s="11"/>
      <c r="GI147" s="11"/>
      <c r="GJ147" s="11"/>
      <c r="GK147" s="11"/>
      <c r="GL147" s="11"/>
      <c r="GM147" s="11"/>
      <c r="GN147" s="11"/>
      <c r="GO147" s="11"/>
      <c r="GQ147" s="11"/>
      <c r="GR147" s="11"/>
      <c r="GS147" s="11"/>
    </row>
    <row r="148" spans="1:201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/>
      <c r="DV148" s="11"/>
      <c r="DW148" s="11"/>
      <c r="DX148" s="11"/>
      <c r="DY148" s="11"/>
      <c r="DZ148" s="11"/>
      <c r="EA148" s="11"/>
      <c r="EB148" s="11"/>
      <c r="EC148" s="11"/>
      <c r="ED148" s="11"/>
      <c r="EE148" s="11"/>
      <c r="EF148" s="11"/>
      <c r="EG148" s="11"/>
      <c r="EH148" s="11"/>
      <c r="EI148" s="11"/>
      <c r="EJ148" s="11"/>
      <c r="EK148" s="11"/>
      <c r="EL148" s="11"/>
      <c r="EM148" s="11"/>
      <c r="EN148" s="11"/>
      <c r="EO148" s="11"/>
      <c r="EP148" s="11"/>
      <c r="EQ148" s="11"/>
      <c r="ER148" s="11"/>
      <c r="ES148" s="11"/>
      <c r="ET148" s="11"/>
      <c r="EU148" s="11"/>
      <c r="EV148" s="11"/>
      <c r="EW148" s="11"/>
      <c r="EX148" s="11"/>
      <c r="EY148" s="11"/>
      <c r="EZ148" s="11"/>
      <c r="FA148" s="11"/>
      <c r="FB148" s="11"/>
      <c r="FC148" s="11"/>
      <c r="FD148" s="11"/>
      <c r="FE148" s="11"/>
      <c r="FF148" s="11"/>
      <c r="FG148" s="11"/>
      <c r="FH148" s="11"/>
      <c r="FI148" s="11"/>
      <c r="FJ148" s="11"/>
      <c r="FK148" s="11"/>
      <c r="FL148" s="11"/>
      <c r="FM148" s="11"/>
      <c r="FN148" s="11"/>
      <c r="FO148" s="11"/>
      <c r="FP148" s="11"/>
      <c r="FQ148" s="11"/>
      <c r="FR148" s="11"/>
      <c r="FS148" s="11"/>
      <c r="FT148" s="11"/>
      <c r="FU148" s="11"/>
      <c r="FV148" s="11"/>
      <c r="FW148" s="11"/>
      <c r="FX148" s="11"/>
      <c r="FY148" s="11"/>
      <c r="FZ148" s="11"/>
      <c r="GA148" s="11"/>
      <c r="GB148" s="11"/>
      <c r="GC148" s="11"/>
      <c r="GD148" s="11"/>
      <c r="GE148" s="11"/>
      <c r="GF148" s="11"/>
      <c r="GG148" s="11"/>
      <c r="GH148" s="11"/>
      <c r="GI148" s="11"/>
      <c r="GJ148" s="11"/>
      <c r="GK148" s="11"/>
      <c r="GL148" s="11"/>
      <c r="GM148" s="11"/>
      <c r="GN148" s="11"/>
      <c r="GO148" s="11"/>
      <c r="GQ148" s="11"/>
      <c r="GR148" s="11"/>
      <c r="GS148" s="11"/>
    </row>
    <row r="149" spans="1:201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/>
      <c r="DX149" s="11"/>
      <c r="DY149" s="11"/>
      <c r="DZ149" s="11"/>
      <c r="EA149" s="11"/>
      <c r="EB149" s="11"/>
      <c r="EC149" s="11"/>
      <c r="ED149" s="11"/>
      <c r="EE149" s="11"/>
      <c r="EF149" s="11"/>
      <c r="EG149" s="11"/>
      <c r="EH149" s="11"/>
      <c r="EI149" s="11"/>
      <c r="EJ149" s="11"/>
      <c r="EK149" s="11"/>
      <c r="EL149" s="11"/>
      <c r="EM149" s="11"/>
      <c r="EN149" s="11"/>
      <c r="EO149" s="11"/>
      <c r="EP149" s="11"/>
      <c r="EQ149" s="11"/>
      <c r="ER149" s="11"/>
      <c r="ES149" s="11"/>
      <c r="ET149" s="11"/>
      <c r="EU149" s="11"/>
      <c r="EV149" s="11"/>
      <c r="EW149" s="11"/>
      <c r="EX149" s="11"/>
      <c r="EY149" s="11"/>
      <c r="EZ149" s="11"/>
      <c r="FA149" s="11"/>
      <c r="FB149" s="11"/>
      <c r="FC149" s="11"/>
      <c r="FD149" s="11"/>
      <c r="FE149" s="11"/>
      <c r="FF149" s="11"/>
      <c r="FG149" s="11"/>
      <c r="FH149" s="11"/>
      <c r="FI149" s="11"/>
      <c r="FJ149" s="11"/>
      <c r="FK149" s="11"/>
      <c r="FL149" s="11"/>
      <c r="FM149" s="11"/>
      <c r="FN149" s="11"/>
      <c r="FO149" s="11"/>
      <c r="FP149" s="11"/>
      <c r="FQ149" s="11"/>
      <c r="FR149" s="11"/>
      <c r="FS149" s="11"/>
      <c r="FT149" s="11"/>
      <c r="FU149" s="11"/>
      <c r="FV149" s="11"/>
      <c r="FW149" s="11"/>
      <c r="FX149" s="11"/>
      <c r="FY149" s="11"/>
      <c r="FZ149" s="11"/>
      <c r="GA149" s="11"/>
      <c r="GB149" s="11"/>
      <c r="GC149" s="11"/>
      <c r="GD149" s="11"/>
      <c r="GE149" s="11"/>
      <c r="GF149" s="11"/>
      <c r="GG149" s="11"/>
      <c r="GH149" s="11"/>
      <c r="GI149" s="11"/>
      <c r="GJ149" s="11"/>
      <c r="GK149" s="11"/>
      <c r="GL149" s="11"/>
      <c r="GM149" s="11"/>
      <c r="GN149" s="11"/>
      <c r="GO149" s="11"/>
      <c r="GQ149" s="11"/>
      <c r="GR149" s="11"/>
      <c r="GS149" s="11"/>
    </row>
    <row r="150" spans="1:201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/>
      <c r="DX150" s="11"/>
      <c r="DY150" s="11"/>
      <c r="DZ150" s="11"/>
      <c r="EA150" s="11"/>
      <c r="EB150" s="11"/>
      <c r="EC150" s="11"/>
      <c r="ED150" s="11"/>
      <c r="EE150" s="11"/>
      <c r="EF150" s="11"/>
      <c r="EG150" s="11"/>
      <c r="EH150" s="11"/>
      <c r="EI150" s="11"/>
      <c r="EJ150" s="11"/>
      <c r="EK150" s="11"/>
      <c r="EL150" s="11"/>
      <c r="EM150" s="11"/>
      <c r="EN150" s="11"/>
      <c r="EO150" s="11"/>
      <c r="EP150" s="11"/>
      <c r="EQ150" s="11"/>
      <c r="ER150" s="11"/>
      <c r="ES150" s="11"/>
      <c r="ET150" s="11"/>
      <c r="EU150" s="11"/>
      <c r="EV150" s="11"/>
      <c r="EW150" s="11"/>
      <c r="EX150" s="11"/>
      <c r="EY150" s="11"/>
      <c r="EZ150" s="11"/>
      <c r="FA150" s="11"/>
      <c r="FB150" s="11"/>
      <c r="FC150" s="11"/>
      <c r="FD150" s="11"/>
      <c r="FE150" s="11"/>
      <c r="FF150" s="11"/>
      <c r="FG150" s="11"/>
      <c r="FH150" s="11"/>
      <c r="FI150" s="11"/>
      <c r="FJ150" s="11"/>
      <c r="FK150" s="11"/>
      <c r="FL150" s="11"/>
      <c r="FM150" s="11"/>
      <c r="FN150" s="11"/>
      <c r="FO150" s="11"/>
      <c r="FP150" s="11"/>
      <c r="FQ150" s="11"/>
      <c r="FR150" s="11"/>
      <c r="FS150" s="11"/>
      <c r="FT150" s="11"/>
      <c r="FU150" s="11"/>
      <c r="FV150" s="11"/>
      <c r="FW150" s="11"/>
      <c r="FX150" s="11"/>
      <c r="FY150" s="11"/>
      <c r="FZ150" s="11"/>
      <c r="GA150" s="11"/>
      <c r="GB150" s="11"/>
      <c r="GC150" s="11"/>
      <c r="GD150" s="11"/>
      <c r="GE150" s="11"/>
      <c r="GF150" s="11"/>
      <c r="GG150" s="11"/>
      <c r="GH150" s="11"/>
      <c r="GI150" s="11"/>
      <c r="GJ150" s="11"/>
      <c r="GK150" s="11"/>
      <c r="GL150" s="11"/>
      <c r="GM150" s="11"/>
      <c r="GN150" s="11"/>
      <c r="GO150" s="11"/>
      <c r="GQ150" s="11"/>
      <c r="GR150" s="11"/>
      <c r="GS150" s="11"/>
    </row>
    <row r="151" spans="1:201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  <c r="EM151" s="11"/>
      <c r="EN151" s="11"/>
      <c r="EO151" s="11"/>
      <c r="EP151" s="11"/>
      <c r="EQ151" s="11"/>
      <c r="ER151" s="11"/>
      <c r="ES151" s="11"/>
      <c r="ET151" s="11"/>
      <c r="EU151" s="11"/>
      <c r="EV151" s="11"/>
      <c r="EW151" s="11"/>
      <c r="EX151" s="11"/>
      <c r="EY151" s="11"/>
      <c r="EZ151" s="11"/>
      <c r="FA151" s="11"/>
      <c r="FB151" s="11"/>
      <c r="FC151" s="11"/>
      <c r="FD151" s="11"/>
      <c r="FE151" s="11"/>
      <c r="FF151" s="11"/>
      <c r="FG151" s="11"/>
      <c r="FH151" s="11"/>
      <c r="FI151" s="11"/>
      <c r="FJ151" s="11"/>
      <c r="FK151" s="11"/>
      <c r="FL151" s="11"/>
      <c r="FM151" s="11"/>
      <c r="FN151" s="11"/>
      <c r="FO151" s="11"/>
      <c r="FP151" s="11"/>
      <c r="FQ151" s="11"/>
      <c r="FR151" s="11"/>
      <c r="FS151" s="11"/>
      <c r="FT151" s="11"/>
      <c r="FU151" s="11"/>
      <c r="FV151" s="11"/>
      <c r="FW151" s="11"/>
      <c r="FX151" s="11"/>
      <c r="FY151" s="11"/>
      <c r="FZ151" s="11"/>
      <c r="GA151" s="11"/>
      <c r="GB151" s="11"/>
      <c r="GC151" s="11"/>
      <c r="GD151" s="11"/>
      <c r="GE151" s="11"/>
      <c r="GF151" s="11"/>
      <c r="GG151" s="11"/>
      <c r="GH151" s="11"/>
      <c r="GI151" s="11"/>
      <c r="GJ151" s="11"/>
      <c r="GK151" s="11"/>
      <c r="GL151" s="11"/>
      <c r="GM151" s="11"/>
      <c r="GN151" s="11"/>
      <c r="GO151" s="11"/>
      <c r="GQ151" s="11"/>
      <c r="GR151" s="11"/>
      <c r="GS151" s="11"/>
    </row>
    <row r="152" spans="1:201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  <c r="DZ152" s="11"/>
      <c r="EA152" s="11"/>
      <c r="EB152" s="11"/>
      <c r="EC152" s="11"/>
      <c r="ED152" s="11"/>
      <c r="EE152" s="11"/>
      <c r="EF152" s="11"/>
      <c r="EG152" s="11"/>
      <c r="EH152" s="11"/>
      <c r="EI152" s="11"/>
      <c r="EJ152" s="11"/>
      <c r="EK152" s="11"/>
      <c r="EL152" s="11"/>
      <c r="EM152" s="11"/>
      <c r="EN152" s="11"/>
      <c r="EO152" s="11"/>
      <c r="EP152" s="11"/>
      <c r="EQ152" s="11"/>
      <c r="ER152" s="11"/>
      <c r="ES152" s="11"/>
      <c r="ET152" s="11"/>
      <c r="EU152" s="11"/>
      <c r="EV152" s="11"/>
      <c r="EW152" s="11"/>
      <c r="EX152" s="11"/>
      <c r="EY152" s="11"/>
      <c r="EZ152" s="11"/>
      <c r="FA152" s="11"/>
      <c r="FB152" s="11"/>
      <c r="FC152" s="11"/>
      <c r="FD152" s="11"/>
      <c r="FE152" s="11"/>
      <c r="FF152" s="11"/>
      <c r="FG152" s="11"/>
      <c r="FH152" s="11"/>
      <c r="FI152" s="11"/>
      <c r="FJ152" s="11"/>
      <c r="FK152" s="11"/>
      <c r="FL152" s="11"/>
      <c r="FM152" s="11"/>
      <c r="FN152" s="11"/>
      <c r="FO152" s="11"/>
      <c r="FP152" s="11"/>
      <c r="FQ152" s="11"/>
      <c r="FR152" s="11"/>
      <c r="FS152" s="11"/>
      <c r="FT152" s="11"/>
      <c r="FU152" s="11"/>
      <c r="FV152" s="11"/>
      <c r="FW152" s="11"/>
      <c r="FX152" s="11"/>
      <c r="FY152" s="11"/>
      <c r="FZ152" s="11"/>
      <c r="GA152" s="11"/>
      <c r="GB152" s="11"/>
      <c r="GC152" s="11"/>
      <c r="GD152" s="11"/>
      <c r="GE152" s="11"/>
      <c r="GF152" s="11"/>
      <c r="GG152" s="11"/>
      <c r="GH152" s="11"/>
      <c r="GI152" s="11"/>
      <c r="GJ152" s="11"/>
      <c r="GK152" s="11"/>
      <c r="GL152" s="11"/>
      <c r="GM152" s="11"/>
      <c r="GN152" s="11"/>
      <c r="GO152" s="11"/>
      <c r="GQ152" s="11"/>
      <c r="GR152" s="11"/>
      <c r="GS152" s="11"/>
    </row>
    <row r="153" spans="1:201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  <c r="DZ153" s="11"/>
      <c r="EA153" s="11"/>
      <c r="EB153" s="11"/>
      <c r="EC153" s="11"/>
      <c r="ED153" s="11"/>
      <c r="EE153" s="11"/>
      <c r="EF153" s="11"/>
      <c r="EG153" s="11"/>
      <c r="EH153" s="11"/>
      <c r="EI153" s="11"/>
      <c r="EJ153" s="11"/>
      <c r="EK153" s="11"/>
      <c r="EL153" s="11"/>
      <c r="EM153" s="11"/>
      <c r="EN153" s="11"/>
      <c r="EO153" s="11"/>
      <c r="EP153" s="11"/>
      <c r="EQ153" s="11"/>
      <c r="ER153" s="11"/>
      <c r="ES153" s="11"/>
      <c r="ET153" s="11"/>
      <c r="EU153" s="11"/>
      <c r="EV153" s="11"/>
      <c r="EW153" s="11"/>
      <c r="EX153" s="11"/>
      <c r="EY153" s="11"/>
      <c r="EZ153" s="11"/>
      <c r="FA153" s="11"/>
      <c r="FB153" s="11"/>
      <c r="FC153" s="11"/>
      <c r="FD153" s="11"/>
      <c r="FE153" s="11"/>
      <c r="FF153" s="11"/>
      <c r="FG153" s="11"/>
      <c r="FH153" s="11"/>
      <c r="FI153" s="11"/>
      <c r="FJ153" s="11"/>
      <c r="FK153" s="11"/>
      <c r="FL153" s="11"/>
      <c r="FM153" s="11"/>
      <c r="FN153" s="11"/>
      <c r="FO153" s="11"/>
      <c r="FP153" s="11"/>
      <c r="FQ153" s="11"/>
      <c r="FR153" s="11"/>
      <c r="FS153" s="11"/>
      <c r="FT153" s="11"/>
      <c r="FU153" s="11"/>
      <c r="FV153" s="11"/>
      <c r="FW153" s="11"/>
      <c r="FX153" s="11"/>
      <c r="FY153" s="11"/>
      <c r="FZ153" s="11"/>
      <c r="GA153" s="11"/>
      <c r="GB153" s="11"/>
      <c r="GC153" s="11"/>
      <c r="GD153" s="11"/>
      <c r="GE153" s="11"/>
      <c r="GF153" s="11"/>
      <c r="GG153" s="11"/>
      <c r="GH153" s="11"/>
      <c r="GI153" s="11"/>
      <c r="GJ153" s="11"/>
      <c r="GK153" s="11"/>
      <c r="GL153" s="11"/>
      <c r="GM153" s="11"/>
      <c r="GN153" s="11"/>
      <c r="GO153" s="11"/>
      <c r="GQ153" s="11"/>
      <c r="GR153" s="11"/>
      <c r="GS153" s="11"/>
    </row>
    <row r="154" spans="1:201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  <c r="DW154" s="11"/>
      <c r="DX154" s="11"/>
      <c r="DY154" s="11"/>
      <c r="DZ154" s="11"/>
      <c r="EA154" s="11"/>
      <c r="EB154" s="11"/>
      <c r="EC154" s="11"/>
      <c r="ED154" s="11"/>
      <c r="EE154" s="11"/>
      <c r="EF154" s="11"/>
      <c r="EG154" s="11"/>
      <c r="EH154" s="11"/>
      <c r="EI154" s="11"/>
      <c r="EJ154" s="11"/>
      <c r="EK154" s="11"/>
      <c r="EL154" s="11"/>
      <c r="EM154" s="11"/>
      <c r="EN154" s="11"/>
      <c r="EO154" s="11"/>
      <c r="EP154" s="11"/>
      <c r="EQ154" s="11"/>
      <c r="ER154" s="11"/>
      <c r="ES154" s="11"/>
      <c r="ET154" s="11"/>
      <c r="EU154" s="11"/>
      <c r="EV154" s="11"/>
      <c r="EW154" s="11"/>
      <c r="EX154" s="11"/>
      <c r="EY154" s="11"/>
      <c r="EZ154" s="11"/>
      <c r="FA154" s="11"/>
      <c r="FB154" s="11"/>
      <c r="FC154" s="11"/>
      <c r="FD154" s="11"/>
      <c r="FE154" s="11"/>
      <c r="FF154" s="11"/>
      <c r="FG154" s="11"/>
      <c r="FH154" s="11"/>
      <c r="FI154" s="11"/>
      <c r="FJ154" s="11"/>
      <c r="FK154" s="11"/>
      <c r="FL154" s="11"/>
      <c r="FM154" s="11"/>
      <c r="FN154" s="11"/>
      <c r="FO154" s="11"/>
      <c r="FP154" s="11"/>
      <c r="FQ154" s="11"/>
      <c r="FR154" s="11"/>
      <c r="FS154" s="11"/>
      <c r="FT154" s="11"/>
      <c r="FU154" s="11"/>
      <c r="FV154" s="11"/>
      <c r="FW154" s="11"/>
      <c r="FX154" s="11"/>
      <c r="FY154" s="11"/>
      <c r="FZ154" s="11"/>
      <c r="GA154" s="11"/>
      <c r="GB154" s="11"/>
      <c r="GC154" s="11"/>
      <c r="GD154" s="11"/>
      <c r="GE154" s="11"/>
      <c r="GF154" s="11"/>
      <c r="GG154" s="11"/>
      <c r="GH154" s="11"/>
      <c r="GI154" s="11"/>
      <c r="GJ154" s="11"/>
      <c r="GK154" s="11"/>
      <c r="GL154" s="11"/>
      <c r="GM154" s="11"/>
      <c r="GN154" s="11"/>
      <c r="GO154" s="11"/>
      <c r="GQ154" s="11"/>
      <c r="GR154" s="11"/>
      <c r="GS154" s="11"/>
    </row>
    <row r="155" spans="1:201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/>
      <c r="EL155" s="11"/>
      <c r="EM155" s="11"/>
      <c r="EN155" s="11"/>
      <c r="EO155" s="11"/>
      <c r="EP155" s="11"/>
      <c r="EQ155" s="11"/>
      <c r="ER155" s="11"/>
      <c r="ES155" s="11"/>
      <c r="ET155" s="11"/>
      <c r="EU155" s="11"/>
      <c r="EV155" s="11"/>
      <c r="EW155" s="11"/>
      <c r="EX155" s="11"/>
      <c r="EY155" s="11"/>
      <c r="EZ155" s="11"/>
      <c r="FA155" s="11"/>
      <c r="FB155" s="11"/>
      <c r="FC155" s="11"/>
      <c r="FD155" s="11"/>
      <c r="FE155" s="11"/>
      <c r="FF155" s="11"/>
      <c r="FG155" s="11"/>
      <c r="FH155" s="11"/>
      <c r="FI155" s="11"/>
      <c r="FJ155" s="11"/>
      <c r="FK155" s="11"/>
      <c r="FL155" s="11"/>
      <c r="FM155" s="11"/>
      <c r="FN155" s="11"/>
      <c r="FO155" s="11"/>
      <c r="FP155" s="11"/>
      <c r="FQ155" s="11"/>
      <c r="FR155" s="11"/>
      <c r="FS155" s="11"/>
      <c r="FT155" s="11"/>
      <c r="FU155" s="11"/>
      <c r="FV155" s="11"/>
      <c r="FW155" s="11"/>
      <c r="FX155" s="11"/>
      <c r="FY155" s="11"/>
      <c r="FZ155" s="11"/>
      <c r="GA155" s="11"/>
      <c r="GB155" s="11"/>
      <c r="GC155" s="11"/>
      <c r="GD155" s="11"/>
      <c r="GE155" s="11"/>
      <c r="GF155" s="11"/>
      <c r="GG155" s="11"/>
      <c r="GH155" s="11"/>
      <c r="GI155" s="11"/>
      <c r="GJ155" s="11"/>
      <c r="GK155" s="11"/>
      <c r="GL155" s="11"/>
      <c r="GM155" s="11"/>
      <c r="GN155" s="11"/>
      <c r="GO155" s="11"/>
      <c r="GQ155" s="11"/>
      <c r="GR155" s="11"/>
      <c r="GS155" s="11"/>
    </row>
    <row r="156" spans="1:201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/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  <c r="EG156" s="11"/>
      <c r="EH156" s="11"/>
      <c r="EI156" s="11"/>
      <c r="EJ156" s="11"/>
      <c r="EK156" s="11"/>
      <c r="EL156" s="11"/>
      <c r="EM156" s="11"/>
      <c r="EN156" s="11"/>
      <c r="EO156" s="11"/>
      <c r="EP156" s="11"/>
      <c r="EQ156" s="11"/>
      <c r="ER156" s="11"/>
      <c r="ES156" s="11"/>
      <c r="ET156" s="11"/>
      <c r="EU156" s="11"/>
      <c r="EV156" s="11"/>
      <c r="EW156" s="11"/>
      <c r="EX156" s="11"/>
      <c r="EY156" s="11"/>
      <c r="EZ156" s="11"/>
      <c r="FA156" s="11"/>
      <c r="FB156" s="11"/>
      <c r="FC156" s="11"/>
      <c r="FD156" s="11"/>
      <c r="FE156" s="11"/>
      <c r="FF156" s="11"/>
      <c r="FG156" s="11"/>
      <c r="FH156" s="11"/>
      <c r="FI156" s="11"/>
      <c r="FJ156" s="11"/>
      <c r="FK156" s="11"/>
      <c r="FL156" s="11"/>
      <c r="FM156" s="11"/>
      <c r="FN156" s="11"/>
      <c r="FO156" s="11"/>
      <c r="FP156" s="11"/>
      <c r="FQ156" s="11"/>
      <c r="FR156" s="11"/>
      <c r="FS156" s="11"/>
      <c r="FT156" s="11"/>
      <c r="FU156" s="11"/>
      <c r="FV156" s="11"/>
      <c r="FW156" s="11"/>
      <c r="FX156" s="11"/>
      <c r="FY156" s="11"/>
      <c r="FZ156" s="11"/>
      <c r="GA156" s="11"/>
      <c r="GB156" s="11"/>
      <c r="GC156" s="11"/>
      <c r="GD156" s="11"/>
      <c r="GE156" s="11"/>
      <c r="GF156" s="11"/>
      <c r="GG156" s="11"/>
      <c r="GH156" s="11"/>
      <c r="GI156" s="11"/>
      <c r="GJ156" s="11"/>
      <c r="GK156" s="11"/>
      <c r="GL156" s="11"/>
      <c r="GM156" s="11"/>
      <c r="GN156" s="11"/>
      <c r="GO156" s="11"/>
      <c r="GQ156" s="11"/>
      <c r="GR156" s="11"/>
      <c r="GS156" s="11"/>
    </row>
    <row r="157" spans="1:201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  <c r="DT157" s="11"/>
      <c r="DU157" s="11"/>
      <c r="DV157" s="11"/>
      <c r="DW157" s="11"/>
      <c r="DX157" s="11"/>
      <c r="DY157" s="11"/>
      <c r="DZ157" s="11"/>
      <c r="EA157" s="11"/>
      <c r="EB157" s="11"/>
      <c r="EC157" s="11"/>
      <c r="ED157" s="11"/>
      <c r="EE157" s="11"/>
      <c r="EF157" s="11"/>
      <c r="EG157" s="11"/>
      <c r="EH157" s="11"/>
      <c r="EI157" s="11"/>
      <c r="EJ157" s="11"/>
      <c r="EK157" s="11"/>
      <c r="EL157" s="11"/>
      <c r="EM157" s="11"/>
      <c r="EN157" s="11"/>
      <c r="EO157" s="11"/>
      <c r="EP157" s="11"/>
      <c r="EQ157" s="11"/>
      <c r="ER157" s="11"/>
      <c r="ES157" s="11"/>
      <c r="ET157" s="11"/>
      <c r="EU157" s="11"/>
      <c r="EV157" s="11"/>
      <c r="EW157" s="11"/>
      <c r="EX157" s="11"/>
      <c r="EY157" s="11"/>
      <c r="EZ157" s="11"/>
      <c r="FA157" s="11"/>
      <c r="FB157" s="11"/>
      <c r="FC157" s="11"/>
      <c r="FD157" s="11"/>
      <c r="FE157" s="11"/>
      <c r="FF157" s="11"/>
      <c r="FG157" s="11"/>
      <c r="FH157" s="11"/>
      <c r="FI157" s="11"/>
      <c r="FJ157" s="11"/>
      <c r="FK157" s="11"/>
      <c r="FL157" s="11"/>
      <c r="FM157" s="11"/>
      <c r="FN157" s="11"/>
      <c r="FO157" s="11"/>
      <c r="FP157" s="11"/>
      <c r="FQ157" s="11"/>
      <c r="FR157" s="11"/>
      <c r="FS157" s="11"/>
      <c r="FT157" s="11"/>
      <c r="FU157" s="11"/>
      <c r="FV157" s="11"/>
      <c r="FW157" s="11"/>
      <c r="FX157" s="11"/>
      <c r="FY157" s="11"/>
      <c r="FZ157" s="11"/>
      <c r="GA157" s="11"/>
      <c r="GB157" s="11"/>
      <c r="GC157" s="11"/>
      <c r="GD157" s="11"/>
      <c r="GE157" s="11"/>
      <c r="GF157" s="11"/>
      <c r="GG157" s="11"/>
      <c r="GH157" s="11"/>
      <c r="GI157" s="11"/>
      <c r="GJ157" s="11"/>
      <c r="GK157" s="11"/>
      <c r="GL157" s="11"/>
      <c r="GM157" s="11"/>
      <c r="GN157" s="11"/>
      <c r="GO157" s="11"/>
      <c r="GQ157" s="11"/>
      <c r="GR157" s="11"/>
      <c r="GS157" s="11"/>
    </row>
    <row r="158" spans="1:201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35"/>
      <c r="BF158" s="35"/>
      <c r="BG158" s="35"/>
      <c r="BH158" s="35"/>
      <c r="BI158" s="35"/>
      <c r="BJ158" s="35"/>
      <c r="BK158" s="35"/>
      <c r="BL158" s="35"/>
      <c r="BM158" s="35"/>
      <c r="BN158" s="35"/>
      <c r="BO158" s="35"/>
      <c r="BP158" s="35"/>
      <c r="BQ158" s="35"/>
      <c r="BR158" s="35"/>
      <c r="BS158" s="35"/>
      <c r="BT158" s="35"/>
      <c r="BU158" s="35"/>
      <c r="BV158" s="35"/>
      <c r="BW158" s="35"/>
      <c r="BX158" s="35"/>
      <c r="BY158" s="35"/>
      <c r="BZ158" s="35"/>
      <c r="CA158" s="35"/>
      <c r="CB158" s="35"/>
      <c r="CC158" s="35"/>
      <c r="CD158" s="35"/>
      <c r="CE158" s="35"/>
      <c r="CF158" s="35"/>
      <c r="CG158" s="35"/>
      <c r="CH158" s="35"/>
      <c r="CI158" s="35"/>
      <c r="CJ158" s="35"/>
      <c r="CK158" s="35"/>
      <c r="CL158" s="35"/>
      <c r="CM158" s="35"/>
      <c r="CN158" s="35"/>
      <c r="CO158" s="35"/>
      <c r="CP158" s="35"/>
      <c r="CQ158" s="35"/>
      <c r="CR158" s="35"/>
      <c r="CS158" s="35"/>
      <c r="CT158" s="35"/>
      <c r="CU158" s="35"/>
      <c r="CV158" s="35"/>
      <c r="CW158" s="35"/>
      <c r="CX158" s="35"/>
      <c r="CY158" s="35"/>
      <c r="CZ158" s="35"/>
      <c r="DA158" s="35"/>
      <c r="DB158" s="35"/>
      <c r="DC158" s="35"/>
      <c r="DD158" s="35"/>
      <c r="DE158" s="35"/>
      <c r="DF158" s="35"/>
      <c r="DG158" s="35"/>
      <c r="DH158" s="35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  <c r="EM158" s="11"/>
      <c r="EN158" s="11"/>
      <c r="EO158" s="11"/>
      <c r="EP158" s="11"/>
      <c r="EQ158" s="11"/>
      <c r="ER158" s="11"/>
      <c r="ES158" s="11"/>
      <c r="ET158" s="11"/>
      <c r="EU158" s="11"/>
      <c r="EV158" s="11"/>
      <c r="EW158" s="11"/>
      <c r="EX158" s="11"/>
      <c r="EY158" s="11"/>
      <c r="EZ158" s="11"/>
      <c r="FA158" s="11"/>
      <c r="FB158" s="11"/>
      <c r="FC158" s="11"/>
      <c r="FD158" s="11"/>
      <c r="FE158" s="11"/>
      <c r="FF158" s="11"/>
      <c r="FG158" s="11"/>
      <c r="FH158" s="11"/>
      <c r="FI158" s="11"/>
      <c r="FJ158" s="11"/>
      <c r="FK158" s="11"/>
      <c r="FL158" s="11"/>
      <c r="FM158" s="11"/>
      <c r="FN158" s="11"/>
      <c r="FO158" s="11"/>
      <c r="FP158" s="11"/>
      <c r="FQ158" s="11"/>
      <c r="FR158" s="11"/>
      <c r="FS158" s="11"/>
      <c r="FT158" s="11"/>
      <c r="FU158" s="11"/>
      <c r="FV158" s="11"/>
      <c r="FW158" s="11"/>
      <c r="FX158" s="11"/>
      <c r="FY158" s="11"/>
      <c r="FZ158" s="11"/>
      <c r="GA158" s="11"/>
      <c r="GB158" s="11"/>
      <c r="GC158" s="11"/>
      <c r="GD158" s="11"/>
      <c r="GE158" s="11"/>
      <c r="GF158" s="11"/>
      <c r="GG158" s="11"/>
      <c r="GH158" s="11"/>
      <c r="GI158" s="11"/>
      <c r="GJ158" s="11"/>
      <c r="GK158" s="11"/>
      <c r="GL158" s="11"/>
      <c r="GM158" s="11"/>
      <c r="GN158" s="11"/>
      <c r="GO158" s="11"/>
      <c r="GQ158" s="11"/>
      <c r="GR158" s="11"/>
      <c r="GS158" s="11"/>
    </row>
    <row r="159" spans="1:201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86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11"/>
      <c r="DU159" s="11"/>
      <c r="DV159" s="11"/>
      <c r="DW159" s="11"/>
      <c r="DX159" s="11"/>
      <c r="DY159" s="11"/>
      <c r="DZ159" s="11"/>
      <c r="EA159" s="11"/>
      <c r="EB159" s="11"/>
      <c r="EC159" s="11"/>
      <c r="ED159" s="11"/>
      <c r="EE159" s="11"/>
      <c r="EF159" s="11"/>
      <c r="EG159" s="11"/>
      <c r="EH159" s="11"/>
      <c r="EI159" s="11"/>
      <c r="EJ159" s="11"/>
      <c r="EK159" s="11"/>
      <c r="EL159" s="11"/>
      <c r="EM159" s="11"/>
      <c r="EN159" s="11"/>
      <c r="EO159" s="11"/>
      <c r="EP159" s="11"/>
      <c r="EQ159" s="11"/>
      <c r="ER159" s="11"/>
      <c r="ES159" s="11"/>
      <c r="ET159" s="11"/>
      <c r="EU159" s="11"/>
      <c r="EV159" s="11"/>
      <c r="EW159" s="11"/>
      <c r="EX159" s="11"/>
      <c r="EY159" s="11"/>
      <c r="EZ159" s="11"/>
      <c r="FA159" s="11"/>
      <c r="FB159" s="11"/>
      <c r="FC159" s="11"/>
      <c r="FD159" s="11"/>
      <c r="FE159" s="11"/>
      <c r="FF159" s="11"/>
      <c r="FG159" s="11"/>
      <c r="FH159" s="11"/>
      <c r="FI159" s="11"/>
      <c r="FJ159" s="11"/>
      <c r="FK159" s="11"/>
      <c r="FL159" s="11"/>
      <c r="FM159" s="11"/>
      <c r="FN159" s="11"/>
      <c r="FO159" s="11"/>
      <c r="FP159" s="11"/>
      <c r="FQ159" s="11"/>
      <c r="FR159" s="11"/>
      <c r="FS159" s="11"/>
      <c r="FT159" s="11"/>
      <c r="FU159" s="11"/>
      <c r="FV159" s="11"/>
      <c r="FW159" s="11"/>
      <c r="FX159" s="11"/>
      <c r="FY159" s="11"/>
      <c r="FZ159" s="11"/>
      <c r="GA159" s="11"/>
      <c r="GB159" s="11"/>
      <c r="GC159" s="11"/>
      <c r="GD159" s="11"/>
      <c r="GE159" s="11"/>
      <c r="GF159" s="11"/>
      <c r="GG159" s="11"/>
      <c r="GH159" s="11"/>
      <c r="GI159" s="11"/>
      <c r="GJ159" s="11"/>
      <c r="GK159" s="11"/>
      <c r="GL159" s="11"/>
      <c r="GM159" s="11"/>
      <c r="GN159" s="11"/>
      <c r="GO159" s="11"/>
      <c r="GQ159" s="11"/>
      <c r="GR159" s="11"/>
      <c r="GS159" s="11"/>
    </row>
    <row r="160" spans="1:201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Q160" s="11"/>
      <c r="GR160" s="11"/>
      <c r="GS160" s="11"/>
    </row>
    <row r="161" spans="1:201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Q161" s="11"/>
      <c r="GR161" s="11"/>
      <c r="GS161" s="11"/>
    </row>
    <row r="162" spans="1:201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Q162" s="11"/>
      <c r="GR162" s="11"/>
      <c r="GS162" s="11"/>
    </row>
    <row r="163" spans="1:201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  <c r="DW163" s="11"/>
      <c r="DX163" s="11"/>
      <c r="DY163" s="11"/>
      <c r="DZ163" s="11"/>
      <c r="EA163" s="11"/>
      <c r="EB163" s="11"/>
      <c r="EC163" s="11"/>
      <c r="ED163" s="11"/>
      <c r="EE163" s="11"/>
      <c r="EF163" s="11"/>
      <c r="EG163" s="11"/>
      <c r="EH163" s="11"/>
      <c r="EI163" s="11"/>
      <c r="EJ163" s="11"/>
      <c r="EK163" s="11"/>
      <c r="EL163" s="11"/>
      <c r="EM163" s="11"/>
      <c r="EN163" s="11"/>
      <c r="EO163" s="11"/>
      <c r="EP163" s="11"/>
      <c r="EQ163" s="11"/>
      <c r="ER163" s="11"/>
      <c r="ES163" s="11"/>
      <c r="ET163" s="11"/>
      <c r="EU163" s="11"/>
      <c r="EV163" s="11"/>
      <c r="EW163" s="11"/>
      <c r="EX163" s="11"/>
      <c r="EY163" s="11"/>
      <c r="EZ163" s="11"/>
      <c r="FA163" s="11"/>
      <c r="FB163" s="11"/>
      <c r="FC163" s="11"/>
      <c r="FD163" s="11"/>
      <c r="FE163" s="11"/>
      <c r="FF163" s="11"/>
      <c r="FG163" s="11"/>
      <c r="FH163" s="11"/>
      <c r="FI163" s="11"/>
      <c r="FJ163" s="11"/>
      <c r="FK163" s="11"/>
      <c r="FL163" s="11"/>
      <c r="FM163" s="11"/>
      <c r="FN163" s="11"/>
      <c r="FO163" s="11"/>
      <c r="FP163" s="11"/>
      <c r="FQ163" s="11"/>
      <c r="FR163" s="11"/>
      <c r="FS163" s="11"/>
      <c r="FT163" s="11"/>
      <c r="FU163" s="11"/>
      <c r="FV163" s="11"/>
      <c r="FW163" s="11"/>
      <c r="FX163" s="11"/>
      <c r="FY163" s="11"/>
      <c r="FZ163" s="11"/>
      <c r="GA163" s="11"/>
      <c r="GB163" s="11"/>
      <c r="GC163" s="11"/>
      <c r="GD163" s="11"/>
      <c r="GE163" s="11"/>
      <c r="GF163" s="11"/>
      <c r="GG163" s="11"/>
      <c r="GH163" s="11"/>
      <c r="GI163" s="11"/>
      <c r="GJ163" s="11"/>
      <c r="GK163" s="11"/>
      <c r="GL163" s="11"/>
      <c r="GM163" s="11"/>
      <c r="GN163" s="11"/>
      <c r="GO163" s="11"/>
      <c r="GQ163" s="11"/>
      <c r="GR163" s="11"/>
      <c r="GS163" s="11"/>
    </row>
    <row r="164" spans="1:201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  <c r="DW164" s="11"/>
      <c r="DX164" s="11"/>
      <c r="DY164" s="11"/>
      <c r="DZ164" s="11"/>
      <c r="EA164" s="11"/>
      <c r="EB164" s="11"/>
      <c r="EC164" s="11"/>
      <c r="ED164" s="11"/>
      <c r="EE164" s="11"/>
      <c r="EF164" s="11"/>
      <c r="EG164" s="11"/>
      <c r="EH164" s="11"/>
      <c r="EI164" s="11"/>
      <c r="EJ164" s="11"/>
      <c r="EK164" s="11"/>
      <c r="EL164" s="11"/>
      <c r="EM164" s="11"/>
      <c r="EN164" s="11"/>
      <c r="EO164" s="11"/>
      <c r="EP164" s="11"/>
      <c r="EQ164" s="11"/>
      <c r="ER164" s="11"/>
      <c r="ES164" s="11"/>
      <c r="ET164" s="11"/>
      <c r="EU164" s="11"/>
      <c r="EV164" s="11"/>
      <c r="EW164" s="11"/>
      <c r="EX164" s="11"/>
      <c r="EY164" s="11"/>
      <c r="EZ164" s="11"/>
      <c r="FA164" s="11"/>
      <c r="FB164" s="11"/>
      <c r="FC164" s="11"/>
      <c r="FD164" s="11"/>
      <c r="FE164" s="11"/>
      <c r="FF164" s="11"/>
      <c r="FG164" s="11"/>
      <c r="FH164" s="11"/>
      <c r="FI164" s="11"/>
      <c r="FJ164" s="11"/>
      <c r="FK164" s="11"/>
      <c r="FL164" s="11"/>
      <c r="FM164" s="11"/>
      <c r="FN164" s="11"/>
      <c r="FO164" s="11"/>
      <c r="FP164" s="11"/>
      <c r="FQ164" s="11"/>
      <c r="FR164" s="11"/>
      <c r="FS164" s="11"/>
      <c r="FT164" s="11"/>
      <c r="FU164" s="11"/>
      <c r="FV164" s="11"/>
      <c r="FW164" s="11"/>
      <c r="FX164" s="11"/>
      <c r="FY164" s="11"/>
      <c r="FZ164" s="11"/>
      <c r="GA164" s="11"/>
      <c r="GB164" s="11"/>
      <c r="GC164" s="11"/>
      <c r="GD164" s="11"/>
      <c r="GE164" s="11"/>
      <c r="GF164" s="11"/>
      <c r="GG164" s="11"/>
      <c r="GH164" s="11"/>
      <c r="GI164" s="11"/>
      <c r="GJ164" s="11"/>
      <c r="GK164" s="11"/>
      <c r="GL164" s="11"/>
      <c r="GM164" s="11"/>
      <c r="GN164" s="11"/>
      <c r="GO164" s="11"/>
      <c r="GQ164" s="11"/>
      <c r="GR164" s="11"/>
      <c r="GS164" s="11"/>
    </row>
    <row r="165" spans="1:201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  <c r="DW165" s="11"/>
      <c r="DX165" s="11"/>
      <c r="DY165" s="11"/>
      <c r="DZ165" s="11"/>
      <c r="EA165" s="11"/>
      <c r="EB165" s="11"/>
      <c r="EC165" s="11"/>
      <c r="ED165" s="11"/>
      <c r="EE165" s="11"/>
      <c r="EF165" s="11"/>
      <c r="EG165" s="11"/>
      <c r="EH165" s="11"/>
      <c r="EI165" s="11"/>
      <c r="EJ165" s="11"/>
      <c r="EK165" s="11"/>
      <c r="EL165" s="11"/>
      <c r="EM165" s="11"/>
      <c r="EN165" s="11"/>
      <c r="EO165" s="11"/>
      <c r="EP165" s="11"/>
      <c r="EQ165" s="11"/>
      <c r="ER165" s="11"/>
      <c r="ES165" s="11"/>
      <c r="ET165" s="11"/>
      <c r="EU165" s="11"/>
      <c r="EV165" s="11"/>
      <c r="EW165" s="11"/>
      <c r="EX165" s="11"/>
      <c r="EY165" s="11"/>
      <c r="EZ165" s="11"/>
      <c r="FA165" s="11"/>
      <c r="FB165" s="11"/>
      <c r="FC165" s="11"/>
      <c r="FD165" s="11"/>
      <c r="FE165" s="11"/>
      <c r="FF165" s="11"/>
      <c r="FG165" s="11"/>
      <c r="FH165" s="11"/>
      <c r="FI165" s="11"/>
      <c r="FJ165" s="11"/>
      <c r="FK165" s="11"/>
      <c r="FL165" s="11"/>
      <c r="FM165" s="11"/>
      <c r="FN165" s="11"/>
      <c r="FO165" s="11"/>
      <c r="FP165" s="11"/>
      <c r="FQ165" s="11"/>
      <c r="FR165" s="11"/>
      <c r="FS165" s="11"/>
      <c r="FT165" s="11"/>
      <c r="FU165" s="11"/>
      <c r="FV165" s="11"/>
      <c r="FW165" s="11"/>
      <c r="FX165" s="11"/>
      <c r="FY165" s="11"/>
      <c r="FZ165" s="11"/>
      <c r="GA165" s="11"/>
      <c r="GB165" s="11"/>
      <c r="GC165" s="11"/>
      <c r="GD165" s="11"/>
      <c r="GE165" s="11"/>
      <c r="GF165" s="11"/>
      <c r="GG165" s="11"/>
      <c r="GH165" s="11"/>
      <c r="GI165" s="11"/>
      <c r="GJ165" s="11"/>
      <c r="GK165" s="11"/>
      <c r="GL165" s="11"/>
      <c r="GM165" s="11"/>
      <c r="GN165" s="11"/>
      <c r="GO165" s="11"/>
      <c r="GQ165" s="11"/>
      <c r="GR165" s="11"/>
      <c r="GS165" s="11"/>
    </row>
    <row r="166" spans="1:201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  <c r="DW166" s="11"/>
      <c r="DX166" s="11"/>
      <c r="DY166" s="11"/>
      <c r="DZ166" s="11"/>
      <c r="EA166" s="11"/>
      <c r="EB166" s="11"/>
      <c r="EC166" s="11"/>
      <c r="ED166" s="11"/>
      <c r="EE166" s="11"/>
      <c r="EF166" s="11"/>
      <c r="EG166" s="11"/>
      <c r="EH166" s="11"/>
      <c r="EI166" s="11"/>
      <c r="EJ166" s="11"/>
      <c r="EK166" s="11"/>
      <c r="EL166" s="11"/>
      <c r="EM166" s="11"/>
      <c r="EN166" s="11"/>
      <c r="EO166" s="11"/>
      <c r="EP166" s="11"/>
      <c r="EQ166" s="11"/>
      <c r="ER166" s="11"/>
      <c r="ES166" s="11"/>
      <c r="ET166" s="11"/>
      <c r="EU166" s="11"/>
      <c r="EV166" s="11"/>
      <c r="EW166" s="11"/>
      <c r="EX166" s="11"/>
      <c r="EY166" s="11"/>
      <c r="EZ166" s="11"/>
      <c r="FA166" s="11"/>
      <c r="FB166" s="11"/>
      <c r="FC166" s="11"/>
      <c r="FD166" s="11"/>
      <c r="FE166" s="11"/>
      <c r="FF166" s="11"/>
      <c r="FG166" s="11"/>
      <c r="FH166" s="11"/>
      <c r="FI166" s="11"/>
      <c r="FJ166" s="11"/>
      <c r="FK166" s="11"/>
      <c r="FL166" s="11"/>
      <c r="FM166" s="11"/>
      <c r="FN166" s="11"/>
      <c r="FO166" s="11"/>
      <c r="FP166" s="11"/>
      <c r="FQ166" s="11"/>
      <c r="FR166" s="11"/>
      <c r="FS166" s="11"/>
      <c r="FT166" s="11"/>
      <c r="FU166" s="11"/>
      <c r="FV166" s="11"/>
      <c r="FW166" s="11"/>
      <c r="FX166" s="11"/>
      <c r="FY166" s="11"/>
      <c r="FZ166" s="11"/>
      <c r="GA166" s="11"/>
      <c r="GB166" s="11"/>
      <c r="GC166" s="11"/>
      <c r="GD166" s="11"/>
      <c r="GE166" s="11"/>
      <c r="GF166" s="11"/>
      <c r="GG166" s="11"/>
      <c r="GH166" s="11"/>
      <c r="GI166" s="11"/>
      <c r="GJ166" s="11"/>
      <c r="GK166" s="11"/>
      <c r="GL166" s="11"/>
      <c r="GM166" s="11"/>
      <c r="GN166" s="11"/>
      <c r="GO166" s="11"/>
      <c r="GQ166" s="11"/>
      <c r="GR166" s="11"/>
      <c r="GS166" s="11"/>
    </row>
    <row r="167" spans="1:201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  <c r="DZ167" s="11"/>
      <c r="EA167" s="11"/>
      <c r="EB167" s="11"/>
      <c r="EC167" s="11"/>
      <c r="ED167" s="11"/>
      <c r="EE167" s="11"/>
      <c r="EF167" s="11"/>
      <c r="EG167" s="11"/>
      <c r="EH167" s="11"/>
      <c r="EI167" s="11"/>
      <c r="EJ167" s="11"/>
      <c r="EK167" s="11"/>
      <c r="EL167" s="11"/>
      <c r="EM167" s="11"/>
      <c r="EN167" s="11"/>
      <c r="EO167" s="11"/>
      <c r="EP167" s="11"/>
      <c r="EQ167" s="11"/>
      <c r="ER167" s="11"/>
      <c r="ES167" s="11"/>
      <c r="ET167" s="11"/>
      <c r="EU167" s="11"/>
      <c r="EV167" s="11"/>
      <c r="EW167" s="11"/>
      <c r="EX167" s="11"/>
      <c r="EY167" s="11"/>
      <c r="EZ167" s="11"/>
      <c r="FA167" s="11"/>
      <c r="FB167" s="11"/>
      <c r="FC167" s="11"/>
      <c r="FD167" s="11"/>
      <c r="FE167" s="11"/>
      <c r="FF167" s="11"/>
      <c r="FG167" s="11"/>
      <c r="FH167" s="11"/>
      <c r="FI167" s="11"/>
      <c r="FJ167" s="11"/>
      <c r="FK167" s="11"/>
      <c r="FL167" s="11"/>
      <c r="FM167" s="11"/>
      <c r="FN167" s="11"/>
      <c r="FO167" s="11"/>
      <c r="FP167" s="11"/>
      <c r="FQ167" s="11"/>
      <c r="FR167" s="11"/>
      <c r="FS167" s="11"/>
      <c r="FT167" s="11"/>
      <c r="FU167" s="11"/>
      <c r="FV167" s="11"/>
      <c r="FW167" s="11"/>
      <c r="FX167" s="11"/>
      <c r="FY167" s="11"/>
      <c r="FZ167" s="11"/>
      <c r="GA167" s="11"/>
      <c r="GB167" s="11"/>
      <c r="GC167" s="11"/>
      <c r="GD167" s="11"/>
      <c r="GE167" s="11"/>
      <c r="GF167" s="11"/>
      <c r="GG167" s="11"/>
      <c r="GH167" s="11"/>
      <c r="GI167" s="11"/>
      <c r="GJ167" s="11"/>
      <c r="GK167" s="11"/>
      <c r="GL167" s="11"/>
      <c r="GM167" s="11"/>
      <c r="GN167" s="11"/>
      <c r="GO167" s="11"/>
      <c r="GQ167" s="11"/>
      <c r="GR167" s="11"/>
      <c r="GS167" s="11"/>
    </row>
    <row r="168" spans="1:201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11"/>
      <c r="DU168" s="11"/>
      <c r="DV168" s="11"/>
      <c r="DW168" s="11"/>
      <c r="DX168" s="11"/>
      <c r="DY168" s="11"/>
      <c r="DZ168" s="11"/>
      <c r="EA168" s="11"/>
      <c r="EB168" s="11"/>
      <c r="EC168" s="11"/>
      <c r="ED168" s="11"/>
      <c r="EE168" s="11"/>
      <c r="EF168" s="11"/>
      <c r="EG168" s="11"/>
      <c r="EH168" s="11"/>
      <c r="EI168" s="11"/>
      <c r="EJ168" s="11"/>
      <c r="EK168" s="11"/>
      <c r="EL168" s="11"/>
      <c r="EM168" s="11"/>
      <c r="EN168" s="11"/>
      <c r="EO168" s="11"/>
      <c r="EP168" s="11"/>
      <c r="EQ168" s="11"/>
      <c r="ER168" s="11"/>
      <c r="ES168" s="11"/>
      <c r="ET168" s="11"/>
      <c r="EU168" s="11"/>
      <c r="EV168" s="11"/>
      <c r="EW168" s="11"/>
      <c r="EX168" s="11"/>
      <c r="EY168" s="11"/>
      <c r="EZ168" s="11"/>
      <c r="FA168" s="11"/>
      <c r="FB168" s="11"/>
      <c r="FC168" s="11"/>
      <c r="FD168" s="11"/>
      <c r="FE168" s="11"/>
      <c r="FF168" s="11"/>
      <c r="FG168" s="11"/>
      <c r="FH168" s="11"/>
      <c r="FI168" s="11"/>
      <c r="FJ168" s="11"/>
      <c r="FK168" s="11"/>
      <c r="FL168" s="11"/>
      <c r="FM168" s="11"/>
      <c r="FN168" s="11"/>
      <c r="FO168" s="11"/>
      <c r="FP168" s="11"/>
      <c r="FQ168" s="11"/>
      <c r="FR168" s="11"/>
      <c r="FS168" s="11"/>
      <c r="FT168" s="11"/>
      <c r="FU168" s="11"/>
      <c r="FV168" s="11"/>
      <c r="FW168" s="11"/>
      <c r="FX168" s="11"/>
      <c r="FY168" s="11"/>
      <c r="FZ168" s="11"/>
      <c r="GA168" s="11"/>
      <c r="GB168" s="11"/>
      <c r="GC168" s="11"/>
      <c r="GD168" s="11"/>
      <c r="GE168" s="11"/>
      <c r="GF168" s="11"/>
      <c r="GG168" s="11"/>
      <c r="GH168" s="11"/>
      <c r="GI168" s="11"/>
      <c r="GJ168" s="11"/>
      <c r="GK168" s="11"/>
      <c r="GL168" s="11"/>
      <c r="GM168" s="11"/>
      <c r="GN168" s="11"/>
      <c r="GO168" s="11"/>
      <c r="GQ168" s="11"/>
      <c r="GR168" s="11"/>
      <c r="GS168" s="11"/>
    </row>
    <row r="169" spans="1:201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11"/>
      <c r="DU169" s="11"/>
      <c r="DV169" s="11"/>
      <c r="DW169" s="11"/>
      <c r="DX169" s="11"/>
      <c r="DY169" s="11"/>
      <c r="DZ169" s="11"/>
      <c r="EA169" s="11"/>
      <c r="EB169" s="11"/>
      <c r="EC169" s="11"/>
      <c r="ED169" s="11"/>
      <c r="EE169" s="11"/>
      <c r="EF169" s="11"/>
      <c r="EG169" s="11"/>
      <c r="EH169" s="11"/>
      <c r="EI169" s="11"/>
      <c r="EJ169" s="11"/>
      <c r="EK169" s="11"/>
      <c r="EL169" s="11"/>
      <c r="EM169" s="11"/>
      <c r="EN169" s="11"/>
      <c r="EO169" s="11"/>
      <c r="EP169" s="11"/>
      <c r="EQ169" s="11"/>
      <c r="ER169" s="11"/>
      <c r="ES169" s="11"/>
      <c r="ET169" s="11"/>
      <c r="EU169" s="11"/>
      <c r="EV169" s="11"/>
      <c r="EW169" s="11"/>
      <c r="EX169" s="11"/>
      <c r="EY169" s="11"/>
      <c r="EZ169" s="11"/>
      <c r="FA169" s="11"/>
      <c r="FB169" s="11"/>
      <c r="FC169" s="11"/>
      <c r="FD169" s="11"/>
      <c r="FE169" s="11"/>
      <c r="FF169" s="11"/>
      <c r="FG169" s="11"/>
      <c r="FH169" s="11"/>
      <c r="FI169" s="11"/>
      <c r="FJ169" s="11"/>
      <c r="FK169" s="11"/>
      <c r="FL169" s="11"/>
      <c r="FM169" s="11"/>
      <c r="FN169" s="11"/>
      <c r="FO169" s="11"/>
      <c r="FP169" s="11"/>
      <c r="FQ169" s="11"/>
      <c r="FR169" s="11"/>
      <c r="FS169" s="11"/>
      <c r="FT169" s="11"/>
      <c r="FU169" s="11"/>
      <c r="FV169" s="11"/>
      <c r="FW169" s="11"/>
      <c r="FX169" s="11"/>
      <c r="FY169" s="11"/>
      <c r="FZ169" s="11"/>
      <c r="GA169" s="11"/>
      <c r="GB169" s="11"/>
      <c r="GC169" s="11"/>
      <c r="GD169" s="11"/>
      <c r="GE169" s="11"/>
      <c r="GF169" s="11"/>
      <c r="GG169" s="11"/>
      <c r="GH169" s="11"/>
      <c r="GI169" s="11"/>
      <c r="GJ169" s="11"/>
      <c r="GK169" s="11"/>
      <c r="GL169" s="11"/>
      <c r="GM169" s="11"/>
      <c r="GN169" s="11"/>
      <c r="GO169" s="11"/>
      <c r="GQ169" s="11"/>
      <c r="GR169" s="11"/>
      <c r="GS169" s="11"/>
    </row>
    <row r="170" spans="1:201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  <c r="DT170" s="11"/>
      <c r="DU170" s="11"/>
      <c r="DV170" s="11"/>
      <c r="DW170" s="11"/>
      <c r="DX170" s="11"/>
      <c r="DY170" s="11"/>
      <c r="DZ170" s="11"/>
      <c r="EA170" s="11"/>
      <c r="EB170" s="11"/>
      <c r="EC170" s="11"/>
      <c r="ED170" s="11"/>
      <c r="EE170" s="11"/>
      <c r="EF170" s="11"/>
      <c r="EG170" s="11"/>
      <c r="EH170" s="11"/>
      <c r="EI170" s="11"/>
      <c r="EJ170" s="11"/>
      <c r="EK170" s="11"/>
      <c r="EL170" s="11"/>
      <c r="EM170" s="11"/>
      <c r="EN170" s="11"/>
      <c r="EO170" s="11"/>
      <c r="EP170" s="11"/>
      <c r="EQ170" s="11"/>
      <c r="ER170" s="11"/>
      <c r="ES170" s="11"/>
      <c r="ET170" s="11"/>
      <c r="EU170" s="11"/>
      <c r="EV170" s="11"/>
      <c r="EW170" s="11"/>
      <c r="EX170" s="11"/>
      <c r="EY170" s="11"/>
      <c r="EZ170" s="11"/>
      <c r="FA170" s="11"/>
      <c r="FB170" s="11"/>
      <c r="FC170" s="11"/>
      <c r="FD170" s="11"/>
      <c r="FE170" s="11"/>
      <c r="FF170" s="11"/>
      <c r="FG170" s="11"/>
      <c r="FH170" s="11"/>
      <c r="FI170" s="11"/>
      <c r="FJ170" s="11"/>
      <c r="FK170" s="11"/>
      <c r="FL170" s="11"/>
      <c r="FM170" s="11"/>
      <c r="FN170" s="11"/>
      <c r="FO170" s="11"/>
      <c r="FP170" s="11"/>
      <c r="FQ170" s="11"/>
      <c r="FR170" s="11"/>
      <c r="FS170" s="11"/>
      <c r="FT170" s="11"/>
      <c r="FU170" s="11"/>
      <c r="FV170" s="11"/>
      <c r="FW170" s="11"/>
      <c r="FX170" s="11"/>
      <c r="FY170" s="11"/>
      <c r="FZ170" s="11"/>
      <c r="GA170" s="11"/>
      <c r="GB170" s="11"/>
      <c r="GC170" s="11"/>
      <c r="GD170" s="11"/>
      <c r="GE170" s="11"/>
      <c r="GF170" s="11"/>
      <c r="GG170" s="11"/>
      <c r="GH170" s="11"/>
      <c r="GI170" s="11"/>
      <c r="GJ170" s="11"/>
      <c r="GK170" s="11"/>
      <c r="GL170" s="11"/>
      <c r="GM170" s="11"/>
      <c r="GN170" s="11"/>
      <c r="GO170" s="11"/>
      <c r="GQ170" s="11"/>
      <c r="GR170" s="11"/>
      <c r="GS170" s="11"/>
    </row>
    <row r="171" spans="1:201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  <c r="DW171" s="11"/>
      <c r="DX171" s="11"/>
      <c r="DY171" s="11"/>
      <c r="DZ171" s="11"/>
      <c r="EA171" s="11"/>
      <c r="EB171" s="11"/>
      <c r="EC171" s="11"/>
      <c r="ED171" s="11"/>
      <c r="EE171" s="11"/>
      <c r="EF171" s="11"/>
      <c r="EG171" s="11"/>
      <c r="EH171" s="11"/>
      <c r="EI171" s="11"/>
      <c r="EJ171" s="11"/>
      <c r="EK171" s="11"/>
      <c r="EL171" s="11"/>
      <c r="EM171" s="11"/>
      <c r="EN171" s="11"/>
      <c r="EO171" s="11"/>
      <c r="EP171" s="11"/>
      <c r="EQ171" s="11"/>
      <c r="ER171" s="11"/>
      <c r="ES171" s="11"/>
      <c r="ET171" s="11"/>
      <c r="EU171" s="11"/>
      <c r="EV171" s="11"/>
      <c r="EW171" s="11"/>
      <c r="EX171" s="11"/>
      <c r="EY171" s="11"/>
      <c r="EZ171" s="11"/>
      <c r="FA171" s="11"/>
      <c r="FB171" s="11"/>
      <c r="FC171" s="11"/>
      <c r="FD171" s="11"/>
      <c r="FE171" s="11"/>
      <c r="FF171" s="11"/>
      <c r="FG171" s="11"/>
      <c r="FH171" s="11"/>
      <c r="FI171" s="11"/>
      <c r="FJ171" s="11"/>
      <c r="FK171" s="11"/>
      <c r="FL171" s="11"/>
      <c r="FM171" s="11"/>
      <c r="FN171" s="11"/>
      <c r="FO171" s="11"/>
      <c r="FP171" s="11"/>
      <c r="FQ171" s="11"/>
      <c r="FR171" s="11"/>
      <c r="FS171" s="11"/>
      <c r="FT171" s="11"/>
      <c r="FU171" s="11"/>
      <c r="FV171" s="11"/>
      <c r="FW171" s="11"/>
      <c r="FX171" s="11"/>
      <c r="FY171" s="11"/>
      <c r="FZ171" s="11"/>
      <c r="GA171" s="11"/>
      <c r="GB171" s="11"/>
      <c r="GC171" s="11"/>
      <c r="GD171" s="11"/>
      <c r="GE171" s="11"/>
      <c r="GF171" s="11"/>
      <c r="GG171" s="11"/>
      <c r="GH171" s="11"/>
      <c r="GI171" s="11"/>
      <c r="GJ171" s="11"/>
      <c r="GK171" s="11"/>
      <c r="GL171" s="11"/>
      <c r="GM171" s="11"/>
      <c r="GN171" s="11"/>
      <c r="GO171" s="11"/>
      <c r="GQ171" s="11"/>
      <c r="GR171" s="11"/>
      <c r="GS171" s="11"/>
    </row>
    <row r="172" spans="1:201" x14ac:dyDescent="0.3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  <c r="DW172" s="11"/>
      <c r="DX172" s="11"/>
      <c r="DY172" s="11"/>
      <c r="DZ172" s="11"/>
      <c r="EA172" s="11"/>
      <c r="EB172" s="11"/>
      <c r="EC172" s="11"/>
      <c r="ED172" s="11"/>
      <c r="EE172" s="11"/>
      <c r="EF172" s="11"/>
      <c r="EG172" s="11"/>
      <c r="EH172" s="11"/>
      <c r="EI172" s="11"/>
      <c r="EJ172" s="11"/>
      <c r="EK172" s="11"/>
      <c r="EL172" s="11"/>
      <c r="EM172" s="11"/>
      <c r="EN172" s="11"/>
      <c r="EO172" s="11"/>
      <c r="EP172" s="11"/>
      <c r="EQ172" s="11"/>
      <c r="ER172" s="11"/>
      <c r="ES172" s="11"/>
      <c r="ET172" s="11"/>
      <c r="EU172" s="11"/>
      <c r="EV172" s="11"/>
      <c r="EW172" s="11"/>
      <c r="EX172" s="11"/>
      <c r="EY172" s="11"/>
      <c r="EZ172" s="11"/>
      <c r="FA172" s="11"/>
      <c r="FB172" s="11"/>
      <c r="FC172" s="11"/>
      <c r="FD172" s="11"/>
      <c r="FE172" s="11"/>
      <c r="FF172" s="11"/>
      <c r="FG172" s="11"/>
      <c r="FH172" s="11"/>
      <c r="FI172" s="11"/>
      <c r="FJ172" s="11"/>
      <c r="FK172" s="11"/>
      <c r="FL172" s="11"/>
      <c r="FM172" s="11"/>
      <c r="FN172" s="11"/>
      <c r="FO172" s="11"/>
      <c r="FP172" s="11"/>
      <c r="FQ172" s="11"/>
      <c r="FR172" s="11"/>
      <c r="FS172" s="11"/>
      <c r="FT172" s="11"/>
      <c r="FU172" s="11"/>
      <c r="FV172" s="11"/>
      <c r="FW172" s="11"/>
      <c r="FX172" s="11"/>
      <c r="FY172" s="11"/>
      <c r="FZ172" s="11"/>
      <c r="GA172" s="11"/>
      <c r="GB172" s="11"/>
      <c r="GC172" s="11"/>
      <c r="GD172" s="11"/>
      <c r="GE172" s="11"/>
      <c r="GF172" s="11"/>
      <c r="GG172" s="11"/>
      <c r="GH172" s="11"/>
      <c r="GI172" s="11"/>
      <c r="GJ172" s="11"/>
      <c r="GK172" s="11"/>
      <c r="GL172" s="11"/>
      <c r="GM172" s="11"/>
      <c r="GN172" s="11"/>
      <c r="GO172" s="11"/>
      <c r="GQ172" s="11"/>
      <c r="GR172" s="11"/>
      <c r="GS172" s="11"/>
    </row>
    <row r="173" spans="1:20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  <c r="DW173" s="11"/>
      <c r="DX173" s="11"/>
      <c r="DY173" s="11"/>
      <c r="DZ173" s="11"/>
      <c r="EA173" s="11"/>
      <c r="EB173" s="11"/>
      <c r="EC173" s="11"/>
      <c r="ED173" s="11"/>
      <c r="EE173" s="11"/>
      <c r="EF173" s="11"/>
      <c r="EG173" s="11"/>
      <c r="EH173" s="11"/>
      <c r="EI173" s="11"/>
      <c r="EJ173" s="11"/>
      <c r="EK173" s="11"/>
      <c r="EL173" s="11"/>
      <c r="EM173" s="11"/>
      <c r="EN173" s="11"/>
      <c r="EO173" s="11"/>
      <c r="EP173" s="11"/>
      <c r="EQ173" s="11"/>
      <c r="ER173" s="11"/>
      <c r="ES173" s="11"/>
      <c r="ET173" s="11"/>
      <c r="EU173" s="11"/>
      <c r="EV173" s="11"/>
      <c r="EW173" s="11"/>
      <c r="EX173" s="11"/>
      <c r="EY173" s="11"/>
      <c r="EZ173" s="11"/>
      <c r="FA173" s="11"/>
      <c r="FB173" s="11"/>
      <c r="FC173" s="11"/>
      <c r="FD173" s="11"/>
      <c r="FE173" s="11"/>
      <c r="FF173" s="11"/>
      <c r="FG173" s="11"/>
      <c r="FH173" s="11"/>
      <c r="FI173" s="11"/>
      <c r="FJ173" s="11"/>
      <c r="FK173" s="11"/>
      <c r="FL173" s="11"/>
      <c r="FM173" s="11"/>
      <c r="FN173" s="11"/>
      <c r="FO173" s="11"/>
      <c r="FP173" s="11"/>
      <c r="FQ173" s="11"/>
      <c r="FR173" s="11"/>
      <c r="FS173" s="11"/>
      <c r="FT173" s="11"/>
      <c r="FU173" s="11"/>
      <c r="FV173" s="11"/>
      <c r="FW173" s="11"/>
      <c r="FX173" s="11"/>
      <c r="FY173" s="11"/>
      <c r="FZ173" s="11"/>
      <c r="GA173" s="11"/>
      <c r="GB173" s="11"/>
      <c r="GC173" s="11"/>
      <c r="GD173" s="11"/>
      <c r="GE173" s="11"/>
      <c r="GF173" s="11"/>
      <c r="GG173" s="11"/>
      <c r="GH173" s="11"/>
      <c r="GI173" s="11"/>
      <c r="GJ173" s="11"/>
      <c r="GK173" s="11"/>
      <c r="GL173" s="11"/>
      <c r="GM173" s="11"/>
      <c r="GN173" s="11"/>
      <c r="GO173" s="11"/>
      <c r="GQ173" s="11"/>
      <c r="GR173" s="11"/>
      <c r="GS173" s="11"/>
    </row>
    <row r="174" spans="1:201" x14ac:dyDescent="0.3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  <c r="DT174" s="11"/>
      <c r="DU174" s="11"/>
      <c r="DV174" s="11"/>
      <c r="DW174" s="11"/>
      <c r="DX174" s="11"/>
      <c r="DY174" s="11"/>
      <c r="DZ174" s="11"/>
      <c r="EA174" s="11"/>
      <c r="EB174" s="11"/>
      <c r="EC174" s="11"/>
      <c r="ED174" s="11"/>
      <c r="EE174" s="11"/>
      <c r="EF174" s="11"/>
      <c r="EG174" s="11"/>
      <c r="EH174" s="11"/>
      <c r="EI174" s="11"/>
      <c r="EJ174" s="11"/>
      <c r="EK174" s="11"/>
      <c r="EL174" s="11"/>
      <c r="EM174" s="11"/>
      <c r="EN174" s="11"/>
      <c r="EO174" s="11"/>
      <c r="EP174" s="11"/>
      <c r="EQ174" s="11"/>
      <c r="ER174" s="11"/>
      <c r="ES174" s="11"/>
      <c r="ET174" s="11"/>
      <c r="EU174" s="11"/>
      <c r="EV174" s="11"/>
      <c r="EW174" s="11"/>
      <c r="EX174" s="11"/>
      <c r="EY174" s="11"/>
      <c r="EZ174" s="11"/>
      <c r="FA174" s="11"/>
      <c r="FB174" s="11"/>
      <c r="FC174" s="11"/>
      <c r="FD174" s="11"/>
      <c r="FE174" s="11"/>
      <c r="FF174" s="11"/>
      <c r="FG174" s="11"/>
      <c r="FH174" s="11"/>
      <c r="FI174" s="11"/>
      <c r="FJ174" s="11"/>
      <c r="FK174" s="11"/>
      <c r="FL174" s="11"/>
      <c r="FM174" s="11"/>
      <c r="FN174" s="11"/>
      <c r="FO174" s="11"/>
      <c r="FP174" s="11"/>
      <c r="FQ174" s="11"/>
      <c r="FR174" s="11"/>
      <c r="FS174" s="11"/>
      <c r="FT174" s="11"/>
      <c r="FU174" s="11"/>
      <c r="FV174" s="11"/>
      <c r="FW174" s="11"/>
      <c r="FX174" s="11"/>
      <c r="FY174" s="11"/>
      <c r="FZ174" s="11"/>
      <c r="GA174" s="11"/>
      <c r="GB174" s="11"/>
      <c r="GC174" s="11"/>
      <c r="GD174" s="11"/>
      <c r="GE174" s="11"/>
      <c r="GF174" s="11"/>
      <c r="GG174" s="11"/>
      <c r="GH174" s="11"/>
      <c r="GI174" s="11"/>
      <c r="GJ174" s="11"/>
      <c r="GK174" s="11"/>
      <c r="GL174" s="11"/>
      <c r="GM174" s="11"/>
      <c r="GN174" s="11"/>
      <c r="GO174" s="11"/>
    </row>
    <row r="175" spans="1:20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  <c r="DT175" s="11"/>
      <c r="DU175" s="11"/>
      <c r="DV175" s="11"/>
      <c r="DW175" s="11"/>
      <c r="DX175" s="11"/>
      <c r="DY175" s="11"/>
      <c r="DZ175" s="11"/>
      <c r="EA175" s="11"/>
      <c r="EB175" s="11"/>
      <c r="EC175" s="11"/>
      <c r="ED175" s="11"/>
      <c r="EE175" s="11"/>
      <c r="EF175" s="11"/>
      <c r="EG175" s="11"/>
      <c r="EH175" s="11"/>
      <c r="EI175" s="11"/>
      <c r="EJ175" s="11"/>
      <c r="EK175" s="11"/>
      <c r="EL175" s="11"/>
      <c r="EM175" s="11"/>
      <c r="EN175" s="11"/>
      <c r="EO175" s="11"/>
      <c r="EP175" s="11"/>
      <c r="EQ175" s="11"/>
      <c r="ER175" s="11"/>
      <c r="ES175" s="11"/>
      <c r="ET175" s="11"/>
      <c r="EU175" s="11"/>
      <c r="EV175" s="11"/>
      <c r="EW175" s="11"/>
      <c r="EX175" s="11"/>
      <c r="EY175" s="11"/>
      <c r="EZ175" s="11"/>
      <c r="FA175" s="11"/>
      <c r="FB175" s="11"/>
      <c r="FC175" s="11"/>
      <c r="FD175" s="11"/>
      <c r="FE175" s="11"/>
      <c r="FF175" s="11"/>
      <c r="FG175" s="11"/>
      <c r="FH175" s="11"/>
      <c r="FI175" s="11"/>
      <c r="FJ175" s="11"/>
      <c r="FK175" s="11"/>
      <c r="FL175" s="11"/>
      <c r="FM175" s="11"/>
      <c r="FN175" s="11"/>
      <c r="FO175" s="11"/>
      <c r="FP175" s="11"/>
      <c r="FQ175" s="11"/>
      <c r="FR175" s="11"/>
      <c r="FS175" s="11"/>
      <c r="FT175" s="11"/>
      <c r="FU175" s="11"/>
      <c r="FV175" s="11"/>
      <c r="FW175" s="11"/>
      <c r="FX175" s="11"/>
      <c r="FY175" s="11"/>
      <c r="FZ175" s="11"/>
      <c r="GA175" s="11"/>
      <c r="GB175" s="11"/>
      <c r="GC175" s="11"/>
      <c r="GD175" s="11"/>
      <c r="GE175" s="11"/>
      <c r="GF175" s="11"/>
      <c r="GG175" s="11"/>
      <c r="GH175" s="11"/>
      <c r="GI175" s="11"/>
      <c r="GJ175" s="11"/>
      <c r="GK175" s="11"/>
      <c r="GL175" s="11"/>
      <c r="GM175" s="11"/>
      <c r="GN175" s="11"/>
      <c r="GO175" s="11"/>
    </row>
    <row r="176" spans="1:201" x14ac:dyDescent="0.3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  <c r="DT176" s="11"/>
      <c r="DU176" s="11"/>
      <c r="DV176" s="11"/>
      <c r="DW176" s="11"/>
      <c r="DX176" s="11"/>
      <c r="DY176" s="11"/>
      <c r="DZ176" s="11"/>
      <c r="EA176" s="11"/>
      <c r="EB176" s="11"/>
      <c r="EC176" s="11"/>
      <c r="ED176" s="11"/>
      <c r="EE176" s="11"/>
      <c r="EF176" s="11"/>
      <c r="EG176" s="11"/>
      <c r="EH176" s="11"/>
      <c r="EI176" s="11"/>
      <c r="EJ176" s="11"/>
      <c r="EK176" s="11"/>
      <c r="EL176" s="11"/>
      <c r="EM176" s="11"/>
      <c r="EN176" s="11"/>
      <c r="EO176" s="11"/>
      <c r="EP176" s="11"/>
      <c r="EQ176" s="11"/>
      <c r="ER176" s="11"/>
      <c r="ES176" s="11"/>
      <c r="ET176" s="11"/>
      <c r="EU176" s="11"/>
      <c r="EV176" s="11"/>
      <c r="EW176" s="11"/>
      <c r="EX176" s="11"/>
      <c r="EY176" s="11"/>
      <c r="EZ176" s="11"/>
      <c r="FA176" s="11"/>
      <c r="FB176" s="11"/>
      <c r="FC176" s="11"/>
      <c r="FD176" s="11"/>
      <c r="FE176" s="11"/>
      <c r="FF176" s="11"/>
      <c r="FG176" s="11"/>
      <c r="FH176" s="11"/>
      <c r="FI176" s="11"/>
      <c r="FJ176" s="11"/>
      <c r="FK176" s="11"/>
      <c r="FL176" s="11"/>
      <c r="FM176" s="11"/>
      <c r="FN176" s="11"/>
      <c r="FO176" s="11"/>
      <c r="FP176" s="11"/>
      <c r="FQ176" s="11"/>
      <c r="FR176" s="11"/>
      <c r="FS176" s="11"/>
      <c r="FT176" s="11"/>
      <c r="FU176" s="11"/>
      <c r="FV176" s="11"/>
      <c r="FW176" s="11"/>
      <c r="FX176" s="11"/>
      <c r="FY176" s="11"/>
      <c r="FZ176" s="11"/>
      <c r="GA176" s="11"/>
      <c r="GB176" s="11"/>
      <c r="GC176" s="11"/>
      <c r="GD176" s="11"/>
      <c r="GE176" s="11"/>
      <c r="GF176" s="11"/>
      <c r="GG176" s="11"/>
      <c r="GH176" s="11"/>
      <c r="GI176" s="11"/>
      <c r="GJ176" s="11"/>
      <c r="GK176" s="11"/>
      <c r="GL176" s="11"/>
      <c r="GM176" s="11"/>
      <c r="GN176" s="11"/>
      <c r="GO176" s="11"/>
    </row>
    <row r="177" spans="2:197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  <c r="DT177" s="11"/>
      <c r="DU177" s="11"/>
      <c r="DV177" s="11"/>
      <c r="DW177" s="11"/>
      <c r="DX177" s="11"/>
      <c r="DY177" s="11"/>
      <c r="DZ177" s="11"/>
      <c r="EA177" s="11"/>
      <c r="EB177" s="11"/>
      <c r="EC177" s="11"/>
      <c r="ED177" s="11"/>
      <c r="EE177" s="11"/>
      <c r="EF177" s="11"/>
      <c r="EG177" s="11"/>
      <c r="EH177" s="11"/>
      <c r="EI177" s="11"/>
      <c r="EJ177" s="11"/>
      <c r="EK177" s="11"/>
      <c r="EL177" s="11"/>
      <c r="EM177" s="11"/>
      <c r="EN177" s="11"/>
      <c r="EO177" s="11"/>
      <c r="EP177" s="11"/>
      <c r="EQ177" s="11"/>
      <c r="ER177" s="11"/>
      <c r="ES177" s="11"/>
      <c r="ET177" s="11"/>
      <c r="EU177" s="11"/>
      <c r="EV177" s="11"/>
      <c r="EW177" s="11"/>
      <c r="EX177" s="11"/>
      <c r="EY177" s="11"/>
      <c r="EZ177" s="11"/>
      <c r="FA177" s="11"/>
      <c r="FB177" s="11"/>
      <c r="FC177" s="11"/>
      <c r="FD177" s="11"/>
      <c r="FE177" s="11"/>
      <c r="FF177" s="11"/>
      <c r="FG177" s="11"/>
      <c r="FH177" s="11"/>
      <c r="FI177" s="11"/>
      <c r="FJ177" s="11"/>
      <c r="FK177" s="11"/>
      <c r="FL177" s="11"/>
      <c r="FM177" s="11"/>
      <c r="FN177" s="11"/>
      <c r="FO177" s="11"/>
      <c r="FP177" s="11"/>
      <c r="FQ177" s="11"/>
      <c r="FR177" s="11"/>
      <c r="FS177" s="11"/>
      <c r="FT177" s="11"/>
      <c r="FU177" s="11"/>
      <c r="FV177" s="11"/>
      <c r="FW177" s="11"/>
      <c r="FX177" s="11"/>
      <c r="FY177" s="11"/>
      <c r="FZ177" s="11"/>
      <c r="GA177" s="11"/>
      <c r="GB177" s="11"/>
      <c r="GC177" s="11"/>
      <c r="GD177" s="11"/>
      <c r="GE177" s="11"/>
      <c r="GF177" s="11"/>
      <c r="GG177" s="11"/>
      <c r="GH177" s="11"/>
      <c r="GI177" s="11"/>
      <c r="GJ177" s="11"/>
      <c r="GK177" s="11"/>
      <c r="GL177" s="11"/>
      <c r="GM177" s="11"/>
      <c r="GN177" s="11"/>
      <c r="GO177" s="11"/>
    </row>
    <row r="178" spans="2:197" x14ac:dyDescent="0.3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  <c r="DT178" s="11"/>
      <c r="DU178" s="11"/>
      <c r="DV178" s="11"/>
      <c r="DW178" s="11"/>
      <c r="DX178" s="11"/>
      <c r="DY178" s="11"/>
      <c r="DZ178" s="11"/>
      <c r="EA178" s="11"/>
      <c r="EB178" s="11"/>
      <c r="EC178" s="11"/>
      <c r="ED178" s="11"/>
      <c r="EE178" s="11"/>
      <c r="EF178" s="11"/>
      <c r="EG178" s="11"/>
      <c r="EH178" s="11"/>
      <c r="EI178" s="11"/>
      <c r="EJ178" s="11"/>
      <c r="EK178" s="11"/>
      <c r="EL178" s="11"/>
      <c r="EM178" s="11"/>
      <c r="EN178" s="11"/>
      <c r="EO178" s="11"/>
      <c r="EP178" s="11"/>
      <c r="EQ178" s="11"/>
      <c r="ER178" s="11"/>
      <c r="ES178" s="11"/>
      <c r="ET178" s="11"/>
      <c r="EU178" s="11"/>
      <c r="EV178" s="11"/>
      <c r="EW178" s="11"/>
      <c r="EX178" s="11"/>
      <c r="EY178" s="11"/>
      <c r="EZ178" s="11"/>
      <c r="FA178" s="11"/>
      <c r="FB178" s="11"/>
      <c r="FC178" s="11"/>
      <c r="FD178" s="11"/>
      <c r="FE178" s="11"/>
      <c r="FF178" s="11"/>
      <c r="FG178" s="11"/>
      <c r="FH178" s="11"/>
      <c r="FI178" s="11"/>
      <c r="FJ178" s="11"/>
      <c r="FK178" s="11"/>
      <c r="FL178" s="11"/>
      <c r="FM178" s="11"/>
      <c r="FN178" s="11"/>
      <c r="FO178" s="11"/>
      <c r="FP178" s="11"/>
      <c r="FQ178" s="11"/>
      <c r="FR178" s="11"/>
      <c r="FS178" s="11"/>
      <c r="FT178" s="11"/>
      <c r="FU178" s="11"/>
      <c r="FV178" s="11"/>
      <c r="FW178" s="11"/>
      <c r="FX178" s="11"/>
      <c r="FY178" s="11"/>
      <c r="FZ178" s="11"/>
      <c r="GA178" s="11"/>
      <c r="GB178" s="11"/>
      <c r="GC178" s="11"/>
      <c r="GD178" s="11"/>
      <c r="GE178" s="11"/>
      <c r="GF178" s="11"/>
      <c r="GG178" s="11"/>
      <c r="GH178" s="11"/>
      <c r="GI178" s="11"/>
      <c r="GJ178" s="11"/>
      <c r="GK178" s="11"/>
      <c r="GL178" s="11"/>
      <c r="GM178" s="11"/>
      <c r="GN178" s="11"/>
      <c r="GO178" s="11"/>
    </row>
    <row r="179" spans="2:197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  <c r="DW179" s="11"/>
      <c r="DX179" s="11"/>
      <c r="DY179" s="11"/>
      <c r="DZ179" s="11"/>
      <c r="EA179" s="11"/>
      <c r="EB179" s="11"/>
      <c r="EC179" s="11"/>
      <c r="ED179" s="11"/>
      <c r="EE179" s="11"/>
      <c r="EF179" s="11"/>
      <c r="EG179" s="11"/>
      <c r="EH179" s="11"/>
      <c r="EI179" s="11"/>
      <c r="EJ179" s="11"/>
      <c r="EK179" s="11"/>
      <c r="EL179" s="11"/>
      <c r="EM179" s="11"/>
      <c r="EN179" s="11"/>
      <c r="EO179" s="11"/>
      <c r="EP179" s="11"/>
      <c r="EQ179" s="11"/>
      <c r="ER179" s="11"/>
      <c r="ES179" s="11"/>
      <c r="ET179" s="11"/>
      <c r="EU179" s="11"/>
      <c r="EV179" s="11"/>
      <c r="EW179" s="11"/>
      <c r="EX179" s="11"/>
      <c r="EY179" s="11"/>
      <c r="EZ179" s="11"/>
      <c r="FA179" s="11"/>
      <c r="FB179" s="11"/>
      <c r="FC179" s="11"/>
      <c r="FD179" s="11"/>
      <c r="FE179" s="11"/>
      <c r="FF179" s="11"/>
      <c r="FG179" s="11"/>
      <c r="FH179" s="11"/>
      <c r="FI179" s="11"/>
      <c r="FJ179" s="11"/>
      <c r="FK179" s="11"/>
      <c r="FL179" s="11"/>
      <c r="FM179" s="11"/>
      <c r="FN179" s="11"/>
      <c r="FO179" s="11"/>
      <c r="FP179" s="11"/>
      <c r="FQ179" s="11"/>
      <c r="FR179" s="11"/>
      <c r="FS179" s="11"/>
      <c r="FT179" s="11"/>
      <c r="FU179" s="11"/>
      <c r="FV179" s="11"/>
      <c r="FW179" s="11"/>
      <c r="FX179" s="11"/>
      <c r="FY179" s="11"/>
      <c r="FZ179" s="11"/>
      <c r="GA179" s="11"/>
      <c r="GB179" s="11"/>
      <c r="GC179" s="11"/>
      <c r="GD179" s="11"/>
      <c r="GE179" s="11"/>
      <c r="GF179" s="11"/>
      <c r="GG179" s="11"/>
      <c r="GH179" s="11"/>
      <c r="GI179" s="11"/>
      <c r="GJ179" s="11"/>
      <c r="GK179" s="11"/>
      <c r="GL179" s="11"/>
      <c r="GM179" s="11"/>
      <c r="GN179" s="11"/>
      <c r="GO179" s="11"/>
    </row>
    <row r="180" spans="2:197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  <c r="DT180" s="11"/>
      <c r="DU180" s="11"/>
      <c r="DV180" s="11"/>
      <c r="DW180" s="11"/>
      <c r="DX180" s="11"/>
      <c r="DY180" s="11"/>
      <c r="DZ180" s="11"/>
      <c r="EA180" s="11"/>
      <c r="EB180" s="11"/>
      <c r="EC180" s="11"/>
      <c r="ED180" s="11"/>
      <c r="EE180" s="11"/>
      <c r="EF180" s="11"/>
      <c r="EG180" s="11"/>
      <c r="EH180" s="11"/>
      <c r="EI180" s="11"/>
      <c r="EJ180" s="11"/>
      <c r="EK180" s="11"/>
      <c r="EL180" s="11"/>
      <c r="EM180" s="11"/>
      <c r="EN180" s="11"/>
      <c r="EO180" s="11"/>
      <c r="EP180" s="11"/>
      <c r="EQ180" s="11"/>
      <c r="ER180" s="11"/>
      <c r="ES180" s="11"/>
      <c r="ET180" s="11"/>
      <c r="EU180" s="11"/>
      <c r="EV180" s="11"/>
      <c r="EW180" s="11"/>
      <c r="EX180" s="11"/>
      <c r="EY180" s="11"/>
      <c r="EZ180" s="11"/>
      <c r="FA180" s="11"/>
      <c r="FB180" s="11"/>
      <c r="FC180" s="11"/>
      <c r="FD180" s="11"/>
      <c r="FE180" s="11"/>
      <c r="FF180" s="11"/>
      <c r="FG180" s="11"/>
      <c r="FH180" s="11"/>
      <c r="FI180" s="11"/>
      <c r="FJ180" s="11"/>
      <c r="FK180" s="11"/>
      <c r="FL180" s="11"/>
      <c r="FM180" s="11"/>
      <c r="FN180" s="11"/>
      <c r="FO180" s="11"/>
      <c r="FP180" s="11"/>
      <c r="FQ180" s="11"/>
      <c r="FR180" s="11"/>
      <c r="FS180" s="11"/>
      <c r="FT180" s="11"/>
      <c r="FU180" s="11"/>
      <c r="FV180" s="11"/>
      <c r="FW180" s="11"/>
      <c r="FX180" s="11"/>
      <c r="FY180" s="11"/>
      <c r="FZ180" s="11"/>
      <c r="GA180" s="11"/>
      <c r="GB180" s="11"/>
      <c r="GC180" s="11"/>
      <c r="GD180" s="11"/>
      <c r="GE180" s="11"/>
      <c r="GF180" s="11"/>
      <c r="GG180" s="11"/>
      <c r="GH180" s="11"/>
      <c r="GI180" s="11"/>
      <c r="GJ180" s="11"/>
      <c r="GK180" s="11"/>
      <c r="GL180" s="11"/>
      <c r="GM180" s="11"/>
      <c r="GN180" s="11"/>
      <c r="GO180" s="11"/>
    </row>
    <row r="181" spans="2:197" x14ac:dyDescent="0.3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  <c r="DT181" s="11"/>
      <c r="DU181" s="11"/>
      <c r="DV181" s="11"/>
      <c r="DW181" s="11"/>
      <c r="DX181" s="11"/>
      <c r="DY181" s="11"/>
      <c r="DZ181" s="11"/>
      <c r="EA181" s="11"/>
      <c r="EB181" s="11"/>
      <c r="EC181" s="11"/>
      <c r="ED181" s="11"/>
      <c r="EE181" s="11"/>
      <c r="EF181" s="11"/>
      <c r="EG181" s="11"/>
      <c r="EH181" s="11"/>
      <c r="EI181" s="11"/>
      <c r="EJ181" s="11"/>
      <c r="EK181" s="11"/>
      <c r="EL181" s="11"/>
      <c r="EM181" s="11"/>
      <c r="EN181" s="11"/>
      <c r="EO181" s="11"/>
      <c r="EP181" s="11"/>
      <c r="EQ181" s="11"/>
      <c r="ER181" s="11"/>
      <c r="ES181" s="11"/>
      <c r="ET181" s="11"/>
      <c r="EU181" s="11"/>
      <c r="EV181" s="11"/>
      <c r="EW181" s="11"/>
      <c r="EX181" s="11"/>
      <c r="EY181" s="11"/>
      <c r="EZ181" s="11"/>
      <c r="FA181" s="11"/>
      <c r="FB181" s="11"/>
      <c r="FC181" s="11"/>
      <c r="FD181" s="11"/>
      <c r="FE181" s="11"/>
      <c r="FF181" s="11"/>
      <c r="FG181" s="11"/>
      <c r="FH181" s="11"/>
      <c r="FI181" s="11"/>
      <c r="FJ181" s="11"/>
      <c r="FK181" s="11"/>
      <c r="FL181" s="11"/>
      <c r="FM181" s="11"/>
      <c r="FN181" s="11"/>
      <c r="FO181" s="11"/>
      <c r="FP181" s="11"/>
      <c r="FQ181" s="11"/>
      <c r="FR181" s="11"/>
      <c r="FS181" s="11"/>
      <c r="FT181" s="11"/>
      <c r="FU181" s="11"/>
      <c r="FV181" s="11"/>
      <c r="FW181" s="11"/>
      <c r="FX181" s="11"/>
      <c r="FY181" s="11"/>
      <c r="FZ181" s="11"/>
      <c r="GA181" s="11"/>
      <c r="GB181" s="11"/>
      <c r="GC181" s="11"/>
      <c r="GD181" s="11"/>
      <c r="GE181" s="11"/>
      <c r="GF181" s="11"/>
      <c r="GG181" s="11"/>
      <c r="GH181" s="11"/>
      <c r="GI181" s="11"/>
      <c r="GJ181" s="11"/>
      <c r="GK181" s="11"/>
      <c r="GL181" s="11"/>
      <c r="GM181" s="11"/>
      <c r="GN181" s="11"/>
      <c r="GO181" s="11"/>
    </row>
    <row r="182" spans="2:197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  <c r="DT182" s="11"/>
      <c r="DU182" s="11"/>
      <c r="DV182" s="11"/>
      <c r="DW182" s="11"/>
      <c r="DX182" s="11"/>
      <c r="DY182" s="11"/>
      <c r="DZ182" s="11"/>
      <c r="EA182" s="11"/>
      <c r="EB182" s="11"/>
      <c r="EC182" s="11"/>
      <c r="ED182" s="11"/>
      <c r="EE182" s="11"/>
      <c r="EF182" s="11"/>
      <c r="EG182" s="11"/>
      <c r="EH182" s="11"/>
      <c r="EI182" s="11"/>
      <c r="EJ182" s="11"/>
      <c r="EK182" s="11"/>
      <c r="EL182" s="11"/>
      <c r="EM182" s="11"/>
      <c r="EN182" s="11"/>
      <c r="EO182" s="11"/>
      <c r="EP182" s="11"/>
      <c r="EQ182" s="11"/>
      <c r="ER182" s="11"/>
      <c r="ES182" s="11"/>
      <c r="ET182" s="11"/>
      <c r="EU182" s="11"/>
      <c r="EV182" s="11"/>
      <c r="EW182" s="11"/>
      <c r="EX182" s="11"/>
      <c r="EY182" s="11"/>
      <c r="EZ182" s="11"/>
      <c r="FA182" s="11"/>
      <c r="FB182" s="11"/>
      <c r="FC182" s="11"/>
      <c r="FD182" s="11"/>
      <c r="FE182" s="11"/>
      <c r="FF182" s="11"/>
      <c r="FG182" s="11"/>
      <c r="FH182" s="11"/>
      <c r="FI182" s="11"/>
      <c r="FJ182" s="11"/>
      <c r="FK182" s="11"/>
      <c r="FL182" s="11"/>
      <c r="FM182" s="11"/>
      <c r="FN182" s="11"/>
      <c r="FO182" s="11"/>
      <c r="FP182" s="11"/>
      <c r="FQ182" s="11"/>
      <c r="FR182" s="11"/>
      <c r="FS182" s="11"/>
      <c r="FT182" s="11"/>
      <c r="FU182" s="11"/>
      <c r="FV182" s="11"/>
      <c r="FW182" s="11"/>
      <c r="FX182" s="11"/>
      <c r="FY182" s="11"/>
      <c r="FZ182" s="11"/>
      <c r="GA182" s="11"/>
      <c r="GB182" s="11"/>
      <c r="GC182" s="11"/>
      <c r="GD182" s="11"/>
      <c r="GE182" s="11"/>
      <c r="GF182" s="11"/>
      <c r="GG182" s="11"/>
      <c r="GH182" s="11"/>
      <c r="GI182" s="11"/>
      <c r="GJ182" s="11"/>
      <c r="GK182" s="11"/>
      <c r="GL182" s="11"/>
      <c r="GM182" s="11"/>
      <c r="GN182" s="11"/>
      <c r="GO182" s="11"/>
    </row>
    <row r="183" spans="2:197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  <c r="DT183" s="11"/>
      <c r="DU183" s="11"/>
      <c r="DV183" s="11"/>
      <c r="DW183" s="11"/>
      <c r="DX183" s="11"/>
      <c r="DY183" s="11"/>
      <c r="DZ183" s="11"/>
      <c r="EA183" s="11"/>
      <c r="EB183" s="11"/>
      <c r="EC183" s="11"/>
      <c r="ED183" s="11"/>
      <c r="EE183" s="11"/>
      <c r="EF183" s="11"/>
      <c r="EG183" s="11"/>
      <c r="EH183" s="11"/>
      <c r="EI183" s="11"/>
      <c r="EJ183" s="11"/>
      <c r="EK183" s="11"/>
      <c r="EL183" s="11"/>
      <c r="EM183" s="11"/>
      <c r="EN183" s="11"/>
      <c r="EO183" s="11"/>
      <c r="EP183" s="11"/>
      <c r="EQ183" s="11"/>
      <c r="ER183" s="11"/>
      <c r="ES183" s="11"/>
      <c r="ET183" s="11"/>
      <c r="EU183" s="11"/>
      <c r="EV183" s="11"/>
      <c r="EW183" s="11"/>
      <c r="EX183" s="11"/>
      <c r="EY183" s="11"/>
      <c r="EZ183" s="11"/>
      <c r="FA183" s="11"/>
      <c r="FB183" s="11"/>
      <c r="FC183" s="11"/>
      <c r="FD183" s="11"/>
      <c r="FE183" s="11"/>
      <c r="FF183" s="11"/>
      <c r="FG183" s="11"/>
      <c r="FH183" s="11"/>
      <c r="FI183" s="11"/>
      <c r="FJ183" s="11"/>
      <c r="FK183" s="11"/>
      <c r="FL183" s="11"/>
      <c r="FM183" s="11"/>
      <c r="FN183" s="11"/>
      <c r="FO183" s="11"/>
      <c r="FP183" s="11"/>
      <c r="FQ183" s="11"/>
      <c r="FR183" s="11"/>
      <c r="FS183" s="11"/>
      <c r="FT183" s="11"/>
      <c r="FU183" s="11"/>
      <c r="FV183" s="11"/>
      <c r="FW183" s="11"/>
      <c r="FX183" s="11"/>
      <c r="FY183" s="11"/>
      <c r="FZ183" s="11"/>
      <c r="GA183" s="11"/>
      <c r="GB183" s="11"/>
      <c r="GC183" s="11"/>
      <c r="GD183" s="11"/>
      <c r="GE183" s="11"/>
      <c r="GF183" s="11"/>
      <c r="GG183" s="11"/>
      <c r="GH183" s="11"/>
      <c r="GI183" s="11"/>
      <c r="GJ183" s="11"/>
      <c r="GK183" s="11"/>
      <c r="GL183" s="11"/>
      <c r="GM183" s="11"/>
      <c r="GN183" s="11"/>
      <c r="GO183" s="11"/>
    </row>
    <row r="184" spans="2:197" x14ac:dyDescent="0.3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  <c r="DT184" s="11"/>
      <c r="DU184" s="11"/>
      <c r="DV184" s="11"/>
      <c r="DW184" s="11"/>
      <c r="DX184" s="11"/>
      <c r="DY184" s="11"/>
      <c r="DZ184" s="11"/>
      <c r="EA184" s="11"/>
      <c r="EB184" s="11"/>
      <c r="EC184" s="11"/>
      <c r="ED184" s="11"/>
      <c r="EE184" s="11"/>
      <c r="EF184" s="11"/>
      <c r="EG184" s="11"/>
      <c r="EH184" s="11"/>
      <c r="EI184" s="11"/>
      <c r="EJ184" s="11"/>
      <c r="EK184" s="11"/>
      <c r="EL184" s="11"/>
      <c r="EM184" s="11"/>
      <c r="EN184" s="11"/>
      <c r="EO184" s="11"/>
      <c r="EP184" s="11"/>
      <c r="EQ184" s="11"/>
      <c r="ER184" s="11"/>
      <c r="ES184" s="11"/>
      <c r="ET184" s="11"/>
      <c r="EU184" s="11"/>
      <c r="EV184" s="11"/>
      <c r="EW184" s="11"/>
      <c r="EX184" s="11"/>
      <c r="EY184" s="11"/>
      <c r="EZ184" s="11"/>
      <c r="FA184" s="11"/>
      <c r="FB184" s="11"/>
      <c r="FC184" s="11"/>
      <c r="FD184" s="11"/>
      <c r="FE184" s="11"/>
      <c r="FF184" s="11"/>
      <c r="FG184" s="11"/>
      <c r="FH184" s="11"/>
      <c r="FI184" s="11"/>
      <c r="FJ184" s="11"/>
      <c r="FK184" s="11"/>
      <c r="FL184" s="11"/>
      <c r="FM184" s="11"/>
      <c r="FN184" s="11"/>
      <c r="FO184" s="11"/>
      <c r="FP184" s="11"/>
      <c r="FQ184" s="11"/>
      <c r="FR184" s="11"/>
      <c r="FS184" s="11"/>
      <c r="FT184" s="11"/>
      <c r="FU184" s="11"/>
      <c r="FV184" s="11"/>
      <c r="FW184" s="11"/>
      <c r="FX184" s="11"/>
      <c r="FY184" s="11"/>
      <c r="FZ184" s="11"/>
      <c r="GA184" s="11"/>
      <c r="GB184" s="11"/>
      <c r="GC184" s="11"/>
      <c r="GD184" s="11"/>
      <c r="GE184" s="11"/>
      <c r="GF184" s="11"/>
      <c r="GG184" s="11"/>
      <c r="GH184" s="11"/>
      <c r="GI184" s="11"/>
      <c r="GJ184" s="11"/>
      <c r="GK184" s="11"/>
      <c r="GL184" s="11"/>
      <c r="GM184" s="11"/>
      <c r="GN184" s="11"/>
      <c r="GO184" s="11"/>
    </row>
    <row r="185" spans="2:197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  <c r="DT185" s="11"/>
      <c r="DU185" s="11"/>
      <c r="DV185" s="11"/>
      <c r="DW185" s="11"/>
      <c r="DX185" s="11"/>
      <c r="DY185" s="11"/>
      <c r="DZ185" s="11"/>
      <c r="EA185" s="11"/>
      <c r="EB185" s="11"/>
      <c r="EC185" s="11"/>
      <c r="ED185" s="11"/>
      <c r="EE185" s="11"/>
      <c r="EF185" s="11"/>
      <c r="EG185" s="11"/>
      <c r="EH185" s="11"/>
      <c r="EI185" s="11"/>
      <c r="EJ185" s="11"/>
      <c r="EK185" s="11"/>
      <c r="EL185" s="11"/>
      <c r="EM185" s="11"/>
      <c r="EN185" s="11"/>
      <c r="EO185" s="11"/>
      <c r="EP185" s="11"/>
      <c r="EQ185" s="11"/>
      <c r="ER185" s="11"/>
      <c r="ES185" s="11"/>
      <c r="ET185" s="11"/>
      <c r="EU185" s="11"/>
      <c r="EV185" s="11"/>
      <c r="EW185" s="11"/>
      <c r="EX185" s="11"/>
      <c r="EY185" s="11"/>
      <c r="EZ185" s="11"/>
      <c r="FA185" s="11"/>
      <c r="FB185" s="11"/>
      <c r="FC185" s="11"/>
      <c r="FD185" s="11"/>
      <c r="FE185" s="11"/>
      <c r="FF185" s="11"/>
      <c r="FG185" s="11"/>
      <c r="FH185" s="11"/>
      <c r="FI185" s="11"/>
      <c r="FJ185" s="11"/>
      <c r="FK185" s="11"/>
      <c r="FL185" s="11"/>
      <c r="FM185" s="11"/>
      <c r="FN185" s="11"/>
      <c r="FO185" s="11"/>
      <c r="FP185" s="11"/>
      <c r="FQ185" s="11"/>
      <c r="FR185" s="11"/>
      <c r="FS185" s="11"/>
      <c r="FT185" s="11"/>
      <c r="FU185" s="11"/>
      <c r="FV185" s="11"/>
      <c r="FW185" s="11"/>
      <c r="FX185" s="11"/>
      <c r="FY185" s="11"/>
      <c r="FZ185" s="11"/>
      <c r="GA185" s="11"/>
      <c r="GB185" s="11"/>
      <c r="GC185" s="11"/>
      <c r="GD185" s="11"/>
      <c r="GE185" s="11"/>
      <c r="GF185" s="11"/>
      <c r="GG185" s="11"/>
      <c r="GH185" s="11"/>
      <c r="GI185" s="11"/>
      <c r="GJ185" s="11"/>
      <c r="GK185" s="11"/>
      <c r="GL185" s="11"/>
      <c r="GM185" s="11"/>
      <c r="GN185" s="11"/>
      <c r="GO185" s="11"/>
    </row>
    <row r="186" spans="2:197" x14ac:dyDescent="0.3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  <c r="DT186" s="11"/>
      <c r="DU186" s="11"/>
      <c r="DV186" s="11"/>
      <c r="DW186" s="11"/>
      <c r="DX186" s="11"/>
      <c r="DY186" s="11"/>
      <c r="DZ186" s="11"/>
      <c r="EA186" s="11"/>
      <c r="EB186" s="11"/>
      <c r="EC186" s="11"/>
      <c r="ED186" s="11"/>
      <c r="EE186" s="11"/>
      <c r="EF186" s="11"/>
      <c r="EG186" s="11"/>
      <c r="EH186" s="11"/>
      <c r="EI186" s="11"/>
      <c r="EJ186" s="11"/>
      <c r="EK186" s="11"/>
      <c r="EL186" s="11"/>
      <c r="EM186" s="11"/>
      <c r="EN186" s="11"/>
      <c r="EO186" s="11"/>
      <c r="EP186" s="11"/>
      <c r="EQ186" s="11"/>
      <c r="ER186" s="11"/>
      <c r="ES186" s="11"/>
      <c r="ET186" s="11"/>
      <c r="EU186" s="11"/>
      <c r="EV186" s="11"/>
      <c r="EW186" s="11"/>
      <c r="EX186" s="11"/>
      <c r="EY186" s="11"/>
      <c r="EZ186" s="11"/>
      <c r="FA186" s="11"/>
      <c r="FB186" s="11"/>
      <c r="FC186" s="11"/>
      <c r="FD186" s="11"/>
      <c r="FE186" s="11"/>
      <c r="FF186" s="11"/>
      <c r="FG186" s="11"/>
      <c r="FH186" s="11"/>
      <c r="FI186" s="11"/>
      <c r="FJ186" s="11"/>
      <c r="FK186" s="11"/>
      <c r="FL186" s="11"/>
      <c r="FM186" s="11"/>
      <c r="FN186" s="11"/>
      <c r="FO186" s="11"/>
      <c r="FP186" s="11"/>
      <c r="FQ186" s="11"/>
      <c r="FR186" s="11"/>
      <c r="FS186" s="11"/>
      <c r="FT186" s="11"/>
      <c r="FU186" s="11"/>
      <c r="FV186" s="11"/>
      <c r="FW186" s="11"/>
      <c r="FX186" s="11"/>
      <c r="FY186" s="11"/>
      <c r="FZ186" s="11"/>
      <c r="GA186" s="11"/>
      <c r="GB186" s="11"/>
      <c r="GC186" s="11"/>
      <c r="GD186" s="11"/>
      <c r="GE186" s="11"/>
      <c r="GF186" s="11"/>
      <c r="GG186" s="11"/>
      <c r="GH186" s="11"/>
      <c r="GI186" s="11"/>
      <c r="GJ186" s="11"/>
      <c r="GK186" s="11"/>
      <c r="GL186" s="11"/>
      <c r="GM186" s="11"/>
      <c r="GN186" s="11"/>
      <c r="GO186" s="11"/>
    </row>
    <row r="187" spans="2:197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  <c r="DT187" s="11"/>
      <c r="DU187" s="11"/>
      <c r="DV187" s="11"/>
      <c r="DW187" s="11"/>
      <c r="DX187" s="11"/>
      <c r="DY187" s="11"/>
      <c r="DZ187" s="11"/>
      <c r="EA187" s="11"/>
      <c r="EB187" s="11"/>
      <c r="EC187" s="11"/>
      <c r="ED187" s="11"/>
      <c r="EE187" s="11"/>
      <c r="EF187" s="11"/>
      <c r="EG187" s="11"/>
      <c r="EH187" s="11"/>
      <c r="EI187" s="11"/>
      <c r="EJ187" s="11"/>
      <c r="EK187" s="11"/>
      <c r="EL187" s="11"/>
      <c r="EM187" s="11"/>
      <c r="EN187" s="11"/>
      <c r="EO187" s="11"/>
      <c r="EP187" s="11"/>
      <c r="EQ187" s="11"/>
      <c r="ER187" s="11"/>
      <c r="ES187" s="11"/>
      <c r="ET187" s="11"/>
      <c r="EU187" s="11"/>
      <c r="EV187" s="11"/>
      <c r="EW187" s="11"/>
      <c r="EX187" s="11"/>
      <c r="EY187" s="11"/>
      <c r="EZ187" s="11"/>
      <c r="FA187" s="11"/>
      <c r="FB187" s="11"/>
      <c r="FC187" s="11"/>
      <c r="FD187" s="11"/>
      <c r="FE187" s="11"/>
      <c r="FF187" s="11"/>
      <c r="FG187" s="11"/>
      <c r="FH187" s="11"/>
      <c r="FI187" s="11"/>
      <c r="FJ187" s="11"/>
      <c r="FK187" s="11"/>
      <c r="FL187" s="11"/>
      <c r="FM187" s="11"/>
      <c r="FN187" s="11"/>
      <c r="FO187" s="11"/>
      <c r="FP187" s="11"/>
      <c r="FQ187" s="11"/>
      <c r="FR187" s="11"/>
      <c r="FS187" s="11"/>
      <c r="FT187" s="11"/>
      <c r="FU187" s="11"/>
      <c r="FV187" s="11"/>
      <c r="FW187" s="11"/>
      <c r="FX187" s="11"/>
      <c r="FY187" s="11"/>
      <c r="FZ187" s="11"/>
      <c r="GA187" s="11"/>
      <c r="GB187" s="11"/>
      <c r="GC187" s="11"/>
      <c r="GD187" s="11"/>
      <c r="GE187" s="11"/>
      <c r="GF187" s="11"/>
      <c r="GG187" s="11"/>
      <c r="GH187" s="11"/>
      <c r="GI187" s="11"/>
      <c r="GJ187" s="11"/>
      <c r="GK187" s="11"/>
      <c r="GL187" s="11"/>
      <c r="GM187" s="11"/>
      <c r="GN187" s="11"/>
      <c r="GO187" s="11"/>
    </row>
    <row r="188" spans="2:197" x14ac:dyDescent="0.3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  <c r="DT188" s="11"/>
      <c r="DU188" s="11"/>
      <c r="DV188" s="11"/>
      <c r="DW188" s="11"/>
      <c r="DX188" s="11"/>
      <c r="DY188" s="11"/>
      <c r="DZ188" s="11"/>
      <c r="EA188" s="11"/>
      <c r="EB188" s="11"/>
      <c r="EC188" s="11"/>
      <c r="ED188" s="11"/>
      <c r="EE188" s="11"/>
      <c r="EF188" s="11"/>
      <c r="EG188" s="11"/>
      <c r="EH188" s="11"/>
      <c r="EI188" s="11"/>
      <c r="EJ188" s="11"/>
      <c r="EK188" s="11"/>
      <c r="EL188" s="11"/>
      <c r="EM188" s="11"/>
      <c r="EN188" s="11"/>
      <c r="EO188" s="11"/>
      <c r="EP188" s="11"/>
      <c r="EQ188" s="11"/>
      <c r="ER188" s="11"/>
      <c r="ES188" s="11"/>
      <c r="ET188" s="11"/>
      <c r="EU188" s="11"/>
      <c r="EV188" s="11"/>
      <c r="EW188" s="11"/>
      <c r="EX188" s="11"/>
      <c r="EY188" s="11"/>
      <c r="EZ188" s="11"/>
      <c r="FA188" s="11"/>
      <c r="FB188" s="11"/>
      <c r="FC188" s="11"/>
      <c r="FD188" s="11"/>
      <c r="FE188" s="11"/>
      <c r="FF188" s="11"/>
      <c r="FG188" s="11"/>
      <c r="FH188" s="11"/>
      <c r="FI188" s="11"/>
      <c r="FJ188" s="11"/>
      <c r="FK188" s="11"/>
      <c r="FL188" s="11"/>
      <c r="FM188" s="11"/>
      <c r="FN188" s="11"/>
      <c r="FO188" s="11"/>
      <c r="FP188" s="11"/>
      <c r="FQ188" s="11"/>
      <c r="FR188" s="11"/>
      <c r="FS188" s="11"/>
      <c r="FT188" s="11"/>
      <c r="FU188" s="11"/>
      <c r="FV188" s="11"/>
      <c r="FW188" s="11"/>
      <c r="FX188" s="11"/>
      <c r="FY188" s="11"/>
      <c r="FZ188" s="11"/>
      <c r="GA188" s="11"/>
      <c r="GB188" s="11"/>
      <c r="GC188" s="11"/>
      <c r="GD188" s="11"/>
      <c r="GE188" s="11"/>
      <c r="GF188" s="11"/>
      <c r="GG188" s="11"/>
      <c r="GH188" s="11"/>
      <c r="GI188" s="11"/>
      <c r="GJ188" s="11"/>
      <c r="GK188" s="11"/>
      <c r="GL188" s="11"/>
      <c r="GM188" s="11"/>
      <c r="GN188" s="11"/>
      <c r="GO188" s="11"/>
    </row>
    <row r="189" spans="2:197" x14ac:dyDescent="0.3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  <c r="DT189" s="11"/>
      <c r="DU189" s="11"/>
      <c r="DV189" s="11"/>
      <c r="DW189" s="11"/>
      <c r="DX189" s="11"/>
      <c r="DY189" s="11"/>
      <c r="DZ189" s="11"/>
      <c r="EA189" s="11"/>
      <c r="EB189" s="11"/>
      <c r="EC189" s="11"/>
      <c r="ED189" s="11"/>
      <c r="EE189" s="11"/>
      <c r="EF189" s="11"/>
      <c r="EG189" s="11"/>
      <c r="EH189" s="11"/>
      <c r="EI189" s="11"/>
      <c r="EJ189" s="11"/>
      <c r="EK189" s="11"/>
      <c r="EL189" s="11"/>
      <c r="EM189" s="11"/>
      <c r="EN189" s="11"/>
      <c r="EO189" s="11"/>
      <c r="EP189" s="11"/>
      <c r="EQ189" s="11"/>
      <c r="ER189" s="11"/>
      <c r="ES189" s="11"/>
      <c r="ET189" s="11"/>
      <c r="EU189" s="11"/>
      <c r="EV189" s="11"/>
      <c r="EW189" s="11"/>
      <c r="EX189" s="11"/>
      <c r="EY189" s="11"/>
      <c r="EZ189" s="11"/>
      <c r="FA189" s="11"/>
      <c r="FB189" s="11"/>
      <c r="FC189" s="11"/>
      <c r="FD189" s="11"/>
      <c r="FE189" s="11"/>
      <c r="FF189" s="11"/>
      <c r="FG189" s="11"/>
      <c r="FH189" s="11"/>
      <c r="FI189" s="11"/>
      <c r="FJ189" s="11"/>
      <c r="FK189" s="11"/>
      <c r="FL189" s="11"/>
      <c r="FM189" s="11"/>
      <c r="FN189" s="11"/>
      <c r="FO189" s="11"/>
      <c r="FP189" s="11"/>
      <c r="FQ189" s="11"/>
      <c r="FR189" s="11"/>
      <c r="FS189" s="11"/>
      <c r="FT189" s="11"/>
      <c r="FU189" s="11"/>
      <c r="FV189" s="11"/>
      <c r="FW189" s="11"/>
      <c r="FX189" s="11"/>
      <c r="FY189" s="11"/>
      <c r="FZ189" s="11"/>
      <c r="GA189" s="11"/>
      <c r="GB189" s="11"/>
      <c r="GC189" s="11"/>
      <c r="GD189" s="11"/>
      <c r="GE189" s="11"/>
      <c r="GF189" s="11"/>
      <c r="GG189" s="11"/>
      <c r="GH189" s="11"/>
      <c r="GI189" s="11"/>
      <c r="GJ189" s="11"/>
      <c r="GK189" s="11"/>
      <c r="GL189" s="11"/>
      <c r="GM189" s="11"/>
      <c r="GN189" s="11"/>
      <c r="GO189" s="11"/>
    </row>
    <row r="190" spans="2:197" x14ac:dyDescent="0.3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  <c r="DW190" s="11"/>
      <c r="DX190" s="11"/>
      <c r="DY190" s="11"/>
      <c r="DZ190" s="11"/>
      <c r="EA190" s="11"/>
      <c r="EB190" s="11"/>
      <c r="EC190" s="11"/>
      <c r="ED190" s="11"/>
      <c r="EE190" s="11"/>
      <c r="EF190" s="11"/>
      <c r="EG190" s="11"/>
      <c r="EH190" s="11"/>
      <c r="EI190" s="11"/>
      <c r="EJ190" s="11"/>
      <c r="EK190" s="11"/>
      <c r="EL190" s="11"/>
      <c r="EM190" s="11"/>
      <c r="EN190" s="11"/>
      <c r="EO190" s="11"/>
      <c r="EP190" s="11"/>
      <c r="EQ190" s="11"/>
      <c r="ER190" s="11"/>
      <c r="ES190" s="11"/>
      <c r="ET190" s="11"/>
      <c r="EU190" s="11"/>
      <c r="EV190" s="11"/>
      <c r="EW190" s="11"/>
      <c r="EX190" s="11"/>
      <c r="EY190" s="11"/>
      <c r="EZ190" s="11"/>
      <c r="FA190" s="11"/>
      <c r="FB190" s="11"/>
      <c r="FC190" s="11"/>
      <c r="FD190" s="11"/>
      <c r="FE190" s="11"/>
      <c r="FF190" s="11"/>
      <c r="FG190" s="11"/>
      <c r="FH190" s="11"/>
      <c r="FI190" s="11"/>
      <c r="FJ190" s="11"/>
      <c r="FK190" s="11"/>
      <c r="FL190" s="11"/>
      <c r="FM190" s="11"/>
      <c r="FN190" s="11"/>
      <c r="FO190" s="11"/>
      <c r="FP190" s="11"/>
      <c r="FQ190" s="11"/>
      <c r="FR190" s="11"/>
      <c r="FS190" s="11"/>
      <c r="FT190" s="11"/>
      <c r="FU190" s="11"/>
      <c r="FV190" s="11"/>
      <c r="FW190" s="11"/>
      <c r="FX190" s="11"/>
      <c r="FY190" s="11"/>
      <c r="FZ190" s="11"/>
      <c r="GA190" s="11"/>
      <c r="GB190" s="11"/>
      <c r="GC190" s="11"/>
      <c r="GD190" s="11"/>
      <c r="GE190" s="11"/>
      <c r="GF190" s="11"/>
      <c r="GG190" s="11"/>
      <c r="GH190" s="11"/>
      <c r="GI190" s="11"/>
      <c r="GJ190" s="11"/>
      <c r="GK190" s="11"/>
      <c r="GL190" s="11"/>
      <c r="GM190" s="11"/>
      <c r="GN190" s="11"/>
      <c r="GO190" s="11"/>
    </row>
    <row r="191" spans="2:197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  <c r="DT191" s="11"/>
      <c r="DU191" s="11"/>
      <c r="DV191" s="11"/>
      <c r="DW191" s="11"/>
      <c r="DX191" s="11"/>
      <c r="DY191" s="11"/>
      <c r="DZ191" s="11"/>
      <c r="EA191" s="11"/>
      <c r="EB191" s="11"/>
      <c r="EC191" s="11"/>
      <c r="ED191" s="11"/>
      <c r="EE191" s="11"/>
      <c r="EF191" s="11"/>
      <c r="EG191" s="11"/>
      <c r="EH191" s="11"/>
      <c r="EI191" s="11"/>
      <c r="EJ191" s="11"/>
      <c r="EK191" s="11"/>
      <c r="EL191" s="11"/>
      <c r="EM191" s="11"/>
      <c r="EN191" s="11"/>
      <c r="EO191" s="11"/>
      <c r="EP191" s="11"/>
      <c r="EQ191" s="11"/>
      <c r="ER191" s="11"/>
      <c r="ES191" s="11"/>
      <c r="ET191" s="11"/>
      <c r="EU191" s="11"/>
      <c r="EV191" s="11"/>
      <c r="EW191" s="11"/>
      <c r="EX191" s="11"/>
      <c r="EY191" s="11"/>
      <c r="EZ191" s="11"/>
      <c r="FA191" s="11"/>
      <c r="FB191" s="11"/>
      <c r="FC191" s="11"/>
      <c r="FD191" s="11"/>
      <c r="FE191" s="11"/>
      <c r="FF191" s="11"/>
      <c r="FG191" s="11"/>
      <c r="FH191" s="11"/>
      <c r="FI191" s="11"/>
      <c r="FJ191" s="11"/>
      <c r="FK191" s="11"/>
      <c r="FL191" s="11"/>
      <c r="FM191" s="11"/>
      <c r="FN191" s="11"/>
      <c r="FO191" s="11"/>
      <c r="FP191" s="11"/>
      <c r="FQ191" s="11"/>
      <c r="FR191" s="11"/>
      <c r="FS191" s="11"/>
      <c r="FT191" s="11"/>
      <c r="FU191" s="11"/>
      <c r="FV191" s="11"/>
      <c r="FW191" s="11"/>
      <c r="FX191" s="11"/>
      <c r="FY191" s="11"/>
      <c r="FZ191" s="11"/>
      <c r="GA191" s="11"/>
      <c r="GB191" s="11"/>
      <c r="GC191" s="11"/>
      <c r="GD191" s="11"/>
      <c r="GE191" s="11"/>
      <c r="GF191" s="11"/>
      <c r="GG191" s="11"/>
      <c r="GH191" s="11"/>
      <c r="GI191" s="11"/>
      <c r="GJ191" s="11"/>
      <c r="GK191" s="11"/>
      <c r="GL191" s="11"/>
      <c r="GM191" s="11"/>
      <c r="GN191" s="11"/>
      <c r="GO191" s="11"/>
    </row>
    <row r="192" spans="2:197" x14ac:dyDescent="0.3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  <c r="DT192" s="11"/>
      <c r="DU192" s="11"/>
      <c r="DV192" s="11"/>
      <c r="DW192" s="11"/>
      <c r="DX192" s="11"/>
      <c r="DY192" s="11"/>
      <c r="DZ192" s="11"/>
      <c r="EA192" s="11"/>
      <c r="EB192" s="11"/>
      <c r="EC192" s="11"/>
      <c r="ED192" s="11"/>
      <c r="EE192" s="11"/>
      <c r="EF192" s="11"/>
      <c r="EG192" s="11"/>
      <c r="EH192" s="11"/>
      <c r="EI192" s="11"/>
      <c r="EJ192" s="11"/>
      <c r="EK192" s="11"/>
      <c r="EL192" s="11"/>
      <c r="EM192" s="11"/>
      <c r="EN192" s="11"/>
      <c r="EO192" s="11"/>
      <c r="EP192" s="11"/>
      <c r="EQ192" s="11"/>
      <c r="ER192" s="11"/>
      <c r="ES192" s="11"/>
      <c r="ET192" s="11"/>
      <c r="EU192" s="11"/>
      <c r="EV192" s="11"/>
      <c r="EW192" s="11"/>
      <c r="EX192" s="11"/>
      <c r="EY192" s="11"/>
      <c r="EZ192" s="11"/>
      <c r="FA192" s="11"/>
      <c r="FB192" s="11"/>
      <c r="FC192" s="11"/>
      <c r="FD192" s="11"/>
      <c r="FE192" s="11"/>
      <c r="FF192" s="11"/>
      <c r="FG192" s="11"/>
      <c r="FH192" s="11"/>
      <c r="FI192" s="11"/>
      <c r="FJ192" s="11"/>
      <c r="FK192" s="11"/>
      <c r="FL192" s="11"/>
      <c r="FM192" s="11"/>
      <c r="FN192" s="11"/>
      <c r="FO192" s="11"/>
      <c r="FP192" s="11"/>
      <c r="FQ192" s="11"/>
      <c r="FR192" s="11"/>
      <c r="FS192" s="11"/>
      <c r="FT192" s="11"/>
      <c r="FU192" s="11"/>
      <c r="FV192" s="11"/>
      <c r="FW192" s="11"/>
      <c r="FX192" s="11"/>
      <c r="FY192" s="11"/>
      <c r="FZ192" s="11"/>
      <c r="GA192" s="11"/>
      <c r="GB192" s="11"/>
      <c r="GC192" s="11"/>
      <c r="GD192" s="11"/>
      <c r="GE192" s="11"/>
      <c r="GF192" s="11"/>
      <c r="GG192" s="11"/>
      <c r="GH192" s="11"/>
      <c r="GI192" s="11"/>
      <c r="GJ192" s="11"/>
      <c r="GK192" s="11"/>
      <c r="GL192" s="11"/>
      <c r="GM192" s="11"/>
      <c r="GN192" s="11"/>
      <c r="GO192" s="11"/>
    </row>
    <row r="193" spans="2:197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  <c r="DT193" s="11"/>
      <c r="DU193" s="11"/>
      <c r="DV193" s="11"/>
      <c r="DW193" s="11"/>
      <c r="DX193" s="11"/>
      <c r="DY193" s="11"/>
      <c r="DZ193" s="11"/>
      <c r="EA193" s="11"/>
      <c r="EB193" s="11"/>
      <c r="EC193" s="11"/>
      <c r="ED193" s="11"/>
      <c r="EE193" s="11"/>
      <c r="EF193" s="11"/>
      <c r="EG193" s="11"/>
      <c r="EH193" s="11"/>
      <c r="EI193" s="11"/>
      <c r="EJ193" s="11"/>
      <c r="EK193" s="11"/>
      <c r="EL193" s="11"/>
      <c r="EM193" s="11"/>
      <c r="EN193" s="11"/>
      <c r="EO193" s="11"/>
      <c r="EP193" s="11"/>
      <c r="EQ193" s="11"/>
      <c r="ER193" s="11"/>
      <c r="ES193" s="11"/>
      <c r="ET193" s="11"/>
      <c r="EU193" s="11"/>
      <c r="EV193" s="11"/>
      <c r="EW193" s="11"/>
      <c r="EX193" s="11"/>
      <c r="EY193" s="11"/>
      <c r="EZ193" s="11"/>
      <c r="FA193" s="11"/>
      <c r="FB193" s="11"/>
      <c r="FC193" s="11"/>
      <c r="FD193" s="11"/>
      <c r="FE193" s="11"/>
      <c r="FF193" s="11"/>
      <c r="FG193" s="11"/>
      <c r="FH193" s="11"/>
      <c r="FI193" s="11"/>
      <c r="FJ193" s="11"/>
      <c r="FK193" s="11"/>
      <c r="FL193" s="11"/>
      <c r="FM193" s="11"/>
      <c r="FN193" s="11"/>
      <c r="FO193" s="11"/>
      <c r="FP193" s="11"/>
      <c r="FQ193" s="11"/>
      <c r="FR193" s="11"/>
      <c r="FS193" s="11"/>
      <c r="FT193" s="11"/>
      <c r="FU193" s="11"/>
      <c r="FV193" s="11"/>
      <c r="FW193" s="11"/>
      <c r="FX193" s="11"/>
      <c r="FY193" s="11"/>
      <c r="FZ193" s="11"/>
      <c r="GA193" s="11"/>
      <c r="GB193" s="11"/>
      <c r="GC193" s="11"/>
      <c r="GD193" s="11"/>
      <c r="GE193" s="11"/>
      <c r="GF193" s="11"/>
      <c r="GG193" s="11"/>
      <c r="GH193" s="11"/>
      <c r="GI193" s="11"/>
      <c r="GJ193" s="11"/>
      <c r="GK193" s="11"/>
      <c r="GL193" s="11"/>
      <c r="GM193" s="11"/>
      <c r="GN193" s="11"/>
      <c r="GO193" s="11"/>
    </row>
    <row r="194" spans="2:197" x14ac:dyDescent="0.3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  <c r="DT194" s="11"/>
      <c r="DU194" s="11"/>
      <c r="DV194" s="11"/>
      <c r="DW194" s="11"/>
      <c r="DX194" s="11"/>
      <c r="DY194" s="11"/>
      <c r="DZ194" s="11"/>
      <c r="EA194" s="11"/>
      <c r="EB194" s="11"/>
      <c r="EC194" s="11"/>
      <c r="ED194" s="11"/>
      <c r="EE194" s="11"/>
      <c r="EF194" s="11"/>
      <c r="EG194" s="11"/>
      <c r="EH194" s="11"/>
      <c r="EI194" s="11"/>
      <c r="EJ194" s="11"/>
      <c r="EK194" s="11"/>
      <c r="EL194" s="11"/>
      <c r="EM194" s="11"/>
      <c r="EN194" s="11"/>
      <c r="EO194" s="11"/>
      <c r="EP194" s="11"/>
      <c r="EQ194" s="11"/>
      <c r="ER194" s="11"/>
      <c r="ES194" s="11"/>
      <c r="ET194" s="11"/>
      <c r="EU194" s="11"/>
      <c r="EV194" s="11"/>
      <c r="EW194" s="11"/>
      <c r="EX194" s="11"/>
      <c r="EY194" s="11"/>
      <c r="EZ194" s="11"/>
      <c r="FA194" s="11"/>
      <c r="FB194" s="11"/>
      <c r="FC194" s="11"/>
      <c r="FD194" s="11"/>
      <c r="FE194" s="11"/>
      <c r="FF194" s="11"/>
      <c r="FG194" s="11"/>
      <c r="FH194" s="11"/>
      <c r="FI194" s="11"/>
      <c r="FJ194" s="11"/>
      <c r="FK194" s="11"/>
      <c r="FL194" s="11"/>
      <c r="FM194" s="11"/>
      <c r="FN194" s="11"/>
      <c r="FO194" s="11"/>
      <c r="FP194" s="11"/>
      <c r="FQ194" s="11"/>
      <c r="FR194" s="11"/>
      <c r="FS194" s="11"/>
      <c r="FT194" s="11"/>
      <c r="FU194" s="11"/>
      <c r="FV194" s="11"/>
      <c r="FW194" s="11"/>
      <c r="FX194" s="11"/>
      <c r="FY194" s="11"/>
      <c r="FZ194" s="11"/>
      <c r="GA194" s="11"/>
      <c r="GB194" s="11"/>
      <c r="GC194" s="11"/>
      <c r="GD194" s="11"/>
      <c r="GE194" s="11"/>
      <c r="GF194" s="11"/>
      <c r="GG194" s="11"/>
      <c r="GH194" s="11"/>
      <c r="GI194" s="11"/>
      <c r="GJ194" s="11"/>
      <c r="GK194" s="11"/>
      <c r="GL194" s="11"/>
      <c r="GM194" s="11"/>
      <c r="GN194" s="11"/>
      <c r="GO194" s="11"/>
    </row>
    <row r="195" spans="2:197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  <c r="DT195" s="11"/>
      <c r="DU195" s="11"/>
      <c r="DV195" s="11"/>
      <c r="DW195" s="11"/>
      <c r="DX195" s="11"/>
      <c r="DY195" s="11"/>
      <c r="DZ195" s="11"/>
      <c r="EA195" s="11"/>
      <c r="EB195" s="11"/>
      <c r="EC195" s="11"/>
      <c r="ED195" s="11"/>
      <c r="EE195" s="11"/>
      <c r="EF195" s="11"/>
      <c r="EG195" s="11"/>
      <c r="EH195" s="11"/>
      <c r="EI195" s="11"/>
      <c r="EJ195" s="11"/>
      <c r="EK195" s="11"/>
      <c r="EL195" s="11"/>
      <c r="EM195" s="11"/>
      <c r="EN195" s="11"/>
      <c r="EO195" s="11"/>
      <c r="EP195" s="11"/>
      <c r="EQ195" s="11"/>
      <c r="ER195" s="11"/>
      <c r="ES195" s="11"/>
      <c r="ET195" s="11"/>
      <c r="EU195" s="11"/>
      <c r="EV195" s="11"/>
      <c r="EW195" s="11"/>
      <c r="EX195" s="11"/>
      <c r="EY195" s="11"/>
      <c r="EZ195" s="11"/>
      <c r="FA195" s="11"/>
      <c r="FB195" s="11"/>
      <c r="FC195" s="11"/>
      <c r="FD195" s="11"/>
      <c r="FE195" s="11"/>
      <c r="FF195" s="11"/>
      <c r="FG195" s="11"/>
      <c r="FH195" s="11"/>
      <c r="FI195" s="11"/>
      <c r="FJ195" s="11"/>
      <c r="FK195" s="11"/>
      <c r="FL195" s="11"/>
      <c r="FM195" s="11"/>
      <c r="FN195" s="11"/>
      <c r="FO195" s="11"/>
      <c r="FP195" s="11"/>
      <c r="FQ195" s="11"/>
      <c r="FR195" s="11"/>
      <c r="FS195" s="11"/>
      <c r="FT195" s="11"/>
      <c r="FU195" s="11"/>
      <c r="FV195" s="11"/>
      <c r="FW195" s="11"/>
      <c r="FX195" s="11"/>
      <c r="FY195" s="11"/>
      <c r="FZ195" s="11"/>
      <c r="GA195" s="11"/>
      <c r="GB195" s="11"/>
      <c r="GC195" s="11"/>
      <c r="GD195" s="11"/>
      <c r="GE195" s="11"/>
      <c r="GF195" s="11"/>
      <c r="GG195" s="11"/>
      <c r="GH195" s="11"/>
      <c r="GI195" s="11"/>
      <c r="GJ195" s="11"/>
      <c r="GK195" s="11"/>
      <c r="GL195" s="11"/>
      <c r="GM195" s="11"/>
      <c r="GN195" s="11"/>
      <c r="GO195" s="11"/>
    </row>
    <row r="196" spans="2:197" x14ac:dyDescent="0.3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  <c r="DT196" s="11"/>
      <c r="DU196" s="11"/>
      <c r="DV196" s="11"/>
      <c r="DW196" s="11"/>
      <c r="DX196" s="11"/>
      <c r="DY196" s="11"/>
      <c r="DZ196" s="11"/>
      <c r="EA196" s="11"/>
      <c r="EB196" s="11"/>
      <c r="EC196" s="11"/>
      <c r="ED196" s="11"/>
      <c r="EE196" s="11"/>
      <c r="EF196" s="11"/>
      <c r="EG196" s="11"/>
      <c r="EH196" s="11"/>
      <c r="EI196" s="11"/>
      <c r="EJ196" s="11"/>
      <c r="EK196" s="11"/>
      <c r="EL196" s="11"/>
      <c r="EM196" s="11"/>
      <c r="EN196" s="11"/>
      <c r="EO196" s="11"/>
      <c r="EP196" s="11"/>
      <c r="EQ196" s="11"/>
      <c r="ER196" s="11"/>
      <c r="ES196" s="11"/>
      <c r="ET196" s="11"/>
      <c r="EU196" s="11"/>
      <c r="EV196" s="11"/>
      <c r="EW196" s="11"/>
      <c r="EX196" s="11"/>
      <c r="EY196" s="11"/>
      <c r="EZ196" s="11"/>
      <c r="FA196" s="11"/>
      <c r="FB196" s="11"/>
      <c r="FC196" s="11"/>
      <c r="FD196" s="11"/>
      <c r="FE196" s="11"/>
      <c r="FF196" s="11"/>
      <c r="FG196" s="11"/>
      <c r="FH196" s="11"/>
      <c r="FI196" s="11"/>
      <c r="FJ196" s="11"/>
      <c r="FK196" s="11"/>
      <c r="FL196" s="11"/>
      <c r="FM196" s="11"/>
      <c r="FN196" s="11"/>
      <c r="FO196" s="11"/>
      <c r="FP196" s="11"/>
      <c r="FQ196" s="11"/>
      <c r="FR196" s="11"/>
      <c r="FS196" s="11"/>
      <c r="FT196" s="11"/>
      <c r="FU196" s="11"/>
      <c r="FV196" s="11"/>
      <c r="FW196" s="11"/>
      <c r="FX196" s="11"/>
      <c r="FY196" s="11"/>
      <c r="FZ196" s="11"/>
      <c r="GA196" s="11"/>
      <c r="GB196" s="11"/>
      <c r="GC196" s="11"/>
      <c r="GD196" s="11"/>
      <c r="GE196" s="11"/>
      <c r="GF196" s="11"/>
      <c r="GG196" s="11"/>
      <c r="GH196" s="11"/>
      <c r="GI196" s="11"/>
      <c r="GJ196" s="11"/>
      <c r="GK196" s="11"/>
      <c r="GL196" s="11"/>
      <c r="GM196" s="11"/>
      <c r="GN196" s="11"/>
      <c r="GO196" s="11"/>
    </row>
    <row r="197" spans="2:197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  <c r="DT197" s="11"/>
      <c r="DU197" s="11"/>
      <c r="DV197" s="11"/>
      <c r="DW197" s="11"/>
      <c r="DX197" s="11"/>
      <c r="DY197" s="11"/>
      <c r="DZ197" s="11"/>
      <c r="EA197" s="11"/>
      <c r="EB197" s="11"/>
      <c r="EC197" s="11"/>
      <c r="ED197" s="11"/>
      <c r="EE197" s="11"/>
      <c r="EF197" s="11"/>
      <c r="EG197" s="11"/>
      <c r="EH197" s="11"/>
      <c r="EI197" s="11"/>
      <c r="EJ197" s="11"/>
      <c r="EK197" s="11"/>
      <c r="EL197" s="11"/>
      <c r="EM197" s="11"/>
      <c r="EN197" s="11"/>
      <c r="EO197" s="11"/>
      <c r="EP197" s="11"/>
      <c r="EQ197" s="11"/>
      <c r="ER197" s="11"/>
      <c r="ES197" s="11"/>
      <c r="ET197" s="11"/>
      <c r="EU197" s="11"/>
      <c r="EV197" s="11"/>
      <c r="EW197" s="11"/>
      <c r="EX197" s="11"/>
      <c r="EY197" s="11"/>
      <c r="EZ197" s="11"/>
      <c r="FA197" s="11"/>
      <c r="FB197" s="11"/>
      <c r="FC197" s="11"/>
      <c r="FD197" s="11"/>
      <c r="FE197" s="11"/>
      <c r="FF197" s="11"/>
      <c r="FG197" s="11"/>
      <c r="FH197" s="11"/>
      <c r="FI197" s="11"/>
      <c r="FJ197" s="11"/>
      <c r="FK197" s="11"/>
      <c r="FL197" s="11"/>
      <c r="FM197" s="11"/>
      <c r="FN197" s="11"/>
      <c r="FO197" s="11"/>
      <c r="FP197" s="11"/>
      <c r="FQ197" s="11"/>
      <c r="FR197" s="11"/>
      <c r="FS197" s="11"/>
      <c r="FT197" s="11"/>
      <c r="FU197" s="11"/>
      <c r="FV197" s="11"/>
      <c r="FW197" s="11"/>
      <c r="FX197" s="11"/>
      <c r="FY197" s="11"/>
      <c r="FZ197" s="11"/>
      <c r="GA197" s="11"/>
      <c r="GB197" s="11"/>
      <c r="GC197" s="11"/>
      <c r="GD197" s="11"/>
      <c r="GE197" s="11"/>
      <c r="GF197" s="11"/>
      <c r="GG197" s="11"/>
      <c r="GH197" s="11"/>
      <c r="GI197" s="11"/>
      <c r="GJ197" s="11"/>
      <c r="GK197" s="11"/>
      <c r="GL197" s="11"/>
      <c r="GM197" s="11"/>
      <c r="GN197" s="11"/>
      <c r="GO197" s="11"/>
    </row>
    <row r="198" spans="2:197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  <c r="DT198" s="11"/>
      <c r="DU198" s="11"/>
      <c r="DV198" s="11"/>
      <c r="DW198" s="11"/>
      <c r="DX198" s="11"/>
      <c r="DY198" s="11"/>
      <c r="DZ198" s="11"/>
      <c r="EA198" s="11"/>
      <c r="EB198" s="11"/>
      <c r="EC198" s="11"/>
      <c r="ED198" s="11"/>
      <c r="EE198" s="11"/>
      <c r="EF198" s="11"/>
      <c r="EG198" s="11"/>
      <c r="EH198" s="11"/>
      <c r="EI198" s="11"/>
      <c r="EJ198" s="11"/>
      <c r="EK198" s="11"/>
      <c r="EL198" s="11"/>
      <c r="EM198" s="11"/>
      <c r="EN198" s="11"/>
      <c r="EO198" s="11"/>
      <c r="EP198" s="11"/>
      <c r="EQ198" s="11"/>
      <c r="ER198" s="11"/>
      <c r="ES198" s="11"/>
      <c r="ET198" s="11"/>
      <c r="EU198" s="11"/>
      <c r="EV198" s="11"/>
      <c r="EW198" s="11"/>
      <c r="EX198" s="11"/>
      <c r="EY198" s="11"/>
      <c r="EZ198" s="11"/>
      <c r="FA198" s="11"/>
      <c r="FB198" s="11"/>
      <c r="FC198" s="11"/>
      <c r="FD198" s="11"/>
      <c r="FE198" s="11"/>
      <c r="FF198" s="11"/>
      <c r="FG198" s="11"/>
      <c r="FH198" s="11"/>
      <c r="FI198" s="11"/>
      <c r="FJ198" s="11"/>
      <c r="FK198" s="11"/>
      <c r="FL198" s="11"/>
      <c r="FM198" s="11"/>
      <c r="FN198" s="11"/>
      <c r="FO198" s="11"/>
      <c r="FP198" s="11"/>
      <c r="FQ198" s="11"/>
      <c r="FR198" s="11"/>
      <c r="FS198" s="11"/>
      <c r="FT198" s="11"/>
      <c r="FU198" s="11"/>
      <c r="FV198" s="11"/>
      <c r="FW198" s="11"/>
      <c r="FX198" s="11"/>
      <c r="FY198" s="11"/>
      <c r="FZ198" s="11"/>
      <c r="GA198" s="11"/>
      <c r="GB198" s="11"/>
      <c r="GC198" s="11"/>
      <c r="GD198" s="11"/>
      <c r="GE198" s="11"/>
      <c r="GF198" s="11"/>
      <c r="GG198" s="11"/>
      <c r="GH198" s="11"/>
      <c r="GI198" s="11"/>
      <c r="GJ198" s="11"/>
      <c r="GK198" s="11"/>
      <c r="GL198" s="11"/>
      <c r="GM198" s="11"/>
      <c r="GN198" s="11"/>
      <c r="GO198" s="11"/>
    </row>
    <row r="199" spans="2:197" x14ac:dyDescent="0.3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  <c r="DT199" s="11"/>
      <c r="DU199" s="11"/>
      <c r="DV199" s="11"/>
      <c r="DW199" s="11"/>
      <c r="DX199" s="11"/>
      <c r="DY199" s="11"/>
      <c r="DZ199" s="11"/>
      <c r="EA199" s="11"/>
      <c r="EB199" s="11"/>
      <c r="EC199" s="11"/>
      <c r="ED199" s="11"/>
      <c r="EE199" s="11"/>
      <c r="EF199" s="11"/>
      <c r="EG199" s="11"/>
      <c r="EH199" s="11"/>
      <c r="EI199" s="11"/>
      <c r="EJ199" s="11"/>
      <c r="EK199" s="11"/>
      <c r="EL199" s="11"/>
      <c r="EM199" s="11"/>
      <c r="EN199" s="11"/>
      <c r="EO199" s="11"/>
      <c r="EP199" s="11"/>
      <c r="EQ199" s="11"/>
      <c r="ER199" s="11"/>
      <c r="ES199" s="11"/>
      <c r="ET199" s="11"/>
      <c r="EU199" s="11"/>
      <c r="EV199" s="11"/>
      <c r="EW199" s="11"/>
      <c r="EX199" s="11"/>
      <c r="EY199" s="11"/>
      <c r="EZ199" s="11"/>
      <c r="FA199" s="11"/>
      <c r="FB199" s="11"/>
      <c r="FC199" s="11"/>
      <c r="FD199" s="11"/>
      <c r="FE199" s="11"/>
      <c r="FF199" s="11"/>
      <c r="FG199" s="11"/>
      <c r="FH199" s="11"/>
      <c r="FI199" s="11"/>
      <c r="FJ199" s="11"/>
      <c r="FK199" s="11"/>
      <c r="FL199" s="11"/>
      <c r="FM199" s="11"/>
      <c r="FN199" s="11"/>
      <c r="FO199" s="11"/>
      <c r="FP199" s="11"/>
      <c r="FQ199" s="11"/>
      <c r="FR199" s="11"/>
      <c r="FS199" s="11"/>
      <c r="FT199" s="11"/>
      <c r="FU199" s="11"/>
      <c r="FV199" s="11"/>
      <c r="FW199" s="11"/>
      <c r="FX199" s="11"/>
      <c r="FY199" s="11"/>
      <c r="FZ199" s="11"/>
      <c r="GA199" s="11"/>
      <c r="GB199" s="11"/>
      <c r="GC199" s="11"/>
      <c r="GD199" s="11"/>
      <c r="GE199" s="11"/>
      <c r="GF199" s="11"/>
      <c r="GG199" s="11"/>
      <c r="GH199" s="11"/>
      <c r="GI199" s="11"/>
      <c r="GJ199" s="11"/>
      <c r="GK199" s="11"/>
      <c r="GL199" s="11"/>
      <c r="GM199" s="11"/>
      <c r="GN199" s="11"/>
      <c r="GO199" s="11"/>
    </row>
    <row r="200" spans="2:197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  <c r="DT200" s="11"/>
      <c r="DU200" s="11"/>
      <c r="DV200" s="11"/>
      <c r="DW200" s="11"/>
      <c r="DX200" s="11"/>
      <c r="DY200" s="11"/>
      <c r="DZ200" s="11"/>
      <c r="EA200" s="11"/>
      <c r="EB200" s="11"/>
      <c r="EC200" s="11"/>
      <c r="ED200" s="11"/>
      <c r="EE200" s="11"/>
      <c r="EF200" s="11"/>
      <c r="EG200" s="11"/>
      <c r="EH200" s="11"/>
      <c r="EI200" s="11"/>
      <c r="EJ200" s="11"/>
      <c r="EK200" s="11"/>
      <c r="EL200" s="11"/>
      <c r="EM200" s="11"/>
      <c r="EN200" s="11"/>
      <c r="EO200" s="11"/>
      <c r="EP200" s="11"/>
      <c r="EQ200" s="11"/>
      <c r="ER200" s="11"/>
      <c r="ES200" s="11"/>
      <c r="ET200" s="11"/>
      <c r="EU200" s="11"/>
      <c r="EV200" s="11"/>
      <c r="EW200" s="11"/>
      <c r="EX200" s="11"/>
      <c r="EY200" s="11"/>
      <c r="EZ200" s="11"/>
      <c r="FA200" s="11"/>
      <c r="FB200" s="11"/>
      <c r="FC200" s="11"/>
      <c r="FD200" s="11"/>
      <c r="FE200" s="11"/>
      <c r="FF200" s="11"/>
      <c r="FG200" s="11"/>
      <c r="FH200" s="11"/>
      <c r="FI200" s="11"/>
      <c r="FJ200" s="11"/>
      <c r="FK200" s="11"/>
      <c r="FL200" s="11"/>
      <c r="FM200" s="11"/>
      <c r="FN200" s="11"/>
      <c r="FO200" s="11"/>
      <c r="FP200" s="11"/>
      <c r="FQ200" s="11"/>
      <c r="FR200" s="11"/>
      <c r="FS200" s="11"/>
      <c r="FT200" s="11"/>
      <c r="FU200" s="11"/>
      <c r="FV200" s="11"/>
      <c r="FW200" s="11"/>
      <c r="FX200" s="11"/>
      <c r="FY200" s="11"/>
      <c r="FZ200" s="11"/>
      <c r="GA200" s="11"/>
      <c r="GB200" s="11"/>
      <c r="GC200" s="11"/>
      <c r="GD200" s="11"/>
      <c r="GE200" s="11"/>
      <c r="GF200" s="11"/>
      <c r="GG200" s="11"/>
      <c r="GH200" s="11"/>
      <c r="GI200" s="11"/>
      <c r="GJ200" s="11"/>
      <c r="GK200" s="11"/>
      <c r="GL200" s="11"/>
      <c r="GM200" s="11"/>
      <c r="GN200" s="11"/>
      <c r="GO200" s="11"/>
    </row>
    <row r="201" spans="2:197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  <c r="DT201" s="11"/>
      <c r="DU201" s="11"/>
      <c r="DV201" s="11"/>
      <c r="DW201" s="11"/>
      <c r="DX201" s="11"/>
      <c r="DY201" s="11"/>
      <c r="DZ201" s="11"/>
      <c r="EA201" s="11"/>
      <c r="EB201" s="11"/>
      <c r="EC201" s="11"/>
      <c r="ED201" s="11"/>
      <c r="EE201" s="11"/>
      <c r="EF201" s="11"/>
      <c r="EG201" s="11"/>
      <c r="EH201" s="11"/>
      <c r="EI201" s="11"/>
      <c r="EJ201" s="11"/>
      <c r="EK201" s="11"/>
      <c r="EL201" s="11"/>
      <c r="EM201" s="11"/>
      <c r="EN201" s="11"/>
      <c r="EO201" s="11"/>
      <c r="EP201" s="11"/>
      <c r="EQ201" s="11"/>
      <c r="ER201" s="11"/>
      <c r="ES201" s="11"/>
      <c r="ET201" s="11"/>
      <c r="EU201" s="11"/>
      <c r="EV201" s="11"/>
      <c r="EW201" s="11"/>
      <c r="EX201" s="11"/>
      <c r="EY201" s="11"/>
      <c r="EZ201" s="11"/>
      <c r="FA201" s="11"/>
      <c r="FB201" s="11"/>
      <c r="FC201" s="11"/>
      <c r="FD201" s="11"/>
      <c r="FE201" s="11"/>
      <c r="FF201" s="11"/>
      <c r="FG201" s="11"/>
      <c r="FH201" s="11"/>
      <c r="FI201" s="11"/>
      <c r="FJ201" s="11"/>
      <c r="FK201" s="11"/>
      <c r="FL201" s="11"/>
      <c r="FM201" s="11"/>
      <c r="FN201" s="11"/>
      <c r="FO201" s="11"/>
      <c r="FP201" s="11"/>
      <c r="FQ201" s="11"/>
      <c r="FR201" s="11"/>
      <c r="FS201" s="11"/>
      <c r="FT201" s="11"/>
      <c r="FU201" s="11"/>
      <c r="FV201" s="11"/>
      <c r="FW201" s="11"/>
      <c r="FX201" s="11"/>
      <c r="FY201" s="11"/>
      <c r="FZ201" s="11"/>
      <c r="GA201" s="11"/>
      <c r="GB201" s="11"/>
      <c r="GC201" s="11"/>
      <c r="GD201" s="11"/>
      <c r="GE201" s="11"/>
      <c r="GF201" s="11"/>
      <c r="GG201" s="11"/>
      <c r="GH201" s="11"/>
      <c r="GI201" s="11"/>
      <c r="GJ201" s="11"/>
      <c r="GK201" s="11"/>
      <c r="GL201" s="11"/>
      <c r="GM201" s="11"/>
      <c r="GN201" s="11"/>
      <c r="GO201" s="11"/>
    </row>
    <row r="202" spans="2:197" x14ac:dyDescent="0.3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  <c r="DT202" s="11"/>
      <c r="DU202" s="11"/>
      <c r="DV202" s="11"/>
      <c r="DW202" s="11"/>
      <c r="DX202" s="11"/>
      <c r="DY202" s="11"/>
      <c r="DZ202" s="11"/>
      <c r="EA202" s="11"/>
      <c r="EB202" s="11"/>
      <c r="EC202" s="11"/>
      <c r="ED202" s="11"/>
      <c r="EE202" s="11"/>
      <c r="EF202" s="11"/>
      <c r="EG202" s="11"/>
      <c r="EH202" s="11"/>
      <c r="EI202" s="11"/>
      <c r="EJ202" s="11"/>
      <c r="EK202" s="11"/>
      <c r="EL202" s="11"/>
      <c r="EM202" s="11"/>
      <c r="EN202" s="11"/>
      <c r="EO202" s="11"/>
      <c r="EP202" s="11"/>
      <c r="EQ202" s="11"/>
      <c r="ER202" s="11"/>
      <c r="ES202" s="11"/>
      <c r="ET202" s="11"/>
      <c r="EU202" s="11"/>
      <c r="EV202" s="11"/>
      <c r="EW202" s="11"/>
      <c r="EX202" s="11"/>
      <c r="EY202" s="11"/>
      <c r="EZ202" s="11"/>
      <c r="FA202" s="11"/>
      <c r="FB202" s="11"/>
      <c r="FC202" s="11"/>
      <c r="FD202" s="11"/>
      <c r="FE202" s="11"/>
      <c r="FF202" s="11"/>
      <c r="FG202" s="11"/>
      <c r="FH202" s="11"/>
      <c r="FI202" s="11"/>
      <c r="FJ202" s="11"/>
      <c r="FK202" s="11"/>
      <c r="FL202" s="11"/>
      <c r="FM202" s="11"/>
      <c r="FN202" s="11"/>
      <c r="FO202" s="11"/>
      <c r="FP202" s="11"/>
      <c r="FQ202" s="11"/>
      <c r="FR202" s="11"/>
      <c r="FS202" s="11"/>
      <c r="FT202" s="11"/>
      <c r="FU202" s="11"/>
      <c r="FV202" s="11"/>
      <c r="FW202" s="11"/>
      <c r="FX202" s="11"/>
      <c r="FY202" s="11"/>
      <c r="FZ202" s="11"/>
      <c r="GA202" s="11"/>
      <c r="GB202" s="11"/>
      <c r="GC202" s="11"/>
      <c r="GD202" s="11"/>
      <c r="GE202" s="11"/>
      <c r="GF202" s="11"/>
      <c r="GG202" s="11"/>
      <c r="GH202" s="11"/>
      <c r="GI202" s="11"/>
      <c r="GJ202" s="11"/>
      <c r="GK202" s="11"/>
      <c r="GL202" s="11"/>
      <c r="GM202" s="11"/>
      <c r="GN202" s="11"/>
      <c r="GO202" s="11"/>
    </row>
    <row r="203" spans="2:197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  <c r="DT203" s="11"/>
      <c r="DU203" s="11"/>
      <c r="DV203" s="11"/>
      <c r="DW203" s="11"/>
      <c r="DX203" s="11"/>
      <c r="DY203" s="11"/>
      <c r="DZ203" s="11"/>
      <c r="EA203" s="11"/>
      <c r="EB203" s="11"/>
      <c r="EC203" s="11"/>
      <c r="ED203" s="11"/>
      <c r="EE203" s="11"/>
      <c r="EF203" s="11"/>
      <c r="EG203" s="11"/>
      <c r="EH203" s="11"/>
      <c r="EI203" s="11"/>
      <c r="EJ203" s="11"/>
      <c r="EK203" s="11"/>
      <c r="EL203" s="11"/>
      <c r="EM203" s="11"/>
      <c r="EN203" s="11"/>
      <c r="EO203" s="11"/>
      <c r="EP203" s="11"/>
      <c r="EQ203" s="11"/>
      <c r="ER203" s="11"/>
      <c r="ES203" s="11"/>
      <c r="ET203" s="11"/>
      <c r="EU203" s="11"/>
      <c r="EV203" s="11"/>
      <c r="EW203" s="11"/>
      <c r="EX203" s="11"/>
      <c r="EY203" s="11"/>
      <c r="EZ203" s="11"/>
      <c r="FA203" s="11"/>
      <c r="FB203" s="11"/>
      <c r="FC203" s="11"/>
      <c r="FD203" s="11"/>
      <c r="FE203" s="11"/>
      <c r="FF203" s="11"/>
      <c r="FG203" s="11"/>
      <c r="FH203" s="11"/>
      <c r="FI203" s="11"/>
      <c r="FJ203" s="11"/>
      <c r="FK203" s="11"/>
      <c r="FL203" s="11"/>
      <c r="FM203" s="11"/>
      <c r="FN203" s="11"/>
      <c r="FO203" s="11"/>
      <c r="FP203" s="11"/>
      <c r="FQ203" s="11"/>
      <c r="FR203" s="11"/>
      <c r="FS203" s="11"/>
      <c r="FT203" s="11"/>
      <c r="FU203" s="11"/>
      <c r="FV203" s="11"/>
      <c r="FW203" s="11"/>
      <c r="FX203" s="11"/>
      <c r="FY203" s="11"/>
      <c r="FZ203" s="11"/>
      <c r="GA203" s="11"/>
      <c r="GB203" s="11"/>
      <c r="GC203" s="11"/>
      <c r="GD203" s="11"/>
      <c r="GE203" s="11"/>
      <c r="GF203" s="11"/>
      <c r="GG203" s="11"/>
      <c r="GH203" s="11"/>
      <c r="GI203" s="11"/>
      <c r="GJ203" s="11"/>
      <c r="GK203" s="11"/>
      <c r="GL203" s="11"/>
      <c r="GM203" s="11"/>
      <c r="GN203" s="11"/>
      <c r="GO203" s="11"/>
    </row>
    <row r="205" spans="2:197" x14ac:dyDescent="0.3"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  <c r="DT205" s="11"/>
      <c r="DU205" s="11"/>
      <c r="DV205" s="11"/>
      <c r="DW205" s="11"/>
      <c r="DX205" s="11"/>
      <c r="DY205" s="11"/>
      <c r="DZ205" s="11"/>
      <c r="EA205" s="11"/>
      <c r="EB205" s="11"/>
      <c r="EC205" s="11"/>
      <c r="ED205" s="11"/>
      <c r="EE205" s="11"/>
      <c r="EF205" s="11"/>
      <c r="EG205" s="11"/>
      <c r="EH205" s="11"/>
      <c r="EI205" s="11"/>
      <c r="EJ205" s="11"/>
      <c r="EK205" s="11"/>
      <c r="EL205" s="11"/>
      <c r="EM205" s="11"/>
      <c r="EN205" s="11"/>
      <c r="EO205" s="11"/>
      <c r="EP205" s="11"/>
      <c r="EQ205" s="11"/>
      <c r="ER205" s="11"/>
      <c r="ES205" s="11"/>
      <c r="ET205" s="11"/>
      <c r="EU205" s="11"/>
      <c r="EV205" s="11"/>
      <c r="EW205" s="11"/>
      <c r="EX205" s="11"/>
      <c r="EY205" s="11"/>
      <c r="EZ205" s="11"/>
      <c r="FA205" s="11"/>
      <c r="FB205" s="11"/>
      <c r="FC205" s="11"/>
      <c r="FD205" s="11"/>
      <c r="FE205" s="11"/>
      <c r="FF205" s="11"/>
      <c r="FG205" s="11"/>
      <c r="FH205" s="11"/>
      <c r="FI205" s="11"/>
      <c r="FJ205" s="11"/>
      <c r="FK205" s="11"/>
    </row>
  </sheetData>
  <conditionalFormatting sqref="GS70:GS173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C1CED-2A87-4429-B444-09F95EE4D17F}">
  <sheetPr>
    <tabColor theme="6"/>
  </sheetPr>
  <dimension ref="A1:GS205"/>
  <sheetViews>
    <sheetView tabSelected="1" zoomScale="55" zoomScaleNormal="55" workbookViewId="0">
      <pane xSplit="1" ySplit="7" topLeftCell="BY44" activePane="bottomRight" state="frozen"/>
      <selection pane="topRight" activeCell="B1" sqref="B1"/>
      <selection pane="bottomLeft" activeCell="A8" sqref="A8"/>
      <selection pane="bottomRight" activeCell="DK70" sqref="DK70"/>
    </sheetView>
  </sheetViews>
  <sheetFormatPr defaultRowHeight="14.4" x14ac:dyDescent="0.3"/>
  <cols>
    <col min="152" max="152" width="12.21875" bestFit="1" customWidth="1"/>
  </cols>
  <sheetData>
    <row r="1" spans="1:197" ht="18" x14ac:dyDescent="0.35">
      <c r="A1" s="5" t="str">
        <f>'Notes (2)'!A1</f>
        <v>2019 Social Accounting Matrix for Kenya</v>
      </c>
    </row>
    <row r="2" spans="1:197" x14ac:dyDescent="0.3">
      <c r="A2" s="9" t="s">
        <v>627</v>
      </c>
    </row>
    <row r="3" spans="1:197" x14ac:dyDescent="0.3">
      <c r="A3" s="9" t="str">
        <f>'Notes (2)'!B5</f>
        <v>Billions Of Kenyan Shilling (Sh)</v>
      </c>
    </row>
    <row r="5" spans="1:197" x14ac:dyDescent="0.3">
      <c r="Q5" s="61"/>
    </row>
    <row r="6" spans="1:197" x14ac:dyDescent="0.3"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</row>
    <row r="7" spans="1:197" x14ac:dyDescent="0.3">
      <c r="A7" s="11"/>
      <c r="B7" s="48" t="s">
        <v>323</v>
      </c>
      <c r="C7" s="48" t="s">
        <v>324</v>
      </c>
      <c r="D7" s="48" t="s">
        <v>491</v>
      </c>
      <c r="E7" s="48" t="s">
        <v>325</v>
      </c>
      <c r="F7" s="48" t="s">
        <v>326</v>
      </c>
      <c r="G7" s="48" t="s">
        <v>327</v>
      </c>
      <c r="H7" s="48" t="s">
        <v>313</v>
      </c>
      <c r="I7" s="48" t="s">
        <v>328</v>
      </c>
      <c r="J7" s="48" t="s">
        <v>315</v>
      </c>
      <c r="K7" s="48" t="s">
        <v>329</v>
      </c>
      <c r="L7" s="48" t="s">
        <v>314</v>
      </c>
      <c r="M7" s="48" t="s">
        <v>330</v>
      </c>
      <c r="N7" s="48" t="s">
        <v>331</v>
      </c>
      <c r="O7" s="48" t="s">
        <v>332</v>
      </c>
      <c r="P7" s="48" t="s">
        <v>333</v>
      </c>
      <c r="Q7" s="48" t="s">
        <v>334</v>
      </c>
      <c r="R7" s="48" t="s">
        <v>5</v>
      </c>
      <c r="S7" s="48" t="s">
        <v>9</v>
      </c>
      <c r="T7" s="48" t="s">
        <v>474</v>
      </c>
      <c r="U7" s="48" t="s">
        <v>476</v>
      </c>
      <c r="V7" s="48" t="s">
        <v>20</v>
      </c>
      <c r="W7" s="48" t="s">
        <v>335</v>
      </c>
      <c r="X7" s="48" t="s">
        <v>336</v>
      </c>
      <c r="Y7" s="48" t="s">
        <v>27</v>
      </c>
      <c r="Z7" s="48" t="s">
        <v>337</v>
      </c>
      <c r="AA7" s="48" t="s">
        <v>338</v>
      </c>
      <c r="AB7" s="48" t="s">
        <v>339</v>
      </c>
      <c r="AC7" s="48" t="s">
        <v>309</v>
      </c>
      <c r="AD7" s="48" t="s">
        <v>340</v>
      </c>
      <c r="AE7" s="48" t="s">
        <v>341</v>
      </c>
      <c r="AF7" s="48" t="s">
        <v>32</v>
      </c>
      <c r="AG7" s="48" t="s">
        <v>342</v>
      </c>
      <c r="AH7" s="48" t="s">
        <v>34</v>
      </c>
      <c r="AI7" s="48" t="s">
        <v>343</v>
      </c>
      <c r="AJ7" s="48" t="s">
        <v>344</v>
      </c>
      <c r="AK7" s="48" t="s">
        <v>345</v>
      </c>
      <c r="AL7" s="48" t="s">
        <v>346</v>
      </c>
      <c r="AM7" s="48" t="s">
        <v>175</v>
      </c>
      <c r="AN7" s="48" t="s">
        <v>347</v>
      </c>
      <c r="AO7" s="48" t="s">
        <v>348</v>
      </c>
      <c r="AP7" s="48" t="s">
        <v>176</v>
      </c>
      <c r="AQ7" s="48" t="s">
        <v>177</v>
      </c>
      <c r="AR7" s="48" t="s">
        <v>36</v>
      </c>
      <c r="AS7" s="48" t="s">
        <v>349</v>
      </c>
      <c r="AT7" s="48" t="s">
        <v>350</v>
      </c>
      <c r="AU7" s="48" t="s">
        <v>351</v>
      </c>
      <c r="AV7" s="48" t="s">
        <v>352</v>
      </c>
      <c r="AW7" s="48" t="s">
        <v>353</v>
      </c>
      <c r="AX7" s="48" t="s">
        <v>354</v>
      </c>
      <c r="AY7" s="48" t="s">
        <v>310</v>
      </c>
      <c r="AZ7" s="48" t="s">
        <v>355</v>
      </c>
      <c r="BA7" s="48" t="s">
        <v>312</v>
      </c>
      <c r="BB7" s="48" t="s">
        <v>356</v>
      </c>
      <c r="BC7" s="48" t="s">
        <v>311</v>
      </c>
      <c r="BD7" s="48" t="s">
        <v>357</v>
      </c>
      <c r="BE7" s="48" t="s">
        <v>358</v>
      </c>
      <c r="BF7" s="48" t="s">
        <v>359</v>
      </c>
      <c r="BG7" s="48" t="s">
        <v>360</v>
      </c>
      <c r="BH7" s="48" t="s">
        <v>361</v>
      </c>
      <c r="BI7" s="48" t="s">
        <v>6</v>
      </c>
      <c r="BJ7" s="48" t="s">
        <v>10</v>
      </c>
      <c r="BK7" s="48" t="s">
        <v>550</v>
      </c>
      <c r="BL7" s="48" t="s">
        <v>418</v>
      </c>
      <c r="BM7" s="48" t="s">
        <v>362</v>
      </c>
      <c r="BN7" s="48" t="s">
        <v>363</v>
      </c>
      <c r="BO7" s="48" t="s">
        <v>364</v>
      </c>
      <c r="BP7" s="48" t="s">
        <v>28</v>
      </c>
      <c r="BQ7" s="48" t="s">
        <v>683</v>
      </c>
      <c r="BR7" s="48" t="s">
        <v>365</v>
      </c>
      <c r="BS7" s="48" t="s">
        <v>366</v>
      </c>
      <c r="BT7" s="48" t="s">
        <v>367</v>
      </c>
      <c r="BU7" s="48" t="s">
        <v>368</v>
      </c>
      <c r="BV7" s="48" t="s">
        <v>369</v>
      </c>
      <c r="BW7" s="48" t="s">
        <v>370</v>
      </c>
      <c r="BX7" s="48" t="s">
        <v>33</v>
      </c>
      <c r="BY7" s="48" t="s">
        <v>371</v>
      </c>
      <c r="BZ7" s="48" t="s">
        <v>35</v>
      </c>
      <c r="CA7" s="48" t="s">
        <v>372</v>
      </c>
      <c r="CB7" s="48" t="s">
        <v>373</v>
      </c>
      <c r="CC7" s="48" t="s">
        <v>374</v>
      </c>
      <c r="CD7" s="48" t="s">
        <v>375</v>
      </c>
      <c r="CE7" s="48" t="s">
        <v>178</v>
      </c>
      <c r="CF7" s="48" t="s">
        <v>376</v>
      </c>
      <c r="CG7" s="48" t="s">
        <v>377</v>
      </c>
      <c r="CH7" s="48" t="s">
        <v>179</v>
      </c>
      <c r="CI7" s="48" t="s">
        <v>180</v>
      </c>
      <c r="CJ7" s="48" t="s">
        <v>37</v>
      </c>
      <c r="CK7" s="48" t="s">
        <v>156</v>
      </c>
      <c r="CL7" s="48" t="s">
        <v>475</v>
      </c>
      <c r="CM7" s="48" t="s">
        <v>2</v>
      </c>
      <c r="CN7" s="48" t="s">
        <v>7</v>
      </c>
      <c r="CO7" s="48" t="s">
        <v>378</v>
      </c>
      <c r="CP7" s="48" t="s">
        <v>13</v>
      </c>
      <c r="CQ7" s="48" t="s">
        <v>448</v>
      </c>
      <c r="CR7" s="48" t="s">
        <v>11</v>
      </c>
      <c r="CS7" s="48" t="s">
        <v>580</v>
      </c>
      <c r="CT7" s="48" t="s">
        <v>582</v>
      </c>
      <c r="CU7" s="48" t="s">
        <v>584</v>
      </c>
      <c r="CV7" s="48" t="s">
        <v>586</v>
      </c>
      <c r="CW7" s="48" t="s">
        <v>588</v>
      </c>
      <c r="CX7" s="48" t="s">
        <v>379</v>
      </c>
      <c r="CY7" s="48" t="s">
        <v>380</v>
      </c>
      <c r="CZ7" s="48" t="s">
        <v>381</v>
      </c>
      <c r="DA7" s="48" t="s">
        <v>382</v>
      </c>
      <c r="DB7" s="48" t="s">
        <v>383</v>
      </c>
      <c r="DC7" s="48" t="s">
        <v>21</v>
      </c>
      <c r="DD7" s="48" t="s">
        <v>16</v>
      </c>
      <c r="DE7" s="48" t="s">
        <v>17</v>
      </c>
      <c r="DF7" s="48" t="s">
        <v>19</v>
      </c>
      <c r="DG7" s="48" t="s">
        <v>447</v>
      </c>
      <c r="DH7" s="48" t="s">
        <v>23</v>
      </c>
      <c r="DI7" s="48" t="s">
        <v>24</v>
      </c>
      <c r="DJ7" s="48" t="s">
        <v>25</v>
      </c>
      <c r="DK7" s="48" t="s">
        <v>174</v>
      </c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</row>
    <row r="8" spans="1:197" x14ac:dyDescent="0.3">
      <c r="A8" s="48" t="s">
        <v>323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>
        <v>632.23762151628432</v>
      </c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>
        <v>10.309555023087437</v>
      </c>
      <c r="CT8" s="11">
        <v>16.287201338384083</v>
      </c>
      <c r="CU8" s="11">
        <v>18.662646066897466</v>
      </c>
      <c r="CV8" s="11">
        <v>18.190513474435054</v>
      </c>
      <c r="CW8" s="11">
        <v>9.6895332567150394</v>
      </c>
      <c r="CX8" s="11">
        <v>1.1332751555354685</v>
      </c>
      <c r="CY8" s="11">
        <v>1.7495191884445069</v>
      </c>
      <c r="CZ8" s="11">
        <v>2.5693510280428731</v>
      </c>
      <c r="DA8" s="11">
        <v>2.5597160966375214</v>
      </c>
      <c r="DB8" s="11">
        <v>4.3362923126589203</v>
      </c>
      <c r="DC8" s="11"/>
      <c r="DD8" s="11"/>
      <c r="DE8" s="11"/>
      <c r="DF8" s="11"/>
      <c r="DG8" s="11"/>
      <c r="DH8" s="11"/>
      <c r="DI8" s="11"/>
      <c r="DJ8" s="11"/>
      <c r="DK8" s="11">
        <v>717.72522445712275</v>
      </c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</row>
    <row r="9" spans="1:197" x14ac:dyDescent="0.3">
      <c r="A9" s="48" t="s">
        <v>324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>
        <v>37.194202829088212</v>
      </c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>
        <v>37.194202829088212</v>
      </c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</row>
    <row r="10" spans="1:197" x14ac:dyDescent="0.3">
      <c r="A10" s="48" t="s">
        <v>491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>
        <v>173.24973855013775</v>
      </c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>
        <v>1.6835019602015988</v>
      </c>
      <c r="CT10" s="11">
        <v>3.6930891997327087</v>
      </c>
      <c r="CU10" s="11">
        <v>2.4628342205919207</v>
      </c>
      <c r="CV10" s="11">
        <v>2.7856596058244469</v>
      </c>
      <c r="CW10" s="11">
        <v>1.5539990500758827</v>
      </c>
      <c r="CX10" s="11">
        <v>2.3959208819010321E-2</v>
      </c>
      <c r="CY10" s="11">
        <v>7.8229296609557811E-2</v>
      </c>
      <c r="CZ10" s="11">
        <v>0.35652267665869897</v>
      </c>
      <c r="DA10" s="11">
        <v>0.10240198372670524</v>
      </c>
      <c r="DB10" s="11">
        <v>3.6549885858568625</v>
      </c>
      <c r="DC10" s="11"/>
      <c r="DD10" s="11"/>
      <c r="DE10" s="11"/>
      <c r="DF10" s="11"/>
      <c r="DG10" s="11"/>
      <c r="DH10" s="11"/>
      <c r="DI10" s="11"/>
      <c r="DJ10" s="11"/>
      <c r="DK10" s="11">
        <v>189.64492433823511</v>
      </c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</row>
    <row r="11" spans="1:197" x14ac:dyDescent="0.3">
      <c r="A11" s="48" t="s">
        <v>325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>
        <v>429.57169978844166</v>
      </c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>
        <v>16.994434233536172</v>
      </c>
      <c r="CT11" s="11">
        <v>29.364518424763126</v>
      </c>
      <c r="CU11" s="11">
        <v>36.546028608404995</v>
      </c>
      <c r="CV11" s="11">
        <v>36.296865243378697</v>
      </c>
      <c r="CW11" s="11">
        <v>20.175237756968798</v>
      </c>
      <c r="CX11" s="11">
        <v>1.602023306439857</v>
      </c>
      <c r="CY11" s="11">
        <v>3.1275464625787652</v>
      </c>
      <c r="CZ11" s="11">
        <v>4.6139188671645135</v>
      </c>
      <c r="DA11" s="11">
        <v>5.0039386727199267</v>
      </c>
      <c r="DB11" s="11">
        <v>6.0473578823109166</v>
      </c>
      <c r="DC11" s="11"/>
      <c r="DD11" s="11"/>
      <c r="DE11" s="11"/>
      <c r="DF11" s="11"/>
      <c r="DG11" s="11"/>
      <c r="DH11" s="11"/>
      <c r="DI11" s="11"/>
      <c r="DJ11" s="11"/>
      <c r="DK11" s="11">
        <v>589.34356924670749</v>
      </c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</row>
    <row r="12" spans="1:197" x14ac:dyDescent="0.3">
      <c r="A12" s="48" t="s">
        <v>326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>
        <v>52.029118914850201</v>
      </c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>
        <v>0.31508184914448639</v>
      </c>
      <c r="CT12" s="11">
        <v>0.72452379148483703</v>
      </c>
      <c r="CU12" s="11">
        <v>1.0847881554490437</v>
      </c>
      <c r="CV12" s="11">
        <v>1.5550196953110342</v>
      </c>
      <c r="CW12" s="11">
        <v>0.59665449105744606</v>
      </c>
      <c r="CX12" s="11">
        <v>3.3235172467211999E-2</v>
      </c>
      <c r="CY12" s="11">
        <v>6.7139108288622226E-2</v>
      </c>
      <c r="CZ12" s="11">
        <v>0.24846713316087921</v>
      </c>
      <c r="DA12" s="11">
        <v>0.34328806989977545</v>
      </c>
      <c r="DB12" s="11">
        <v>0.29171192824262715</v>
      </c>
      <c r="DC12" s="11"/>
      <c r="DD12" s="11"/>
      <c r="DE12" s="11"/>
      <c r="DF12" s="11"/>
      <c r="DG12" s="11"/>
      <c r="DH12" s="11"/>
      <c r="DI12" s="11"/>
      <c r="DJ12" s="11"/>
      <c r="DK12" s="11">
        <v>57.289028309356162</v>
      </c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</row>
    <row r="13" spans="1:197" x14ac:dyDescent="0.3">
      <c r="A13" s="48" t="s">
        <v>327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>
        <v>215.11282522205349</v>
      </c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>
        <v>5.9376093458085997</v>
      </c>
      <c r="CT13" s="11">
        <v>8.40755188424483</v>
      </c>
      <c r="CU13" s="11">
        <v>11.531458811785207</v>
      </c>
      <c r="CV13" s="11">
        <v>11.016229167527236</v>
      </c>
      <c r="CW13" s="11">
        <v>6.7487320371243413</v>
      </c>
      <c r="CX13" s="11">
        <v>0.29595326342502881</v>
      </c>
      <c r="CY13" s="11">
        <v>0.66997724524556768</v>
      </c>
      <c r="CZ13" s="11">
        <v>1.2596074168181528</v>
      </c>
      <c r="DA13" s="11">
        <v>1.5852082142300192</v>
      </c>
      <c r="DB13" s="11">
        <v>1.7090543262596904</v>
      </c>
      <c r="DC13" s="11"/>
      <c r="DD13" s="11"/>
      <c r="DE13" s="11"/>
      <c r="DF13" s="11"/>
      <c r="DG13" s="11"/>
      <c r="DH13" s="11"/>
      <c r="DI13" s="11"/>
      <c r="DJ13" s="11"/>
      <c r="DK13" s="11">
        <v>264.27420693452217</v>
      </c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</row>
    <row r="14" spans="1:197" x14ac:dyDescent="0.3">
      <c r="A14" s="48" t="s">
        <v>313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>
        <v>470.08392135281849</v>
      </c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>
        <v>11.930552517131405</v>
      </c>
      <c r="CT14" s="11">
        <v>17.611094594785932</v>
      </c>
      <c r="CU14" s="11">
        <v>20.969897910031374</v>
      </c>
      <c r="CV14" s="11">
        <v>19.426538376961474</v>
      </c>
      <c r="CW14" s="11">
        <v>12.195937578751375</v>
      </c>
      <c r="CX14" s="11">
        <v>0.9613720594975298</v>
      </c>
      <c r="CY14" s="11">
        <v>2.0448713648950698</v>
      </c>
      <c r="CZ14" s="11">
        <v>3.083934338397996</v>
      </c>
      <c r="DA14" s="11">
        <v>3.4449836085813339</v>
      </c>
      <c r="DB14" s="11">
        <v>5.8424725271794706</v>
      </c>
      <c r="DC14" s="11"/>
      <c r="DD14" s="11"/>
      <c r="DE14" s="11"/>
      <c r="DF14" s="11"/>
      <c r="DG14" s="11"/>
      <c r="DH14" s="11"/>
      <c r="DI14" s="11"/>
      <c r="DJ14" s="11"/>
      <c r="DK14" s="11">
        <v>567.59557622903128</v>
      </c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</row>
    <row r="15" spans="1:197" x14ac:dyDescent="0.3">
      <c r="A15" s="48" t="s">
        <v>328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>
        <v>73.344901471051642</v>
      </c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>
        <v>1.6405538924026453</v>
      </c>
      <c r="CT15" s="11">
        <v>2.8405630796529739</v>
      </c>
      <c r="CU15" s="11">
        <v>4.0253478129515727</v>
      </c>
      <c r="CV15" s="11">
        <v>3.3169687030096719</v>
      </c>
      <c r="CW15" s="11">
        <v>1.7393375159613258</v>
      </c>
      <c r="CX15" s="11">
        <v>7.2723780826987369E-2</v>
      </c>
      <c r="CY15" s="11">
        <v>0.42087185591341503</v>
      </c>
      <c r="CZ15" s="11">
        <v>0.55885072654377954</v>
      </c>
      <c r="DA15" s="11">
        <v>0.41828829860485189</v>
      </c>
      <c r="DB15" s="11">
        <v>0.94823156491837357</v>
      </c>
      <c r="DC15" s="11"/>
      <c r="DD15" s="11"/>
      <c r="DE15" s="11"/>
      <c r="DF15" s="11"/>
      <c r="DG15" s="11"/>
      <c r="DH15" s="11"/>
      <c r="DI15" s="11"/>
      <c r="DJ15" s="11"/>
      <c r="DK15" s="11">
        <v>89.326638701837254</v>
      </c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</row>
    <row r="16" spans="1:197" x14ac:dyDescent="0.3">
      <c r="A16" s="48" t="s">
        <v>315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>
        <v>8.9212195616383028</v>
      </c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>
        <v>2.103879414574323E-2</v>
      </c>
      <c r="CT16" s="11">
        <v>0.30223866965535745</v>
      </c>
      <c r="CU16" s="11">
        <v>0.29361298598246421</v>
      </c>
      <c r="CV16" s="11">
        <v>0.2434511563415534</v>
      </c>
      <c r="CW16" s="11">
        <v>0.31852938163453642</v>
      </c>
      <c r="CX16" s="11">
        <v>3.3807069274132957E-4</v>
      </c>
      <c r="CY16" s="11">
        <v>4.0613206020415364E-4</v>
      </c>
      <c r="CZ16" s="11">
        <v>4.6027246286703833E-4</v>
      </c>
      <c r="DA16" s="11">
        <v>8.4113854525923442E-3</v>
      </c>
      <c r="DB16" s="11">
        <v>5.6318706484373652E-3</v>
      </c>
      <c r="DC16" s="11"/>
      <c r="DD16" s="11"/>
      <c r="DE16" s="11"/>
      <c r="DF16" s="11"/>
      <c r="DG16" s="11"/>
      <c r="DH16" s="11"/>
      <c r="DI16" s="11"/>
      <c r="DJ16" s="11"/>
      <c r="DK16" s="11">
        <v>10.115338280714804</v>
      </c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</row>
    <row r="17" spans="1:197" x14ac:dyDescent="0.3">
      <c r="A17" s="48" t="s">
        <v>329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>
        <v>22.81562880364184</v>
      </c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>
        <v>22.81562880364184</v>
      </c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</row>
    <row r="18" spans="1:197" x14ac:dyDescent="0.3">
      <c r="A18" s="48" t="s">
        <v>314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>
        <v>361.75500785032978</v>
      </c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>
        <v>6.8166184887091088</v>
      </c>
      <c r="CT18" s="11">
        <v>15.673278225045713</v>
      </c>
      <c r="CU18" s="11">
        <v>23.757741992114763</v>
      </c>
      <c r="CV18" s="11">
        <v>22.564997129117145</v>
      </c>
      <c r="CW18" s="11">
        <v>16.111624445650438</v>
      </c>
      <c r="CX18" s="11">
        <v>0.95828743798730764</v>
      </c>
      <c r="CY18" s="11">
        <v>2.0970750415880373</v>
      </c>
      <c r="CZ18" s="11">
        <v>2.813201524021844</v>
      </c>
      <c r="DA18" s="11">
        <v>4.2642932079335338</v>
      </c>
      <c r="DB18" s="11">
        <v>5.5343939409193137</v>
      </c>
      <c r="DC18" s="11"/>
      <c r="DD18" s="11"/>
      <c r="DE18" s="11"/>
      <c r="DF18" s="11"/>
      <c r="DG18" s="11"/>
      <c r="DH18" s="11"/>
      <c r="DI18" s="11"/>
      <c r="DJ18" s="11"/>
      <c r="DK18" s="11">
        <v>462.34651928341685</v>
      </c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</row>
    <row r="19" spans="1:197" x14ac:dyDescent="0.3">
      <c r="A19" s="48" t="s">
        <v>330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>
        <v>249.73847460642352</v>
      </c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>
        <v>249.73847460642352</v>
      </c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</row>
    <row r="20" spans="1:197" x14ac:dyDescent="0.3">
      <c r="A20" s="48" t="s">
        <v>331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>
        <v>99.118439370194665</v>
      </c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>
        <v>99.118439370194665</v>
      </c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</row>
    <row r="21" spans="1:197" x14ac:dyDescent="0.3">
      <c r="A21" s="48" t="s">
        <v>332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>
        <v>726.48279440628494</v>
      </c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>
        <v>9.5444964425087857</v>
      </c>
      <c r="CT21" s="11">
        <v>11.71521335159137</v>
      </c>
      <c r="CU21" s="11">
        <v>14.198740765044375</v>
      </c>
      <c r="CV21" s="11">
        <v>15.02498632665875</v>
      </c>
      <c r="CW21" s="11">
        <v>11.359050036994747</v>
      </c>
      <c r="CX21" s="11">
        <v>0.33315544312158268</v>
      </c>
      <c r="CY21" s="11">
        <v>0.81627464894063884</v>
      </c>
      <c r="CZ21" s="11">
        <v>1.6119401165857581</v>
      </c>
      <c r="DA21" s="11">
        <v>1.7995591425140354</v>
      </c>
      <c r="DB21" s="11">
        <v>3.3392082950827184</v>
      </c>
      <c r="DC21" s="11"/>
      <c r="DD21" s="11"/>
      <c r="DE21" s="11"/>
      <c r="DF21" s="11"/>
      <c r="DG21" s="11"/>
      <c r="DH21" s="11"/>
      <c r="DI21" s="11"/>
      <c r="DJ21" s="11"/>
      <c r="DK21" s="11">
        <v>796.22541897532767</v>
      </c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</row>
    <row r="22" spans="1:197" x14ac:dyDescent="0.3">
      <c r="A22" s="48" t="s">
        <v>333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>
        <v>105.05903096629274</v>
      </c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>
        <v>1.7756196318419026</v>
      </c>
      <c r="CT22" s="11">
        <v>5.2589788370551691</v>
      </c>
      <c r="CU22" s="11">
        <v>9.2672338175030529</v>
      </c>
      <c r="CV22" s="11">
        <v>11.506839870135897</v>
      </c>
      <c r="CW22" s="11">
        <v>9.3856552915206901</v>
      </c>
      <c r="CX22" s="11">
        <v>6.5193747405460578E-2</v>
      </c>
      <c r="CY22" s="11">
        <v>0.54926316679969855</v>
      </c>
      <c r="CZ22" s="11">
        <v>1.0048034334427771</v>
      </c>
      <c r="DA22" s="11">
        <v>1.9243527676708034</v>
      </c>
      <c r="DB22" s="11">
        <v>4.2337888825072909</v>
      </c>
      <c r="DC22" s="11"/>
      <c r="DD22" s="11"/>
      <c r="DE22" s="11"/>
      <c r="DF22" s="11"/>
      <c r="DG22" s="11"/>
      <c r="DH22" s="11"/>
      <c r="DI22" s="11"/>
      <c r="DJ22" s="11"/>
      <c r="DK22" s="11">
        <v>150.03076041217551</v>
      </c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</row>
    <row r="23" spans="1:197" x14ac:dyDescent="0.3">
      <c r="A23" s="48" t="s">
        <v>334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>
        <v>200.09174969548263</v>
      </c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>
        <v>0.37361860564843791</v>
      </c>
      <c r="CT23" s="11">
        <v>0.79320497064313267</v>
      </c>
      <c r="CU23" s="11">
        <v>0.92756438913680217</v>
      </c>
      <c r="CV23" s="11">
        <v>2.8688426913576723</v>
      </c>
      <c r="CW23" s="11">
        <v>6.366977815971115</v>
      </c>
      <c r="CX23" s="11"/>
      <c r="CY23" s="11">
        <v>5.0041436077806548E-2</v>
      </c>
      <c r="CZ23" s="11">
        <v>1.6814976126368755E-2</v>
      </c>
      <c r="DA23" s="11">
        <v>0.28672507901177496</v>
      </c>
      <c r="DB23" s="11">
        <v>1.6878281812170979</v>
      </c>
      <c r="DC23" s="11"/>
      <c r="DD23" s="11"/>
      <c r="DE23" s="11"/>
      <c r="DF23" s="11"/>
      <c r="DG23" s="11"/>
      <c r="DH23" s="11"/>
      <c r="DI23" s="11"/>
      <c r="DJ23" s="11"/>
      <c r="DK23" s="11">
        <v>213.46336784067284</v>
      </c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</row>
    <row r="24" spans="1:197" x14ac:dyDescent="0.3">
      <c r="A24" s="48" t="s">
        <v>5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>
        <v>148.19875922679566</v>
      </c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>
        <v>148.19875922679566</v>
      </c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</row>
    <row r="25" spans="1:197" x14ac:dyDescent="0.3">
      <c r="A25" s="48" t="s">
        <v>9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>
        <v>105.12970619948426</v>
      </c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>
        <v>0.38109026707342886</v>
      </c>
      <c r="CT25" s="11">
        <v>0.11118040778786131</v>
      </c>
      <c r="CU25" s="11">
        <v>0.11094072350700901</v>
      </c>
      <c r="CV25" s="11">
        <v>0.38830866698703403</v>
      </c>
      <c r="CW25" s="11">
        <v>0.20469276752589646</v>
      </c>
      <c r="CX25" s="11">
        <v>2.0021685324897332E-2</v>
      </c>
      <c r="CY25" s="11"/>
      <c r="CZ25" s="11">
        <v>8.4019599987776111E-2</v>
      </c>
      <c r="DA25" s="11">
        <v>3.8813116552355462E-2</v>
      </c>
      <c r="DB25" s="11">
        <v>0.29186752951458589</v>
      </c>
      <c r="DC25" s="11"/>
      <c r="DD25" s="11"/>
      <c r="DE25" s="11"/>
      <c r="DF25" s="11"/>
      <c r="DG25" s="11"/>
      <c r="DH25" s="11"/>
      <c r="DI25" s="11"/>
      <c r="DJ25" s="11"/>
      <c r="DK25" s="11">
        <v>106.7606409637451</v>
      </c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</row>
    <row r="26" spans="1:197" x14ac:dyDescent="0.3">
      <c r="A26" s="48" t="s">
        <v>474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>
        <v>117.87783461856358</v>
      </c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>
        <v>117.87783461856358</v>
      </c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</row>
    <row r="27" spans="1:197" x14ac:dyDescent="0.3">
      <c r="A27" s="48" t="s">
        <v>476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>
        <v>1E-3</v>
      </c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>
        <v>1E-3</v>
      </c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</row>
    <row r="28" spans="1:197" x14ac:dyDescent="0.3">
      <c r="A28" s="48" t="s">
        <v>20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>
        <v>1292.2817967773142</v>
      </c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>
        <v>1292.2817967773142</v>
      </c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</row>
    <row r="29" spans="1:197" x14ac:dyDescent="0.3">
      <c r="A29" s="48" t="s">
        <v>335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>
        <v>286.20695670784744</v>
      </c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>
        <v>286.20695670784744</v>
      </c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</row>
    <row r="30" spans="1:197" x14ac:dyDescent="0.3">
      <c r="A30" s="48" t="s">
        <v>336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>
        <v>262.57522910785997</v>
      </c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>
        <v>262.57522910785997</v>
      </c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</row>
    <row r="31" spans="1:197" x14ac:dyDescent="0.3">
      <c r="A31" s="48" t="s">
        <v>27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>
        <v>127.33832074116987</v>
      </c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>
        <v>127.33832074116987</v>
      </c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</row>
    <row r="32" spans="1:197" x14ac:dyDescent="0.3">
      <c r="A32" s="48" t="s">
        <v>337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3"/>
      <c r="BR32" s="11">
        <v>226.81509801185845</v>
      </c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>
        <v>226.81509801185845</v>
      </c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</row>
    <row r="33" spans="1:197" x14ac:dyDescent="0.3">
      <c r="A33" s="48" t="s">
        <v>338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>
        <v>105.59404964682696</v>
      </c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>
        <v>105.59404964682696</v>
      </c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</row>
    <row r="34" spans="1:197" x14ac:dyDescent="0.3">
      <c r="A34" s="48" t="s">
        <v>339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>
        <v>187.22599271572497</v>
      </c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>
        <v>187.22599271572497</v>
      </c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</row>
    <row r="35" spans="1:197" x14ac:dyDescent="0.3">
      <c r="A35" s="48" t="s">
        <v>309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>
        <v>97.453902843898177</v>
      </c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>
        <v>97.453902843898177</v>
      </c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</row>
    <row r="36" spans="1:197" x14ac:dyDescent="0.3">
      <c r="A36" s="48" t="s">
        <v>340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>
        <v>330.98870514393514</v>
      </c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>
        <v>330.98870514393514</v>
      </c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</row>
    <row r="37" spans="1:197" x14ac:dyDescent="0.3">
      <c r="A37" s="48" t="s">
        <v>341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>
        <v>235.23970220851388</v>
      </c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>
        <v>235.23970220851388</v>
      </c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</row>
    <row r="38" spans="1:197" x14ac:dyDescent="0.3">
      <c r="A38" s="48" t="s">
        <v>32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>
        <v>59.219575697372278</v>
      </c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>
        <v>59.219575697372278</v>
      </c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</row>
    <row r="39" spans="1:197" x14ac:dyDescent="0.3">
      <c r="A39" s="48" t="s">
        <v>342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>
        <v>1294.8886237938536</v>
      </c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>
        <v>1294.8886237938536</v>
      </c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</row>
    <row r="40" spans="1:197" x14ac:dyDescent="0.3">
      <c r="A40" s="48" t="s">
        <v>34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>
        <v>1283.4357031721352</v>
      </c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>
        <v>1283.4357031721352</v>
      </c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</row>
    <row r="41" spans="1:197" x14ac:dyDescent="0.3">
      <c r="A41" s="48" t="s">
        <v>343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>
        <v>1368.3507132229402</v>
      </c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>
        <v>1368.3507132229402</v>
      </c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</row>
    <row r="42" spans="1:197" x14ac:dyDescent="0.3">
      <c r="A42" s="48" t="s">
        <v>344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>
        <v>352.20369593496088</v>
      </c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>
        <v>352.20369593496088</v>
      </c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</row>
    <row r="43" spans="1:197" x14ac:dyDescent="0.3">
      <c r="A43" s="48" t="s">
        <v>345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>
        <v>180.85676776615236</v>
      </c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>
        <v>180.85676776615236</v>
      </c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</row>
    <row r="44" spans="1:197" x14ac:dyDescent="0.3">
      <c r="A44" s="48" t="s">
        <v>346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>
        <v>470.2939697256719</v>
      </c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>
        <v>470.2939697256719</v>
      </c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</row>
    <row r="45" spans="1:197" x14ac:dyDescent="0.3">
      <c r="A45" s="48" t="s">
        <v>175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>
        <v>767.57218332133084</v>
      </c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>
        <v>767.57218332133084</v>
      </c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</row>
    <row r="46" spans="1:197" x14ac:dyDescent="0.3">
      <c r="A46" s="48" t="s">
        <v>347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>
        <v>453.06754222440418</v>
      </c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>
        <v>453.06754222440418</v>
      </c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</row>
    <row r="47" spans="1:197" x14ac:dyDescent="0.3">
      <c r="A47" s="48" t="s">
        <v>348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>
        <v>635.10637061065574</v>
      </c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>
        <v>635.10637061065574</v>
      </c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</row>
    <row r="48" spans="1:197" x14ac:dyDescent="0.3">
      <c r="A48" s="48" t="s">
        <v>176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>
        <v>743.07571603221936</v>
      </c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>
        <v>743.07571603221936</v>
      </c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</row>
    <row r="49" spans="1:197" x14ac:dyDescent="0.3">
      <c r="A49" s="48" t="s">
        <v>177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>
        <v>269.77092128031057</v>
      </c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>
        <v>269.77092128031057</v>
      </c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</row>
    <row r="50" spans="1:197" x14ac:dyDescent="0.3">
      <c r="A50" s="48" t="s">
        <v>36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>
        <v>176.98772049600746</v>
      </c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>
        <v>176.98772049600746</v>
      </c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</row>
    <row r="51" spans="1:197" x14ac:dyDescent="0.3">
      <c r="A51" s="48" t="s">
        <v>349</v>
      </c>
      <c r="B51" s="11">
        <v>14.83738600424318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>
        <v>171.90267954158878</v>
      </c>
      <c r="P51" s="11">
        <v>16.050351107070743</v>
      </c>
      <c r="Q51" s="11">
        <v>19.940209681310463</v>
      </c>
      <c r="R51" s="11"/>
      <c r="S51" s="11"/>
      <c r="T51" s="11"/>
      <c r="U51" s="11"/>
      <c r="V51" s="11">
        <v>321.79782673900735</v>
      </c>
      <c r="W51" s="11"/>
      <c r="X51" s="11"/>
      <c r="Y51" s="11"/>
      <c r="Z51" s="11"/>
      <c r="AA51" s="11">
        <v>6.7345647746769634E-3</v>
      </c>
      <c r="AB51" s="11"/>
      <c r="AC51" s="11"/>
      <c r="AD51" s="11">
        <v>1.5859492837157253E-2</v>
      </c>
      <c r="AE51" s="11"/>
      <c r="AF51" s="11"/>
      <c r="AG51" s="11"/>
      <c r="AH51" s="11"/>
      <c r="AI51" s="11"/>
      <c r="AJ51" s="11">
        <v>0.54931429563281986</v>
      </c>
      <c r="AK51" s="11"/>
      <c r="AL51" s="11"/>
      <c r="AM51" s="11"/>
      <c r="AN51" s="11"/>
      <c r="AO51" s="11">
        <v>0.10758482965617923</v>
      </c>
      <c r="AP51" s="11">
        <v>0.45070938698352037</v>
      </c>
      <c r="AQ51" s="11">
        <v>0.21457045077298695</v>
      </c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>
        <v>34.921520811566062</v>
      </c>
      <c r="CT51" s="11">
        <v>31.06315850370548</v>
      </c>
      <c r="CU51" s="11">
        <v>23.374285060960819</v>
      </c>
      <c r="CV51" s="11">
        <v>23.051587513682751</v>
      </c>
      <c r="CW51" s="11">
        <v>15.520039844630778</v>
      </c>
      <c r="CX51" s="11">
        <v>2.966299090855085</v>
      </c>
      <c r="CY51" s="11">
        <v>5.5049197474922842</v>
      </c>
      <c r="CZ51" s="11">
        <v>6.4924885626620155</v>
      </c>
      <c r="DA51" s="11">
        <v>10.370964124944237</v>
      </c>
      <c r="DB51" s="11">
        <v>26.389486571571371</v>
      </c>
      <c r="DC51" s="11"/>
      <c r="DD51" s="11"/>
      <c r="DE51" s="11"/>
      <c r="DF51" s="11"/>
      <c r="DG51" s="11"/>
      <c r="DH51" s="11"/>
      <c r="DI51" s="11"/>
      <c r="DJ51" s="11">
        <v>0.6793877826035879</v>
      </c>
      <c r="DK51" s="11">
        <v>726.20736370855252</v>
      </c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</row>
    <row r="52" spans="1:197" x14ac:dyDescent="0.3">
      <c r="A52" s="48" t="s">
        <v>350</v>
      </c>
      <c r="B52" s="11"/>
      <c r="C52" s="11">
        <v>2.323769757621069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>
        <v>29.909636309798127</v>
      </c>
      <c r="W52" s="11"/>
      <c r="X52" s="11"/>
      <c r="Y52" s="11"/>
      <c r="Z52" s="11">
        <v>9.1007325159713328E-4</v>
      </c>
      <c r="AA52" s="11"/>
      <c r="AB52" s="11"/>
      <c r="AC52" s="11"/>
      <c r="AD52" s="11"/>
      <c r="AE52" s="11"/>
      <c r="AF52" s="11"/>
      <c r="AG52" s="11"/>
      <c r="AH52" s="11"/>
      <c r="AI52" s="11"/>
      <c r="AJ52" s="11">
        <v>9.344858876124853</v>
      </c>
      <c r="AK52" s="11"/>
      <c r="AL52" s="11"/>
      <c r="AM52" s="11"/>
      <c r="AN52" s="11"/>
      <c r="AO52" s="11">
        <v>1.0785466440194491</v>
      </c>
      <c r="AP52" s="11">
        <v>0.90323359201623132</v>
      </c>
      <c r="AQ52" s="11">
        <v>0.42951214878263727</v>
      </c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>
        <v>0.14128318411184834</v>
      </c>
      <c r="DK52" s="11">
        <v>44.131750585725804</v>
      </c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</row>
    <row r="53" spans="1:197" x14ac:dyDescent="0.3">
      <c r="A53" s="48" t="s">
        <v>351</v>
      </c>
      <c r="B53" s="11"/>
      <c r="C53" s="11"/>
      <c r="D53" s="11">
        <v>5.9215472588741935</v>
      </c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>
        <v>10.000684705167965</v>
      </c>
      <c r="Q53" s="11"/>
      <c r="R53" s="11"/>
      <c r="S53" s="11"/>
      <c r="T53" s="11"/>
      <c r="U53" s="11"/>
      <c r="V53" s="11">
        <v>128.89527842494829</v>
      </c>
      <c r="W53" s="11">
        <v>46.531659504953687</v>
      </c>
      <c r="X53" s="11"/>
      <c r="Y53" s="11">
        <v>1.958012516705849E-5</v>
      </c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2.5784761390669502</v>
      </c>
      <c r="AP53" s="11">
        <v>0.45052565249572585</v>
      </c>
      <c r="AQ53" s="11">
        <v>0.2145287898038794</v>
      </c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>
        <v>14.34816576357604</v>
      </c>
      <c r="CT53" s="11">
        <v>9.5937626366597506</v>
      </c>
      <c r="CU53" s="11">
        <v>7.2699326760531706</v>
      </c>
      <c r="CV53" s="11">
        <v>9.2938630969540412</v>
      </c>
      <c r="CW53" s="11">
        <v>6.4079379259626528</v>
      </c>
      <c r="CX53" s="11">
        <v>1.0822159715828594</v>
      </c>
      <c r="CY53" s="11">
        <v>1.2207168473900618</v>
      </c>
      <c r="CZ53" s="11">
        <v>0.88482507673681299</v>
      </c>
      <c r="DA53" s="11">
        <v>2.3470123641563134</v>
      </c>
      <c r="DB53" s="11">
        <v>4.1925546812142978</v>
      </c>
      <c r="DC53" s="11"/>
      <c r="DD53" s="11"/>
      <c r="DE53" s="11"/>
      <c r="DF53" s="11"/>
      <c r="DG53" s="11"/>
      <c r="DH53" s="11"/>
      <c r="DI53" s="11"/>
      <c r="DJ53" s="11">
        <v>2.6390976295907391</v>
      </c>
      <c r="DK53" s="11">
        <v>253.87280472531259</v>
      </c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</row>
    <row r="54" spans="1:197" x14ac:dyDescent="0.3">
      <c r="A54" s="48" t="s">
        <v>352</v>
      </c>
      <c r="B54" s="11"/>
      <c r="C54" s="11"/>
      <c r="D54" s="11"/>
      <c r="E54" s="11">
        <v>63.581798046235086</v>
      </c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>
        <v>1.4754820537813758</v>
      </c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>
        <v>3.3360530981525591</v>
      </c>
      <c r="AK54" s="11"/>
      <c r="AL54" s="11"/>
      <c r="AM54" s="11"/>
      <c r="AN54" s="11"/>
      <c r="AO54" s="11">
        <v>1.0806328591481174</v>
      </c>
      <c r="AP54" s="11">
        <v>4.5906771099206196</v>
      </c>
      <c r="AQ54" s="11">
        <v>0.91171914868106907</v>
      </c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>
        <v>52.199008338649762</v>
      </c>
      <c r="CT54" s="11">
        <v>65.411182284002507</v>
      </c>
      <c r="CU54" s="11">
        <v>68.838888453281839</v>
      </c>
      <c r="CV54" s="11">
        <v>69.040072415031716</v>
      </c>
      <c r="CW54" s="11">
        <v>58.963080964352699</v>
      </c>
      <c r="CX54" s="11">
        <v>5.3424011894625378</v>
      </c>
      <c r="CY54" s="11">
        <v>11.502139730728532</v>
      </c>
      <c r="CZ54" s="11">
        <v>19.392931738984426</v>
      </c>
      <c r="DA54" s="11">
        <v>30.601621903051292</v>
      </c>
      <c r="DB54" s="11">
        <v>78.503773804863741</v>
      </c>
      <c r="DC54" s="11"/>
      <c r="DD54" s="11"/>
      <c r="DE54" s="11"/>
      <c r="DF54" s="11"/>
      <c r="DG54" s="11"/>
      <c r="DH54" s="11"/>
      <c r="DI54" s="11"/>
      <c r="DJ54" s="11">
        <v>4.1288685768608664</v>
      </c>
      <c r="DK54" s="11">
        <v>538.90033171518871</v>
      </c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</row>
    <row r="55" spans="1:197" x14ac:dyDescent="0.3">
      <c r="A55" s="48" t="s">
        <v>353</v>
      </c>
      <c r="B55" s="11"/>
      <c r="C55" s="11"/>
      <c r="D55" s="11"/>
      <c r="E55" s="11"/>
      <c r="F55" s="11">
        <v>4.0120854282217673</v>
      </c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>
        <v>19.270826427095567</v>
      </c>
      <c r="W55" s="11">
        <v>5.6103090400339867E-2</v>
      </c>
      <c r="X55" s="11">
        <v>0.40074364734868345</v>
      </c>
      <c r="Y55" s="11">
        <v>1.584645028313067E-2</v>
      </c>
      <c r="Z55" s="11">
        <v>3.4438995420652576</v>
      </c>
      <c r="AA55" s="11">
        <v>9.2985712846057889E-3</v>
      </c>
      <c r="AB55" s="11">
        <v>0.46804063849812871</v>
      </c>
      <c r="AC55" s="11"/>
      <c r="AD55" s="11">
        <v>1.4160278785173732</v>
      </c>
      <c r="AE55" s="11"/>
      <c r="AF55" s="11"/>
      <c r="AG55" s="11"/>
      <c r="AH55" s="11"/>
      <c r="AI55" s="11"/>
      <c r="AJ55" s="11">
        <v>12.883297013940018</v>
      </c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>
        <v>0.85169798622733062</v>
      </c>
      <c r="CT55" s="11">
        <v>1.2632980853973055</v>
      </c>
      <c r="CU55" s="11">
        <v>1.7321337817281348</v>
      </c>
      <c r="CV55" s="11">
        <v>2.2883860115243344</v>
      </c>
      <c r="CW55" s="11">
        <v>2.4854245583926877</v>
      </c>
      <c r="CX55" s="11">
        <v>0.10820562363770289</v>
      </c>
      <c r="CY55" s="11">
        <v>0.25836900958200509</v>
      </c>
      <c r="CZ55" s="11">
        <v>0.57997449755152464</v>
      </c>
      <c r="DA55" s="11">
        <v>1.8640623915517489</v>
      </c>
      <c r="DB55" s="11">
        <v>7.8938295928843161</v>
      </c>
      <c r="DC55" s="11"/>
      <c r="DD55" s="11"/>
      <c r="DE55" s="11"/>
      <c r="DF55" s="11"/>
      <c r="DG55" s="11"/>
      <c r="DH55" s="11"/>
      <c r="DI55" s="11"/>
      <c r="DJ55" s="11">
        <v>0.50532932624340487</v>
      </c>
      <c r="DK55" s="11">
        <v>61.806879552375356</v>
      </c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</row>
    <row r="56" spans="1:197" x14ac:dyDescent="0.3">
      <c r="A56" s="48" t="s">
        <v>354</v>
      </c>
      <c r="B56" s="11"/>
      <c r="C56" s="11"/>
      <c r="D56" s="11"/>
      <c r="E56" s="11"/>
      <c r="F56" s="11"/>
      <c r="G56" s="11">
        <v>39.642046824329626</v>
      </c>
      <c r="H56" s="11"/>
      <c r="I56" s="11"/>
      <c r="J56" s="11"/>
      <c r="K56" s="11"/>
      <c r="L56" s="11"/>
      <c r="M56" s="11"/>
      <c r="N56" s="11"/>
      <c r="O56" s="11"/>
      <c r="P56" s="11"/>
      <c r="Q56" s="11">
        <v>27.271816126425328</v>
      </c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>
        <v>1.5070608354426285</v>
      </c>
      <c r="AK56" s="11"/>
      <c r="AL56" s="11"/>
      <c r="AM56" s="11"/>
      <c r="AN56" s="11"/>
      <c r="AO56" s="11">
        <v>1.510046419744474E-2</v>
      </c>
      <c r="AP56" s="11">
        <v>2.5630786330679316E-2</v>
      </c>
      <c r="AQ56" s="11">
        <v>3.1574641996587861E-2</v>
      </c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>
        <v>10.43340011059332</v>
      </c>
      <c r="CT56" s="11">
        <v>18.352774706697005</v>
      </c>
      <c r="CU56" s="11">
        <v>22.993609038978967</v>
      </c>
      <c r="CV56" s="11">
        <v>25.222400157993853</v>
      </c>
      <c r="CW56" s="11">
        <v>21.910404090251042</v>
      </c>
      <c r="CX56" s="11">
        <v>1.2768374151140691</v>
      </c>
      <c r="CY56" s="11">
        <v>3.6214392842593548</v>
      </c>
      <c r="CZ56" s="11">
        <v>7.2226494215373336</v>
      </c>
      <c r="DA56" s="11">
        <v>15.755630924669097</v>
      </c>
      <c r="DB56" s="11">
        <v>43.803856428660943</v>
      </c>
      <c r="DC56" s="11"/>
      <c r="DD56" s="11"/>
      <c r="DE56" s="11"/>
      <c r="DF56" s="11"/>
      <c r="DG56" s="11"/>
      <c r="DH56" s="11"/>
      <c r="DI56" s="11"/>
      <c r="DJ56" s="11">
        <v>8.3159216948089934E-2</v>
      </c>
      <c r="DK56" s="11">
        <v>239.1693904744254</v>
      </c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</row>
    <row r="57" spans="1:197" x14ac:dyDescent="0.3">
      <c r="A57" s="48" t="s">
        <v>310</v>
      </c>
      <c r="B57" s="11"/>
      <c r="C57" s="11"/>
      <c r="D57" s="11"/>
      <c r="E57" s="11"/>
      <c r="F57" s="11"/>
      <c r="G57" s="11"/>
      <c r="H57" s="11">
        <v>107.15248312622163</v>
      </c>
      <c r="I57" s="11"/>
      <c r="J57" s="11"/>
      <c r="K57" s="11"/>
      <c r="L57" s="11"/>
      <c r="M57" s="11"/>
      <c r="N57" s="11"/>
      <c r="O57" s="11"/>
      <c r="P57" s="11"/>
      <c r="Q57" s="11">
        <v>4.1799118755626816</v>
      </c>
      <c r="R57" s="11"/>
      <c r="S57" s="11"/>
      <c r="T57" s="11"/>
      <c r="U57" s="11"/>
      <c r="V57" s="11">
        <v>2.9984936187757389</v>
      </c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>
        <v>4.9729790812501298</v>
      </c>
      <c r="AK57" s="11"/>
      <c r="AL57" s="11"/>
      <c r="AM57" s="11"/>
      <c r="AN57" s="11"/>
      <c r="AO57" s="11">
        <v>6.9285217730792478E-2</v>
      </c>
      <c r="AP57" s="11">
        <v>2.5211361352315952E-2</v>
      </c>
      <c r="AQ57" s="11">
        <v>0.14318785355805416</v>
      </c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>
        <v>27.184405547482434</v>
      </c>
      <c r="CT57" s="11">
        <v>40.763291422637764</v>
      </c>
      <c r="CU57" s="11">
        <v>47.636667159714889</v>
      </c>
      <c r="CV57" s="11">
        <v>54.600308586350991</v>
      </c>
      <c r="CW57" s="11">
        <v>42.908637912432653</v>
      </c>
      <c r="CX57" s="11">
        <v>4.9824121553965277</v>
      </c>
      <c r="CY57" s="11">
        <v>11.268262376424108</v>
      </c>
      <c r="CZ57" s="11">
        <v>21.354334282853511</v>
      </c>
      <c r="DA57" s="11">
        <v>47.83928927076667</v>
      </c>
      <c r="DB57" s="11">
        <v>155.09916761243912</v>
      </c>
      <c r="DC57" s="11"/>
      <c r="DD57" s="11"/>
      <c r="DE57" s="11"/>
      <c r="DF57" s="11"/>
      <c r="DG57" s="11"/>
      <c r="DH57" s="11"/>
      <c r="DI57" s="11"/>
      <c r="DJ57" s="11">
        <v>17.01312561646365</v>
      </c>
      <c r="DK57" s="11">
        <v>590.19145407741371</v>
      </c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</row>
    <row r="58" spans="1:197" x14ac:dyDescent="0.3">
      <c r="A58" s="48" t="s">
        <v>355</v>
      </c>
      <c r="B58" s="11"/>
      <c r="C58" s="11"/>
      <c r="D58" s="11"/>
      <c r="E58" s="11"/>
      <c r="F58" s="11"/>
      <c r="G58" s="11"/>
      <c r="H58" s="11"/>
      <c r="I58" s="11">
        <v>4.0305276077117753</v>
      </c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>
        <v>47.540461218115844</v>
      </c>
      <c r="W58" s="11">
        <v>3.3785612755765658E-2</v>
      </c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>
        <v>3.7559126583428162</v>
      </c>
      <c r="CT58" s="11">
        <v>7.902081066547435</v>
      </c>
      <c r="CU58" s="11">
        <v>7.5619533428090726</v>
      </c>
      <c r="CV58" s="11">
        <v>5.8154548785148661</v>
      </c>
      <c r="CW58" s="11">
        <v>3.8957168044335777</v>
      </c>
      <c r="CX58" s="11">
        <v>0.37252417272571942</v>
      </c>
      <c r="CY58" s="11">
        <v>0.62535499957783658</v>
      </c>
      <c r="CZ58" s="11">
        <v>0.69871141146412274</v>
      </c>
      <c r="DA58" s="11">
        <v>1.9251574486105814</v>
      </c>
      <c r="DB58" s="11">
        <v>7.4438294655686814</v>
      </c>
      <c r="DC58" s="11"/>
      <c r="DD58" s="11"/>
      <c r="DE58" s="11"/>
      <c r="DF58" s="11"/>
      <c r="DG58" s="11"/>
      <c r="DH58" s="11"/>
      <c r="DI58" s="11"/>
      <c r="DJ58" s="11"/>
      <c r="DK58" s="11">
        <v>91.601470687178093</v>
      </c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</row>
    <row r="59" spans="1:197" x14ac:dyDescent="0.3">
      <c r="A59" s="48" t="s">
        <v>312</v>
      </c>
      <c r="B59" s="11"/>
      <c r="C59" s="11"/>
      <c r="D59" s="11"/>
      <c r="E59" s="11"/>
      <c r="F59" s="11"/>
      <c r="G59" s="11"/>
      <c r="H59" s="11"/>
      <c r="I59" s="11"/>
      <c r="J59" s="11">
        <v>1.0022978900660271</v>
      </c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>
        <v>8.8254073519033263</v>
      </c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>
        <v>0.22575766001110295</v>
      </c>
      <c r="CT59" s="11">
        <v>0.47736375643097345</v>
      </c>
      <c r="CU59" s="11">
        <v>0.78916036932947287</v>
      </c>
      <c r="CV59" s="11">
        <v>0.88180748507873652</v>
      </c>
      <c r="CW59" s="11">
        <v>1.01329895831121</v>
      </c>
      <c r="CX59" s="11">
        <v>4.5904131378571467E-2</v>
      </c>
      <c r="CY59" s="11">
        <v>6.7651893591415407E-2</v>
      </c>
      <c r="CZ59" s="11">
        <v>9.5671587620252532E-2</v>
      </c>
      <c r="DA59" s="11">
        <v>0.29496531369946444</v>
      </c>
      <c r="DB59" s="11">
        <v>1.7201181726317241</v>
      </c>
      <c r="DC59" s="11"/>
      <c r="DD59" s="11"/>
      <c r="DE59" s="11"/>
      <c r="DF59" s="11"/>
      <c r="DG59" s="11"/>
      <c r="DH59" s="11"/>
      <c r="DI59" s="11"/>
      <c r="DJ59" s="11">
        <v>4.0190866528462479</v>
      </c>
      <c r="DK59" s="11">
        <v>19.458491222898523</v>
      </c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</row>
    <row r="60" spans="1:197" x14ac:dyDescent="0.3">
      <c r="A60" s="48" t="s">
        <v>356</v>
      </c>
      <c r="B60" s="11"/>
      <c r="C60" s="11"/>
      <c r="D60" s="11"/>
      <c r="E60" s="11"/>
      <c r="F60" s="11"/>
      <c r="G60" s="11"/>
      <c r="H60" s="11"/>
      <c r="I60" s="11"/>
      <c r="J60" s="11"/>
      <c r="K60" s="11">
        <v>3.1894503955925471</v>
      </c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>
        <v>26.731182886673558</v>
      </c>
      <c r="Y60" s="11">
        <v>4.2472522854662669E-3</v>
      </c>
      <c r="Z60" s="11">
        <v>1.0707491492249352E-2</v>
      </c>
      <c r="AA60" s="11">
        <v>2.5951718062446399E-3</v>
      </c>
      <c r="AB60" s="11">
        <v>0.12883505724733724</v>
      </c>
      <c r="AC60" s="11"/>
      <c r="AD60" s="11">
        <v>0.41659695090714621</v>
      </c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>
        <v>0.26812070269112898</v>
      </c>
      <c r="DK60" s="11">
        <v>30.751735908695675</v>
      </c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</row>
    <row r="61" spans="1:197" x14ac:dyDescent="0.3">
      <c r="A61" s="48" t="s">
        <v>311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>
        <v>21.851577009380854</v>
      </c>
      <c r="M61" s="11"/>
      <c r="N61" s="11"/>
      <c r="O61" s="11"/>
      <c r="P61" s="11"/>
      <c r="Q61" s="11"/>
      <c r="R61" s="11"/>
      <c r="S61" s="11"/>
      <c r="T61" s="11"/>
      <c r="U61" s="11"/>
      <c r="V61" s="11">
        <v>8.54056559662002</v>
      </c>
      <c r="W61" s="11">
        <v>2.1787641266291344</v>
      </c>
      <c r="X61" s="11"/>
      <c r="Y61" s="11"/>
      <c r="Z61" s="11">
        <v>7.6081808816463555E-4</v>
      </c>
      <c r="AA61" s="11"/>
      <c r="AB61" s="11"/>
      <c r="AC61" s="11"/>
      <c r="AD61" s="11"/>
      <c r="AE61" s="11"/>
      <c r="AF61" s="11"/>
      <c r="AG61" s="11"/>
      <c r="AH61" s="11"/>
      <c r="AI61" s="11"/>
      <c r="AJ61" s="11">
        <v>23.662780660645225</v>
      </c>
      <c r="AK61" s="11"/>
      <c r="AL61" s="11"/>
      <c r="AM61" s="11"/>
      <c r="AN61" s="11"/>
      <c r="AO61" s="11">
        <v>9.8143185779580061E-2</v>
      </c>
      <c r="AP61" s="11">
        <v>3.5779133742293232E-2</v>
      </c>
      <c r="AQ61" s="11">
        <v>0.20290992774672245</v>
      </c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>
        <v>9.6214481795481177</v>
      </c>
      <c r="CT61" s="11">
        <v>17.345825461629975</v>
      </c>
      <c r="CU61" s="11">
        <v>25.747730841689126</v>
      </c>
      <c r="CV61" s="11">
        <v>35.317343211046008</v>
      </c>
      <c r="CW61" s="11">
        <v>37.216517791964073</v>
      </c>
      <c r="CX61" s="11">
        <v>1.4888904487969794</v>
      </c>
      <c r="CY61" s="11">
        <v>4.115685066413918</v>
      </c>
      <c r="CZ61" s="11">
        <v>10.295663063456423</v>
      </c>
      <c r="DA61" s="11">
        <v>31.584707917385622</v>
      </c>
      <c r="DB61" s="11">
        <v>136.72761827577713</v>
      </c>
      <c r="DC61" s="11"/>
      <c r="DD61" s="11"/>
      <c r="DE61" s="11"/>
      <c r="DF61" s="11"/>
      <c r="DG61" s="11"/>
      <c r="DH61" s="11">
        <v>7.8363780057613708</v>
      </c>
      <c r="DI61" s="11"/>
      <c r="DJ61" s="11">
        <v>33.342924877188402</v>
      </c>
      <c r="DK61" s="11">
        <v>407.21201359928921</v>
      </c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  <c r="FO61" s="11"/>
      <c r="FP61" s="11"/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</row>
    <row r="62" spans="1:197" x14ac:dyDescent="0.3">
      <c r="A62" s="48" t="s">
        <v>357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>
        <v>8.2618736631665826</v>
      </c>
      <c r="N62" s="11"/>
      <c r="O62" s="11"/>
      <c r="P62" s="11"/>
      <c r="Q62" s="11"/>
      <c r="R62" s="11"/>
      <c r="S62" s="11"/>
      <c r="T62" s="11"/>
      <c r="U62" s="11"/>
      <c r="V62" s="11">
        <v>37.00303663041997</v>
      </c>
      <c r="W62" s="11"/>
      <c r="X62" s="11"/>
      <c r="Y62" s="11"/>
      <c r="Z62" s="11">
        <v>5.6003668685415319E-3</v>
      </c>
      <c r="AA62" s="11"/>
      <c r="AB62" s="11"/>
      <c r="AC62" s="11"/>
      <c r="AD62" s="11"/>
      <c r="AE62" s="11"/>
      <c r="AF62" s="11"/>
      <c r="AG62" s="11"/>
      <c r="AH62" s="11"/>
      <c r="AI62" s="11"/>
      <c r="AJ62" s="11">
        <v>3.0661549273754796</v>
      </c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>
        <v>0.11508699824622666</v>
      </c>
      <c r="CT62" s="11">
        <v>0.21766882191220327</v>
      </c>
      <c r="CU62" s="11">
        <v>0.23030923187938129</v>
      </c>
      <c r="CV62" s="11">
        <v>0.3625931103734028</v>
      </c>
      <c r="CW62" s="11">
        <v>0.9045083336385944</v>
      </c>
      <c r="CX62" s="11">
        <v>1.651083857027694E-2</v>
      </c>
      <c r="CY62" s="11">
        <v>3.6123213356369137E-2</v>
      </c>
      <c r="CZ62" s="11">
        <v>8.7818513520429908E-2</v>
      </c>
      <c r="DA62" s="11">
        <v>0.3917001330963556</v>
      </c>
      <c r="DB62" s="11">
        <v>4.7702167400020183</v>
      </c>
      <c r="DC62" s="11"/>
      <c r="DD62" s="11"/>
      <c r="DE62" s="11"/>
      <c r="DF62" s="11"/>
      <c r="DG62" s="11"/>
      <c r="DH62" s="11"/>
      <c r="DI62" s="11"/>
      <c r="DJ62" s="11">
        <v>258.65988467238935</v>
      </c>
      <c r="DK62" s="11">
        <v>314.12908619481522</v>
      </c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</row>
    <row r="63" spans="1:197" x14ac:dyDescent="0.3">
      <c r="A63" s="48" t="s">
        <v>358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>
        <v>6.8164686988045897</v>
      </c>
      <c r="O63" s="11"/>
      <c r="P63" s="11"/>
      <c r="Q63" s="11"/>
      <c r="R63" s="11"/>
      <c r="S63" s="11"/>
      <c r="T63" s="11"/>
      <c r="U63" s="11"/>
      <c r="V63" s="11">
        <v>6.433462570563508</v>
      </c>
      <c r="W63" s="11"/>
      <c r="X63" s="11"/>
      <c r="Y63" s="11"/>
      <c r="Z63" s="11">
        <v>25.095757063375792</v>
      </c>
      <c r="AA63" s="11"/>
      <c r="AB63" s="11"/>
      <c r="AC63" s="11"/>
      <c r="AD63" s="11"/>
      <c r="AE63" s="11"/>
      <c r="AF63" s="11"/>
      <c r="AG63" s="11"/>
      <c r="AH63" s="11"/>
      <c r="AI63" s="11"/>
      <c r="AJ63" s="11">
        <v>2.1678537463845977</v>
      </c>
      <c r="AK63" s="11"/>
      <c r="AL63" s="11"/>
      <c r="AM63" s="11"/>
      <c r="AN63" s="11"/>
      <c r="AO63" s="11">
        <v>0.19025326868103998</v>
      </c>
      <c r="AP63" s="11">
        <v>4.0258313407243798E-2</v>
      </c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>
        <v>7.3496211076079659E-5</v>
      </c>
      <c r="CT63" s="11">
        <v>4.7230256372886222E-4</v>
      </c>
      <c r="CU63" s="11">
        <v>9.5456284524782459E-4</v>
      </c>
      <c r="CV63" s="11">
        <v>1.8462542496846825E-3</v>
      </c>
      <c r="CW63" s="11">
        <v>5.9051265873640481E-3</v>
      </c>
      <c r="CX63" s="11"/>
      <c r="CY63" s="11">
        <v>2.0479792674448901E-4</v>
      </c>
      <c r="CZ63" s="11">
        <v>5.06192706110736E-4</v>
      </c>
      <c r="DA63" s="11">
        <v>7.0519381153730969E-4</v>
      </c>
      <c r="DB63" s="11">
        <v>4.3701700935646445E-2</v>
      </c>
      <c r="DC63" s="11"/>
      <c r="DD63" s="11"/>
      <c r="DE63" s="11"/>
      <c r="DF63" s="11"/>
      <c r="DG63" s="11"/>
      <c r="DH63" s="11"/>
      <c r="DI63" s="11"/>
      <c r="DJ63" s="11">
        <v>85.349533975232916</v>
      </c>
      <c r="DK63" s="11">
        <v>126.14795726428682</v>
      </c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33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</row>
    <row r="64" spans="1:197" x14ac:dyDescent="0.3">
      <c r="A64" s="48" t="s">
        <v>359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>
        <v>138.3667885280345</v>
      </c>
      <c r="P64" s="11"/>
      <c r="Q64" s="11"/>
      <c r="R64" s="11"/>
      <c r="S64" s="11"/>
      <c r="T64" s="11"/>
      <c r="U64" s="11"/>
      <c r="V64" s="11">
        <v>110.2761372084542</v>
      </c>
      <c r="W64" s="11"/>
      <c r="X64" s="11">
        <v>1.3495129593172972</v>
      </c>
      <c r="Y64" s="11"/>
      <c r="Z64" s="11">
        <v>1.5835237989171998E-3</v>
      </c>
      <c r="AA64" s="11"/>
      <c r="AB64" s="11"/>
      <c r="AC64" s="11"/>
      <c r="AD64" s="11"/>
      <c r="AE64" s="11"/>
      <c r="AF64" s="11"/>
      <c r="AG64" s="11"/>
      <c r="AH64" s="11"/>
      <c r="AI64" s="11"/>
      <c r="AJ64" s="11">
        <v>17.68280245965796</v>
      </c>
      <c r="AK64" s="11"/>
      <c r="AL64" s="11"/>
      <c r="AM64" s="11"/>
      <c r="AN64" s="11"/>
      <c r="AO64" s="11">
        <v>5.3499530006088252</v>
      </c>
      <c r="AP64" s="11">
        <v>30.681201664031882</v>
      </c>
      <c r="AQ64" s="11">
        <v>2.1397320826571837</v>
      </c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>
        <v>15.0711761218992</v>
      </c>
      <c r="CT64" s="11">
        <v>27.905762011816371</v>
      </c>
      <c r="CU64" s="11">
        <v>47.154591222141065</v>
      </c>
      <c r="CV64" s="11">
        <v>56.839592033730668</v>
      </c>
      <c r="CW64" s="11">
        <v>56.981693244333044</v>
      </c>
      <c r="CX64" s="11">
        <v>1.9766611852250919</v>
      </c>
      <c r="CY64" s="11">
        <v>6.9624205418584566</v>
      </c>
      <c r="CZ64" s="11">
        <v>19.134039186138651</v>
      </c>
      <c r="DA64" s="11">
        <v>53.241706769348951</v>
      </c>
      <c r="DB64" s="11">
        <v>200.43909215610813</v>
      </c>
      <c r="DC64" s="11"/>
      <c r="DD64" s="11"/>
      <c r="DE64" s="11"/>
      <c r="DF64" s="11"/>
      <c r="DG64" s="11"/>
      <c r="DH64" s="11">
        <v>15.207583046213283</v>
      </c>
      <c r="DI64" s="11">
        <v>29.424864360888684</v>
      </c>
      <c r="DJ64" s="11">
        <v>6.6469086606330538E-2</v>
      </c>
      <c r="DK64" s="11">
        <v>836.25336239286867</v>
      </c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33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</row>
    <row r="65" spans="1:201" x14ac:dyDescent="0.3">
      <c r="A65" s="48" t="s">
        <v>360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>
        <v>9.6008849524968305</v>
      </c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>
        <v>8.4884116431331016</v>
      </c>
      <c r="AK65" s="11"/>
      <c r="AL65" s="11"/>
      <c r="AM65" s="11"/>
      <c r="AN65" s="11"/>
      <c r="AO65" s="11">
        <v>3.3396401823075674</v>
      </c>
      <c r="AP65" s="11">
        <v>9.8324396085722832</v>
      </c>
      <c r="AQ65" s="11">
        <v>0.77746810064788696</v>
      </c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>
        <v>1.5308308951483449</v>
      </c>
      <c r="CT65" s="11">
        <v>2.7554711888383756</v>
      </c>
      <c r="CU65" s="11">
        <v>6.4627443074729172</v>
      </c>
      <c r="CV65" s="11">
        <v>10.686559733043724</v>
      </c>
      <c r="CW65" s="11">
        <v>12.21876748796468</v>
      </c>
      <c r="CX65" s="11">
        <v>0.15069441915676871</v>
      </c>
      <c r="CY65" s="11">
        <v>0.68642641980554941</v>
      </c>
      <c r="CZ65" s="11">
        <v>2.1636479448073729</v>
      </c>
      <c r="DA65" s="11">
        <v>8.8214474041501951</v>
      </c>
      <c r="DB65" s="11">
        <v>50.844165210822425</v>
      </c>
      <c r="DC65" s="11"/>
      <c r="DD65" s="11"/>
      <c r="DE65" s="11"/>
      <c r="DF65" s="11"/>
      <c r="DG65" s="11"/>
      <c r="DH65" s="11"/>
      <c r="DI65" s="11">
        <v>0.82454467190818648</v>
      </c>
      <c r="DJ65" s="11">
        <v>6.1257373312809602E-2</v>
      </c>
      <c r="DK65" s="11">
        <v>129.245401543589</v>
      </c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33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</row>
    <row r="66" spans="1:201" x14ac:dyDescent="0.3">
      <c r="A66" s="48" t="s">
        <v>361</v>
      </c>
      <c r="B66" s="11"/>
      <c r="C66" s="11"/>
      <c r="D66" s="11"/>
      <c r="E66" s="11"/>
      <c r="F66" s="11"/>
      <c r="G66" s="11"/>
      <c r="H66" s="11">
        <v>4.0008627889600792</v>
      </c>
      <c r="I66" s="11"/>
      <c r="J66" s="11"/>
      <c r="K66" s="11"/>
      <c r="L66" s="11">
        <v>0.57780877818847909</v>
      </c>
      <c r="M66" s="11">
        <v>1.6968475511032652</v>
      </c>
      <c r="N66" s="11">
        <v>2.4786613991832129E-2</v>
      </c>
      <c r="O66" s="11"/>
      <c r="P66" s="11"/>
      <c r="Q66" s="11">
        <v>93.070639875394335</v>
      </c>
      <c r="R66" s="11"/>
      <c r="S66" s="11"/>
      <c r="T66" s="11"/>
      <c r="U66" s="11"/>
      <c r="V66" s="11">
        <v>36.899926629990389</v>
      </c>
      <c r="W66" s="11"/>
      <c r="X66" s="11">
        <v>3.4391895093273961</v>
      </c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>
        <v>1.7417876907233645</v>
      </c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>
        <v>3.5842069670588836</v>
      </c>
      <c r="CT66" s="11">
        <v>5.7022811911075904</v>
      </c>
      <c r="CU66" s="11">
        <v>8.5715683842524637</v>
      </c>
      <c r="CV66" s="11">
        <v>13.086766806974682</v>
      </c>
      <c r="CW66" s="11">
        <v>18.03079890068598</v>
      </c>
      <c r="CX66" s="11">
        <v>0.81560755148403474</v>
      </c>
      <c r="CY66" s="11">
        <v>1.4175161780192189</v>
      </c>
      <c r="CZ66" s="11">
        <v>3.6100115253786411</v>
      </c>
      <c r="DA66" s="11">
        <v>6.2380620326226373</v>
      </c>
      <c r="DB66" s="11">
        <v>25.780360663997854</v>
      </c>
      <c r="DC66" s="11"/>
      <c r="DD66" s="11"/>
      <c r="DE66" s="11"/>
      <c r="DF66" s="11"/>
      <c r="DG66" s="11"/>
      <c r="DH66" s="11"/>
      <c r="DI66" s="11">
        <v>4.2852110164985246</v>
      </c>
      <c r="DJ66" s="11">
        <v>0.87643338174420171</v>
      </c>
      <c r="DK66" s="11">
        <v>233.45067403750389</v>
      </c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33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</row>
    <row r="67" spans="1:201" x14ac:dyDescent="0.3">
      <c r="A67" s="48" t="s">
        <v>6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>
        <v>0.16310397794919795</v>
      </c>
      <c r="Q67" s="11"/>
      <c r="R67" s="11">
        <v>2.1812060472492409</v>
      </c>
      <c r="S67" s="11">
        <v>4.8195369018859413</v>
      </c>
      <c r="T67" s="11">
        <v>2.4690669962741576E-2</v>
      </c>
      <c r="U67" s="11">
        <v>2.3610097682921518E-7</v>
      </c>
      <c r="V67" s="11"/>
      <c r="W67" s="11"/>
      <c r="X67" s="11">
        <v>0.69130617940480044</v>
      </c>
      <c r="Y67" s="11">
        <v>29.936044716243796</v>
      </c>
      <c r="Z67" s="11">
        <v>20.900028107467893</v>
      </c>
      <c r="AA67" s="11">
        <v>1.3156764823044731</v>
      </c>
      <c r="AB67" s="11">
        <v>5.3331101583485405E-2</v>
      </c>
      <c r="AC67" s="11">
        <v>0.58921090113315844</v>
      </c>
      <c r="AD67" s="11">
        <v>2.2627239043791394</v>
      </c>
      <c r="AE67" s="11">
        <v>3.4849484518046335E-2</v>
      </c>
      <c r="AF67" s="11"/>
      <c r="AG67" s="11">
        <v>98.523023904564297</v>
      </c>
      <c r="AH67" s="11">
        <v>7.5723768340198283E-2</v>
      </c>
      <c r="AI67" s="11"/>
      <c r="AJ67" s="11">
        <v>9.0064042699821307</v>
      </c>
      <c r="AK67" s="11"/>
      <c r="AL67" s="11"/>
      <c r="AM67" s="11"/>
      <c r="AN67" s="11"/>
      <c r="AO67" s="11">
        <v>3.8201392217563335E-3</v>
      </c>
      <c r="AP67" s="11">
        <v>5.2151108167380736E-2</v>
      </c>
      <c r="AQ67" s="11">
        <v>5.9807573703861243E-2</v>
      </c>
      <c r="AR67" s="11">
        <v>1.1157373751682861E-3</v>
      </c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>
        <v>1.2002912493921682</v>
      </c>
      <c r="CT67" s="11">
        <v>2.2353812173265069</v>
      </c>
      <c r="CU67" s="11">
        <v>2.8981586465453919</v>
      </c>
      <c r="CV67" s="11">
        <v>3.166971609644381</v>
      </c>
      <c r="CW67" s="11">
        <v>2.466466595883956</v>
      </c>
      <c r="CX67" s="11">
        <v>0.24061932772734151</v>
      </c>
      <c r="CY67" s="11">
        <v>0.53518418334098794</v>
      </c>
      <c r="CZ67" s="11">
        <v>1.0597445676819153</v>
      </c>
      <c r="DA67" s="11">
        <v>1.8658854458583796</v>
      </c>
      <c r="DB67" s="11">
        <v>3.1079404321823945</v>
      </c>
      <c r="DC67" s="11"/>
      <c r="DD67" s="11"/>
      <c r="DE67" s="11"/>
      <c r="DF67" s="11"/>
      <c r="DG67" s="11"/>
      <c r="DH67" s="11"/>
      <c r="DI67" s="11"/>
      <c r="DJ67" s="11">
        <v>6.1059844988458761E-3</v>
      </c>
      <c r="DK67" s="11">
        <v>189.47650447161993</v>
      </c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33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  <c r="FO67" s="11"/>
      <c r="FP67" s="11"/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</row>
    <row r="68" spans="1:201" x14ac:dyDescent="0.3">
      <c r="A68" s="48" t="s">
        <v>10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>
        <v>0.53150648176014914</v>
      </c>
      <c r="T68" s="11">
        <v>1.7094962316234965E-4</v>
      </c>
      <c r="U68" s="11">
        <v>1.6346811600544911E-9</v>
      </c>
      <c r="V68" s="11">
        <v>3.4337689473526005</v>
      </c>
      <c r="W68" s="11">
        <v>1.8966124859854106E-5</v>
      </c>
      <c r="X68" s="11">
        <v>2.7094749994194977E-4</v>
      </c>
      <c r="Y68" s="11">
        <v>4.5590711170021529E-4</v>
      </c>
      <c r="Z68" s="11">
        <v>4.1415257905218594E-5</v>
      </c>
      <c r="AA68" s="11">
        <v>4.0262393593520354E-5</v>
      </c>
      <c r="AB68" s="11">
        <v>7.7034456249406482E-8</v>
      </c>
      <c r="AC68" s="11">
        <v>1.0270781934572062E-5</v>
      </c>
      <c r="AD68" s="11">
        <v>7.1871084300968765E-6</v>
      </c>
      <c r="AE68" s="11"/>
      <c r="AF68" s="11">
        <v>1.4050207162200737E-4</v>
      </c>
      <c r="AG68" s="11">
        <v>0.3473410678503559</v>
      </c>
      <c r="AH68" s="11"/>
      <c r="AI68" s="11"/>
      <c r="AJ68" s="11">
        <v>7.2369001516836153</v>
      </c>
      <c r="AK68" s="11"/>
      <c r="AL68" s="11"/>
      <c r="AM68" s="11"/>
      <c r="AN68" s="11"/>
      <c r="AO68" s="11">
        <v>1.1784369464255064</v>
      </c>
      <c r="AP68" s="11">
        <v>2.915479189779274</v>
      </c>
      <c r="AQ68" s="11">
        <v>1.0394469988829045</v>
      </c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>
        <v>5.4060845778880884</v>
      </c>
      <c r="CT68" s="11">
        <v>8.4131355560274557</v>
      </c>
      <c r="CU68" s="11">
        <v>12.311188266660439</v>
      </c>
      <c r="CV68" s="11">
        <v>12.780722411572084</v>
      </c>
      <c r="CW68" s="11">
        <v>10.472832250848104</v>
      </c>
      <c r="CX68" s="11">
        <v>0.78629157918332193</v>
      </c>
      <c r="CY68" s="11">
        <v>2.254465879203821</v>
      </c>
      <c r="CZ68" s="11">
        <v>6.4196500045109106</v>
      </c>
      <c r="DA68" s="11">
        <v>14.052661497367557</v>
      </c>
      <c r="DB68" s="11">
        <v>36.035142211692921</v>
      </c>
      <c r="DC68" s="11"/>
      <c r="DD68" s="11"/>
      <c r="DE68" s="11"/>
      <c r="DF68" s="11"/>
      <c r="DG68" s="11"/>
      <c r="DH68" s="11"/>
      <c r="DI68" s="11"/>
      <c r="DJ68" s="11">
        <v>0.16876703358245926</v>
      </c>
      <c r="DK68" s="11">
        <v>125.78497753891385</v>
      </c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33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</row>
    <row r="69" spans="1:201" x14ac:dyDescent="0.3">
      <c r="A69" s="48" t="s">
        <v>550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>
        <v>0.54295935772403192</v>
      </c>
      <c r="T69" s="11">
        <v>1.0301219033743714</v>
      </c>
      <c r="U69" s="11">
        <v>9.8503923954623184E-6</v>
      </c>
      <c r="V69" s="11">
        <v>11.904831395149378</v>
      </c>
      <c r="W69" s="11">
        <v>0.74840737900961807</v>
      </c>
      <c r="X69" s="11">
        <v>1.5859210734202684</v>
      </c>
      <c r="Y69" s="11">
        <v>1.0694064809555202</v>
      </c>
      <c r="Z69" s="11">
        <v>2.7587812797075153</v>
      </c>
      <c r="AA69" s="11">
        <v>17.682083502358875</v>
      </c>
      <c r="AB69" s="11">
        <v>14.32154305657326</v>
      </c>
      <c r="AC69" s="11">
        <v>10.175842543126199</v>
      </c>
      <c r="AD69" s="11">
        <v>38.578079072218308</v>
      </c>
      <c r="AE69" s="11"/>
      <c r="AF69" s="11">
        <v>1.5921098763876065</v>
      </c>
      <c r="AG69" s="11">
        <v>18.708308251051971</v>
      </c>
      <c r="AH69" s="11"/>
      <c r="AI69" s="11"/>
      <c r="AJ69" s="11">
        <v>1.8546191592862078</v>
      </c>
      <c r="AK69" s="11"/>
      <c r="AL69" s="11"/>
      <c r="AM69" s="11"/>
      <c r="AN69" s="11"/>
      <c r="AO69" s="11">
        <v>0.30277690975499261</v>
      </c>
      <c r="AP69" s="11">
        <v>2.9176989643527111</v>
      </c>
      <c r="AQ69" s="11">
        <v>3.2706055371834498E-2</v>
      </c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>
        <v>0.41613147324678734</v>
      </c>
      <c r="DJ69" s="11">
        <v>28.902425460483236</v>
      </c>
      <c r="DK69" s="11">
        <v>155.12476304394511</v>
      </c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33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</row>
    <row r="70" spans="1:201" x14ac:dyDescent="0.3">
      <c r="A70" s="48" t="s">
        <v>418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>
        <v>1E-3</v>
      </c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>
        <v>1E-3</v>
      </c>
      <c r="DK70" s="11">
        <v>2E-3</v>
      </c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33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  <c r="FO70" s="11"/>
      <c r="FP70" s="11"/>
      <c r="FQ70" s="11"/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Q70" s="11"/>
      <c r="GR70" s="11"/>
      <c r="GS70" s="11"/>
    </row>
    <row r="71" spans="1:201" x14ac:dyDescent="0.3">
      <c r="A71" s="48" t="s">
        <v>362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>
        <v>84.516631857745864</v>
      </c>
      <c r="P71" s="11">
        <v>53.929857925526711</v>
      </c>
      <c r="Q71" s="11">
        <v>4.9497243565244027</v>
      </c>
      <c r="R71" s="11"/>
      <c r="S71" s="11"/>
      <c r="T71" s="11">
        <v>1.3731763446814168E-2</v>
      </c>
      <c r="U71" s="11">
        <v>1.313080110127779E-7</v>
      </c>
      <c r="V71" s="11">
        <v>155.40180161317971</v>
      </c>
      <c r="W71" s="11">
        <v>14.407544317216939</v>
      </c>
      <c r="X71" s="11">
        <v>0.15076599841744109</v>
      </c>
      <c r="Y71" s="11">
        <v>0.36986797837399943</v>
      </c>
      <c r="Z71" s="11">
        <v>4.7734568594378137</v>
      </c>
      <c r="AA71" s="11"/>
      <c r="AB71" s="11"/>
      <c r="AC71" s="11"/>
      <c r="AD71" s="11"/>
      <c r="AE71" s="11"/>
      <c r="AF71" s="11"/>
      <c r="AG71" s="11"/>
      <c r="AH71" s="11"/>
      <c r="AI71" s="11"/>
      <c r="AJ71" s="11">
        <v>27.681781966257876</v>
      </c>
      <c r="AK71" s="11"/>
      <c r="AL71" s="11"/>
      <c r="AM71" s="11"/>
      <c r="AN71" s="11"/>
      <c r="AO71" s="11">
        <v>19.162016806847628</v>
      </c>
      <c r="AP71" s="11">
        <v>43.44922945679086</v>
      </c>
      <c r="AQ71" s="11">
        <v>23.299600602907351</v>
      </c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>
        <v>123.51218634159837</v>
      </c>
      <c r="CT71" s="11">
        <v>154.90201258723411</v>
      </c>
      <c r="CU71" s="11">
        <v>174.83704018085564</v>
      </c>
      <c r="CV71" s="11">
        <v>179.71456504781031</v>
      </c>
      <c r="CW71" s="11">
        <v>135.02350710134749</v>
      </c>
      <c r="CX71" s="11">
        <v>14.744684976114291</v>
      </c>
      <c r="CY71" s="11">
        <v>31.073800974829425</v>
      </c>
      <c r="CZ71" s="11">
        <v>54.788461512031851</v>
      </c>
      <c r="DA71" s="11">
        <v>103.26231132749862</v>
      </c>
      <c r="DB71" s="11">
        <v>458.04662126173417</v>
      </c>
      <c r="DC71" s="11"/>
      <c r="DD71" s="11"/>
      <c r="DE71" s="11"/>
      <c r="DF71" s="11"/>
      <c r="DG71" s="11"/>
      <c r="DH71" s="11"/>
      <c r="DI71" s="11"/>
      <c r="DJ71" s="11">
        <v>62.773349378758155</v>
      </c>
      <c r="DK71" s="11">
        <v>1924.7845523237938</v>
      </c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33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Q71" s="11"/>
      <c r="GR71" s="11"/>
      <c r="GS71" s="11"/>
    </row>
    <row r="72" spans="1:201" x14ac:dyDescent="0.3">
      <c r="A72" s="48" t="s">
        <v>363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>
        <v>1.9992441792609366</v>
      </c>
      <c r="W72" s="11">
        <v>22.141833035653484</v>
      </c>
      <c r="X72" s="11"/>
      <c r="Y72" s="11">
        <v>4.81923689551986E-2</v>
      </c>
      <c r="Z72" s="11">
        <v>1.7387817917509469</v>
      </c>
      <c r="AA72" s="11"/>
      <c r="AB72" s="11"/>
      <c r="AC72" s="11"/>
      <c r="AD72" s="11"/>
      <c r="AE72" s="11"/>
      <c r="AF72" s="11"/>
      <c r="AG72" s="11"/>
      <c r="AH72" s="11">
        <v>0.25602580571968864</v>
      </c>
      <c r="AI72" s="11">
        <v>0.62556861346525727</v>
      </c>
      <c r="AJ72" s="11">
        <v>24.577588910639591</v>
      </c>
      <c r="AK72" s="11"/>
      <c r="AL72" s="11">
        <v>7.1034832447536389E-2</v>
      </c>
      <c r="AM72" s="11">
        <v>0.54486319306475295</v>
      </c>
      <c r="AN72" s="11">
        <v>0.6229628622101353</v>
      </c>
      <c r="AO72" s="11">
        <v>0.4088547495798</v>
      </c>
      <c r="AP72" s="11">
        <v>0.14905588057478145</v>
      </c>
      <c r="AQ72" s="11">
        <v>1.2158160089773782</v>
      </c>
      <c r="AR72" s="11">
        <v>0.26241801337627568</v>
      </c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>
        <v>7.5316588820032075</v>
      </c>
      <c r="CT72" s="11">
        <v>14.421109981413627</v>
      </c>
      <c r="CU72" s="11">
        <v>24.26823294432522</v>
      </c>
      <c r="CV72" s="11">
        <v>31.650806204960109</v>
      </c>
      <c r="CW72" s="11">
        <v>65.968917528592826</v>
      </c>
      <c r="CX72" s="11">
        <v>0.83643040601075946</v>
      </c>
      <c r="CY72" s="11">
        <v>2.4835205497710806</v>
      </c>
      <c r="CZ72" s="11">
        <v>5.0767902212200298</v>
      </c>
      <c r="DA72" s="11">
        <v>16.640349586880603</v>
      </c>
      <c r="DB72" s="11">
        <v>187.86537756218246</v>
      </c>
      <c r="DC72" s="11"/>
      <c r="DD72" s="11"/>
      <c r="DE72" s="11"/>
      <c r="DF72" s="11"/>
      <c r="DG72" s="11"/>
      <c r="DH72" s="11"/>
      <c r="DI72" s="11"/>
      <c r="DJ72" s="11">
        <v>14.957357078833555</v>
      </c>
      <c r="DK72" s="11">
        <v>426.36279119186923</v>
      </c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33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  <c r="FO72" s="11"/>
      <c r="FP72" s="11"/>
      <c r="FQ72" s="11"/>
      <c r="FR72" s="11"/>
      <c r="FS72" s="11"/>
      <c r="FT72" s="11"/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Q72" s="11"/>
      <c r="GR72" s="11"/>
      <c r="GS72" s="11"/>
    </row>
    <row r="73" spans="1:201" x14ac:dyDescent="0.3">
      <c r="A73" s="48" t="s">
        <v>364</v>
      </c>
      <c r="B73" s="11">
        <v>3.9386211186353242</v>
      </c>
      <c r="C73" s="11">
        <v>0.11617269805041214</v>
      </c>
      <c r="D73" s="11">
        <v>4.011861596481733</v>
      </c>
      <c r="E73" s="11">
        <v>3.3437796328103944</v>
      </c>
      <c r="F73" s="11">
        <v>9.7432828535791161E-2</v>
      </c>
      <c r="G73" s="11">
        <v>1.4252844454316314E-2</v>
      </c>
      <c r="H73" s="11">
        <v>3.0889590957408988</v>
      </c>
      <c r="I73" s="11"/>
      <c r="J73" s="11">
        <v>7.5123180159934341E-2</v>
      </c>
      <c r="K73" s="11">
        <v>0.28113302716005656</v>
      </c>
      <c r="L73" s="11">
        <v>0.17329474273812592</v>
      </c>
      <c r="M73" s="11"/>
      <c r="N73" s="11"/>
      <c r="O73" s="11"/>
      <c r="P73" s="11">
        <v>0.13062003390876722</v>
      </c>
      <c r="Q73" s="11">
        <v>9.3003418197405527E-2</v>
      </c>
      <c r="R73" s="11">
        <v>3.8018475229428028E-2</v>
      </c>
      <c r="S73" s="11">
        <v>12.772572349290616</v>
      </c>
      <c r="T73" s="11">
        <v>0.10522627438521914</v>
      </c>
      <c r="U73" s="11">
        <v>1.0062110994938212E-6</v>
      </c>
      <c r="V73" s="11">
        <v>18.644865175516824</v>
      </c>
      <c r="W73" s="11">
        <v>6.1098031705722478E-2</v>
      </c>
      <c r="X73" s="11">
        <v>53.963333079952235</v>
      </c>
      <c r="Y73" s="11">
        <v>0.73084194528445678</v>
      </c>
      <c r="Z73" s="11">
        <v>0.35413916578401483</v>
      </c>
      <c r="AA73" s="11">
        <v>0.26353264442839408</v>
      </c>
      <c r="AB73" s="11">
        <v>1.0683180127842564</v>
      </c>
      <c r="AC73" s="11">
        <v>0.28267727324309738</v>
      </c>
      <c r="AD73" s="11">
        <v>6.1812160207720517</v>
      </c>
      <c r="AE73" s="11"/>
      <c r="AF73" s="11">
        <v>0.17649114362842896</v>
      </c>
      <c r="AG73" s="11"/>
      <c r="AH73" s="11">
        <v>1.6826323260464833E-3</v>
      </c>
      <c r="AI73" s="11">
        <v>3.5376646577301801E-2</v>
      </c>
      <c r="AJ73" s="11">
        <v>2.8273520269801642</v>
      </c>
      <c r="AK73" s="11">
        <v>1.7656235805551708</v>
      </c>
      <c r="AL73" s="11">
        <v>0.88407941981798166</v>
      </c>
      <c r="AM73" s="11">
        <v>1.3819425150688309E-2</v>
      </c>
      <c r="AN73" s="11">
        <v>3.8814891069775515</v>
      </c>
      <c r="AO73" s="11">
        <v>2.0732887350063507</v>
      </c>
      <c r="AP73" s="11">
        <v>1.8934151592805013E-2</v>
      </c>
      <c r="AQ73" s="11">
        <v>0.9484869260861637</v>
      </c>
      <c r="AR73" s="11">
        <v>1.3978505991325185</v>
      </c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>
        <v>8.9943148906895356</v>
      </c>
      <c r="CT73" s="11">
        <v>16.453187949998533</v>
      </c>
      <c r="CU73" s="11">
        <v>26.683763764041665</v>
      </c>
      <c r="CV73" s="11">
        <v>33.414338461208018</v>
      </c>
      <c r="CW73" s="11">
        <v>34.683683936058628</v>
      </c>
      <c r="CX73" s="11">
        <v>1.0083207603852162</v>
      </c>
      <c r="CY73" s="11">
        <v>3.0468741377568369</v>
      </c>
      <c r="CZ73" s="11">
        <v>7.8657497527916007</v>
      </c>
      <c r="DA73" s="11">
        <v>21.268665151745441</v>
      </c>
      <c r="DB73" s="11">
        <v>119.06773226169676</v>
      </c>
      <c r="DC73" s="11"/>
      <c r="DD73" s="11"/>
      <c r="DE73" s="11"/>
      <c r="DF73" s="11"/>
      <c r="DG73" s="11"/>
      <c r="DH73" s="11"/>
      <c r="DI73" s="11"/>
      <c r="DJ73" s="11">
        <v>50.538421609334193</v>
      </c>
      <c r="DK73" s="11">
        <v>446.87962074099818</v>
      </c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33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  <c r="FO73" s="11"/>
      <c r="FP73" s="11"/>
      <c r="FQ73" s="11"/>
      <c r="FR73" s="11"/>
      <c r="FS73" s="11"/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Q73" s="11"/>
      <c r="GR73" s="11"/>
      <c r="GS73" s="11"/>
    </row>
    <row r="74" spans="1:201" x14ac:dyDescent="0.3">
      <c r="A74" s="48" t="s">
        <v>28</v>
      </c>
      <c r="B74" s="11">
        <v>0.11255305003590162</v>
      </c>
      <c r="C74" s="11">
        <v>1.5601971084471127E-2</v>
      </c>
      <c r="D74" s="11">
        <v>7.7418204223511797E-2</v>
      </c>
      <c r="E74" s="11">
        <v>0.64656247907137943</v>
      </c>
      <c r="F74" s="11">
        <v>1.1074976949689824E-2</v>
      </c>
      <c r="G74" s="11">
        <v>4.93847476734621E-3</v>
      </c>
      <c r="H74" s="11"/>
      <c r="I74" s="11"/>
      <c r="J74" s="11">
        <v>1.9829581098018995E-2</v>
      </c>
      <c r="K74" s="11">
        <v>2.79300973068017E-2</v>
      </c>
      <c r="L74" s="11">
        <v>0.22983006018039603</v>
      </c>
      <c r="M74" s="11">
        <v>7.1640690881279293E-2</v>
      </c>
      <c r="N74" s="11">
        <v>3.4673203961967797E-3</v>
      </c>
      <c r="O74" s="11"/>
      <c r="P74" s="11"/>
      <c r="Q74" s="11">
        <v>4.0752910466954452E-4</v>
      </c>
      <c r="R74" s="11">
        <v>3.854197815674849E-3</v>
      </c>
      <c r="S74" s="11">
        <v>9.0228750661680679E-2</v>
      </c>
      <c r="T74" s="11">
        <v>0.14105019397127438</v>
      </c>
      <c r="U74" s="11">
        <v>1.3487721730038628E-6</v>
      </c>
      <c r="V74" s="11">
        <v>0.18161026725610299</v>
      </c>
      <c r="W74" s="11">
        <v>1.4732124463278584</v>
      </c>
      <c r="X74" s="11">
        <v>0.44477175588924861</v>
      </c>
      <c r="Y74" s="11">
        <v>20.974824866208273</v>
      </c>
      <c r="Z74" s="11">
        <v>0.30217915855977512</v>
      </c>
      <c r="AA74" s="11">
        <v>0.52043054596200755</v>
      </c>
      <c r="AB74" s="11">
        <v>1.3176719744204086</v>
      </c>
      <c r="AC74" s="11">
        <v>0.83749053538462981</v>
      </c>
      <c r="AD74" s="11">
        <v>27.952706777548002</v>
      </c>
      <c r="AE74" s="11">
        <v>2.3363954188470428E-3</v>
      </c>
      <c r="AF74" s="11"/>
      <c r="AG74" s="11">
        <v>60.243641425499909</v>
      </c>
      <c r="AH74" s="11">
        <v>1.5541556288329694</v>
      </c>
      <c r="AI74" s="11">
        <v>1.1896956986724203</v>
      </c>
      <c r="AJ74" s="11">
        <v>0.12460771442015575</v>
      </c>
      <c r="AK74" s="11">
        <v>1.7461587622794468</v>
      </c>
      <c r="AL74" s="11">
        <v>2.5181951081277791</v>
      </c>
      <c r="AM74" s="11">
        <v>3.0516350663446119E-2</v>
      </c>
      <c r="AN74" s="11">
        <v>8.3190757761619114</v>
      </c>
      <c r="AO74" s="11">
        <v>11.902098357611301</v>
      </c>
      <c r="AP74" s="11">
        <v>22.041943194218511</v>
      </c>
      <c r="AQ74" s="11">
        <v>1.2817833862130934</v>
      </c>
      <c r="AR74" s="11">
        <v>1.5156156152348592</v>
      </c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>
        <v>0.5537795404089878</v>
      </c>
      <c r="CT74" s="11">
        <v>0.88895889155560914</v>
      </c>
      <c r="CU74" s="11">
        <v>1.1602265795252593</v>
      </c>
      <c r="CV74" s="11">
        <v>1.1352895644786223</v>
      </c>
      <c r="CW74" s="11">
        <v>1.1424857277560634</v>
      </c>
      <c r="CX74" s="11">
        <v>7.5494112984553205E-2</v>
      </c>
      <c r="CY74" s="11">
        <v>0.17254008939536011</v>
      </c>
      <c r="CZ74" s="11">
        <v>0.4552189542076005</v>
      </c>
      <c r="DA74" s="11">
        <v>0.8881607239044359</v>
      </c>
      <c r="DB74" s="11">
        <v>4.2944399902800248</v>
      </c>
      <c r="DC74" s="11"/>
      <c r="DD74" s="11"/>
      <c r="DE74" s="11"/>
      <c r="DF74" s="11"/>
      <c r="DG74" s="11"/>
      <c r="DH74" s="11"/>
      <c r="DI74" s="11"/>
      <c r="DJ74" s="11">
        <v>20.20803637571467</v>
      </c>
      <c r="DK74" s="11">
        <v>198.9057412174426</v>
      </c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33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Q74" s="11"/>
      <c r="GR74" s="11"/>
      <c r="GS74" s="11"/>
    </row>
    <row r="75" spans="1:201" x14ac:dyDescent="0.3">
      <c r="A75" s="48" t="s">
        <v>683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>
        <v>2.2400835091397591</v>
      </c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>
        <v>2.2400835091397591</v>
      </c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33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Q75" s="11"/>
      <c r="GR75" s="11"/>
      <c r="GS75" s="11"/>
    </row>
    <row r="76" spans="1:201" x14ac:dyDescent="0.3">
      <c r="A76" s="48" t="s">
        <v>365</v>
      </c>
      <c r="B76" s="11">
        <v>22.569949973961311</v>
      </c>
      <c r="C76" s="11">
        <v>0.44329870182960279</v>
      </c>
      <c r="D76" s="11">
        <v>9.9240599503977052</v>
      </c>
      <c r="E76" s="11">
        <v>32.792489530245263</v>
      </c>
      <c r="F76" s="11">
        <v>1.8968853366178187</v>
      </c>
      <c r="G76" s="11">
        <v>17.970346690813063</v>
      </c>
      <c r="H76" s="11">
        <v>77.38847534053248</v>
      </c>
      <c r="I76" s="11">
        <v>3.6580208737611408</v>
      </c>
      <c r="J76" s="11">
        <v>0.96091404864274332</v>
      </c>
      <c r="K76" s="11">
        <v>1.0231394504713762</v>
      </c>
      <c r="L76" s="11">
        <v>14.993624374097184</v>
      </c>
      <c r="M76" s="11">
        <v>50.078091865474931</v>
      </c>
      <c r="N76" s="11">
        <v>5.806296603644741</v>
      </c>
      <c r="O76" s="11">
        <v>54.193287492983039</v>
      </c>
      <c r="P76" s="11">
        <v>2.9410923760347449</v>
      </c>
      <c r="Q76" s="11">
        <v>5.5471269335617368</v>
      </c>
      <c r="R76" s="11">
        <v>1.2421605324183316</v>
      </c>
      <c r="S76" s="11">
        <v>12.352822376274323</v>
      </c>
      <c r="T76" s="11">
        <v>18.853118077255456</v>
      </c>
      <c r="U76" s="11">
        <v>1.802802273503921E-4</v>
      </c>
      <c r="V76" s="11">
        <v>40.723392803720756</v>
      </c>
      <c r="W76" s="11">
        <v>43.00819142808129</v>
      </c>
      <c r="X76" s="11">
        <v>36.232494060356238</v>
      </c>
      <c r="Y76" s="11">
        <v>14.87061392612693</v>
      </c>
      <c r="Z76" s="11">
        <v>15.590890184844948</v>
      </c>
      <c r="AA76" s="11">
        <v>9.95177968123431</v>
      </c>
      <c r="AB76" s="11">
        <v>4.1686078499116404</v>
      </c>
      <c r="AC76" s="11">
        <v>0.79249093937762505</v>
      </c>
      <c r="AD76" s="11">
        <v>69.985591620801941</v>
      </c>
      <c r="AE76" s="11"/>
      <c r="AF76" s="11">
        <v>6.8341733116721626</v>
      </c>
      <c r="AG76" s="11">
        <v>48.374590641938426</v>
      </c>
      <c r="AH76" s="11">
        <v>21.610668206094825</v>
      </c>
      <c r="AI76" s="11">
        <v>54.470025903681091</v>
      </c>
      <c r="AJ76" s="11">
        <v>6.9367622815189272</v>
      </c>
      <c r="AK76" s="11">
        <v>4.894320475857862</v>
      </c>
      <c r="AL76" s="11">
        <v>4.6218666800313235</v>
      </c>
      <c r="AM76" s="11">
        <v>0.63966793837928582</v>
      </c>
      <c r="AN76" s="11">
        <v>11.830557440355413</v>
      </c>
      <c r="AO76" s="11">
        <v>33.223631523522869</v>
      </c>
      <c r="AP76" s="11">
        <v>15.432987677695779</v>
      </c>
      <c r="AQ76" s="11">
        <v>19.302405691289426</v>
      </c>
      <c r="AR76" s="11">
        <v>13.324554761240844</v>
      </c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>
        <v>3.453923058342049</v>
      </c>
      <c r="CT76" s="11">
        <v>6.1181621085903091</v>
      </c>
      <c r="CU76" s="11">
        <v>8.1178640489001435</v>
      </c>
      <c r="CV76" s="11">
        <v>11.8787593473792</v>
      </c>
      <c r="CW76" s="11">
        <v>13.705141252742406</v>
      </c>
      <c r="CX76" s="11">
        <v>0.46865293536051222</v>
      </c>
      <c r="CY76" s="11">
        <v>1.2871212500604248</v>
      </c>
      <c r="CZ76" s="11">
        <v>2.9491963749091754</v>
      </c>
      <c r="DA76" s="11">
        <v>7.5447688849894741</v>
      </c>
      <c r="DB76" s="11">
        <v>40.365349281808825</v>
      </c>
      <c r="DC76" s="11"/>
      <c r="DD76" s="11"/>
      <c r="DE76" s="11"/>
      <c r="DF76" s="11"/>
      <c r="DG76" s="11"/>
      <c r="DH76" s="11"/>
      <c r="DI76" s="11">
        <v>27.835154419932543</v>
      </c>
      <c r="DJ76" s="11">
        <v>99.853469205712912</v>
      </c>
      <c r="DK76" s="11">
        <v>1035.0332080057062</v>
      </c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33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  <c r="FO76" s="11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Q76" s="11"/>
      <c r="GR76" s="11"/>
      <c r="GS76" s="11"/>
    </row>
    <row r="77" spans="1:201" x14ac:dyDescent="0.3">
      <c r="A77" s="48" t="s">
        <v>366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>
        <v>1.8378165791736951</v>
      </c>
      <c r="U77" s="11">
        <v>1.7573856449849692E-5</v>
      </c>
      <c r="V77" s="11"/>
      <c r="W77" s="11">
        <v>2.2490379179178919</v>
      </c>
      <c r="X77" s="11">
        <v>0.59116257900116465</v>
      </c>
      <c r="Y77" s="11">
        <v>0.55058184832210855</v>
      </c>
      <c r="Z77" s="11">
        <v>28.684784300339675</v>
      </c>
      <c r="AA77" s="11">
        <v>28.710592010997466</v>
      </c>
      <c r="AB77" s="11">
        <v>10.497676699632834</v>
      </c>
      <c r="AC77" s="11">
        <v>1.4305266348832084</v>
      </c>
      <c r="AD77" s="11">
        <v>5.6336450857098948</v>
      </c>
      <c r="AE77" s="11">
        <v>2.2022077449771076</v>
      </c>
      <c r="AF77" s="11">
        <v>0.66230239461866391</v>
      </c>
      <c r="AG77" s="11">
        <v>56.324932365184843</v>
      </c>
      <c r="AH77" s="11">
        <v>3.2985599095870885E-2</v>
      </c>
      <c r="AI77" s="11">
        <v>2.6449874227637875</v>
      </c>
      <c r="AJ77" s="11">
        <v>0.54631272885593729</v>
      </c>
      <c r="AK77" s="11"/>
      <c r="AL77" s="11">
        <v>8.6710497973860559E-2</v>
      </c>
      <c r="AM77" s="11">
        <v>2.5857361578557263E-2</v>
      </c>
      <c r="AN77" s="11">
        <v>1.3700254291742071</v>
      </c>
      <c r="AO77" s="11">
        <v>2.3083383184202972</v>
      </c>
      <c r="AP77" s="11">
        <v>0.11320888669605561</v>
      </c>
      <c r="AQ77" s="11">
        <v>0.21335915886319873</v>
      </c>
      <c r="AR77" s="11">
        <v>0.18478691989732016</v>
      </c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>
        <v>0.18647760356387874</v>
      </c>
      <c r="CT77" s="11">
        <v>0.13829947708068638</v>
      </c>
      <c r="CU77" s="11">
        <v>0.53252897677939071</v>
      </c>
      <c r="CV77" s="11">
        <v>0.84768879646431117</v>
      </c>
      <c r="CW77" s="11">
        <v>1.1801422262526875</v>
      </c>
      <c r="CX77" s="11">
        <v>6.8952406725531377E-3</v>
      </c>
      <c r="CY77" s="11">
        <v>4.2199912468074981E-2</v>
      </c>
      <c r="CZ77" s="11">
        <v>0.13784220993047483</v>
      </c>
      <c r="DA77" s="11">
        <v>0.24986845602871305</v>
      </c>
      <c r="DB77" s="11">
        <v>1.6582348632392303</v>
      </c>
      <c r="DC77" s="11"/>
      <c r="DD77" s="11"/>
      <c r="DE77" s="11"/>
      <c r="DF77" s="11"/>
      <c r="DG77" s="11"/>
      <c r="DH77" s="11"/>
      <c r="DI77" s="11"/>
      <c r="DJ77" s="11">
        <v>5.8552162281835587</v>
      </c>
      <c r="DK77" s="11">
        <v>157.73725004859764</v>
      </c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33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  <c r="FO77" s="11"/>
      <c r="FP77" s="11"/>
      <c r="FQ77" s="11"/>
      <c r="FR77" s="11"/>
      <c r="FS77" s="11"/>
      <c r="FT77" s="11"/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Q77" s="11"/>
      <c r="GR77" s="11"/>
      <c r="GS77" s="11"/>
    </row>
    <row r="78" spans="1:201" x14ac:dyDescent="0.3">
      <c r="A78" s="48" t="s">
        <v>367</v>
      </c>
      <c r="B78" s="11">
        <v>0.87342603561229526</v>
      </c>
      <c r="C78" s="11">
        <v>0.15920413234100908</v>
      </c>
      <c r="D78" s="11">
        <v>0.86856147175324805</v>
      </c>
      <c r="E78" s="11">
        <v>0.73348729186935258</v>
      </c>
      <c r="F78" s="11">
        <v>3.6146565964367897E-2</v>
      </c>
      <c r="G78" s="11">
        <v>5.3763586271749321E-3</v>
      </c>
      <c r="H78" s="11">
        <v>2.9690988562682517</v>
      </c>
      <c r="I78" s="11">
        <v>6.5264870604227962E-2</v>
      </c>
      <c r="J78" s="11">
        <v>5.0523462735817849E-2</v>
      </c>
      <c r="K78" s="11">
        <v>0.22321746964927972</v>
      </c>
      <c r="L78" s="11">
        <v>2.4250575299918888</v>
      </c>
      <c r="M78" s="11">
        <v>1.089749818906824</v>
      </c>
      <c r="N78" s="11">
        <v>0.6657469867592134</v>
      </c>
      <c r="O78" s="11"/>
      <c r="P78" s="11">
        <v>0.32644841175205436</v>
      </c>
      <c r="Q78" s="11"/>
      <c r="R78" s="11">
        <v>0.6045787651203115</v>
      </c>
      <c r="S78" s="11">
        <v>0.49859529582718737</v>
      </c>
      <c r="T78" s="11">
        <v>0.34949364793432097</v>
      </c>
      <c r="U78" s="11">
        <v>3.341982692143065E-6</v>
      </c>
      <c r="V78" s="11">
        <v>1.4638866546360947</v>
      </c>
      <c r="W78" s="11">
        <v>1.0141913663884552</v>
      </c>
      <c r="X78" s="11"/>
      <c r="Y78" s="11">
        <v>0.62380609718299018</v>
      </c>
      <c r="Z78" s="11">
        <v>4.0196577014496908E-2</v>
      </c>
      <c r="AA78" s="11">
        <v>0.40744124850910945</v>
      </c>
      <c r="AB78" s="11">
        <v>48.118174986087823</v>
      </c>
      <c r="AC78" s="11">
        <v>28.755547688216204</v>
      </c>
      <c r="AD78" s="11">
        <v>4.5119394962383224</v>
      </c>
      <c r="AE78" s="11">
        <v>14.702754331117976</v>
      </c>
      <c r="AF78" s="11">
        <v>0.12880731542748311</v>
      </c>
      <c r="AG78" s="11">
        <v>119.69632522861721</v>
      </c>
      <c r="AH78" s="11">
        <v>0.28288475283371045</v>
      </c>
      <c r="AI78" s="11">
        <v>1.9725990024773725</v>
      </c>
      <c r="AJ78" s="11">
        <v>0.37687426178580341</v>
      </c>
      <c r="AK78" s="11">
        <v>1.5181610570020734</v>
      </c>
      <c r="AL78" s="11">
        <v>1.5153486837699555</v>
      </c>
      <c r="AM78" s="11"/>
      <c r="AN78" s="11">
        <v>35.699746001658006</v>
      </c>
      <c r="AO78" s="11">
        <v>3.9123825848580633</v>
      </c>
      <c r="AP78" s="11">
        <v>0.54738434964934779</v>
      </c>
      <c r="AQ78" s="11">
        <v>1.7585546954573556E-2</v>
      </c>
      <c r="AR78" s="11">
        <v>1.2876626329938077E-2</v>
      </c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>
        <v>2.4467164690518663E-2</v>
      </c>
      <c r="CT78" s="11">
        <v>6.2767168219452687E-3</v>
      </c>
      <c r="CU78" s="11">
        <v>5.3068918977715915E-2</v>
      </c>
      <c r="CV78" s="11">
        <v>4.0959309489808596E-2</v>
      </c>
      <c r="CW78" s="11">
        <v>0.87932018187255234</v>
      </c>
      <c r="CX78" s="11">
        <v>6.8959515001842161E-4</v>
      </c>
      <c r="CY78" s="11">
        <v>1.3192820938629125E-2</v>
      </c>
      <c r="CZ78" s="11">
        <v>4.8988196320124697E-3</v>
      </c>
      <c r="DA78" s="11">
        <v>5.4337426979262193E-2</v>
      </c>
      <c r="DB78" s="11">
        <v>0.23974599945996894</v>
      </c>
      <c r="DC78" s="11"/>
      <c r="DD78" s="11"/>
      <c r="DE78" s="11"/>
      <c r="DF78" s="11"/>
      <c r="DG78" s="11"/>
      <c r="DH78" s="11">
        <v>85.243756187099081</v>
      </c>
      <c r="DI78" s="11"/>
      <c r="DJ78" s="11">
        <v>27.589888410473005</v>
      </c>
      <c r="DK78" s="11">
        <v>391.4134957220391</v>
      </c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33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Q78" s="11"/>
      <c r="GR78" s="11"/>
      <c r="GS78" s="11"/>
    </row>
    <row r="79" spans="1:201" x14ac:dyDescent="0.3">
      <c r="A79" s="48" t="s">
        <v>368</v>
      </c>
      <c r="B79" s="11">
        <v>9.0907556612215917E-2</v>
      </c>
      <c r="C79" s="11">
        <v>2.5802043790247947E-2</v>
      </c>
      <c r="D79" s="11">
        <v>0.11444265911849773</v>
      </c>
      <c r="E79" s="11">
        <v>0.21056717956649393</v>
      </c>
      <c r="F79" s="11">
        <v>4.0215928930749476E-2</v>
      </c>
      <c r="G79" s="11">
        <v>0.14923641373297467</v>
      </c>
      <c r="H79" s="11">
        <v>0.42936388471964509</v>
      </c>
      <c r="I79" s="11">
        <v>0.45912029145473315</v>
      </c>
      <c r="J79" s="11">
        <v>1.2739549024200646E-2</v>
      </c>
      <c r="K79" s="11">
        <v>0.17541281021536964</v>
      </c>
      <c r="L79" s="11">
        <v>6.8479160560052557E-2</v>
      </c>
      <c r="M79" s="11">
        <v>3.3265851409152239E-3</v>
      </c>
      <c r="N79" s="11">
        <v>2.3306101497328173</v>
      </c>
      <c r="O79" s="11"/>
      <c r="P79" s="11"/>
      <c r="Q79" s="11">
        <v>1.6931394627775238</v>
      </c>
      <c r="R79" s="11">
        <v>0.19248250275097323</v>
      </c>
      <c r="S79" s="11">
        <v>1.2993062719413022</v>
      </c>
      <c r="T79" s="11">
        <v>0.27361222108772049</v>
      </c>
      <c r="U79" s="11">
        <v>2.6163774724907871E-6</v>
      </c>
      <c r="V79" s="11">
        <v>1.4164133828846648</v>
      </c>
      <c r="W79" s="11">
        <v>1.9357535026937162E-3</v>
      </c>
      <c r="X79" s="11">
        <v>3.2971833069656755</v>
      </c>
      <c r="Y79" s="11">
        <v>0.60846418590486784</v>
      </c>
      <c r="Z79" s="11">
        <v>6.2913079351067019E-2</v>
      </c>
      <c r="AA79" s="11">
        <v>2.510243350715135E-3</v>
      </c>
      <c r="AB79" s="11">
        <v>1.9293986346656262</v>
      </c>
      <c r="AC79" s="11">
        <v>27.971731039248368</v>
      </c>
      <c r="AD79" s="11">
        <v>0.78578579390895842</v>
      </c>
      <c r="AE79" s="11">
        <v>8.3344553120681724</v>
      </c>
      <c r="AF79" s="11">
        <v>2.3893232498081369</v>
      </c>
      <c r="AG79" s="11">
        <v>11.979483899523389</v>
      </c>
      <c r="AH79" s="11">
        <v>26.673766303944074</v>
      </c>
      <c r="AI79" s="11">
        <v>73.079328977934068</v>
      </c>
      <c r="AJ79" s="11">
        <v>1.7964815842584818</v>
      </c>
      <c r="AK79" s="11">
        <v>16.346872579176306</v>
      </c>
      <c r="AL79" s="11">
        <v>1.759443870781549</v>
      </c>
      <c r="AM79" s="11">
        <v>0.59653152993602332</v>
      </c>
      <c r="AN79" s="11">
        <v>2.7025705087377641</v>
      </c>
      <c r="AO79" s="11">
        <v>5.4069083908003401</v>
      </c>
      <c r="AP79" s="11">
        <v>1.506437119816485</v>
      </c>
      <c r="AQ79" s="11">
        <v>9.9526680791527866</v>
      </c>
      <c r="AR79" s="11">
        <v>0.6171503862356299</v>
      </c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>
        <v>3.1982600922027808</v>
      </c>
      <c r="CT79" s="11">
        <v>4.6500749313864684</v>
      </c>
      <c r="CU79" s="11">
        <v>10.28215412333989</v>
      </c>
      <c r="CV79" s="11">
        <v>15.070518805423617</v>
      </c>
      <c r="CW79" s="11">
        <v>22.428947761102759</v>
      </c>
      <c r="CX79" s="11">
        <v>0.24545289082735108</v>
      </c>
      <c r="CY79" s="11">
        <v>0.76734513809313964</v>
      </c>
      <c r="CZ79" s="11">
        <v>2.2883688545433909</v>
      </c>
      <c r="DA79" s="11">
        <v>9.888954745054507</v>
      </c>
      <c r="DB79" s="11">
        <v>107.28880805758149</v>
      </c>
      <c r="DC79" s="11"/>
      <c r="DD79" s="11"/>
      <c r="DE79" s="11"/>
      <c r="DF79" s="11"/>
      <c r="DG79" s="11"/>
      <c r="DH79" s="11">
        <v>430.26860151976308</v>
      </c>
      <c r="DI79" s="11">
        <v>0.6976542142643618</v>
      </c>
      <c r="DJ79" s="11">
        <v>28.391513089226979</v>
      </c>
      <c r="DK79" s="11">
        <v>842.25317872229959</v>
      </c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33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Q79" s="11"/>
      <c r="GR79" s="11"/>
      <c r="GS79" s="11"/>
    </row>
    <row r="80" spans="1:201" x14ac:dyDescent="0.3">
      <c r="A80" s="48" t="s">
        <v>369</v>
      </c>
      <c r="B80" s="11">
        <v>8.6052755854876928E-2</v>
      </c>
      <c r="C80" s="11">
        <v>2.4501717355758804E-2</v>
      </c>
      <c r="D80" s="11">
        <v>7.6621807549373144E-2</v>
      </c>
      <c r="E80" s="11">
        <v>0.36138247575071664</v>
      </c>
      <c r="F80" s="11">
        <v>3.730114843591608E-2</v>
      </c>
      <c r="G80" s="11">
        <v>0.14916862965364555</v>
      </c>
      <c r="H80" s="11">
        <v>0.42933040364428382</v>
      </c>
      <c r="I80" s="11">
        <v>1.9971326009549057E-2</v>
      </c>
      <c r="J80" s="11">
        <v>2.8312347376672131E-3</v>
      </c>
      <c r="K80" s="11"/>
      <c r="L80" s="11">
        <v>6.8477564456283696E-2</v>
      </c>
      <c r="M80" s="11">
        <v>0.34358913905774202</v>
      </c>
      <c r="N80" s="11">
        <v>2.391655333469497E-2</v>
      </c>
      <c r="O80" s="11">
        <v>2.2094056243348046</v>
      </c>
      <c r="P80" s="11">
        <v>0.46403287827969986</v>
      </c>
      <c r="Q80" s="11">
        <v>0.46788199269860686</v>
      </c>
      <c r="R80" s="11">
        <v>5.7194010012557202E-2</v>
      </c>
      <c r="S80" s="11"/>
      <c r="T80" s="11">
        <v>1.4359855373147565</v>
      </c>
      <c r="U80" s="11">
        <v>1.3731404963261426E-5</v>
      </c>
      <c r="V80" s="11">
        <v>68.740549564488887</v>
      </c>
      <c r="W80" s="11">
        <v>16.424180990684686</v>
      </c>
      <c r="X80" s="11">
        <v>6.6700240444413259</v>
      </c>
      <c r="Y80" s="11">
        <v>7.765942048926572</v>
      </c>
      <c r="Z80" s="11">
        <v>8.9473600131661648</v>
      </c>
      <c r="AA80" s="11">
        <v>4.1506235568514969</v>
      </c>
      <c r="AB80" s="11">
        <v>42.67421118924598</v>
      </c>
      <c r="AC80" s="11">
        <v>1.1284587747807944</v>
      </c>
      <c r="AD80" s="11">
        <v>26.576140023223569</v>
      </c>
      <c r="AE80" s="11">
        <v>2.2262779456939812E-2</v>
      </c>
      <c r="AF80" s="11">
        <v>1.6308539764928185</v>
      </c>
      <c r="AG80" s="11">
        <v>2.6240272570230352</v>
      </c>
      <c r="AH80" s="11">
        <v>0.10964211514568584</v>
      </c>
      <c r="AI80" s="11">
        <v>0.65443502825559885</v>
      </c>
      <c r="AJ80" s="11">
        <v>0.24193824136490033</v>
      </c>
      <c r="AK80" s="11">
        <v>2.9827932563252775</v>
      </c>
      <c r="AL80" s="11">
        <v>2.6037138983242771</v>
      </c>
      <c r="AM80" s="11">
        <v>4.5492203226678497E-2</v>
      </c>
      <c r="AN80" s="11">
        <v>11.923874521570296</v>
      </c>
      <c r="AO80" s="11">
        <v>15.946364836820369</v>
      </c>
      <c r="AP80" s="11">
        <v>4.436826850975641</v>
      </c>
      <c r="AQ80" s="11">
        <v>2.9820595114742523</v>
      </c>
      <c r="AR80" s="11">
        <v>2.2592784901062029</v>
      </c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>
        <v>5.5188068315750982</v>
      </c>
      <c r="CT80" s="11">
        <v>9.7150196816191574</v>
      </c>
      <c r="CU80" s="11">
        <v>14.189757956040914</v>
      </c>
      <c r="CV80" s="11">
        <v>20.178208194233413</v>
      </c>
      <c r="CW80" s="11">
        <v>18.640518482166399</v>
      </c>
      <c r="CX80" s="11">
        <v>0.62119802676402802</v>
      </c>
      <c r="CY80" s="11">
        <v>1.687683245746892</v>
      </c>
      <c r="CZ80" s="11">
        <v>3.3424055529372838</v>
      </c>
      <c r="DA80" s="11">
        <v>10.051195371300624</v>
      </c>
      <c r="DB80" s="11">
        <v>70.263090917776324</v>
      </c>
      <c r="DC80" s="11"/>
      <c r="DD80" s="11"/>
      <c r="DE80" s="11"/>
      <c r="DF80" s="11"/>
      <c r="DG80" s="11"/>
      <c r="DH80" s="11"/>
      <c r="DI80" s="11"/>
      <c r="DJ80" s="11">
        <v>6.8069092912581919</v>
      </c>
      <c r="DK80" s="11">
        <v>398.81350525367571</v>
      </c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33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  <c r="FO80" s="11"/>
      <c r="FP80" s="11"/>
      <c r="FQ80" s="11"/>
      <c r="FR80" s="11"/>
      <c r="FS80" s="11"/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Q80" s="11"/>
      <c r="GR80" s="11"/>
      <c r="GS80" s="11"/>
    </row>
    <row r="81" spans="1:201" x14ac:dyDescent="0.3">
      <c r="A81" s="48" t="s">
        <v>370</v>
      </c>
      <c r="B81" s="11">
        <v>0.17350669366033591</v>
      </c>
      <c r="C81" s="11">
        <v>4.0895236052458407E-2</v>
      </c>
      <c r="D81" s="11">
        <v>0.3330297364319505</v>
      </c>
      <c r="E81" s="11">
        <v>0.60600160380585477</v>
      </c>
      <c r="F81" s="11">
        <v>0.21590645910913922</v>
      </c>
      <c r="G81" s="11">
        <v>0.96624183265177144</v>
      </c>
      <c r="H81" s="11">
        <v>1.1086442654609137</v>
      </c>
      <c r="I81" s="11">
        <v>0.26472097144379009</v>
      </c>
      <c r="J81" s="11">
        <v>1.3839398893041794E-2</v>
      </c>
      <c r="K81" s="11">
        <v>0.3044999083158148</v>
      </c>
      <c r="L81" s="11">
        <v>0.23596452629581255</v>
      </c>
      <c r="M81" s="11">
        <v>4.0591063876784164</v>
      </c>
      <c r="N81" s="11">
        <v>2.3287923671208501E-2</v>
      </c>
      <c r="O81" s="11">
        <v>6.1304880274358391</v>
      </c>
      <c r="P81" s="11">
        <v>1.7721727611764226</v>
      </c>
      <c r="Q81" s="11">
        <v>0.32486048906819376</v>
      </c>
      <c r="R81" s="11">
        <v>0.3736688416612971</v>
      </c>
      <c r="S81" s="11">
        <v>4.5923297178480196</v>
      </c>
      <c r="T81" s="11">
        <v>10.082489660241267</v>
      </c>
      <c r="U81" s="11"/>
      <c r="V81" s="11">
        <v>9.0327269531768173E-2</v>
      </c>
      <c r="W81" s="11">
        <v>1.3733278716068447</v>
      </c>
      <c r="X81" s="11">
        <v>4.3400544626544573</v>
      </c>
      <c r="Y81" s="11">
        <v>2.467694566271907</v>
      </c>
      <c r="Z81" s="11">
        <v>1.4798947105015094</v>
      </c>
      <c r="AA81" s="11">
        <v>4.7104275960779507</v>
      </c>
      <c r="AB81" s="11">
        <v>2.7382396187256774</v>
      </c>
      <c r="AC81" s="11">
        <v>2.14388983558977</v>
      </c>
      <c r="AD81" s="11">
        <v>8.1779314758496824</v>
      </c>
      <c r="AE81" s="11"/>
      <c r="AF81" s="11">
        <v>0.73990075129253696</v>
      </c>
      <c r="AG81" s="11">
        <v>29.727152467340353</v>
      </c>
      <c r="AH81" s="11">
        <v>16.948994737430347</v>
      </c>
      <c r="AI81" s="11">
        <v>35.967273808731754</v>
      </c>
      <c r="AJ81" s="11">
        <v>10.099070521654577</v>
      </c>
      <c r="AK81" s="11">
        <v>1.0015537554823541</v>
      </c>
      <c r="AL81" s="11">
        <v>1.0232865718891624</v>
      </c>
      <c r="AM81" s="11">
        <v>2.7577964191328435</v>
      </c>
      <c r="AN81" s="11">
        <v>3.4979452592525639</v>
      </c>
      <c r="AO81" s="11">
        <v>11.516398466171157</v>
      </c>
      <c r="AP81" s="11">
        <v>9.4728515504796746</v>
      </c>
      <c r="AQ81" s="11">
        <v>0.25674906081015048</v>
      </c>
      <c r="AR81" s="11">
        <v>1.2473831951689216</v>
      </c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>
        <v>0.27445159535329405</v>
      </c>
      <c r="CT81" s="11">
        <v>1.0662358147443622</v>
      </c>
      <c r="CU81" s="11">
        <v>2.2602776565403162</v>
      </c>
      <c r="CV81" s="11">
        <v>4.2341751110181516</v>
      </c>
      <c r="CW81" s="11">
        <v>5.6938703175199095</v>
      </c>
      <c r="CX81" s="11">
        <v>0.26202449646175119</v>
      </c>
      <c r="CY81" s="11">
        <v>0.81950000390881517</v>
      </c>
      <c r="CZ81" s="11">
        <v>2.5860744860715661</v>
      </c>
      <c r="DA81" s="11">
        <v>7.0245888380608603</v>
      </c>
      <c r="DB81" s="11">
        <v>41.301028795282896</v>
      </c>
      <c r="DC81" s="11"/>
      <c r="DD81" s="11"/>
      <c r="DE81" s="11"/>
      <c r="DF81" s="11"/>
      <c r="DG81" s="11"/>
      <c r="DH81" s="11"/>
      <c r="DI81" s="11">
        <v>1E-3</v>
      </c>
      <c r="DJ81" s="11"/>
      <c r="DK81" s="11">
        <v>248.9230255275094</v>
      </c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33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  <c r="FO81" s="11"/>
      <c r="FP81" s="11"/>
      <c r="FQ81" s="11"/>
      <c r="FR81" s="11"/>
      <c r="FS81" s="11"/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Q81" s="11"/>
      <c r="GR81" s="11"/>
      <c r="GS81" s="11"/>
    </row>
    <row r="82" spans="1:201" x14ac:dyDescent="0.3">
      <c r="A82" s="48" t="s">
        <v>33</v>
      </c>
      <c r="B82" s="11">
        <v>1.6503138066420203E-2</v>
      </c>
      <c r="C82" s="11">
        <v>2.1416304042718164E-3</v>
      </c>
      <c r="D82" s="11">
        <v>0.18010400281073957</v>
      </c>
      <c r="E82" s="11">
        <v>0.118894261378842</v>
      </c>
      <c r="F82" s="11">
        <v>6.4125793760886453E-3</v>
      </c>
      <c r="G82" s="11">
        <v>2.8516800757224348E-2</v>
      </c>
      <c r="H82" s="11">
        <v>0.35815505664418013</v>
      </c>
      <c r="I82" s="11">
        <v>2.0602795328342208E-2</v>
      </c>
      <c r="J82" s="11">
        <v>6.607511896533612E-3</v>
      </c>
      <c r="K82" s="11">
        <v>1.3575032589926702E-2</v>
      </c>
      <c r="L82" s="11">
        <v>0.16330108033203047</v>
      </c>
      <c r="M82" s="11">
        <v>2.7503801582797647</v>
      </c>
      <c r="N82" s="11">
        <v>5.4494753377772468E-3</v>
      </c>
      <c r="O82" s="11">
        <v>6.549978783873259</v>
      </c>
      <c r="P82" s="11">
        <v>4.3699291269648652</v>
      </c>
      <c r="Q82" s="11">
        <v>2.6253504312899714</v>
      </c>
      <c r="R82" s="11">
        <v>3.3662220146437258E-2</v>
      </c>
      <c r="S82" s="11"/>
      <c r="T82" s="11">
        <v>3.2015948881559224E-2</v>
      </c>
      <c r="U82" s="11">
        <v>3.0614790187779192E-7</v>
      </c>
      <c r="V82" s="11">
        <v>5.7787916320806847</v>
      </c>
      <c r="W82" s="11">
        <v>6.0935320259212258</v>
      </c>
      <c r="X82" s="11">
        <v>0.65684275073977538</v>
      </c>
      <c r="Y82" s="11">
        <v>0.23899836277255693</v>
      </c>
      <c r="Z82" s="11">
        <v>0.10870205092223718</v>
      </c>
      <c r="AA82" s="11">
        <v>7.8762831879989295E-2</v>
      </c>
      <c r="AB82" s="11">
        <v>8.5062259764405151E-2</v>
      </c>
      <c r="AC82" s="11">
        <v>0.52237763217296673</v>
      </c>
      <c r="AD82" s="11">
        <v>1.4267049091235584</v>
      </c>
      <c r="AE82" s="11">
        <v>2.0144435344720203E-5</v>
      </c>
      <c r="AF82" s="11">
        <v>2.718575954937954</v>
      </c>
      <c r="AG82" s="11">
        <v>0.76182986327660596</v>
      </c>
      <c r="AH82" s="11">
        <v>0.3860620963659524</v>
      </c>
      <c r="AI82" s="11">
        <v>0.19226968589455237</v>
      </c>
      <c r="AJ82" s="11">
        <v>8.8182737304790191</v>
      </c>
      <c r="AK82" s="11">
        <v>1.5549279763949576E-2</v>
      </c>
      <c r="AL82" s="11">
        <v>2.6369854897097443E-2</v>
      </c>
      <c r="AM82" s="11">
        <v>0.30051970867410505</v>
      </c>
      <c r="AN82" s="11">
        <v>6.1093565524969314E-2</v>
      </c>
      <c r="AO82" s="11">
        <v>1.0575926039393033</v>
      </c>
      <c r="AP82" s="11">
        <v>0.48756425398957531</v>
      </c>
      <c r="AQ82" s="11">
        <v>1.7018140519499958</v>
      </c>
      <c r="AR82" s="11">
        <v>0.39423797601495947</v>
      </c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>
        <v>0.69599187950161401</v>
      </c>
      <c r="CT82" s="11">
        <v>0.93935159418791081</v>
      </c>
      <c r="CU82" s="11">
        <v>1.1141211076349604</v>
      </c>
      <c r="CV82" s="11">
        <v>1.5475161814200857</v>
      </c>
      <c r="CW82" s="11">
        <v>1.440477148214486</v>
      </c>
      <c r="CX82" s="11">
        <v>0.12867542752595598</v>
      </c>
      <c r="CY82" s="11">
        <v>0.42885953423040551</v>
      </c>
      <c r="CZ82" s="11">
        <v>0.81772643033127779</v>
      </c>
      <c r="DA82" s="11">
        <v>1.9455906517100923</v>
      </c>
      <c r="DB82" s="11">
        <v>7.4908519196455092</v>
      </c>
      <c r="DC82" s="11"/>
      <c r="DD82" s="11"/>
      <c r="DE82" s="11"/>
      <c r="DF82" s="11"/>
      <c r="DG82" s="11"/>
      <c r="DH82" s="11"/>
      <c r="DI82" s="11"/>
      <c r="DJ82" s="11"/>
      <c r="DK82" s="11">
        <v>65.742289440429204</v>
      </c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33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  <c r="FO82" s="11"/>
      <c r="FP82" s="11"/>
      <c r="FQ82" s="11"/>
      <c r="FR82" s="11"/>
      <c r="FS82" s="11"/>
      <c r="FT82" s="11"/>
      <c r="FU82" s="11"/>
      <c r="FV82" s="11"/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11"/>
      <c r="GO82" s="11"/>
      <c r="GQ82" s="11"/>
      <c r="GR82" s="11"/>
      <c r="GS82" s="11"/>
    </row>
    <row r="83" spans="1:201" x14ac:dyDescent="0.3">
      <c r="A83" s="48" t="s">
        <v>371</v>
      </c>
      <c r="B83" s="11">
        <v>9.7033224727362394E-2</v>
      </c>
      <c r="C83" s="11">
        <v>5.7361852661598645E-3</v>
      </c>
      <c r="D83" s="11">
        <v>3.969547334504523E-2</v>
      </c>
      <c r="E83" s="11"/>
      <c r="F83" s="11">
        <v>2.9143301829041681E-3</v>
      </c>
      <c r="G83" s="11"/>
      <c r="H83" s="11"/>
      <c r="I83" s="11">
        <v>6.3640155268601034E-2</v>
      </c>
      <c r="J83" s="11">
        <v>3.1777432115676234E-2</v>
      </c>
      <c r="K83" s="11">
        <v>1.3969939993013296E-2</v>
      </c>
      <c r="L83" s="11">
        <v>7.3330609223472166E-3</v>
      </c>
      <c r="M83" s="11">
        <v>0.36116565410314416</v>
      </c>
      <c r="N83" s="11">
        <v>0.21785580202343383</v>
      </c>
      <c r="O83" s="11">
        <v>9.8660716259841479</v>
      </c>
      <c r="P83" s="11">
        <v>1.1990903154016379</v>
      </c>
      <c r="Q83" s="11">
        <v>0.43803324427233026</v>
      </c>
      <c r="R83" s="11">
        <v>2.052885528817695E-2</v>
      </c>
      <c r="S83" s="11">
        <v>1.2934462878294175</v>
      </c>
      <c r="T83" s="11">
        <v>0.89249973843317243</v>
      </c>
      <c r="U83" s="11">
        <v>8.5344002565288569E-6</v>
      </c>
      <c r="V83" s="11"/>
      <c r="W83" s="11">
        <v>3.5238573354957489E-2</v>
      </c>
      <c r="X83" s="11">
        <v>8.8696698751585826E-2</v>
      </c>
      <c r="Y83" s="11">
        <v>0.24413243427650763</v>
      </c>
      <c r="Z83" s="11">
        <v>0.15958282312263022</v>
      </c>
      <c r="AA83" s="11">
        <v>8.7267906190610436E-3</v>
      </c>
      <c r="AB83" s="11">
        <v>0.13031821832538265</v>
      </c>
      <c r="AC83" s="11">
        <v>0.42959522971832742</v>
      </c>
      <c r="AD83" s="11">
        <v>0.99700445984234298</v>
      </c>
      <c r="AE83" s="11">
        <v>2.8642613886008186</v>
      </c>
      <c r="AF83" s="11">
        <v>0.29569108246544157</v>
      </c>
      <c r="AG83" s="11">
        <v>105.23962794002843</v>
      </c>
      <c r="AH83" s="11">
        <v>22.942069647634973</v>
      </c>
      <c r="AI83" s="11">
        <v>26.569952313489317</v>
      </c>
      <c r="AJ83" s="11">
        <v>11.080895625209601</v>
      </c>
      <c r="AK83" s="11">
        <v>3.3169993173485204</v>
      </c>
      <c r="AL83" s="11">
        <v>2.4288039533164993</v>
      </c>
      <c r="AM83" s="11">
        <v>61.058870794918917</v>
      </c>
      <c r="AN83" s="11">
        <v>9.8885441372558063</v>
      </c>
      <c r="AO83" s="11">
        <v>20.99644317647261</v>
      </c>
      <c r="AP83" s="11">
        <v>2.091338485561252</v>
      </c>
      <c r="AQ83" s="11">
        <v>3.7839611740329828</v>
      </c>
      <c r="AR83" s="11">
        <v>1.8532111592340383</v>
      </c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>
        <v>1050.6704109645361</v>
      </c>
      <c r="DI83" s="11"/>
      <c r="DJ83" s="11"/>
      <c r="DK83" s="11">
        <v>1341.7251762476731</v>
      </c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33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  <c r="FO83" s="11"/>
      <c r="FP83" s="11"/>
      <c r="FQ83" s="11"/>
      <c r="FR83" s="11"/>
      <c r="FS83" s="11"/>
      <c r="FT83" s="11"/>
      <c r="FU83" s="11"/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Q83" s="11"/>
      <c r="GR83" s="11"/>
      <c r="GS83" s="11"/>
    </row>
    <row r="84" spans="1:201" x14ac:dyDescent="0.3">
      <c r="A84" s="48" t="s">
        <v>35</v>
      </c>
      <c r="B84" s="11">
        <v>7.3206662588900819</v>
      </c>
      <c r="C84" s="11">
        <v>0.25941807050318444</v>
      </c>
      <c r="D84" s="11">
        <v>3.306499971766907</v>
      </c>
      <c r="E84" s="11">
        <v>7.3766554442186338</v>
      </c>
      <c r="F84" s="11">
        <v>0.33209957330057177</v>
      </c>
      <c r="G84" s="11">
        <v>0.95214863757487977</v>
      </c>
      <c r="H84" s="11">
        <v>24.827363349398915</v>
      </c>
      <c r="I84" s="11">
        <v>0.45127518624981983</v>
      </c>
      <c r="J84" s="11">
        <v>0.28996699290342204</v>
      </c>
      <c r="K84" s="11">
        <v>1.1201512348691753</v>
      </c>
      <c r="L84" s="11">
        <v>4.7045375634796427</v>
      </c>
      <c r="M84" s="11">
        <v>9.4887169936452676</v>
      </c>
      <c r="N84" s="11">
        <v>0.19049249730140197</v>
      </c>
      <c r="O84" s="11"/>
      <c r="P84" s="11">
        <v>3.5589202412896079</v>
      </c>
      <c r="Q84" s="11">
        <v>6.2006599331319683E-2</v>
      </c>
      <c r="R84" s="11">
        <v>0.6629355847047721</v>
      </c>
      <c r="S84" s="11">
        <v>3.1870411967891696</v>
      </c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>
        <v>0.15711417780757192</v>
      </c>
      <c r="AK84" s="11"/>
      <c r="AL84" s="11"/>
      <c r="AM84" s="11"/>
      <c r="AN84" s="11"/>
      <c r="AO84" s="11">
        <v>3.442599329154244E-3</v>
      </c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>
        <v>1244.3111195638608</v>
      </c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>
        <v>2.0964097126548475</v>
      </c>
      <c r="DK84" s="11">
        <v>1314.6589814498691</v>
      </c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33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Q84" s="11"/>
      <c r="GR84" s="11"/>
      <c r="GS84" s="11"/>
    </row>
    <row r="85" spans="1:201" x14ac:dyDescent="0.3">
      <c r="A85" s="48" t="s">
        <v>372</v>
      </c>
      <c r="B85" s="11">
        <v>2.971987737478591</v>
      </c>
      <c r="C85" s="11">
        <v>0.3049513358767128</v>
      </c>
      <c r="D85" s="11">
        <v>2.2471776658501872</v>
      </c>
      <c r="E85" s="11">
        <v>4.6369814268740832</v>
      </c>
      <c r="F85" s="11">
        <v>0.74191654311209421</v>
      </c>
      <c r="G85" s="11">
        <v>2.4588065134473274</v>
      </c>
      <c r="H85" s="11">
        <v>12.704268141710383</v>
      </c>
      <c r="I85" s="11">
        <v>0.92480949243763377</v>
      </c>
      <c r="J85" s="11">
        <v>0.36741911899301377</v>
      </c>
      <c r="K85" s="11">
        <v>0.30991525840755096</v>
      </c>
      <c r="L85" s="11">
        <v>2.1515197878803929</v>
      </c>
      <c r="M85" s="11">
        <v>3.014804185621816</v>
      </c>
      <c r="N85" s="11">
        <v>0.70254866381350656</v>
      </c>
      <c r="O85" s="11">
        <v>15.24609695234696</v>
      </c>
      <c r="P85" s="11">
        <v>0.79422201362156286</v>
      </c>
      <c r="Q85" s="11">
        <v>0.23225133158264083</v>
      </c>
      <c r="R85" s="11">
        <v>1.4953882367757236</v>
      </c>
      <c r="S85" s="11">
        <v>9.9238435082031415</v>
      </c>
      <c r="T85" s="11">
        <v>7.9480835549891022</v>
      </c>
      <c r="U85" s="11">
        <v>7.6002404717445004E-5</v>
      </c>
      <c r="V85" s="11">
        <v>0.17404011821025345</v>
      </c>
      <c r="W85" s="11">
        <v>9.7562401345665979</v>
      </c>
      <c r="X85" s="11">
        <v>3.9463667949238306</v>
      </c>
      <c r="Y85" s="11">
        <v>4.0888503286933595</v>
      </c>
      <c r="Z85" s="11">
        <v>3.0043772105902109</v>
      </c>
      <c r="AA85" s="11">
        <v>4.3809779700593658</v>
      </c>
      <c r="AB85" s="11">
        <v>4.6558274930895482</v>
      </c>
      <c r="AC85" s="11">
        <v>2.2208417415480151</v>
      </c>
      <c r="AD85" s="11">
        <v>16.668840464840752</v>
      </c>
      <c r="AE85" s="11">
        <v>10.038330496927644</v>
      </c>
      <c r="AF85" s="11">
        <v>1.7855275618122208</v>
      </c>
      <c r="AG85" s="11">
        <v>100.53822010334778</v>
      </c>
      <c r="AH85" s="11">
        <v>360.12423314218904</v>
      </c>
      <c r="AI85" s="11">
        <v>232.05699391581368</v>
      </c>
      <c r="AJ85" s="11">
        <v>7.6614446966021905</v>
      </c>
      <c r="AK85" s="11">
        <v>9.2598354374417742</v>
      </c>
      <c r="AL85" s="11">
        <v>16.046464104915639</v>
      </c>
      <c r="AM85" s="11">
        <v>1.0547963156885807</v>
      </c>
      <c r="AN85" s="11">
        <v>44.883554891838678</v>
      </c>
      <c r="AO85" s="11">
        <v>49.330058884958603</v>
      </c>
      <c r="AP85" s="11">
        <v>17.495138496170121</v>
      </c>
      <c r="AQ85" s="11">
        <v>11.410683212757057</v>
      </c>
      <c r="AR85" s="11">
        <v>2.0984736551789132</v>
      </c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>
        <v>103.98479913449938</v>
      </c>
      <c r="CL85" s="11"/>
      <c r="CM85" s="11"/>
      <c r="CN85" s="11"/>
      <c r="CO85" s="11"/>
      <c r="CP85" s="11"/>
      <c r="CQ85" s="11"/>
      <c r="CR85" s="11"/>
      <c r="CS85" s="11">
        <v>0.66600327583765373</v>
      </c>
      <c r="CT85" s="11">
        <v>1.7533915164912866</v>
      </c>
      <c r="CU85" s="11">
        <v>3.1429492074965175</v>
      </c>
      <c r="CV85" s="11">
        <v>10.658116503483265</v>
      </c>
      <c r="CW85" s="11">
        <v>5.2607992400742773</v>
      </c>
      <c r="CX85" s="11">
        <v>9.3096033612328197E-2</v>
      </c>
      <c r="CY85" s="11">
        <v>0.24315087352856579</v>
      </c>
      <c r="CZ85" s="11">
        <v>0.80287958849661334</v>
      </c>
      <c r="DA85" s="11">
        <v>2.8745561178936496</v>
      </c>
      <c r="DB85" s="11">
        <v>19.609492962021818</v>
      </c>
      <c r="DC85" s="11"/>
      <c r="DD85" s="11"/>
      <c r="DE85" s="11"/>
      <c r="DF85" s="11"/>
      <c r="DG85" s="11"/>
      <c r="DH85" s="11"/>
      <c r="DI85" s="11"/>
      <c r="DJ85" s="11">
        <v>291.41459735863106</v>
      </c>
      <c r="DK85" s="11">
        <v>1422.3610164556576</v>
      </c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33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  <c r="FO85" s="11"/>
      <c r="FP85" s="11"/>
      <c r="FQ85" s="11"/>
      <c r="FR85" s="11"/>
      <c r="FS85" s="11"/>
      <c r="FT85" s="11"/>
      <c r="FU85" s="11"/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Q85" s="11"/>
      <c r="GR85" s="11"/>
      <c r="GS85" s="11"/>
    </row>
    <row r="86" spans="1:201" x14ac:dyDescent="0.3">
      <c r="A86" s="48" t="s">
        <v>373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>
        <v>0.40200284475432618</v>
      </c>
      <c r="O86" s="11"/>
      <c r="P86" s="11"/>
      <c r="Q86" s="11">
        <v>8.9148558399379185E-2</v>
      </c>
      <c r="R86" s="11"/>
      <c r="S86" s="11"/>
      <c r="T86" s="11">
        <v>0.12519224152879282</v>
      </c>
      <c r="U86" s="11">
        <v>1.1971327858251843E-6</v>
      </c>
      <c r="V86" s="11"/>
      <c r="W86" s="11">
        <v>1.2944805880300954E-2</v>
      </c>
      <c r="X86" s="11">
        <v>7.5222089083391452E-2</v>
      </c>
      <c r="Y86" s="11">
        <v>4.3745708667453836E-2</v>
      </c>
      <c r="Z86" s="11">
        <v>0.46215010800633355</v>
      </c>
      <c r="AA86" s="11">
        <v>1.0446494829523685E-2</v>
      </c>
      <c r="AB86" s="11">
        <v>0.15530763644788878</v>
      </c>
      <c r="AC86" s="11">
        <v>3.4370745744309608E-2</v>
      </c>
      <c r="AD86" s="11">
        <v>0.20156733236042251</v>
      </c>
      <c r="AE86" s="11">
        <v>1.1151182882210191E-2</v>
      </c>
      <c r="AF86" s="11"/>
      <c r="AG86" s="11">
        <v>1.732176114149534</v>
      </c>
      <c r="AH86" s="11">
        <v>21.574391365465964</v>
      </c>
      <c r="AI86" s="11">
        <v>30.872592314154073</v>
      </c>
      <c r="AJ86" s="11">
        <v>0.36894730244404506</v>
      </c>
      <c r="AK86" s="11">
        <v>1.4381682561987554</v>
      </c>
      <c r="AL86" s="11">
        <v>4.5814183671709703</v>
      </c>
      <c r="AM86" s="11"/>
      <c r="AN86" s="11">
        <v>5.2550851540544068</v>
      </c>
      <c r="AO86" s="11">
        <v>23.261583847195027</v>
      </c>
      <c r="AP86" s="11">
        <v>36.112258999034772</v>
      </c>
      <c r="AQ86" s="11">
        <v>5.2913389383513989</v>
      </c>
      <c r="AR86" s="11">
        <v>1.8610258964491884</v>
      </c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>
        <v>2.5945005256407434</v>
      </c>
      <c r="CT86" s="11">
        <v>6.6647281849906914</v>
      </c>
      <c r="CU86" s="11">
        <v>11.143458458577554</v>
      </c>
      <c r="CV86" s="11">
        <v>15.83990951955073</v>
      </c>
      <c r="CW86" s="11">
        <v>22.613400978572329</v>
      </c>
      <c r="CX86" s="11">
        <v>0.5665127444284721</v>
      </c>
      <c r="CY86" s="11">
        <v>1.5507313906268283</v>
      </c>
      <c r="CZ86" s="11">
        <v>6.0290654507308901</v>
      </c>
      <c r="DA86" s="11">
        <v>21.416080058476989</v>
      </c>
      <c r="DB86" s="11">
        <v>133.57564371337926</v>
      </c>
      <c r="DC86" s="11"/>
      <c r="DD86" s="11"/>
      <c r="DE86" s="11"/>
      <c r="DF86" s="11"/>
      <c r="DG86" s="11"/>
      <c r="DH86" s="11"/>
      <c r="DI86" s="11"/>
      <c r="DJ86" s="11">
        <v>74.525778256335187</v>
      </c>
      <c r="DK86" s="11">
        <v>430.49204678169485</v>
      </c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33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  <c r="FO86" s="11"/>
      <c r="FP86" s="11"/>
      <c r="FQ86" s="11"/>
      <c r="FR86" s="11"/>
      <c r="FS86" s="11"/>
      <c r="FT86" s="11"/>
      <c r="FU86" s="11"/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Q86" s="11"/>
      <c r="GR86" s="11"/>
      <c r="GS86" s="11"/>
    </row>
    <row r="87" spans="1:201" x14ac:dyDescent="0.3">
      <c r="A87" s="48" t="s">
        <v>374</v>
      </c>
      <c r="B87" s="11">
        <v>1.9409186314709774E-2</v>
      </c>
      <c r="C87" s="11">
        <v>5.3538492663622453E-4</v>
      </c>
      <c r="D87" s="11">
        <v>1.9270862824049283E-2</v>
      </c>
      <c r="E87" s="11"/>
      <c r="F87" s="11">
        <v>2.9143508341306482E-3</v>
      </c>
      <c r="G87" s="11">
        <v>1.2510313555254854E-4</v>
      </c>
      <c r="H87" s="11">
        <v>8.9218680463802089E-2</v>
      </c>
      <c r="I87" s="11">
        <v>2.8603838687153403E-3</v>
      </c>
      <c r="J87" s="11">
        <v>8.2585125741473347E-3</v>
      </c>
      <c r="K87" s="11">
        <v>1.3571379645002397E-2</v>
      </c>
      <c r="L87" s="11">
        <v>3.6255460349544917E-2</v>
      </c>
      <c r="M87" s="11">
        <v>0.2648258347796445</v>
      </c>
      <c r="N87" s="11">
        <v>1.9812929701968807E-3</v>
      </c>
      <c r="O87" s="11"/>
      <c r="P87" s="11">
        <v>6.524807849548471E-2</v>
      </c>
      <c r="Q87" s="11">
        <v>8.4855337794698019E-2</v>
      </c>
      <c r="R87" s="11">
        <v>2.8131874036613196E-2</v>
      </c>
      <c r="S87" s="11">
        <v>0.37001039123787449</v>
      </c>
      <c r="T87" s="11">
        <v>0.20522467280635745</v>
      </c>
      <c r="U87" s="11">
        <v>1.9624313877328627E-6</v>
      </c>
      <c r="V87" s="11">
        <v>4.1266193466479072E-3</v>
      </c>
      <c r="W87" s="11">
        <v>1.3174715369175953</v>
      </c>
      <c r="X87" s="11">
        <v>0.42031070131559289</v>
      </c>
      <c r="Y87" s="11">
        <v>0.6348745854008776</v>
      </c>
      <c r="Z87" s="11">
        <v>0.27104047087621447</v>
      </c>
      <c r="AA87" s="11">
        <v>3.1318816201134234E-2</v>
      </c>
      <c r="AB87" s="11">
        <v>0.21608778044802848</v>
      </c>
      <c r="AC87" s="11">
        <v>0.25812237075712635</v>
      </c>
      <c r="AD87" s="11">
        <v>2.1773856650320433</v>
      </c>
      <c r="AE87" s="11">
        <v>0.25390111149764211</v>
      </c>
      <c r="AF87" s="11">
        <v>0.50619975920839355</v>
      </c>
      <c r="AG87" s="11">
        <v>6.1677023503807904</v>
      </c>
      <c r="AH87" s="11">
        <v>20.707084900474122</v>
      </c>
      <c r="AI87" s="11">
        <v>12.693060009720774</v>
      </c>
      <c r="AJ87" s="11">
        <v>13.164986436930789</v>
      </c>
      <c r="AK87" s="11">
        <v>2.0400362399310654</v>
      </c>
      <c r="AL87" s="11">
        <v>15.462207380857423</v>
      </c>
      <c r="AM87" s="11">
        <v>1.2515181197672638</v>
      </c>
      <c r="AN87" s="11">
        <v>4.0376426219554507</v>
      </c>
      <c r="AO87" s="11">
        <v>3.4145189753789795</v>
      </c>
      <c r="AP87" s="11">
        <v>3.8051445385524798</v>
      </c>
      <c r="AQ87" s="11">
        <v>4.4724529305986485</v>
      </c>
      <c r="AR87" s="11">
        <v>5.6870151216126388</v>
      </c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>
        <v>1.8471230841068038</v>
      </c>
      <c r="CT87" s="11">
        <v>2.9180530344756455</v>
      </c>
      <c r="CU87" s="11">
        <v>4.8554870879495695</v>
      </c>
      <c r="CV87" s="11">
        <v>7.0758273008280357</v>
      </c>
      <c r="CW87" s="11">
        <v>8.576665572075882</v>
      </c>
      <c r="CX87" s="11">
        <v>0.13973904378870133</v>
      </c>
      <c r="CY87" s="11">
        <v>0.63742562717030238</v>
      </c>
      <c r="CZ87" s="11">
        <v>1.9246379170397545</v>
      </c>
      <c r="DA87" s="11">
        <v>5.1618313216989229</v>
      </c>
      <c r="DB87" s="11">
        <v>66.178461619886534</v>
      </c>
      <c r="DC87" s="11"/>
      <c r="DD87" s="11"/>
      <c r="DE87" s="11"/>
      <c r="DF87" s="11"/>
      <c r="DG87" s="11"/>
      <c r="DH87" s="11"/>
      <c r="DI87" s="11"/>
      <c r="DJ87" s="11"/>
      <c r="DK87" s="11">
        <v>199.52215940167042</v>
      </c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33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  <c r="FO87" s="11"/>
      <c r="FP87" s="11"/>
      <c r="FQ87" s="11"/>
      <c r="FR87" s="11"/>
      <c r="FS87" s="11"/>
      <c r="FT87" s="11"/>
      <c r="FU87" s="11"/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Q87" s="11"/>
      <c r="GR87" s="11"/>
      <c r="GS87" s="11"/>
    </row>
    <row r="88" spans="1:201" x14ac:dyDescent="0.3">
      <c r="A88" s="48" t="s">
        <v>375</v>
      </c>
      <c r="B88" s="11">
        <v>0.23499471898793101</v>
      </c>
      <c r="C88" s="11">
        <v>2.645945326956986E-2</v>
      </c>
      <c r="D88" s="11">
        <v>0.13630778436058907</v>
      </c>
      <c r="E88" s="11">
        <v>0.35253509981597919</v>
      </c>
      <c r="F88" s="11">
        <v>4.6105592819130153E-2</v>
      </c>
      <c r="G88" s="11">
        <v>0.26548542210052445</v>
      </c>
      <c r="H88" s="11">
        <v>0.51612148511874678</v>
      </c>
      <c r="I88" s="11">
        <v>0.51361577872255548</v>
      </c>
      <c r="J88" s="11">
        <v>9.9485811803542434E-2</v>
      </c>
      <c r="K88" s="11">
        <v>0.64663592437189665</v>
      </c>
      <c r="L88" s="11">
        <v>0.13500023299525937</v>
      </c>
      <c r="M88" s="11">
        <v>1.7677127110538606</v>
      </c>
      <c r="N88" s="11">
        <v>0.93208625535818856</v>
      </c>
      <c r="O88" s="11">
        <v>3.1175786884461179</v>
      </c>
      <c r="P88" s="11">
        <v>0.29050757754951095</v>
      </c>
      <c r="Q88" s="11">
        <v>0.21516957190952085</v>
      </c>
      <c r="R88" s="11">
        <v>3.059045356377027E-2</v>
      </c>
      <c r="S88" s="11">
        <v>1.5668685260013369</v>
      </c>
      <c r="T88" s="11">
        <v>0.70361259427470124</v>
      </c>
      <c r="U88" s="11">
        <v>6.7281941343947787E-6</v>
      </c>
      <c r="V88" s="11">
        <v>1.5345545716058185E-2</v>
      </c>
      <c r="W88" s="11">
        <v>10.317014181479045</v>
      </c>
      <c r="X88" s="11">
        <v>1.3568043038933508</v>
      </c>
      <c r="Y88" s="11">
        <v>0.53093057399745502</v>
      </c>
      <c r="Z88" s="11">
        <v>0.89757499299782262</v>
      </c>
      <c r="AA88" s="11">
        <v>0.11069837427138106</v>
      </c>
      <c r="AB88" s="11">
        <v>0.69565861477672764</v>
      </c>
      <c r="AC88" s="11">
        <v>0.38761648924660536</v>
      </c>
      <c r="AD88" s="11">
        <v>2.205964089773591</v>
      </c>
      <c r="AE88" s="11">
        <v>0.41829318068289012</v>
      </c>
      <c r="AF88" s="11">
        <v>0.60627847439905747</v>
      </c>
      <c r="AG88" s="11">
        <v>57.328907403311341</v>
      </c>
      <c r="AH88" s="11">
        <v>27.117784532388246</v>
      </c>
      <c r="AI88" s="11">
        <v>32.88495681840817</v>
      </c>
      <c r="AJ88" s="11">
        <v>6.7058548990532847</v>
      </c>
      <c r="AK88" s="11">
        <v>0.8227924208417321</v>
      </c>
      <c r="AL88" s="11">
        <v>2.133020152335122</v>
      </c>
      <c r="AM88" s="11">
        <v>16.935684617102812</v>
      </c>
      <c r="AN88" s="11">
        <v>6.2956982285877157</v>
      </c>
      <c r="AO88" s="11">
        <v>2.7674960194060549</v>
      </c>
      <c r="AP88" s="11">
        <v>8.9950606528141517</v>
      </c>
      <c r="AQ88" s="11">
        <v>3.4003345852398028</v>
      </c>
      <c r="AR88" s="11">
        <v>4.6234465507247391</v>
      </c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>
        <v>0.65650793262306362</v>
      </c>
      <c r="CT88" s="11">
        <v>2.4817980978807084</v>
      </c>
      <c r="CU88" s="11">
        <v>6.8702322462243224</v>
      </c>
      <c r="CV88" s="11">
        <v>11.095670717703229</v>
      </c>
      <c r="CW88" s="11">
        <v>27.603470541834774</v>
      </c>
      <c r="CX88" s="11">
        <v>0.11667713974509057</v>
      </c>
      <c r="CY88" s="11">
        <v>0.56437483453944737</v>
      </c>
      <c r="CZ88" s="11">
        <v>3.3141884711972471</v>
      </c>
      <c r="DA88" s="11">
        <v>10.934437624175606</v>
      </c>
      <c r="DB88" s="11">
        <v>186.3138529472798</v>
      </c>
      <c r="DC88" s="11"/>
      <c r="DD88" s="11"/>
      <c r="DE88" s="11"/>
      <c r="DF88" s="11"/>
      <c r="DG88" s="11"/>
      <c r="DH88" s="11"/>
      <c r="DI88" s="11"/>
      <c r="DJ88" s="11">
        <v>61.661668183914998</v>
      </c>
      <c r="DK88" s="11">
        <v>510.76297484928227</v>
      </c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33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  <c r="FO88" s="11"/>
      <c r="FP88" s="11"/>
      <c r="FQ88" s="11"/>
      <c r="FR88" s="11"/>
      <c r="FS88" s="11"/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Q88" s="11"/>
      <c r="GR88" s="11"/>
      <c r="GS88" s="11"/>
    </row>
    <row r="89" spans="1:201" x14ac:dyDescent="0.3">
      <c r="A89" s="48" t="s">
        <v>178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>
        <v>1.030776878638585E-3</v>
      </c>
      <c r="R89" s="11"/>
      <c r="S89" s="11">
        <v>0.47759899884257284</v>
      </c>
      <c r="T89" s="11">
        <v>2.0962381536227133</v>
      </c>
      <c r="U89" s="11">
        <v>2.0044975550839133E-5</v>
      </c>
      <c r="V89" s="11"/>
      <c r="W89" s="11"/>
      <c r="X89" s="11">
        <v>2.2832110237925529</v>
      </c>
      <c r="Y89" s="11">
        <v>3.3062478855382014</v>
      </c>
      <c r="Z89" s="11">
        <v>0.25925327657535929</v>
      </c>
      <c r="AA89" s="11">
        <v>1.6237328398801409</v>
      </c>
      <c r="AB89" s="11">
        <v>3.533836236273789</v>
      </c>
      <c r="AC89" s="11">
        <v>1.7117254579396721</v>
      </c>
      <c r="AD89" s="11">
        <v>12.529437443394857</v>
      </c>
      <c r="AE89" s="11">
        <v>1.3548474230288163</v>
      </c>
      <c r="AF89" s="11"/>
      <c r="AG89" s="11">
        <v>3.148468864279605</v>
      </c>
      <c r="AH89" s="11">
        <v>10.350103739472946</v>
      </c>
      <c r="AI89" s="11">
        <v>6.9699742929837427</v>
      </c>
      <c r="AJ89" s="11">
        <v>2.0409938569800214</v>
      </c>
      <c r="AK89" s="11">
        <v>1.0329598342210624</v>
      </c>
      <c r="AL89" s="11">
        <v>2.4401647699660529</v>
      </c>
      <c r="AM89" s="11">
        <v>0.15456263150098409</v>
      </c>
      <c r="AN89" s="11">
        <v>2.1510441822008017</v>
      </c>
      <c r="AO89" s="11">
        <v>1.8780167671673527</v>
      </c>
      <c r="AP89" s="11">
        <v>14.619803476218392</v>
      </c>
      <c r="AQ89" s="11">
        <v>4.8395996504758454</v>
      </c>
      <c r="AR89" s="11">
        <v>1.0676333503782796</v>
      </c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>
        <v>37.846770414002208</v>
      </c>
      <c r="CT89" s="11">
        <v>40.001017411561975</v>
      </c>
      <c r="CU89" s="11">
        <v>74.365930996306005</v>
      </c>
      <c r="CV89" s="11">
        <v>73.885371917352401</v>
      </c>
      <c r="CW89" s="11">
        <v>67.782010963450162</v>
      </c>
      <c r="CX89" s="11">
        <v>4.0426743984537685</v>
      </c>
      <c r="CY89" s="11">
        <v>12.67949270477685</v>
      </c>
      <c r="CZ89" s="11">
        <v>20.985906972995252</v>
      </c>
      <c r="DA89" s="11">
        <v>55.155692219415798</v>
      </c>
      <c r="DB89" s="11">
        <v>300.95681034642854</v>
      </c>
      <c r="DC89" s="11"/>
      <c r="DD89" s="11"/>
      <c r="DE89" s="11"/>
      <c r="DF89" s="11"/>
      <c r="DG89" s="11"/>
      <c r="DH89" s="11"/>
      <c r="DI89" s="11"/>
      <c r="DJ89" s="11"/>
      <c r="DK89" s="11">
        <v>767.57218332133095</v>
      </c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33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  <c r="FO89" s="11"/>
      <c r="FP89" s="11"/>
      <c r="FQ89" s="11"/>
      <c r="FR89" s="11"/>
      <c r="FS89" s="11"/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Q89" s="11"/>
      <c r="GR89" s="11"/>
      <c r="GS89" s="11"/>
    </row>
    <row r="90" spans="1:201" x14ac:dyDescent="0.3">
      <c r="A90" s="48" t="s">
        <v>376</v>
      </c>
      <c r="B90" s="11">
        <v>0.21080741184288668</v>
      </c>
      <c r="C90" s="11">
        <v>5.0142970740989036E-2</v>
      </c>
      <c r="D90" s="11">
        <v>0.25118335770797318</v>
      </c>
      <c r="E90" s="11">
        <v>0.50680452616396776</v>
      </c>
      <c r="F90" s="11">
        <v>8.0450849738506719E-2</v>
      </c>
      <c r="G90" s="11">
        <v>0.29807862019924569</v>
      </c>
      <c r="H90" s="11">
        <v>0.88722710717723641</v>
      </c>
      <c r="I90" s="11">
        <v>0.15212971117284796</v>
      </c>
      <c r="J90" s="11">
        <v>1.3829786478595818E-2</v>
      </c>
      <c r="K90" s="11">
        <v>6.3491106267323891E-2</v>
      </c>
      <c r="L90" s="11">
        <v>0.16731665763290846</v>
      </c>
      <c r="M90" s="11">
        <v>2.8657796533912053E-2</v>
      </c>
      <c r="N90" s="11">
        <v>0.75404138098192441</v>
      </c>
      <c r="O90" s="11">
        <v>8.2951895393764516</v>
      </c>
      <c r="P90" s="11">
        <v>1.0171291022258766</v>
      </c>
      <c r="Q90" s="11">
        <v>0.83204886854616467</v>
      </c>
      <c r="R90" s="11">
        <v>0.63016827035290979</v>
      </c>
      <c r="S90" s="11">
        <v>3.729734443660186</v>
      </c>
      <c r="T90" s="11">
        <v>1.1269861098378966</v>
      </c>
      <c r="U90" s="11">
        <v>1.0776642424332969E-5</v>
      </c>
      <c r="V90" s="11">
        <v>8.1551661212375573E-2</v>
      </c>
      <c r="W90" s="11">
        <v>13.266866820973833</v>
      </c>
      <c r="X90" s="11">
        <v>3.4140940539914539</v>
      </c>
      <c r="Y90" s="11">
        <v>2.8714612832156376</v>
      </c>
      <c r="Z90" s="11">
        <v>3.5436282616213299</v>
      </c>
      <c r="AA90" s="11">
        <v>4.0016439541539226</v>
      </c>
      <c r="AB90" s="11">
        <v>5.1054162147692477</v>
      </c>
      <c r="AC90" s="11">
        <v>1.7795241989210302</v>
      </c>
      <c r="AD90" s="11">
        <v>6.5309406279477713</v>
      </c>
      <c r="AE90" s="11">
        <v>1.710541439891555</v>
      </c>
      <c r="AF90" s="11">
        <v>1.9857955811347858</v>
      </c>
      <c r="AG90" s="11">
        <v>22.433032944902344</v>
      </c>
      <c r="AH90" s="11">
        <v>15.573646111906616</v>
      </c>
      <c r="AI90" s="11">
        <v>17.932591757528368</v>
      </c>
      <c r="AJ90" s="11">
        <v>40.640003698478218</v>
      </c>
      <c r="AK90" s="11">
        <v>15.95819862416722</v>
      </c>
      <c r="AL90" s="11">
        <v>39.080648487810997</v>
      </c>
      <c r="AM90" s="11">
        <v>9.4927539275235713</v>
      </c>
      <c r="AN90" s="11">
        <v>100.95689329931901</v>
      </c>
      <c r="AO90" s="11">
        <v>47.529668049670875</v>
      </c>
      <c r="AP90" s="11">
        <v>51.279787435923303</v>
      </c>
      <c r="AQ90" s="11">
        <v>8.2616062441301477</v>
      </c>
      <c r="AR90" s="11">
        <v>24.092226632220292</v>
      </c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>
        <v>0.52260149863425454</v>
      </c>
      <c r="CT90" s="11">
        <v>1.0961787142112103</v>
      </c>
      <c r="CU90" s="11">
        <v>1.831602289258347</v>
      </c>
      <c r="CV90" s="11">
        <v>3.4337571363131216</v>
      </c>
      <c r="CW90" s="11">
        <v>3.4388630748949538</v>
      </c>
      <c r="CX90" s="11">
        <v>9.0288511314292996E-2</v>
      </c>
      <c r="CY90" s="11">
        <v>0.2799304083131865</v>
      </c>
      <c r="CZ90" s="11">
        <v>0.92867978508676363</v>
      </c>
      <c r="DA90" s="11">
        <v>2.7857933992781629</v>
      </c>
      <c r="DB90" s="11">
        <v>18.929387024442914</v>
      </c>
      <c r="DC90" s="11"/>
      <c r="DD90" s="11"/>
      <c r="DE90" s="11"/>
      <c r="DF90" s="11"/>
      <c r="DG90" s="11"/>
      <c r="DH90" s="11">
        <v>41.776935063587246</v>
      </c>
      <c r="DI90" s="11"/>
      <c r="DJ90" s="11">
        <v>47.349289532482004</v>
      </c>
      <c r="DK90" s="11">
        <v>579.0812561425106</v>
      </c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/>
      <c r="DY90" s="11"/>
      <c r="DZ90" s="11"/>
      <c r="EA90" s="11"/>
      <c r="EB90" s="11"/>
      <c r="EC90" s="11"/>
      <c r="ED90" s="11"/>
      <c r="EE90" s="11"/>
      <c r="EF90" s="11"/>
      <c r="EG90" s="11"/>
      <c r="EH90" s="11"/>
      <c r="EI90" s="11"/>
      <c r="EJ90" s="11"/>
      <c r="EK90" s="11"/>
      <c r="EL90" s="11"/>
      <c r="EM90" s="11"/>
      <c r="EN90" s="11"/>
      <c r="EO90" s="11"/>
      <c r="EP90" s="11"/>
      <c r="EQ90" s="11"/>
      <c r="ER90" s="11"/>
      <c r="ES90" s="11"/>
      <c r="ET90" s="11"/>
      <c r="EU90" s="11"/>
      <c r="EV90" s="33"/>
      <c r="EW90" s="11"/>
      <c r="EX90" s="11"/>
      <c r="EY90" s="11"/>
      <c r="EZ90" s="11"/>
      <c r="FA90" s="11"/>
      <c r="FB90" s="11"/>
      <c r="FC90" s="11"/>
      <c r="FD90" s="11"/>
      <c r="FE90" s="11"/>
      <c r="FF90" s="11"/>
      <c r="FG90" s="11"/>
      <c r="FH90" s="11"/>
      <c r="FI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Q90" s="11"/>
      <c r="GR90" s="11"/>
      <c r="GS90" s="11"/>
    </row>
    <row r="91" spans="1:201" x14ac:dyDescent="0.3">
      <c r="A91" s="48" t="s">
        <v>377</v>
      </c>
      <c r="B91" s="11">
        <v>7.3765295832852809E-2</v>
      </c>
      <c r="C91" s="11">
        <v>5.2931549783961978E-3</v>
      </c>
      <c r="D91" s="11">
        <v>3.7608028696419542E-2</v>
      </c>
      <c r="E91" s="11">
        <v>0.15842724409567704</v>
      </c>
      <c r="F91" s="11">
        <v>1.7471501757639063E-2</v>
      </c>
      <c r="G91" s="11">
        <v>0.16019463345233392</v>
      </c>
      <c r="H91" s="11">
        <v>0.3312429633619744</v>
      </c>
      <c r="I91" s="11">
        <v>1.7939230649630052E-2</v>
      </c>
      <c r="J91" s="11">
        <v>4.6032806780109499E-3</v>
      </c>
      <c r="K91" s="11">
        <v>1.4668352392987971E-2</v>
      </c>
      <c r="L91" s="11">
        <v>6.1668836384809994E-2</v>
      </c>
      <c r="M91" s="11">
        <v>0.13242424836281305</v>
      </c>
      <c r="N91" s="11">
        <v>5.6661753105260587E-2</v>
      </c>
      <c r="O91" s="11"/>
      <c r="P91" s="11">
        <v>0.1011498796959677</v>
      </c>
      <c r="Q91" s="11">
        <v>1.6881199994986572E-2</v>
      </c>
      <c r="R91" s="11">
        <v>1.0223997887096522E-2</v>
      </c>
      <c r="S91" s="11">
        <v>9.5647035961004018E-2</v>
      </c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>
        <v>0.10745185751298943</v>
      </c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>
        <v>562.42921955361612</v>
      </c>
      <c r="DD91" s="11"/>
      <c r="DE91" s="11"/>
      <c r="DF91" s="11"/>
      <c r="DG91" s="11"/>
      <c r="DH91" s="11"/>
      <c r="DI91" s="11"/>
      <c r="DJ91" s="11">
        <v>97.75716895384754</v>
      </c>
      <c r="DK91" s="11">
        <v>661.58971100226449</v>
      </c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33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  <c r="FO91" s="11"/>
      <c r="FP91" s="11"/>
      <c r="FQ91" s="11"/>
      <c r="FR91" s="11"/>
      <c r="FS91" s="11"/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Q91" s="11"/>
      <c r="GR91" s="11"/>
      <c r="GS91" s="11"/>
    </row>
    <row r="92" spans="1:201" x14ac:dyDescent="0.3">
      <c r="A92" s="48" t="s">
        <v>179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>
        <v>5.0598248162492506E-3</v>
      </c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>
        <v>8.3624562074967948E-2</v>
      </c>
      <c r="AK92" s="11"/>
      <c r="AL92" s="11"/>
      <c r="AM92" s="11"/>
      <c r="AN92" s="11">
        <v>0.51475572923717972</v>
      </c>
      <c r="AO92" s="11">
        <v>4.5523339336938742</v>
      </c>
      <c r="AP92" s="11">
        <v>32.830971769983499</v>
      </c>
      <c r="AQ92" s="11">
        <v>0.37488056183197271</v>
      </c>
      <c r="AR92" s="11">
        <v>6.0408706599753238E-3</v>
      </c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>
        <v>4.4321330578895877</v>
      </c>
      <c r="CT92" s="11">
        <v>7.0268318278605495</v>
      </c>
      <c r="CU92" s="11">
        <v>11.1461116966658</v>
      </c>
      <c r="CV92" s="11">
        <v>14.710572908249011</v>
      </c>
      <c r="CW92" s="11">
        <v>14.084616774624282</v>
      </c>
      <c r="CX92" s="11">
        <v>0.46113664667941029</v>
      </c>
      <c r="CY92" s="11">
        <v>1.4212457384545782</v>
      </c>
      <c r="CZ92" s="11">
        <v>3.1049808770655156</v>
      </c>
      <c r="DA92" s="11">
        <v>8.3018140261117033</v>
      </c>
      <c r="DB92" s="11">
        <v>49.102466196736017</v>
      </c>
      <c r="DC92" s="11">
        <v>590.91613902958511</v>
      </c>
      <c r="DD92" s="11"/>
      <c r="DE92" s="11"/>
      <c r="DF92" s="11"/>
      <c r="DG92" s="11"/>
      <c r="DH92" s="11"/>
      <c r="DI92" s="11"/>
      <c r="DJ92" s="11"/>
      <c r="DK92" s="11">
        <v>743.07571603221925</v>
      </c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33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  <c r="FO92" s="11"/>
      <c r="FP92" s="11"/>
      <c r="FQ92" s="11"/>
      <c r="FR92" s="11"/>
      <c r="FS92" s="11"/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Q92" s="11"/>
      <c r="GR92" s="11"/>
      <c r="GS92" s="11"/>
    </row>
    <row r="93" spans="1:201" x14ac:dyDescent="0.3">
      <c r="A93" s="48" t="s">
        <v>180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>
        <v>1.081900121460329E-3</v>
      </c>
      <c r="AI93" s="11"/>
      <c r="AJ93" s="11">
        <v>5.1651104057183631E-3</v>
      </c>
      <c r="AK93" s="11"/>
      <c r="AL93" s="11"/>
      <c r="AM93" s="11"/>
      <c r="AN93" s="11">
        <v>1.5282734283711434</v>
      </c>
      <c r="AO93" s="11">
        <v>0.13628402513493704</v>
      </c>
      <c r="AP93" s="11"/>
      <c r="AQ93" s="11">
        <v>15.620397214699068</v>
      </c>
      <c r="AR93" s="11">
        <v>1.0227702726124728E-3</v>
      </c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>
        <v>0.72398795222640477</v>
      </c>
      <c r="CT93" s="11">
        <v>1.1512630921293701</v>
      </c>
      <c r="CU93" s="11">
        <v>3.035368250672823</v>
      </c>
      <c r="CV93" s="11">
        <v>2.0330464283965131</v>
      </c>
      <c r="CW93" s="11">
        <v>2.4230733011705063</v>
      </c>
      <c r="CX93" s="11">
        <v>8.3497370081961106E-2</v>
      </c>
      <c r="CY93" s="11">
        <v>0.22494091992131515</v>
      </c>
      <c r="CZ93" s="11">
        <v>0.92985090629686851</v>
      </c>
      <c r="DA93" s="11">
        <v>1.1485183936178029</v>
      </c>
      <c r="DB93" s="11">
        <v>6.7708273140721706</v>
      </c>
      <c r="DC93" s="11">
        <v>233.95432290271989</v>
      </c>
      <c r="DD93" s="11"/>
      <c r="DE93" s="11"/>
      <c r="DF93" s="11"/>
      <c r="DG93" s="11"/>
      <c r="DH93" s="11"/>
      <c r="DI93" s="11"/>
      <c r="DJ93" s="11"/>
      <c r="DK93" s="11">
        <v>269.77092128031057</v>
      </c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33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  <c r="FO93" s="11"/>
      <c r="FP93" s="11"/>
      <c r="FQ93" s="11"/>
      <c r="FR93" s="11"/>
      <c r="FS93" s="11"/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Q93" s="11"/>
      <c r="GR93" s="11"/>
      <c r="GS93" s="11"/>
    </row>
    <row r="94" spans="1:201" x14ac:dyDescent="0.3">
      <c r="A94" s="48" t="s">
        <v>37</v>
      </c>
      <c r="B94" s="11"/>
      <c r="C94" s="11"/>
      <c r="D94" s="11">
        <v>9.4900237483467598E-2</v>
      </c>
      <c r="E94" s="11"/>
      <c r="F94" s="11">
        <v>3.4971932026163621E-3</v>
      </c>
      <c r="G94" s="11"/>
      <c r="H94" s="11"/>
      <c r="I94" s="11"/>
      <c r="J94" s="11"/>
      <c r="K94" s="11"/>
      <c r="L94" s="11">
        <v>0.14186684638715261</v>
      </c>
      <c r="M94" s="11"/>
      <c r="N94" s="11"/>
      <c r="O94" s="11"/>
      <c r="P94" s="11"/>
      <c r="Q94" s="11"/>
      <c r="R94" s="11"/>
      <c r="S94" s="11"/>
      <c r="T94" s="11">
        <v>5.74558120223997E-3</v>
      </c>
      <c r="U94" s="11">
        <v>5.4941293061203258E-8</v>
      </c>
      <c r="V94" s="11"/>
      <c r="W94" s="11">
        <v>1.3868111734919072E-2</v>
      </c>
      <c r="X94" s="11">
        <v>1.5066873840118001E-2</v>
      </c>
      <c r="Y94" s="11">
        <v>2.2454495297757088E-2</v>
      </c>
      <c r="Z94" s="11">
        <v>5.6685507943451494E-2</v>
      </c>
      <c r="AA94" s="11">
        <v>4.1831007859000329E-3</v>
      </c>
      <c r="AB94" s="11">
        <v>3.0384467023807274E-2</v>
      </c>
      <c r="AC94" s="11">
        <v>1.2432173633767406E-2</v>
      </c>
      <c r="AD94" s="11">
        <v>6.0429294530692047E-2</v>
      </c>
      <c r="AE94" s="11">
        <v>3.7760067888975651E-2</v>
      </c>
      <c r="AF94" s="11">
        <v>1.2381377018508843</v>
      </c>
      <c r="AG94" s="11">
        <v>7.9250472759087309E-3</v>
      </c>
      <c r="AH94" s="11">
        <v>0.12786079082813537</v>
      </c>
      <c r="AI94" s="11">
        <v>8.3391246236275549</v>
      </c>
      <c r="AJ94" s="11">
        <v>3.6147740515427023</v>
      </c>
      <c r="AK94" s="11">
        <v>0.13285884018776462</v>
      </c>
      <c r="AL94" s="11">
        <v>4.6130299997691404</v>
      </c>
      <c r="AM94" s="11">
        <v>3.459948603822284E-2</v>
      </c>
      <c r="AN94" s="11">
        <v>11.536778047021814</v>
      </c>
      <c r="AO94" s="11">
        <v>8.4737796080419852</v>
      </c>
      <c r="AP94" s="11">
        <v>6.8815527545022737E-2</v>
      </c>
      <c r="AQ94" s="11">
        <v>4.5412380280966176E-2</v>
      </c>
      <c r="AR94" s="11">
        <v>0.44708361592852874</v>
      </c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>
        <v>3.4882204115054249</v>
      </c>
      <c r="CT94" s="11">
        <v>4.1400514289478227</v>
      </c>
      <c r="CU94" s="11">
        <v>8.9796987502967696</v>
      </c>
      <c r="CV94" s="11">
        <v>13.340152619602987</v>
      </c>
      <c r="CW94" s="11">
        <v>26.270926044365595</v>
      </c>
      <c r="CX94" s="11">
        <v>0.15321081232088485</v>
      </c>
      <c r="CY94" s="11">
        <v>0.67306320508224604</v>
      </c>
      <c r="CZ94" s="11">
        <v>1.431099879474419</v>
      </c>
      <c r="DA94" s="11">
        <v>5.3290531631148941</v>
      </c>
      <c r="DB94" s="11">
        <v>77.655821104653299</v>
      </c>
      <c r="DC94" s="11"/>
      <c r="DD94" s="11"/>
      <c r="DE94" s="11"/>
      <c r="DF94" s="11"/>
      <c r="DG94" s="11"/>
      <c r="DH94" s="11"/>
      <c r="DI94" s="11"/>
      <c r="DJ94" s="11">
        <v>0.9606654668542326</v>
      </c>
      <c r="DK94" s="11">
        <v>181.60141661205333</v>
      </c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33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  <c r="FO94" s="11"/>
      <c r="FP94" s="11"/>
      <c r="FQ94" s="11"/>
      <c r="FR94" s="11"/>
      <c r="FS94" s="11"/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Q94" s="11"/>
      <c r="GR94" s="11"/>
      <c r="GS94" s="11"/>
    </row>
    <row r="95" spans="1:201" x14ac:dyDescent="0.3">
      <c r="A95" s="48" t="s">
        <v>156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>
        <v>81.822859622848668</v>
      </c>
      <c r="AT95" s="11">
        <v>6.0528184356139665</v>
      </c>
      <c r="AU95" s="11">
        <v>21.187288587108014</v>
      </c>
      <c r="AV95" s="11">
        <v>97.347806111967799</v>
      </c>
      <c r="AW95" s="11">
        <v>8.5099224712843995</v>
      </c>
      <c r="AX95" s="11">
        <v>23.84854617076531</v>
      </c>
      <c r="AY95" s="11">
        <v>117.67123732422462</v>
      </c>
      <c r="AZ95" s="11">
        <v>2.3252062282123518</v>
      </c>
      <c r="BA95" s="11">
        <v>3.1825409175378105</v>
      </c>
      <c r="BB95" s="11">
        <v>3.615633325577261</v>
      </c>
      <c r="BC95" s="11">
        <v>41.407145705608428</v>
      </c>
      <c r="BD95" s="11">
        <v>49.768901529205891</v>
      </c>
      <c r="BE95" s="11">
        <v>19.217465656541606</v>
      </c>
      <c r="BF95" s="11">
        <v>65.662501037205288</v>
      </c>
      <c r="BG95" s="11">
        <v>13.675287466549628</v>
      </c>
      <c r="BH95" s="11">
        <v>16.443420703903094</v>
      </c>
      <c r="BI95" s="11">
        <v>41.122092720365053</v>
      </c>
      <c r="BJ95" s="11">
        <v>11.924598812023161</v>
      </c>
      <c r="BK95" s="11">
        <v>16.455507776020177</v>
      </c>
      <c r="BL95" s="11"/>
      <c r="BM95" s="11">
        <v>328.52633407847838</v>
      </c>
      <c r="BN95" s="11">
        <v>22.149881818308689</v>
      </c>
      <c r="BO95" s="11">
        <v>74.005175940574134</v>
      </c>
      <c r="BP95" s="11">
        <v>23.927479850814855</v>
      </c>
      <c r="BQ95" s="11"/>
      <c r="BR95" s="11">
        <v>112.14574223359051</v>
      </c>
      <c r="BS95" s="11">
        <v>20.426686129276803</v>
      </c>
      <c r="BT95" s="11">
        <v>39.189285382064746</v>
      </c>
      <c r="BU95" s="11">
        <v>59.339726492783441</v>
      </c>
      <c r="BV95" s="11">
        <v>26.859490369948389</v>
      </c>
      <c r="BW95" s="11"/>
      <c r="BX95" s="11">
        <v>0.48533579995871695</v>
      </c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>
        <v>1348.2959186983612</v>
      </c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33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  <c r="FO95" s="11"/>
      <c r="FP95" s="11"/>
      <c r="FQ95" s="11"/>
      <c r="FR95" s="11"/>
      <c r="FS95" s="11"/>
      <c r="FT95" s="11"/>
      <c r="FU95" s="11"/>
      <c r="FV95" s="11"/>
      <c r="FW95" s="11"/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  <c r="GM95" s="11"/>
      <c r="GN95" s="11"/>
      <c r="GO95" s="11"/>
      <c r="GQ95" s="11"/>
      <c r="GR95" s="11"/>
      <c r="GS95" s="11"/>
    </row>
    <row r="96" spans="1:201" x14ac:dyDescent="0.3">
      <c r="A96" s="48" t="s">
        <v>475</v>
      </c>
      <c r="B96" s="11">
        <v>34.618873311314694</v>
      </c>
      <c r="C96" s="11">
        <v>3.1319900161744041</v>
      </c>
      <c r="D96" s="11">
        <v>10.361192862717504</v>
      </c>
      <c r="E96" s="11">
        <v>35.750685966835626</v>
      </c>
      <c r="F96" s="11">
        <v>3.9597067548223075</v>
      </c>
      <c r="G96" s="11">
        <v>10.661266140968722</v>
      </c>
      <c r="H96" s="11">
        <v>7.20022515090157</v>
      </c>
      <c r="I96" s="11">
        <v>6.5089776617858517</v>
      </c>
      <c r="J96" s="11">
        <v>0.61623625915546199</v>
      </c>
      <c r="K96" s="11">
        <v>1.1430409355496556</v>
      </c>
      <c r="L96" s="11">
        <v>24.00314532962172</v>
      </c>
      <c r="M96" s="11">
        <v>17.656330044658933</v>
      </c>
      <c r="N96" s="11">
        <v>7.6551592656790479</v>
      </c>
      <c r="O96" s="11">
        <v>5.6604555636709337</v>
      </c>
      <c r="P96" s="11">
        <v>1.2354235177677046</v>
      </c>
      <c r="Q96" s="11">
        <v>1.1421581589842662</v>
      </c>
      <c r="R96" s="11">
        <v>2.0446309444490924</v>
      </c>
      <c r="S96" s="11">
        <v>0.17924333682599081</v>
      </c>
      <c r="T96" s="11">
        <v>0.45780191056590214</v>
      </c>
      <c r="U96" s="11">
        <v>4.3776648605321523E-6</v>
      </c>
      <c r="V96" s="11">
        <v>4.0628822513057949</v>
      </c>
      <c r="W96" s="11">
        <v>0.35954111715484588</v>
      </c>
      <c r="X96" s="11">
        <v>0.49468845429561764</v>
      </c>
      <c r="Y96" s="11">
        <v>3.1529926961559464E-2</v>
      </c>
      <c r="Z96" s="11">
        <v>7.8646184967403401E-2</v>
      </c>
      <c r="AA96" s="11">
        <v>3.9433963395967206E-2</v>
      </c>
      <c r="AB96" s="11">
        <v>3.8884652577200148E-2</v>
      </c>
      <c r="AC96" s="11">
        <v>1.5496851277614141E-2</v>
      </c>
      <c r="AD96" s="11">
        <v>1.8865676864622514E-2</v>
      </c>
      <c r="AE96" s="11">
        <v>6.0080762026637417E-2</v>
      </c>
      <c r="AF96" s="11">
        <v>1.7689560085917384E-2</v>
      </c>
      <c r="AG96" s="11">
        <v>3.0295621770194887</v>
      </c>
      <c r="AH96" s="11">
        <v>8.0198194625715189</v>
      </c>
      <c r="AI96" s="11">
        <v>1.675522518558354</v>
      </c>
      <c r="AJ96" s="11">
        <v>0.96526121606220627</v>
      </c>
      <c r="AK96" s="11">
        <v>0.25620776561494035</v>
      </c>
      <c r="AL96" s="11">
        <v>2.6051739007944962E-2</v>
      </c>
      <c r="AM96" s="11">
        <v>1.0976380917212349E-2</v>
      </c>
      <c r="AN96" s="11">
        <v>1.4717283898598233E-2</v>
      </c>
      <c r="AO96" s="11">
        <v>1.3293157747355846</v>
      </c>
      <c r="AP96" s="11">
        <v>0.66761038126196148</v>
      </c>
      <c r="AQ96" s="11">
        <v>0.25964999171071818</v>
      </c>
      <c r="AR96" s="11">
        <v>0.73858236901596852</v>
      </c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>
        <v>196.19756397140196</v>
      </c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33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Q96" s="11"/>
      <c r="GR96" s="11"/>
      <c r="GS96" s="11"/>
    </row>
    <row r="97" spans="1:201" x14ac:dyDescent="0.3">
      <c r="A97" s="48" t="s">
        <v>2</v>
      </c>
      <c r="B97" s="11">
        <v>103.12223435271767</v>
      </c>
      <c r="C97" s="11">
        <v>9.2251233235887078</v>
      </c>
      <c r="D97" s="11">
        <v>30.134552157667486</v>
      </c>
      <c r="E97" s="11">
        <v>88.428467392339869</v>
      </c>
      <c r="F97" s="11">
        <v>9.7909449068302923</v>
      </c>
      <c r="G97" s="11">
        <v>44.636620335819423</v>
      </c>
      <c r="H97" s="11">
        <v>94.412998085123377</v>
      </c>
      <c r="I97" s="11">
        <v>16.502644283548612</v>
      </c>
      <c r="J97" s="11">
        <v>1.4886810610771022</v>
      </c>
      <c r="K97" s="11">
        <v>2.7946395886834394</v>
      </c>
      <c r="L97" s="11">
        <v>146.92184107791377</v>
      </c>
      <c r="M97" s="11">
        <v>42.769014057972576</v>
      </c>
      <c r="N97" s="11">
        <v>19.261259940200706</v>
      </c>
      <c r="O97" s="11">
        <v>9.1841182854843879</v>
      </c>
      <c r="P97" s="11">
        <v>0.97882771766427046</v>
      </c>
      <c r="Q97" s="11">
        <v>0.9049334482398983</v>
      </c>
      <c r="R97" s="11">
        <v>4.3112500866820689</v>
      </c>
      <c r="S97" s="11">
        <v>1.5219521999861745</v>
      </c>
      <c r="T97" s="11">
        <v>6.8364808863521489</v>
      </c>
      <c r="U97" s="11">
        <v>6.5372864234858384E-5</v>
      </c>
      <c r="V97" s="11">
        <v>4.0407526020157007</v>
      </c>
      <c r="W97" s="11">
        <v>4.811605678511591</v>
      </c>
      <c r="X97" s="11">
        <v>22.075524090652937</v>
      </c>
      <c r="Y97" s="11">
        <v>1.3163454075442584</v>
      </c>
      <c r="Z97" s="11">
        <v>1.7994819651511667</v>
      </c>
      <c r="AA97" s="11">
        <v>0.90227778976037321</v>
      </c>
      <c r="AB97" s="11">
        <v>0.97159171243887732</v>
      </c>
      <c r="AC97" s="11">
        <v>0.38721221027588937</v>
      </c>
      <c r="AD97" s="11">
        <v>2.7797696104208529</v>
      </c>
      <c r="AE97" s="11">
        <v>1.5009089185218945</v>
      </c>
      <c r="AF97" s="11">
        <v>0.44690644450222461</v>
      </c>
      <c r="AG97" s="11">
        <v>99.928420383966312</v>
      </c>
      <c r="AH97" s="11">
        <v>110.24182446040999</v>
      </c>
      <c r="AI97" s="11">
        <v>42.267060379473321</v>
      </c>
      <c r="AJ97" s="11">
        <v>10.232642965167091</v>
      </c>
      <c r="AK97" s="11">
        <v>6.5421133444571584</v>
      </c>
      <c r="AL97" s="11">
        <v>3.1051877979611722</v>
      </c>
      <c r="AM97" s="11">
        <v>3.2288375258508997</v>
      </c>
      <c r="AN97" s="11">
        <v>2.0556821632002711</v>
      </c>
      <c r="AO97" s="11">
        <v>45.513034739169214</v>
      </c>
      <c r="AP97" s="11">
        <v>6.9423642143375268</v>
      </c>
      <c r="AQ97" s="11">
        <v>2.1993312442215869</v>
      </c>
      <c r="AR97" s="11">
        <v>11.391851115071578</v>
      </c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>
        <v>1017.9073753238381</v>
      </c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33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  <c r="FO97" s="11"/>
      <c r="FP97" s="11"/>
      <c r="FQ97" s="11"/>
      <c r="FR97" s="11"/>
      <c r="FS97" s="11"/>
      <c r="FT97" s="11"/>
      <c r="FU97" s="11"/>
      <c r="FV97" s="11"/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Q97" s="11"/>
      <c r="GR97" s="11"/>
      <c r="GS97" s="11"/>
    </row>
    <row r="98" spans="1:201" x14ac:dyDescent="0.3">
      <c r="A98" s="48" t="s">
        <v>7</v>
      </c>
      <c r="B98" s="11">
        <v>99.796998207140675</v>
      </c>
      <c r="C98" s="11">
        <v>8.1861514020869723</v>
      </c>
      <c r="D98" s="11">
        <v>23.98379962726283</v>
      </c>
      <c r="E98" s="11">
        <v>74.528235115221406</v>
      </c>
      <c r="F98" s="11">
        <v>8.2387228390370151</v>
      </c>
      <c r="G98" s="11">
        <v>29.413607100882391</v>
      </c>
      <c r="H98" s="11">
        <v>35.446033909875723</v>
      </c>
      <c r="I98" s="11">
        <v>12.971550688604639</v>
      </c>
      <c r="J98" s="11">
        <v>1.0301643372789326</v>
      </c>
      <c r="K98" s="11">
        <v>2.0003070600147814</v>
      </c>
      <c r="L98" s="11">
        <v>75.991352726001708</v>
      </c>
      <c r="M98" s="11">
        <v>29.826289167903806</v>
      </c>
      <c r="N98" s="11">
        <v>14.712243375231271</v>
      </c>
      <c r="O98" s="11">
        <v>7.66629547968759</v>
      </c>
      <c r="P98" s="11">
        <v>0.59852912775317235</v>
      </c>
      <c r="Q98" s="11">
        <v>0.55334459545359027</v>
      </c>
      <c r="R98" s="11">
        <v>2.4457081867803709</v>
      </c>
      <c r="S98" s="11">
        <v>0.12792546947846892</v>
      </c>
      <c r="T98" s="11">
        <v>14.351001784285405</v>
      </c>
      <c r="U98" s="11">
        <v>1.3722938846376159E-4</v>
      </c>
      <c r="V98" s="11">
        <v>24.431263560587212</v>
      </c>
      <c r="W98" s="11">
        <v>56.653111776362472</v>
      </c>
      <c r="X98" s="11">
        <v>19.658296052345033</v>
      </c>
      <c r="Y98" s="11">
        <v>11.126993902361285</v>
      </c>
      <c r="Z98" s="11">
        <v>10.23821343101069</v>
      </c>
      <c r="AA98" s="11">
        <v>5.1335399656818863</v>
      </c>
      <c r="AB98" s="11">
        <v>6.768705375307583</v>
      </c>
      <c r="AC98" s="11">
        <v>2.6975583833461578</v>
      </c>
      <c r="AD98" s="11">
        <v>7.7024233542905289</v>
      </c>
      <c r="AE98" s="11">
        <v>54.184099577687803</v>
      </c>
      <c r="AF98" s="11">
        <v>16.089607031448452</v>
      </c>
      <c r="AG98" s="11">
        <v>110.9937923803293</v>
      </c>
      <c r="AH98" s="11">
        <v>234.00236504610172</v>
      </c>
      <c r="AI98" s="11">
        <v>197.70810608265393</v>
      </c>
      <c r="AJ98" s="11">
        <v>19.719912388903015</v>
      </c>
      <c r="AK98" s="11">
        <v>32.576911704138453</v>
      </c>
      <c r="AL98" s="11">
        <v>153.10573433257429</v>
      </c>
      <c r="AM98" s="11">
        <v>55.663726488444098</v>
      </c>
      <c r="AN98" s="11">
        <v>85.104911740185756</v>
      </c>
      <c r="AO98" s="11">
        <v>210.62355529637426</v>
      </c>
      <c r="AP98" s="11">
        <v>323.26535770206885</v>
      </c>
      <c r="AQ98" s="11">
        <v>95.404169303454751</v>
      </c>
      <c r="AR98" s="11">
        <v>34.405000418597567</v>
      </c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>
        <v>2209.1257527236239</v>
      </c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33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  <c r="FO98" s="11"/>
      <c r="FP98" s="11"/>
      <c r="FQ98" s="11"/>
      <c r="FR98" s="11"/>
      <c r="FS98" s="11"/>
      <c r="FT98" s="11"/>
      <c r="FU98" s="11"/>
      <c r="FV98" s="11"/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Q98" s="11"/>
      <c r="GR98" s="11"/>
      <c r="GS98" s="11"/>
    </row>
    <row r="99" spans="1:201" x14ac:dyDescent="0.3">
      <c r="A99" s="48" t="s">
        <v>378</v>
      </c>
      <c r="B99" s="11">
        <v>382.2137400430168</v>
      </c>
      <c r="C99" s="11">
        <v>7.3926888837132392</v>
      </c>
      <c r="D99" s="11">
        <v>74.969519684377516</v>
      </c>
      <c r="E99" s="11">
        <v>199.41722559455613</v>
      </c>
      <c r="F99" s="11">
        <v>19.20690891326489</v>
      </c>
      <c r="G99" s="11">
        <v>79.768087036090819</v>
      </c>
      <c r="H99" s="11">
        <v>135.69990937681007</v>
      </c>
      <c r="I99" s="11">
        <v>19.738527172325416</v>
      </c>
      <c r="J99" s="11">
        <v>2.7141752358823168</v>
      </c>
      <c r="K99" s="11">
        <v>5.6851594486858108</v>
      </c>
      <c r="L99" s="11">
        <v>111.70075079015464</v>
      </c>
      <c r="M99" s="11">
        <v>50.804570511148029</v>
      </c>
      <c r="N99" s="11">
        <v>28.400792420613847</v>
      </c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>
        <v>1117.7120551106395</v>
      </c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33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  <c r="FO99" s="11"/>
      <c r="FP99" s="11"/>
      <c r="FQ99" s="11"/>
      <c r="FR99" s="11"/>
      <c r="FS99" s="11"/>
      <c r="FT99" s="11"/>
      <c r="FU99" s="11"/>
      <c r="FV99" s="11"/>
      <c r="FW99" s="11"/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11"/>
      <c r="GO99" s="11"/>
      <c r="GQ99" s="11"/>
      <c r="GR99" s="11"/>
      <c r="GS99" s="11"/>
    </row>
    <row r="100" spans="1:201" x14ac:dyDescent="0.3">
      <c r="A100" s="48" t="s">
        <v>13</v>
      </c>
      <c r="B100" s="11">
        <v>44.345808382176564</v>
      </c>
      <c r="C100" s="11">
        <v>5.4543247594339839</v>
      </c>
      <c r="D100" s="11">
        <v>22.555569936534219</v>
      </c>
      <c r="E100" s="11">
        <v>75.792588935852564</v>
      </c>
      <c r="F100" s="11">
        <v>8.5119137083127363</v>
      </c>
      <c r="G100" s="11">
        <v>36.729662521063709</v>
      </c>
      <c r="H100" s="11">
        <v>58.555595160897269</v>
      </c>
      <c r="I100" s="11">
        <v>22.960440220889357</v>
      </c>
      <c r="J100" s="11">
        <v>1.3060345945205905</v>
      </c>
      <c r="K100" s="11">
        <v>3.7717203834600381</v>
      </c>
      <c r="L100" s="11">
        <v>55.53651608747203</v>
      </c>
      <c r="M100" s="11">
        <v>25.269357540950114</v>
      </c>
      <c r="N100" s="11">
        <v>10.131283552488512</v>
      </c>
      <c r="O100" s="11">
        <v>273.32035298433522</v>
      </c>
      <c r="P100" s="11">
        <v>50.043419536879483</v>
      </c>
      <c r="Q100" s="11">
        <v>48.722374152553868</v>
      </c>
      <c r="R100" s="11">
        <v>131.79237714387054</v>
      </c>
      <c r="S100" s="11">
        <v>46.787472065716535</v>
      </c>
      <c r="T100" s="11">
        <v>45.730836867311858</v>
      </c>
      <c r="U100" s="11">
        <v>4.3729454372371109E-4</v>
      </c>
      <c r="V100" s="11">
        <v>189.02149821316618</v>
      </c>
      <c r="W100" s="11">
        <v>22.602418849674997</v>
      </c>
      <c r="X100" s="11">
        <v>66.816724368649005</v>
      </c>
      <c r="Y100" s="11">
        <v>22.057149873980791</v>
      </c>
      <c r="Z100" s="11">
        <v>91.270673245142973</v>
      </c>
      <c r="AA100" s="11">
        <v>20.030843054615652</v>
      </c>
      <c r="AB100" s="11">
        <v>36.48074200681944</v>
      </c>
      <c r="AC100" s="11">
        <v>12.20476451633276</v>
      </c>
      <c r="AD100" s="11">
        <v>82.584501522011166</v>
      </c>
      <c r="AE100" s="11"/>
      <c r="AF100" s="11">
        <v>19.138867420985434</v>
      </c>
      <c r="AG100" s="11">
        <v>327.54040971770092</v>
      </c>
      <c r="AH100" s="11">
        <v>379.31026267360448</v>
      </c>
      <c r="AI100" s="11">
        <v>576.06747761653639</v>
      </c>
      <c r="AJ100" s="11">
        <v>40.902401049950768</v>
      </c>
      <c r="AK100" s="11">
        <v>76.888929820236271</v>
      </c>
      <c r="AL100" s="11">
        <v>211.83452809622901</v>
      </c>
      <c r="AM100" s="11">
        <v>612.85042868570747</v>
      </c>
      <c r="AN100" s="11">
        <v>97.817980827693859</v>
      </c>
      <c r="AO100" s="11">
        <v>89.309963657622532</v>
      </c>
      <c r="AP100" s="11">
        <v>91.300651209415648</v>
      </c>
      <c r="AQ100" s="11">
        <v>46.955650712619885</v>
      </c>
      <c r="AR100" s="11">
        <v>67.099639739411742</v>
      </c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>
        <v>39.453387810111622</v>
      </c>
      <c r="DK100" s="11">
        <v>4186.8579805174813</v>
      </c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33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  <c r="FO100" s="11"/>
      <c r="FP100" s="11"/>
      <c r="FQ100" s="11"/>
      <c r="FR100" s="11"/>
      <c r="FS100" s="11"/>
      <c r="FT100" s="11"/>
      <c r="FU100" s="11"/>
      <c r="FV100" s="11"/>
      <c r="FW100" s="11"/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11"/>
      <c r="GO100" s="11"/>
      <c r="GQ100" s="11"/>
      <c r="GR100" s="11"/>
      <c r="GS100" s="11"/>
    </row>
    <row r="101" spans="1:201" x14ac:dyDescent="0.3">
      <c r="A101" s="48" t="s">
        <v>448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>
        <v>135.26555695774491</v>
      </c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>
        <v>135.26555695774491</v>
      </c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33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Q101" s="11"/>
      <c r="GR101" s="11"/>
      <c r="GS101" s="11"/>
    </row>
    <row r="102" spans="1:201" x14ac:dyDescent="0.3">
      <c r="A102" s="48" t="s">
        <v>11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>
        <v>3270.5097802572964</v>
      </c>
      <c r="CQ102" s="11">
        <v>135.26555695774491</v>
      </c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>
        <v>196.95626463528504</v>
      </c>
      <c r="DD102" s="11"/>
      <c r="DE102" s="11"/>
      <c r="DF102" s="11"/>
      <c r="DG102" s="11">
        <v>1.4210854715202004E-14</v>
      </c>
      <c r="DH102" s="11"/>
      <c r="DI102" s="11"/>
      <c r="DJ102" s="11">
        <v>179.56725349394884</v>
      </c>
      <c r="DK102" s="11">
        <v>3782.2988553442756</v>
      </c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33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  <c r="FO102" s="11"/>
      <c r="FP102" s="11"/>
      <c r="FQ102" s="11"/>
      <c r="FR102" s="11"/>
      <c r="FS102" s="11"/>
      <c r="FT102" s="11"/>
      <c r="FU102" s="11"/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Q102" s="11"/>
      <c r="GR102" s="11"/>
      <c r="GS102" s="11"/>
    </row>
    <row r="103" spans="1:201" x14ac:dyDescent="0.3">
      <c r="A103" s="48" t="s">
        <v>580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>
        <v>45.846957826815363</v>
      </c>
      <c r="CM103" s="11">
        <v>111.23584180760886</v>
      </c>
      <c r="CN103" s="11">
        <v>34.865669458050426</v>
      </c>
      <c r="CO103" s="11">
        <v>141.21931744522547</v>
      </c>
      <c r="CP103" s="11">
        <v>82.312641958702173</v>
      </c>
      <c r="CQ103" s="11"/>
      <c r="CR103" s="11">
        <v>36.142124871028784</v>
      </c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>
        <v>9.4554890849741842</v>
      </c>
      <c r="DD103" s="11"/>
      <c r="DE103" s="11"/>
      <c r="DF103" s="11"/>
      <c r="DG103" s="11"/>
      <c r="DH103" s="11"/>
      <c r="DI103" s="11"/>
      <c r="DJ103" s="11">
        <v>0.7596678571376051</v>
      </c>
      <c r="DK103" s="11">
        <v>461.8377103095429</v>
      </c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33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  <c r="FO103" s="11"/>
      <c r="FP103" s="11"/>
      <c r="FQ103" s="11"/>
      <c r="FR103" s="11"/>
      <c r="FS103" s="11"/>
      <c r="FT103" s="11"/>
      <c r="FU103" s="11"/>
      <c r="FV103" s="11"/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  <c r="GM103" s="11"/>
      <c r="GN103" s="11"/>
      <c r="GO103" s="11"/>
      <c r="GQ103" s="11"/>
      <c r="GR103" s="11"/>
      <c r="GS103" s="11"/>
    </row>
    <row r="104" spans="1:201" x14ac:dyDescent="0.3">
      <c r="A104" s="48" t="s">
        <v>582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>
        <v>38.698046639806606</v>
      </c>
      <c r="CM104" s="11">
        <v>147.69317666580736</v>
      </c>
      <c r="CN104" s="11">
        <v>72.308532816282494</v>
      </c>
      <c r="CO104" s="11">
        <v>201.24682025379911</v>
      </c>
      <c r="CP104" s="11">
        <v>127.03058699141201</v>
      </c>
      <c r="CQ104" s="11"/>
      <c r="CR104" s="11">
        <v>48.566538049470338</v>
      </c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>
        <v>9.4374041382546316</v>
      </c>
      <c r="DD104" s="11"/>
      <c r="DE104" s="11"/>
      <c r="DF104" s="11"/>
      <c r="DG104" s="11"/>
      <c r="DH104" s="11"/>
      <c r="DI104" s="11"/>
      <c r="DJ104" s="11">
        <v>1.0656429594577315</v>
      </c>
      <c r="DK104" s="11">
        <v>646.04674851429013</v>
      </c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33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  <c r="FO104" s="11"/>
      <c r="FP104" s="11"/>
      <c r="FQ104" s="11"/>
      <c r="FR104" s="11"/>
      <c r="FS104" s="11"/>
      <c r="FT104" s="11"/>
      <c r="FU104" s="11"/>
      <c r="FV104" s="11"/>
      <c r="FW104" s="11"/>
      <c r="FX104" s="11"/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J104" s="11"/>
      <c r="GK104" s="11"/>
      <c r="GL104" s="11"/>
      <c r="GM104" s="11"/>
      <c r="GN104" s="11"/>
      <c r="GO104" s="11"/>
      <c r="GQ104" s="11"/>
      <c r="GR104" s="11"/>
      <c r="GS104" s="11"/>
    </row>
    <row r="105" spans="1:201" x14ac:dyDescent="0.3">
      <c r="A105" s="48" t="s">
        <v>584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>
        <v>37.065486902598423</v>
      </c>
      <c r="CM105" s="11">
        <v>165.73649290964562</v>
      </c>
      <c r="CN105" s="11">
        <v>105.74781900699048</v>
      </c>
      <c r="CO105" s="11">
        <v>249.9940939539315</v>
      </c>
      <c r="CP105" s="11">
        <v>188.07970742169749</v>
      </c>
      <c r="CQ105" s="11"/>
      <c r="CR105" s="11">
        <v>98.486108535951161</v>
      </c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>
        <v>8.6654669405237446</v>
      </c>
      <c r="DD105" s="11"/>
      <c r="DE105" s="11"/>
      <c r="DF105" s="11"/>
      <c r="DG105" s="11"/>
      <c r="DH105" s="11"/>
      <c r="DI105" s="11"/>
      <c r="DJ105" s="11">
        <v>3.1290528575650871</v>
      </c>
      <c r="DK105" s="11">
        <v>856.90422852890345</v>
      </c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/>
      <c r="DY105" s="11"/>
      <c r="DZ105" s="11"/>
      <c r="EA105" s="11"/>
      <c r="EB105" s="11"/>
      <c r="EC105" s="11"/>
      <c r="ED105" s="11"/>
      <c r="EE105" s="11"/>
      <c r="EF105" s="11"/>
      <c r="EG105" s="11"/>
      <c r="EH105" s="11"/>
      <c r="EI105" s="11"/>
      <c r="EJ105" s="11"/>
      <c r="EK105" s="11"/>
      <c r="EL105" s="11"/>
      <c r="EM105" s="11"/>
      <c r="EN105" s="11"/>
      <c r="EO105" s="11"/>
      <c r="EP105" s="11"/>
      <c r="EQ105" s="11"/>
      <c r="ER105" s="11"/>
      <c r="ES105" s="11"/>
      <c r="ET105" s="11"/>
      <c r="EU105" s="11"/>
      <c r="EV105" s="33"/>
      <c r="EW105" s="11"/>
      <c r="EX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11"/>
      <c r="FU105" s="11"/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J105" s="11"/>
      <c r="GK105" s="11"/>
      <c r="GL105" s="11"/>
      <c r="GM105" s="11"/>
      <c r="GN105" s="11"/>
      <c r="GO105" s="11"/>
      <c r="GQ105" s="11"/>
      <c r="GR105" s="11"/>
      <c r="GS105" s="11"/>
    </row>
    <row r="106" spans="1:201" x14ac:dyDescent="0.3">
      <c r="A106" s="48" t="s">
        <v>586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>
        <v>37.473457666584643</v>
      </c>
      <c r="CM106" s="11">
        <v>128.59223956782651</v>
      </c>
      <c r="CN106" s="11">
        <v>204.2753484399793</v>
      </c>
      <c r="CO106" s="11">
        <v>248.79186838099062</v>
      </c>
      <c r="CP106" s="11">
        <v>178.58770187944049</v>
      </c>
      <c r="CQ106" s="11"/>
      <c r="CR106" s="11">
        <v>193.36351696377028</v>
      </c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>
        <v>8.5500030832711786</v>
      </c>
      <c r="DD106" s="11"/>
      <c r="DE106" s="11"/>
      <c r="DF106" s="11"/>
      <c r="DG106" s="11"/>
      <c r="DH106" s="11"/>
      <c r="DI106" s="11"/>
      <c r="DJ106" s="11">
        <v>13.951600021707531</v>
      </c>
      <c r="DK106" s="11">
        <v>1013.5857360035706</v>
      </c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/>
      <c r="DY106" s="11"/>
      <c r="DZ106" s="11"/>
      <c r="EA106" s="11"/>
      <c r="EB106" s="11"/>
      <c r="EC106" s="11"/>
      <c r="ED106" s="11"/>
      <c r="EE106" s="11"/>
      <c r="EF106" s="11"/>
      <c r="EG106" s="11"/>
      <c r="EH106" s="11"/>
      <c r="EI106" s="11"/>
      <c r="EJ106" s="11"/>
      <c r="EK106" s="11"/>
      <c r="EL106" s="11"/>
      <c r="EM106" s="11"/>
      <c r="EN106" s="11"/>
      <c r="EO106" s="11"/>
      <c r="EP106" s="11"/>
      <c r="EQ106" s="11"/>
      <c r="ER106" s="11"/>
      <c r="ES106" s="11"/>
      <c r="ET106" s="11"/>
      <c r="EU106" s="11"/>
      <c r="EV106" s="33"/>
      <c r="EW106" s="11"/>
      <c r="EX106" s="11"/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  <c r="FO106" s="11"/>
      <c r="FP106" s="11"/>
      <c r="FQ106" s="11"/>
      <c r="FR106" s="11"/>
      <c r="FS106" s="11"/>
      <c r="FT106" s="11"/>
      <c r="FU106" s="11"/>
      <c r="FV106" s="11"/>
      <c r="FW106" s="11"/>
      <c r="FX106" s="11"/>
      <c r="FY106" s="11"/>
      <c r="FZ106" s="11"/>
      <c r="GA106" s="11"/>
      <c r="GB106" s="11"/>
      <c r="GC106" s="11"/>
      <c r="GD106" s="11"/>
      <c r="GE106" s="11"/>
      <c r="GF106" s="11"/>
      <c r="GG106" s="11"/>
      <c r="GH106" s="11"/>
      <c r="GI106" s="11"/>
      <c r="GJ106" s="11"/>
      <c r="GK106" s="11"/>
      <c r="GL106" s="11"/>
      <c r="GM106" s="11"/>
      <c r="GN106" s="11"/>
      <c r="GO106" s="11"/>
      <c r="GQ106" s="11"/>
      <c r="GR106" s="11"/>
      <c r="GS106" s="11"/>
    </row>
    <row r="107" spans="1:201" x14ac:dyDescent="0.3">
      <c r="A107" s="48" t="s">
        <v>588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>
        <v>21.140882552542433</v>
      </c>
      <c r="CM107" s="11">
        <v>99.391645264891025</v>
      </c>
      <c r="CN107" s="11">
        <v>261.62539644936487</v>
      </c>
      <c r="CO107" s="11">
        <v>198.0153066920731</v>
      </c>
      <c r="CP107" s="11">
        <v>159.72304672637219</v>
      </c>
      <c r="CQ107" s="11"/>
      <c r="CR107" s="11">
        <v>247.6215081056358</v>
      </c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>
        <v>7.0685125883736415</v>
      </c>
      <c r="DD107" s="11"/>
      <c r="DE107" s="11"/>
      <c r="DF107" s="11"/>
      <c r="DG107" s="11"/>
      <c r="DH107" s="11"/>
      <c r="DI107" s="11"/>
      <c r="DJ107" s="11">
        <v>30.745597446075365</v>
      </c>
      <c r="DK107" s="11">
        <v>1025.3318958253285</v>
      </c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/>
      <c r="DY107" s="11"/>
      <c r="DZ107" s="11"/>
      <c r="EA107" s="11"/>
      <c r="EB107" s="11"/>
      <c r="EC107" s="11"/>
      <c r="ED107" s="11"/>
      <c r="EE107" s="11"/>
      <c r="EF107" s="11"/>
      <c r="EG107" s="11"/>
      <c r="EH107" s="11"/>
      <c r="EI107" s="11"/>
      <c r="EJ107" s="11"/>
      <c r="EK107" s="11"/>
      <c r="EL107" s="11"/>
      <c r="EM107" s="11"/>
      <c r="EN107" s="11"/>
      <c r="EO107" s="11"/>
      <c r="EP107" s="11"/>
      <c r="EQ107" s="11"/>
      <c r="ER107" s="11"/>
      <c r="ES107" s="11"/>
      <c r="ET107" s="11"/>
      <c r="EU107" s="11"/>
      <c r="EV107" s="33"/>
      <c r="EW107" s="11"/>
      <c r="EX107" s="11"/>
      <c r="EY107" s="11"/>
      <c r="EZ107" s="11"/>
      <c r="FA107" s="11"/>
      <c r="FB107" s="11"/>
      <c r="FC107" s="11"/>
      <c r="FD107" s="11"/>
      <c r="FE107" s="11"/>
      <c r="FF107" s="11"/>
      <c r="FG107" s="11"/>
      <c r="FH107" s="11"/>
      <c r="FI107" s="11"/>
      <c r="FJ107" s="11"/>
      <c r="FK107" s="11"/>
      <c r="FL107" s="11"/>
      <c r="FM107" s="11"/>
      <c r="FN107" s="11"/>
      <c r="FO107" s="11"/>
      <c r="FP107" s="11"/>
      <c r="FQ107" s="11"/>
      <c r="FR107" s="11"/>
      <c r="FS107" s="11"/>
      <c r="FT107" s="11"/>
      <c r="FU107" s="11"/>
      <c r="FV107" s="11"/>
      <c r="FW107" s="11"/>
      <c r="FX107" s="11"/>
      <c r="FY107" s="11"/>
      <c r="FZ107" s="11"/>
      <c r="GA107" s="11"/>
      <c r="GB107" s="11"/>
      <c r="GC107" s="11"/>
      <c r="GD107" s="11"/>
      <c r="GE107" s="11"/>
      <c r="GF107" s="11"/>
      <c r="GG107" s="11"/>
      <c r="GH107" s="11"/>
      <c r="GI107" s="11"/>
      <c r="GJ107" s="11"/>
      <c r="GK107" s="11"/>
      <c r="GL107" s="11"/>
      <c r="GM107" s="11"/>
      <c r="GN107" s="11"/>
      <c r="GO107" s="11"/>
      <c r="GQ107" s="11"/>
      <c r="GR107" s="11"/>
      <c r="GS107" s="11"/>
    </row>
    <row r="108" spans="1:201" x14ac:dyDescent="0.3">
      <c r="A108" s="48" t="s">
        <v>379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>
        <v>2.1342306528570272</v>
      </c>
      <c r="CM108" s="11">
        <v>22.62992987833567</v>
      </c>
      <c r="CN108" s="11">
        <v>12.131432434284614</v>
      </c>
      <c r="CO108" s="11">
        <v>1.5123694067112192</v>
      </c>
      <c r="CP108" s="11">
        <v>0.79103300446653257</v>
      </c>
      <c r="CQ108" s="11"/>
      <c r="CR108" s="11">
        <v>7.6085577149411403</v>
      </c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>
        <v>4.9194850842264479</v>
      </c>
      <c r="DD108" s="11"/>
      <c r="DE108" s="11"/>
      <c r="DF108" s="11"/>
      <c r="DG108" s="11"/>
      <c r="DH108" s="11"/>
      <c r="DI108" s="11"/>
      <c r="DJ108" s="11">
        <v>0.44880562341397784</v>
      </c>
      <c r="DK108" s="11">
        <v>52.175843799236631</v>
      </c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X108" s="11"/>
      <c r="DY108" s="11"/>
      <c r="DZ108" s="11"/>
      <c r="EA108" s="11"/>
      <c r="EB108" s="11"/>
      <c r="EC108" s="11"/>
      <c r="ED108" s="11"/>
      <c r="EE108" s="11"/>
      <c r="EF108" s="11"/>
      <c r="EG108" s="11"/>
      <c r="EH108" s="11"/>
      <c r="EI108" s="11"/>
      <c r="EJ108" s="11"/>
      <c r="EK108" s="11"/>
      <c r="EL108" s="11"/>
      <c r="EM108" s="11"/>
      <c r="EN108" s="11"/>
      <c r="EO108" s="11"/>
      <c r="EP108" s="11"/>
      <c r="EQ108" s="11"/>
      <c r="ER108" s="11"/>
      <c r="ES108" s="11"/>
      <c r="ET108" s="11"/>
      <c r="EU108" s="11"/>
      <c r="EV108" s="33"/>
      <c r="EW108" s="11"/>
      <c r="EX108" s="11"/>
      <c r="EY108" s="11"/>
      <c r="EZ108" s="11"/>
      <c r="FA108" s="11"/>
      <c r="FB108" s="11"/>
      <c r="FC108" s="11"/>
      <c r="FD108" s="11"/>
      <c r="FE108" s="11"/>
      <c r="FF108" s="11"/>
      <c r="FG108" s="11"/>
      <c r="FH108" s="11"/>
      <c r="FI108" s="11"/>
      <c r="FJ108" s="11"/>
      <c r="FK108" s="11"/>
      <c r="FL108" s="11"/>
      <c r="FM108" s="11"/>
      <c r="FN108" s="11"/>
      <c r="FO108" s="11"/>
      <c r="FP108" s="11"/>
      <c r="FQ108" s="11"/>
      <c r="FR108" s="11"/>
      <c r="FS108" s="11"/>
      <c r="FT108" s="11"/>
      <c r="FU108" s="11"/>
      <c r="FV108" s="11"/>
      <c r="FW108" s="11"/>
      <c r="FX108" s="11"/>
      <c r="FY108" s="11"/>
      <c r="FZ108" s="11"/>
      <c r="GA108" s="11"/>
      <c r="GB108" s="11"/>
      <c r="GC108" s="11"/>
      <c r="GD108" s="11"/>
      <c r="GE108" s="11"/>
      <c r="GF108" s="11"/>
      <c r="GG108" s="11"/>
      <c r="GH108" s="11"/>
      <c r="GI108" s="11"/>
      <c r="GJ108" s="11"/>
      <c r="GK108" s="11"/>
      <c r="GL108" s="11"/>
      <c r="GM108" s="11"/>
      <c r="GN108" s="11"/>
      <c r="GO108" s="11"/>
      <c r="GQ108" s="11"/>
      <c r="GR108" s="11"/>
      <c r="GS108" s="11"/>
    </row>
    <row r="109" spans="1:201" x14ac:dyDescent="0.3">
      <c r="A109" s="48" t="s">
        <v>380</v>
      </c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>
        <v>2.9314669887311253</v>
      </c>
      <c r="CM109" s="11">
        <v>43.052607182114194</v>
      </c>
      <c r="CN109" s="11">
        <v>30.94648259336855</v>
      </c>
      <c r="CO109" s="11">
        <v>6.503922789046924</v>
      </c>
      <c r="CP109" s="11">
        <v>3.3806360552698509</v>
      </c>
      <c r="CQ109" s="11"/>
      <c r="CR109" s="11">
        <v>33.419782717714703</v>
      </c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>
        <v>6.1351648845830544</v>
      </c>
      <c r="DD109" s="11"/>
      <c r="DE109" s="11"/>
      <c r="DF109" s="11"/>
      <c r="DG109" s="11"/>
      <c r="DH109" s="11"/>
      <c r="DI109" s="11"/>
      <c r="DJ109" s="11">
        <v>0.32771165848014716</v>
      </c>
      <c r="DK109" s="11">
        <v>126.69777486930853</v>
      </c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/>
      <c r="DY109" s="11"/>
      <c r="DZ109" s="11"/>
      <c r="EA109" s="11"/>
      <c r="EB109" s="11"/>
      <c r="EC109" s="11"/>
      <c r="ED109" s="11"/>
      <c r="EE109" s="11"/>
      <c r="EF109" s="11"/>
      <c r="EG109" s="11"/>
      <c r="EH109" s="11"/>
      <c r="EI109" s="11"/>
      <c r="EJ109" s="11"/>
      <c r="EK109" s="11"/>
      <c r="EL109" s="11"/>
      <c r="EM109" s="11"/>
      <c r="EN109" s="11"/>
      <c r="EO109" s="11"/>
      <c r="EP109" s="11"/>
      <c r="EQ109" s="11"/>
      <c r="ER109" s="11"/>
      <c r="ES109" s="11"/>
      <c r="ET109" s="11"/>
      <c r="EU109" s="11"/>
      <c r="EV109" s="33"/>
      <c r="EW109" s="11"/>
      <c r="EX109" s="11"/>
      <c r="EY109" s="11"/>
      <c r="EZ109" s="11"/>
      <c r="FA109" s="11"/>
      <c r="FB109" s="11"/>
      <c r="FC109" s="11"/>
      <c r="FD109" s="11"/>
      <c r="FE109" s="11"/>
      <c r="FF109" s="11"/>
      <c r="FG109" s="11"/>
      <c r="FH109" s="11"/>
      <c r="FI109" s="11"/>
      <c r="FJ109" s="11"/>
      <c r="FK109" s="11"/>
      <c r="FL109" s="11"/>
      <c r="FM109" s="11"/>
      <c r="FN109" s="11"/>
      <c r="FO109" s="11"/>
      <c r="FP109" s="11"/>
      <c r="FQ109" s="11"/>
      <c r="FR109" s="11"/>
      <c r="FS109" s="11"/>
      <c r="FT109" s="11"/>
      <c r="FU109" s="11"/>
      <c r="FV109" s="11"/>
      <c r="FW109" s="11"/>
      <c r="FX109" s="11"/>
      <c r="FY109" s="11"/>
      <c r="FZ109" s="11"/>
      <c r="GA109" s="11"/>
      <c r="GB109" s="11"/>
      <c r="GC109" s="11"/>
      <c r="GD109" s="11"/>
      <c r="GE109" s="11"/>
      <c r="GF109" s="11"/>
      <c r="GG109" s="11"/>
      <c r="GH109" s="11"/>
      <c r="GI109" s="11"/>
      <c r="GJ109" s="11"/>
      <c r="GK109" s="11"/>
      <c r="GL109" s="11"/>
      <c r="GM109" s="11"/>
      <c r="GN109" s="11"/>
      <c r="GO109" s="11"/>
      <c r="GQ109" s="11"/>
      <c r="GR109" s="11"/>
      <c r="GS109" s="11"/>
    </row>
    <row r="110" spans="1:201" x14ac:dyDescent="0.3">
      <c r="A110" s="48" t="s">
        <v>381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>
        <v>4.6601465357288392</v>
      </c>
      <c r="CM110" s="11">
        <v>81.137558114060852</v>
      </c>
      <c r="CN110" s="11">
        <v>77.574121530778754</v>
      </c>
      <c r="CO110" s="11">
        <v>8.4536900532982475</v>
      </c>
      <c r="CP110" s="11">
        <v>5.1487453989519434</v>
      </c>
      <c r="CQ110" s="11"/>
      <c r="CR110" s="11">
        <v>65.644324115071399</v>
      </c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>
        <v>3.4882410151162753</v>
      </c>
      <c r="DD110" s="11"/>
      <c r="DE110" s="11"/>
      <c r="DF110" s="11"/>
      <c r="DG110" s="11"/>
      <c r="DH110" s="11"/>
      <c r="DI110" s="11"/>
      <c r="DJ110" s="11">
        <v>1.4860933471038091</v>
      </c>
      <c r="DK110" s="11">
        <v>247.59292011011013</v>
      </c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/>
      <c r="DY110" s="11"/>
      <c r="DZ110" s="11"/>
      <c r="EA110" s="11"/>
      <c r="EB110" s="11"/>
      <c r="EC110" s="11"/>
      <c r="ED110" s="11"/>
      <c r="EE110" s="11"/>
      <c r="EF110" s="11"/>
      <c r="EG110" s="11"/>
      <c r="EH110" s="11"/>
      <c r="EI110" s="11"/>
      <c r="EJ110" s="11"/>
      <c r="EK110" s="11"/>
      <c r="EL110" s="11"/>
      <c r="EM110" s="11"/>
      <c r="EN110" s="11"/>
      <c r="EO110" s="11"/>
      <c r="EP110" s="11"/>
      <c r="EQ110" s="11"/>
      <c r="ER110" s="11"/>
      <c r="ES110" s="11"/>
      <c r="ET110" s="11"/>
      <c r="EU110" s="11"/>
      <c r="EV110" s="33"/>
      <c r="EW110" s="11"/>
      <c r="EX110" s="11"/>
      <c r="EY110" s="11"/>
      <c r="EZ110" s="11"/>
      <c r="FA110" s="11"/>
      <c r="FB110" s="11"/>
      <c r="FC110" s="11"/>
      <c r="FD110" s="11"/>
      <c r="FE110" s="11"/>
      <c r="FF110" s="11"/>
      <c r="FG110" s="11"/>
      <c r="FH110" s="11"/>
      <c r="FI110" s="11"/>
      <c r="FJ110" s="11"/>
      <c r="FK110" s="11"/>
      <c r="FL110" s="11"/>
      <c r="FM110" s="11"/>
      <c r="FN110" s="11"/>
      <c r="FO110" s="11"/>
      <c r="FP110" s="11"/>
      <c r="FQ110" s="11"/>
      <c r="FR110" s="11"/>
      <c r="FS110" s="11"/>
      <c r="FT110" s="11"/>
      <c r="FU110" s="11"/>
      <c r="FV110" s="11"/>
      <c r="FW110" s="11"/>
      <c r="FX110" s="11"/>
      <c r="FY110" s="11"/>
      <c r="FZ110" s="11"/>
      <c r="GA110" s="11"/>
      <c r="GB110" s="11"/>
      <c r="GC110" s="11"/>
      <c r="GD110" s="11"/>
      <c r="GE110" s="11"/>
      <c r="GF110" s="11"/>
      <c r="GG110" s="11"/>
      <c r="GH110" s="11"/>
      <c r="GI110" s="11"/>
      <c r="GJ110" s="11"/>
      <c r="GK110" s="11"/>
      <c r="GL110" s="11"/>
      <c r="GM110" s="11"/>
      <c r="GN110" s="11"/>
      <c r="GO110" s="11"/>
      <c r="GQ110" s="11"/>
      <c r="GR110" s="11"/>
      <c r="GS110" s="11"/>
    </row>
    <row r="111" spans="1:201" x14ac:dyDescent="0.3">
      <c r="A111" s="48" t="s">
        <v>382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>
        <v>3.6976777569976385</v>
      </c>
      <c r="CM111" s="11">
        <v>107.0438530076749</v>
      </c>
      <c r="CN111" s="11">
        <v>241.82109392052155</v>
      </c>
      <c r="CO111" s="11">
        <v>16.462542183761183</v>
      </c>
      <c r="CP111" s="11">
        <v>9.0803157671892976</v>
      </c>
      <c r="CQ111" s="11"/>
      <c r="CR111" s="11">
        <v>221.33221417541881</v>
      </c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>
        <v>7.7791160243888537</v>
      </c>
      <c r="DD111" s="11"/>
      <c r="DE111" s="11"/>
      <c r="DF111" s="11"/>
      <c r="DG111" s="11"/>
      <c r="DH111" s="11"/>
      <c r="DI111" s="11"/>
      <c r="DJ111" s="11">
        <v>2.2748408082870268</v>
      </c>
      <c r="DK111" s="11">
        <v>609.49165364423925</v>
      </c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X111" s="11"/>
      <c r="DY111" s="11"/>
      <c r="DZ111" s="11"/>
      <c r="EA111" s="11"/>
      <c r="EB111" s="11"/>
      <c r="EC111" s="11"/>
      <c r="ED111" s="11"/>
      <c r="EE111" s="11"/>
      <c r="EF111" s="11"/>
      <c r="EG111" s="11"/>
      <c r="EH111" s="11"/>
      <c r="EI111" s="11"/>
      <c r="EJ111" s="11"/>
      <c r="EK111" s="11"/>
      <c r="EL111" s="11"/>
      <c r="EM111" s="11"/>
      <c r="EN111" s="11"/>
      <c r="EO111" s="11"/>
      <c r="EP111" s="11"/>
      <c r="EQ111" s="11"/>
      <c r="ER111" s="11"/>
      <c r="ES111" s="11"/>
      <c r="ET111" s="11"/>
      <c r="EU111" s="11"/>
      <c r="EV111" s="33"/>
      <c r="EW111" s="11"/>
      <c r="EX111" s="11"/>
      <c r="EY111" s="11"/>
      <c r="EZ111" s="11"/>
      <c r="FA111" s="11"/>
      <c r="FB111" s="11"/>
      <c r="FC111" s="11"/>
      <c r="FD111" s="11"/>
      <c r="FE111" s="11"/>
      <c r="FF111" s="11"/>
      <c r="FG111" s="11"/>
      <c r="FH111" s="11"/>
      <c r="FI111" s="11"/>
      <c r="FJ111" s="11"/>
      <c r="FK111" s="11"/>
      <c r="FL111" s="11"/>
      <c r="FM111" s="11"/>
      <c r="FN111" s="11"/>
      <c r="FO111" s="11"/>
      <c r="FP111" s="11"/>
      <c r="FQ111" s="11"/>
      <c r="FR111" s="11"/>
      <c r="FS111" s="11"/>
      <c r="FT111" s="11"/>
      <c r="FU111" s="11"/>
      <c r="FV111" s="11"/>
      <c r="FW111" s="11"/>
      <c r="FX111" s="11"/>
      <c r="FY111" s="11"/>
      <c r="FZ111" s="11"/>
      <c r="GA111" s="11"/>
      <c r="GB111" s="11"/>
      <c r="GC111" s="11"/>
      <c r="GD111" s="11"/>
      <c r="GE111" s="11"/>
      <c r="GF111" s="11"/>
      <c r="GG111" s="11"/>
      <c r="GH111" s="11"/>
      <c r="GI111" s="11"/>
      <c r="GJ111" s="11"/>
      <c r="GK111" s="11"/>
      <c r="GL111" s="11"/>
      <c r="GM111" s="11"/>
      <c r="GN111" s="11"/>
      <c r="GO111" s="11"/>
      <c r="GQ111" s="11"/>
      <c r="GR111" s="11"/>
      <c r="GS111" s="11"/>
    </row>
    <row r="112" spans="1:201" x14ac:dyDescent="0.3">
      <c r="A112" s="48" t="s">
        <v>383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>
        <v>2.5492104487397564</v>
      </c>
      <c r="CM112" s="11">
        <v>111.39403092587338</v>
      </c>
      <c r="CN112" s="11">
        <v>1167.8298560740031</v>
      </c>
      <c r="CO112" s="11">
        <v>45.512123951802316</v>
      </c>
      <c r="CP112" s="11">
        <v>35.660019320034863</v>
      </c>
      <c r="CQ112" s="11"/>
      <c r="CR112" s="11">
        <v>1950.474491170218</v>
      </c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>
        <v>19.927058209288585</v>
      </c>
      <c r="DD112" s="11"/>
      <c r="DE112" s="11"/>
      <c r="DF112" s="11"/>
      <c r="DG112" s="11"/>
      <c r="DH112" s="11"/>
      <c r="DI112" s="11"/>
      <c r="DJ112" s="11">
        <v>98.201105903205971</v>
      </c>
      <c r="DK112" s="11">
        <v>3431.5478960031664</v>
      </c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  <c r="DW112" s="11"/>
      <c r="DX112" s="11"/>
      <c r="DY112" s="11"/>
      <c r="DZ112" s="11"/>
      <c r="EA112" s="11"/>
      <c r="EB112" s="11"/>
      <c r="EC112" s="11"/>
      <c r="ED112" s="11"/>
      <c r="EE112" s="11"/>
      <c r="EF112" s="11"/>
      <c r="EG112" s="11"/>
      <c r="EH112" s="11"/>
      <c r="EI112" s="11"/>
      <c r="EJ112" s="11"/>
      <c r="EK112" s="11"/>
      <c r="EL112" s="11"/>
      <c r="EM112" s="11"/>
      <c r="EN112" s="11"/>
      <c r="EO112" s="11"/>
      <c r="EP112" s="11"/>
      <c r="EQ112" s="11"/>
      <c r="ER112" s="11"/>
      <c r="ES112" s="11"/>
      <c r="ET112" s="11"/>
      <c r="EU112" s="11"/>
      <c r="EV112" s="33"/>
      <c r="EW112" s="11"/>
      <c r="EX112" s="11"/>
      <c r="EY112" s="11"/>
      <c r="EZ112" s="11"/>
      <c r="FA112" s="11"/>
      <c r="FB112" s="11"/>
      <c r="FC112" s="11"/>
      <c r="FD112" s="11"/>
      <c r="FE112" s="11"/>
      <c r="FF112" s="11"/>
      <c r="FG112" s="11"/>
      <c r="FH112" s="11"/>
      <c r="FI112" s="11"/>
      <c r="FJ112" s="11"/>
      <c r="FK112" s="11"/>
      <c r="FL112" s="11"/>
      <c r="FM112" s="11"/>
      <c r="FN112" s="11"/>
      <c r="FO112" s="11"/>
      <c r="FP112" s="11"/>
      <c r="FQ112" s="11"/>
      <c r="FR112" s="11"/>
      <c r="FS112" s="11"/>
      <c r="FT112" s="11"/>
      <c r="FU112" s="11"/>
      <c r="FV112" s="11"/>
      <c r="FW112" s="11"/>
      <c r="FX112" s="11"/>
      <c r="FY112" s="11"/>
      <c r="FZ112" s="11"/>
      <c r="GA112" s="11"/>
      <c r="GB112" s="11"/>
      <c r="GC112" s="11"/>
      <c r="GD112" s="11"/>
      <c r="GE112" s="11"/>
      <c r="GF112" s="11"/>
      <c r="GG112" s="11"/>
      <c r="GH112" s="11"/>
      <c r="GI112" s="11"/>
      <c r="GJ112" s="11"/>
      <c r="GK112" s="11"/>
      <c r="GL112" s="11"/>
      <c r="GM112" s="11"/>
      <c r="GN112" s="11"/>
      <c r="GO112" s="11"/>
      <c r="GQ112" s="11"/>
      <c r="GR112" s="11"/>
      <c r="GS112" s="11"/>
    </row>
    <row r="113" spans="1:201" x14ac:dyDescent="0.3">
      <c r="A113" s="48" t="s">
        <v>21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>
        <v>199.19264705839538</v>
      </c>
      <c r="CS113" s="11">
        <v>5.797214275944846E-2</v>
      </c>
      <c r="CT113" s="11">
        <v>0.27123704848853586</v>
      </c>
      <c r="CU113" s="11">
        <v>0.61971215886925368</v>
      </c>
      <c r="CV113" s="11">
        <v>1.5145257722296805</v>
      </c>
      <c r="CW113" s="11">
        <v>2.4023538196121641</v>
      </c>
      <c r="CX113" s="11">
        <v>6.778367872643265E-2</v>
      </c>
      <c r="CY113" s="11">
        <v>4.3771924883464014E-2</v>
      </c>
      <c r="CZ113" s="11">
        <v>0.24473509889029976</v>
      </c>
      <c r="DA113" s="11">
        <v>1.0732997597494855</v>
      </c>
      <c r="DB113" s="11">
        <v>17.247017588877636</v>
      </c>
      <c r="DC113" s="11"/>
      <c r="DD113" s="11">
        <v>737.12793833219052</v>
      </c>
      <c r="DE113" s="11">
        <v>140.6547312578773</v>
      </c>
      <c r="DF113" s="11">
        <v>677.61915426251812</v>
      </c>
      <c r="DG113" s="11"/>
      <c r="DH113" s="11"/>
      <c r="DI113" s="11"/>
      <c r="DJ113" s="11">
        <v>29.540230777366514</v>
      </c>
      <c r="DK113" s="11">
        <v>1807.6771106814342</v>
      </c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  <c r="DW113" s="11"/>
      <c r="DX113" s="11"/>
      <c r="DY113" s="11"/>
      <c r="DZ113" s="11"/>
      <c r="EA113" s="11"/>
      <c r="EB113" s="11"/>
      <c r="EC113" s="11"/>
      <c r="ED113" s="11"/>
      <c r="EE113" s="11"/>
      <c r="EF113" s="11"/>
      <c r="EG113" s="11"/>
      <c r="EH113" s="11"/>
      <c r="EI113" s="11"/>
      <c r="EJ113" s="11"/>
      <c r="EK113" s="11"/>
      <c r="EL113" s="11"/>
      <c r="EM113" s="11"/>
      <c r="EN113" s="11"/>
      <c r="EO113" s="11"/>
      <c r="EP113" s="11"/>
      <c r="EQ113" s="11"/>
      <c r="ER113" s="11"/>
      <c r="ES113" s="11"/>
      <c r="ET113" s="11"/>
      <c r="EU113" s="11"/>
      <c r="EV113" s="33"/>
      <c r="EW113" s="11"/>
      <c r="EX113" s="11"/>
      <c r="EY113" s="11"/>
      <c r="EZ113" s="11"/>
      <c r="FA113" s="11"/>
      <c r="FB113" s="11"/>
      <c r="FC113" s="11"/>
      <c r="FD113" s="11"/>
      <c r="FE113" s="11"/>
      <c r="FF113" s="11"/>
      <c r="FG113" s="11"/>
      <c r="FH113" s="11"/>
      <c r="FI113" s="11"/>
      <c r="FJ113" s="11"/>
      <c r="FK113" s="11"/>
      <c r="FL113" s="11"/>
      <c r="FM113" s="11"/>
      <c r="FN113" s="11"/>
      <c r="FO113" s="11"/>
      <c r="FP113" s="11"/>
      <c r="FQ113" s="11"/>
      <c r="FR113" s="11"/>
      <c r="FS113" s="11"/>
      <c r="FT113" s="11"/>
      <c r="FU113" s="11"/>
      <c r="FV113" s="11"/>
      <c r="FW113" s="11"/>
      <c r="FX113" s="11"/>
      <c r="FY113" s="11"/>
      <c r="FZ113" s="11"/>
      <c r="GA113" s="11"/>
      <c r="GB113" s="11"/>
      <c r="GC113" s="11"/>
      <c r="GD113" s="11"/>
      <c r="GE113" s="11"/>
      <c r="GF113" s="11"/>
      <c r="GG113" s="11"/>
      <c r="GH113" s="11"/>
      <c r="GI113" s="11"/>
      <c r="GJ113" s="11"/>
      <c r="GK113" s="11"/>
      <c r="GL113" s="11"/>
      <c r="GM113" s="11"/>
      <c r="GN113" s="11"/>
      <c r="GO113" s="11"/>
      <c r="GQ113" s="11"/>
      <c r="GR113" s="11"/>
      <c r="GS113" s="11"/>
    </row>
    <row r="114" spans="1:201" x14ac:dyDescent="0.3">
      <c r="A114" s="48" t="s">
        <v>16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>
        <v>325.5096585923493</v>
      </c>
      <c r="CS114" s="11">
        <v>0.88886755616099389</v>
      </c>
      <c r="CT114" s="11">
        <v>4.170680511793404</v>
      </c>
      <c r="CU114" s="11">
        <v>9.5949657979167782</v>
      </c>
      <c r="CV114" s="11">
        <v>24.530312769570955</v>
      </c>
      <c r="CW114" s="11">
        <v>39.394625255107471</v>
      </c>
      <c r="CX114" s="11">
        <v>0.50154181968219413</v>
      </c>
      <c r="CY114" s="11">
        <v>1.3647839705169227</v>
      </c>
      <c r="CZ114" s="11">
        <v>3.8751700134128813</v>
      </c>
      <c r="DA114" s="11">
        <v>18.557669708586417</v>
      </c>
      <c r="DB114" s="11">
        <v>308.73966233709336</v>
      </c>
      <c r="DC114" s="11"/>
      <c r="DD114" s="11"/>
      <c r="DE114" s="11"/>
      <c r="DF114" s="11"/>
      <c r="DG114" s="11"/>
      <c r="DH114" s="11"/>
      <c r="DI114" s="11"/>
      <c r="DJ114" s="11"/>
      <c r="DK114" s="11">
        <v>737.12793833219064</v>
      </c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/>
      <c r="DY114" s="11"/>
      <c r="DZ114" s="11"/>
      <c r="EA114" s="11"/>
      <c r="EB114" s="11"/>
      <c r="EC114" s="11"/>
      <c r="ED114" s="11"/>
      <c r="EE114" s="11"/>
      <c r="EF114" s="11"/>
      <c r="EG114" s="11"/>
      <c r="EH114" s="11"/>
      <c r="EI114" s="11"/>
      <c r="EJ114" s="11"/>
      <c r="EK114" s="11"/>
      <c r="EL114" s="11"/>
      <c r="EM114" s="11"/>
      <c r="EN114" s="11"/>
      <c r="EO114" s="11"/>
      <c r="EP114" s="11"/>
      <c r="EQ114" s="11"/>
      <c r="ER114" s="11"/>
      <c r="ES114" s="11"/>
      <c r="ET114" s="11"/>
      <c r="EU114" s="11"/>
      <c r="EV114" s="33"/>
      <c r="EW114" s="11"/>
      <c r="EX114" s="11"/>
      <c r="EY114" s="11"/>
      <c r="EZ114" s="11"/>
      <c r="FA114" s="11"/>
      <c r="FB114" s="11"/>
      <c r="FC114" s="11"/>
      <c r="FD114" s="11"/>
      <c r="FE114" s="11"/>
      <c r="FF114" s="11"/>
      <c r="FG114" s="11"/>
      <c r="FH114" s="11"/>
      <c r="FI114" s="11"/>
      <c r="FJ114" s="11"/>
      <c r="FK114" s="11"/>
      <c r="FL114" s="11"/>
      <c r="FM114" s="11"/>
      <c r="FN114" s="11"/>
      <c r="FO114" s="11"/>
      <c r="FP114" s="11"/>
      <c r="FQ114" s="11"/>
      <c r="FR114" s="11"/>
      <c r="FS114" s="11"/>
      <c r="FT114" s="11"/>
      <c r="FU114" s="11"/>
      <c r="FV114" s="11"/>
      <c r="FW114" s="11"/>
      <c r="FX114" s="11"/>
      <c r="FY114" s="11"/>
      <c r="FZ114" s="11"/>
      <c r="GA114" s="11"/>
      <c r="GB114" s="11"/>
      <c r="GC114" s="11"/>
      <c r="GD114" s="11"/>
      <c r="GE114" s="11"/>
      <c r="GF114" s="11"/>
      <c r="GG114" s="11"/>
      <c r="GH114" s="11"/>
      <c r="GI114" s="11"/>
      <c r="GJ114" s="11"/>
      <c r="GK114" s="11"/>
      <c r="GL114" s="11"/>
      <c r="GM114" s="11"/>
      <c r="GN114" s="11"/>
      <c r="GO114" s="11"/>
      <c r="GQ114" s="11"/>
      <c r="GR114" s="11"/>
      <c r="GS114" s="11"/>
    </row>
    <row r="115" spans="1:201" x14ac:dyDescent="0.3">
      <c r="A115" s="48" t="s">
        <v>17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>
        <v>0.33256418520989173</v>
      </c>
      <c r="AT115" s="11">
        <v>0.18712326667922269</v>
      </c>
      <c r="AU115" s="11">
        <v>12.521777094265234</v>
      </c>
      <c r="AV115" s="11">
        <v>1.9415220282689256</v>
      </c>
      <c r="AW115" s="11">
        <v>8.4097090698493193E-2</v>
      </c>
      <c r="AX115" s="11">
        <v>9.723445998060477E-3</v>
      </c>
      <c r="AY115" s="11">
        <v>0.17574929779465456</v>
      </c>
      <c r="AZ115" s="11"/>
      <c r="BA115" s="11">
        <v>1.0007935167204192</v>
      </c>
      <c r="BB115" s="11"/>
      <c r="BC115" s="11">
        <v>0.51082097116248881</v>
      </c>
      <c r="BD115" s="11">
        <v>4.4407139117694235E-2</v>
      </c>
      <c r="BE115" s="11">
        <v>0.10444988237169285</v>
      </c>
      <c r="BF115" s="11">
        <v>5.8536897383175855E-3</v>
      </c>
      <c r="BG115" s="11">
        <v>5.6929906167000145E-2</v>
      </c>
      <c r="BH115" s="11">
        <v>4.5290745972909677E-2</v>
      </c>
      <c r="BI115" s="11">
        <v>6.1354956412257257E-4</v>
      </c>
      <c r="BJ115" s="11">
        <v>1.4799134550072251E-3</v>
      </c>
      <c r="BK115" s="11">
        <v>0.12817637873691984</v>
      </c>
      <c r="BL115" s="11"/>
      <c r="BM115" s="11">
        <v>24.849785504703426</v>
      </c>
      <c r="BN115" s="11">
        <v>1.6849756468487189</v>
      </c>
      <c r="BO115" s="11">
        <v>16.083008491573835</v>
      </c>
      <c r="BP115" s="11">
        <v>5.9570003663894227</v>
      </c>
      <c r="BQ115" s="11"/>
      <c r="BR115" s="11">
        <v>21.607397687463884</v>
      </c>
      <c r="BS115" s="11">
        <v>4.5531672790531852</v>
      </c>
      <c r="BT115" s="11">
        <v>16.572813938627711</v>
      </c>
      <c r="BU115" s="11">
        <v>27.683963606205069</v>
      </c>
      <c r="BV115" s="11">
        <v>4.5112466350907239</v>
      </c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>
        <v>140.65473125787699</v>
      </c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/>
      <c r="DY115" s="11"/>
      <c r="DZ115" s="11"/>
      <c r="EA115" s="11"/>
      <c r="EB115" s="11"/>
      <c r="EC115" s="11"/>
      <c r="ED115" s="11"/>
      <c r="EE115" s="11"/>
      <c r="EF115" s="11"/>
      <c r="EG115" s="11"/>
      <c r="EH115" s="11"/>
      <c r="EI115" s="11"/>
      <c r="EJ115" s="11"/>
      <c r="EK115" s="11"/>
      <c r="EL115" s="11"/>
      <c r="EM115" s="11"/>
      <c r="EN115" s="11"/>
      <c r="EO115" s="11"/>
      <c r="EP115" s="11"/>
      <c r="EQ115" s="11"/>
      <c r="ER115" s="11"/>
      <c r="ES115" s="11"/>
      <c r="ET115" s="11"/>
      <c r="EU115" s="11"/>
      <c r="EV115" s="33"/>
      <c r="EW115" s="11"/>
      <c r="EX115" s="11"/>
      <c r="EY115" s="11"/>
      <c r="EZ115" s="11"/>
      <c r="FA115" s="11"/>
      <c r="FB115" s="11"/>
      <c r="FC115" s="11"/>
      <c r="FD115" s="11"/>
      <c r="FE115" s="11"/>
      <c r="FF115" s="11"/>
      <c r="FG115" s="11"/>
      <c r="FH115" s="11"/>
      <c r="FI115" s="11"/>
      <c r="FJ115" s="11"/>
      <c r="FK115" s="11"/>
      <c r="FL115" s="11"/>
      <c r="FM115" s="11"/>
      <c r="FN115" s="11"/>
      <c r="FO115" s="11"/>
      <c r="FP115" s="11"/>
      <c r="FQ115" s="11"/>
      <c r="FR115" s="11"/>
      <c r="FS115" s="11"/>
      <c r="FT115" s="11"/>
      <c r="FU115" s="11"/>
      <c r="FV115" s="11"/>
      <c r="FW115" s="11"/>
      <c r="FX115" s="11"/>
      <c r="FY115" s="11"/>
      <c r="FZ115" s="11"/>
      <c r="GA115" s="11"/>
      <c r="GB115" s="11"/>
      <c r="GC115" s="11"/>
      <c r="GD115" s="11"/>
      <c r="GE115" s="11"/>
      <c r="GF115" s="11"/>
      <c r="GG115" s="11"/>
      <c r="GH115" s="11"/>
      <c r="GI115" s="11"/>
      <c r="GJ115" s="11"/>
      <c r="GK115" s="11"/>
      <c r="GL115" s="11"/>
      <c r="GM115" s="11"/>
      <c r="GN115" s="11"/>
      <c r="GO115" s="11"/>
      <c r="GQ115" s="11"/>
      <c r="GR115" s="11"/>
      <c r="GS115" s="11"/>
    </row>
    <row r="116" spans="1:201" x14ac:dyDescent="0.3">
      <c r="A116" s="48" t="s">
        <v>19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>
        <v>7.433720405742697E-4</v>
      </c>
      <c r="AW116" s="11">
        <v>9.6733841801361145E-5</v>
      </c>
      <c r="AX116" s="11"/>
      <c r="AY116" s="11">
        <v>0.8962706204380867</v>
      </c>
      <c r="AZ116" s="11">
        <v>15.93136298791412</v>
      </c>
      <c r="BA116" s="11">
        <v>0.89626879468300558</v>
      </c>
      <c r="BB116" s="11">
        <v>4.281162182089381</v>
      </c>
      <c r="BC116" s="11">
        <v>0.29151910360370437</v>
      </c>
      <c r="BD116" s="11">
        <v>12.287846480862239</v>
      </c>
      <c r="BE116" s="11">
        <v>4.0844964464468898</v>
      </c>
      <c r="BF116" s="11">
        <v>43.911262662247502</v>
      </c>
      <c r="BG116" s="11">
        <v>9.9091017470745264</v>
      </c>
      <c r="BH116" s="11">
        <v>16.226282568162489</v>
      </c>
      <c r="BI116" s="11"/>
      <c r="BJ116" s="11">
        <v>8.7204331867173472</v>
      </c>
      <c r="BK116" s="11">
        <v>3.2040788993069738</v>
      </c>
      <c r="BL116" s="11"/>
      <c r="BM116" s="11">
        <v>124.70685429797881</v>
      </c>
      <c r="BN116" s="11">
        <v>106.26801354051656</v>
      </c>
      <c r="BO116" s="11">
        <v>31.530284227241264</v>
      </c>
      <c r="BP116" s="11">
        <v>10.624483127092885</v>
      </c>
      <c r="BQ116" s="11"/>
      <c r="BR116" s="11">
        <v>86.536717957492769</v>
      </c>
      <c r="BS116" s="11">
        <v>0.92352980916668392</v>
      </c>
      <c r="BT116" s="11">
        <v>12.834616117346815</v>
      </c>
      <c r="BU116" s="11">
        <v>26.426912430147674</v>
      </c>
      <c r="BV116" s="11">
        <v>11.190998852129166</v>
      </c>
      <c r="BW116" s="11">
        <v>13.683323318995553</v>
      </c>
      <c r="BX116" s="11">
        <v>6.0373779430982211</v>
      </c>
      <c r="BY116" s="11"/>
      <c r="BZ116" s="11">
        <v>23.984130784880247</v>
      </c>
      <c r="CA116" s="11">
        <v>7.6468157237251626</v>
      </c>
      <c r="CB116" s="11">
        <v>48.514764962681241</v>
      </c>
      <c r="CC116" s="11">
        <v>18.665391635518056</v>
      </c>
      <c r="CD116" s="11">
        <v>3.4805676122370399</v>
      </c>
      <c r="CE116" s="11"/>
      <c r="CF116" s="11">
        <v>19.424345878356906</v>
      </c>
      <c r="CG116" s="11"/>
      <c r="CH116" s="11"/>
      <c r="CI116" s="11"/>
      <c r="CJ116" s="11">
        <v>4.4991002584847015</v>
      </c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>
        <v>677.61915426251835</v>
      </c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/>
      <c r="DY116" s="11"/>
      <c r="DZ116" s="11"/>
      <c r="EA116" s="11"/>
      <c r="EB116" s="11"/>
      <c r="EC116" s="11"/>
      <c r="ED116" s="11"/>
      <c r="EE116" s="11"/>
      <c r="EF116" s="11"/>
      <c r="EG116" s="11"/>
      <c r="EH116" s="11"/>
      <c r="EI116" s="11"/>
      <c r="EJ116" s="11"/>
      <c r="EK116" s="11"/>
      <c r="EL116" s="11"/>
      <c r="EM116" s="11"/>
      <c r="EN116" s="11"/>
      <c r="EO116" s="11"/>
      <c r="EP116" s="11"/>
      <c r="EQ116" s="11"/>
      <c r="ER116" s="11"/>
      <c r="ES116" s="11"/>
      <c r="ET116" s="11"/>
      <c r="EU116" s="11"/>
      <c r="EV116" s="33"/>
      <c r="EW116" s="11"/>
      <c r="EX116" s="11"/>
      <c r="EY116" s="11"/>
      <c r="EZ116" s="11"/>
      <c r="FA116" s="11"/>
      <c r="FB116" s="11"/>
      <c r="FC116" s="11"/>
      <c r="FD116" s="11"/>
      <c r="FE116" s="11"/>
      <c r="FF116" s="11"/>
      <c r="FG116" s="11"/>
      <c r="FH116" s="11"/>
      <c r="FI116" s="11"/>
      <c r="FJ116" s="11"/>
      <c r="FK116" s="11"/>
      <c r="FL116" s="11"/>
      <c r="FM116" s="11"/>
      <c r="FN116" s="11"/>
      <c r="FO116" s="11"/>
      <c r="FP116" s="11"/>
      <c r="FQ116" s="11"/>
      <c r="FR116" s="11"/>
      <c r="FS116" s="11"/>
      <c r="FT116" s="11"/>
      <c r="FU116" s="11"/>
      <c r="FV116" s="11"/>
      <c r="FW116" s="11"/>
      <c r="FX116" s="11"/>
      <c r="FY116" s="11"/>
      <c r="FZ116" s="11"/>
      <c r="GA116" s="11"/>
      <c r="GB116" s="11"/>
      <c r="GC116" s="11"/>
      <c r="GD116" s="11"/>
      <c r="GE116" s="11"/>
      <c r="GF116" s="11"/>
      <c r="GG116" s="11"/>
      <c r="GH116" s="11"/>
      <c r="GI116" s="11"/>
      <c r="GJ116" s="11"/>
      <c r="GK116" s="11"/>
      <c r="GL116" s="11"/>
      <c r="GM116" s="11"/>
      <c r="GN116" s="11"/>
      <c r="GO116" s="11"/>
      <c r="GQ116" s="11"/>
      <c r="GR116" s="11"/>
      <c r="GS116" s="11"/>
    </row>
    <row r="117" spans="1:201" x14ac:dyDescent="0.3">
      <c r="A117" s="48" t="s">
        <v>447</v>
      </c>
      <c r="B117" s="11"/>
      <c r="C117" s="11"/>
      <c r="D117" s="11"/>
      <c r="E117" s="11"/>
      <c r="F117" s="11"/>
      <c r="G117" s="11"/>
      <c r="H117" s="11"/>
      <c r="I117" s="11"/>
      <c r="J117" s="11">
        <v>1.7347234759768071E-18</v>
      </c>
      <c r="K117" s="11"/>
      <c r="L117" s="11"/>
      <c r="M117" s="11"/>
      <c r="N117" s="11"/>
      <c r="O117" s="11"/>
      <c r="P117" s="11">
        <v>2.2204460492503131E-16</v>
      </c>
      <c r="Q117" s="11"/>
      <c r="R117" s="11"/>
      <c r="S117" s="11"/>
      <c r="T117" s="11">
        <v>3.2186070967009179</v>
      </c>
      <c r="U117" s="11"/>
      <c r="V117" s="11">
        <v>2.8834940628504308E-2</v>
      </c>
      <c r="W117" s="11">
        <v>0.43840390445242328</v>
      </c>
      <c r="X117" s="11">
        <v>1.3854643609159787</v>
      </c>
      <c r="Y117" s="11">
        <v>0.78775575390007324</v>
      </c>
      <c r="Z117" s="11">
        <v>0.47242296080632218</v>
      </c>
      <c r="AA117" s="11">
        <v>1.5036976183588315</v>
      </c>
      <c r="AB117" s="11">
        <v>0.87412115125215895</v>
      </c>
      <c r="AC117" s="11">
        <v>0.6843884072189641</v>
      </c>
      <c r="AD117" s="11">
        <v>2.610619913482136</v>
      </c>
      <c r="AE117" s="11"/>
      <c r="AF117" s="11">
        <v>0.23619660314211666</v>
      </c>
      <c r="AG117" s="11">
        <v>9.4897219952916174</v>
      </c>
      <c r="AH117" s="11">
        <v>5.4105837528361427</v>
      </c>
      <c r="AI117" s="11">
        <v>11.481739791538644</v>
      </c>
      <c r="AJ117" s="11">
        <v>3.223900162204842</v>
      </c>
      <c r="AK117" s="11">
        <v>0.31972341492545819</v>
      </c>
      <c r="AL117" s="11">
        <v>0.32666112569684502</v>
      </c>
      <c r="AM117" s="11">
        <v>0.88036421806406784</v>
      </c>
      <c r="AN117" s="11">
        <v>1.1166400179608242</v>
      </c>
      <c r="AO117" s="11">
        <v>3.6763500961296369</v>
      </c>
      <c r="AP117" s="11">
        <v>3.0239938997010167</v>
      </c>
      <c r="AQ117" s="11">
        <v>8.1961338621900581E-2</v>
      </c>
      <c r="AR117" s="11">
        <v>0.3981989111387878</v>
      </c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>
        <v>-0.21643053064895246</v>
      </c>
      <c r="CT117" s="11">
        <v>-0.84082580348998048</v>
      </c>
      <c r="CU117" s="11">
        <v>-1.7824385097461954</v>
      </c>
      <c r="CV117" s="11">
        <v>-3.3390396764084493</v>
      </c>
      <c r="CW117" s="11">
        <v>-4.4901446926581423</v>
      </c>
      <c r="CX117" s="11">
        <v>-0.20663061090696161</v>
      </c>
      <c r="CY117" s="11">
        <v>-0.64625173879746112</v>
      </c>
      <c r="CZ117" s="11">
        <v>-2.0393595183795248</v>
      </c>
      <c r="DA117" s="11">
        <v>-5.5395396330457976</v>
      </c>
      <c r="DB117" s="11">
        <v>-32.56969072088674</v>
      </c>
      <c r="DC117" s="11"/>
      <c r="DD117" s="11"/>
      <c r="DE117" s="11"/>
      <c r="DF117" s="11"/>
      <c r="DG117" s="11"/>
      <c r="DH117" s="11"/>
      <c r="DI117" s="11"/>
      <c r="DJ117" s="11"/>
      <c r="DK117" s="11">
        <v>1.4210854715202004E-14</v>
      </c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  <c r="DW117" s="11"/>
      <c r="DX117" s="11"/>
      <c r="DY117" s="11"/>
      <c r="DZ117" s="11"/>
      <c r="EA117" s="11"/>
      <c r="EB117" s="11"/>
      <c r="EC117" s="11"/>
      <c r="ED117" s="11"/>
      <c r="EE117" s="11"/>
      <c r="EF117" s="11"/>
      <c r="EG117" s="11"/>
      <c r="EH117" s="11"/>
      <c r="EI117" s="11"/>
      <c r="EJ117" s="11"/>
      <c r="EK117" s="11"/>
      <c r="EL117" s="11"/>
      <c r="EM117" s="11"/>
      <c r="EN117" s="11"/>
      <c r="EO117" s="11"/>
      <c r="EP117" s="11"/>
      <c r="EQ117" s="11"/>
      <c r="ER117" s="11"/>
      <c r="ES117" s="11"/>
      <c r="ET117" s="11"/>
      <c r="EU117" s="11"/>
      <c r="EV117" s="33"/>
      <c r="EW117" s="11"/>
      <c r="EX117" s="11"/>
      <c r="EY117" s="11"/>
      <c r="EZ117" s="11"/>
      <c r="FA117" s="11"/>
      <c r="FB117" s="11"/>
      <c r="FC117" s="11"/>
      <c r="FD117" s="11"/>
      <c r="FE117" s="11"/>
      <c r="FF117" s="11"/>
      <c r="FG117" s="11"/>
      <c r="FH117" s="11"/>
      <c r="FI117" s="11"/>
      <c r="FJ117" s="11"/>
      <c r="FK117" s="11"/>
      <c r="FL117" s="11"/>
      <c r="FM117" s="11"/>
      <c r="FN117" s="11"/>
      <c r="FO117" s="11"/>
      <c r="FP117" s="11"/>
      <c r="FQ117" s="11"/>
      <c r="FR117" s="11"/>
      <c r="FS117" s="11"/>
      <c r="FT117" s="11"/>
      <c r="FU117" s="11"/>
      <c r="FV117" s="11"/>
      <c r="FW117" s="11"/>
      <c r="FX117" s="11"/>
      <c r="FY117" s="11"/>
      <c r="FZ117" s="11"/>
      <c r="GA117" s="11"/>
      <c r="GB117" s="11"/>
      <c r="GC117" s="11"/>
      <c r="GD117" s="11"/>
      <c r="GE117" s="11"/>
      <c r="GF117" s="11"/>
      <c r="GG117" s="11"/>
      <c r="GH117" s="11"/>
      <c r="GI117" s="11"/>
      <c r="GJ117" s="11"/>
      <c r="GK117" s="11"/>
      <c r="GL117" s="11"/>
      <c r="GM117" s="11"/>
      <c r="GN117" s="11"/>
      <c r="GO117" s="11"/>
      <c r="GQ117" s="11"/>
      <c r="GR117" s="11"/>
      <c r="GS117" s="11"/>
    </row>
    <row r="118" spans="1:201" x14ac:dyDescent="0.3">
      <c r="A118" s="48" t="s">
        <v>23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>
        <v>354.93738327430941</v>
      </c>
      <c r="CS118" s="11">
        <v>6.190684028911293</v>
      </c>
      <c r="CT118" s="11">
        <v>13.710862400902185</v>
      </c>
      <c r="CU118" s="11">
        <v>32.134146298944081</v>
      </c>
      <c r="CV118" s="11">
        <v>71.206350676057909</v>
      </c>
      <c r="CW118" s="11">
        <v>120.84909660765138</v>
      </c>
      <c r="CX118" s="11">
        <v>0.51216239957300846</v>
      </c>
      <c r="CY118" s="11">
        <v>4.087212499494254</v>
      </c>
      <c r="CZ118" s="11">
        <v>8.0193365945662372</v>
      </c>
      <c r="DA118" s="11">
        <v>54.475655924542657</v>
      </c>
      <c r="DB118" s="11">
        <v>419.2689925410711</v>
      </c>
      <c r="DC118" s="11">
        <v>-6.680694830857794</v>
      </c>
      <c r="DD118" s="11"/>
      <c r="DE118" s="11"/>
      <c r="DF118" s="11"/>
      <c r="DG118" s="11"/>
      <c r="DH118" s="11"/>
      <c r="DI118" s="11"/>
      <c r="DJ118" s="11">
        <v>615.77703652853393</v>
      </c>
      <c r="DK118" s="11">
        <v>1694.4882249436996</v>
      </c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/>
      <c r="DY118" s="11"/>
      <c r="DZ118" s="11"/>
      <c r="EA118" s="11"/>
      <c r="EB118" s="11"/>
      <c r="EC118" s="11"/>
      <c r="ED118" s="11"/>
      <c r="EE118" s="11"/>
      <c r="EF118" s="11"/>
      <c r="EG118" s="11"/>
      <c r="EH118" s="11"/>
      <c r="EI118" s="11"/>
      <c r="EJ118" s="11"/>
      <c r="EK118" s="11"/>
      <c r="EL118" s="11"/>
      <c r="EM118" s="11"/>
      <c r="EN118" s="11"/>
      <c r="EO118" s="11"/>
      <c r="EP118" s="11"/>
      <c r="EQ118" s="11"/>
      <c r="ER118" s="11"/>
      <c r="ES118" s="11"/>
      <c r="ET118" s="11"/>
      <c r="EU118" s="11"/>
      <c r="EV118" s="33"/>
      <c r="EW118" s="11"/>
      <c r="EX118" s="11"/>
      <c r="EY118" s="11"/>
      <c r="EZ118" s="11"/>
      <c r="FA118" s="11"/>
      <c r="FB118" s="11"/>
      <c r="FC118" s="11"/>
      <c r="FD118" s="11"/>
      <c r="FE118" s="11"/>
      <c r="FF118" s="11"/>
      <c r="FG118" s="11"/>
      <c r="FH118" s="11"/>
      <c r="FI118" s="11"/>
      <c r="FJ118" s="11"/>
      <c r="FK118" s="11"/>
      <c r="FL118" s="11"/>
      <c r="FM118" s="11"/>
      <c r="FN118" s="11"/>
      <c r="FO118" s="11"/>
      <c r="FP118" s="11"/>
      <c r="FQ118" s="11"/>
      <c r="FR118" s="11"/>
      <c r="FS118" s="11"/>
      <c r="FT118" s="11"/>
      <c r="FU118" s="11"/>
      <c r="FV118" s="11"/>
      <c r="FW118" s="11"/>
      <c r="FX118" s="11"/>
      <c r="FY118" s="11"/>
      <c r="FZ118" s="11"/>
      <c r="GA118" s="11"/>
      <c r="GB118" s="11"/>
      <c r="GC118" s="11"/>
      <c r="GD118" s="11"/>
      <c r="GE118" s="11"/>
      <c r="GF118" s="11"/>
      <c r="GG118" s="11"/>
      <c r="GH118" s="11"/>
      <c r="GI118" s="11"/>
      <c r="GJ118" s="11"/>
      <c r="GK118" s="11"/>
      <c r="GL118" s="11"/>
      <c r="GM118" s="11"/>
      <c r="GN118" s="11"/>
      <c r="GO118" s="11"/>
      <c r="GQ118" s="11"/>
      <c r="GR118" s="11"/>
      <c r="GS118" s="11"/>
    </row>
    <row r="119" spans="1:201" x14ac:dyDescent="0.3">
      <c r="A119" s="48" t="s">
        <v>24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>
        <v>63.484560156739121</v>
      </c>
      <c r="DI119" s="11"/>
      <c r="DJ119" s="11"/>
      <c r="DK119" s="11">
        <v>63.484560156739121</v>
      </c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  <c r="EM119" s="11"/>
      <c r="EN119" s="11"/>
      <c r="EO119" s="11"/>
      <c r="EP119" s="11"/>
      <c r="EQ119" s="11"/>
      <c r="ER119" s="11"/>
      <c r="ES119" s="11"/>
      <c r="ET119" s="11"/>
      <c r="EU119" s="11"/>
      <c r="EV119" s="11"/>
      <c r="EW119" s="11"/>
      <c r="EX119" s="11"/>
      <c r="EY119" s="11"/>
      <c r="EZ119" s="11"/>
      <c r="FA119" s="11"/>
      <c r="FB119" s="11"/>
      <c r="FC119" s="11"/>
      <c r="FD119" s="11"/>
      <c r="FE119" s="11"/>
      <c r="FF119" s="11"/>
      <c r="FG119" s="11"/>
      <c r="FH119" s="11"/>
      <c r="FI119" s="11"/>
      <c r="FJ119" s="11"/>
      <c r="FK119" s="11"/>
      <c r="FL119" s="11"/>
      <c r="FM119" s="11"/>
      <c r="FN119" s="11"/>
      <c r="FO119" s="11"/>
      <c r="FP119" s="11"/>
      <c r="FQ119" s="11"/>
      <c r="FR119" s="11"/>
      <c r="FS119" s="11"/>
      <c r="FT119" s="11"/>
      <c r="FU119" s="11"/>
      <c r="FV119" s="11"/>
      <c r="FW119" s="11"/>
      <c r="FX119" s="11"/>
      <c r="FY119" s="11"/>
      <c r="FZ119" s="11"/>
      <c r="GA119" s="11"/>
      <c r="GB119" s="11"/>
      <c r="GC119" s="11"/>
      <c r="GD119" s="11"/>
      <c r="GE119" s="11"/>
      <c r="GF119" s="11"/>
      <c r="GG119" s="11"/>
      <c r="GH119" s="11"/>
      <c r="GI119" s="11"/>
      <c r="GJ119" s="11"/>
      <c r="GK119" s="11"/>
      <c r="GL119" s="11"/>
      <c r="GM119" s="11"/>
      <c r="GN119" s="11"/>
      <c r="GO119" s="11"/>
      <c r="GQ119" s="11"/>
      <c r="GR119" s="11"/>
      <c r="GS119" s="11"/>
    </row>
    <row r="120" spans="1:201" x14ac:dyDescent="0.3">
      <c r="A120" s="48" t="s">
        <v>25</v>
      </c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>
        <v>11.814318384209439</v>
      </c>
      <c r="AT120" s="11">
        <v>0.69760605434441625</v>
      </c>
      <c r="AU120" s="11">
        <v>46.914000493801602</v>
      </c>
      <c r="AV120" s="11">
        <v>10.038560414469805</v>
      </c>
      <c r="AW120" s="11">
        <v>1.1836443417004816</v>
      </c>
      <c r="AX120" s="11">
        <v>0.19829563560857427</v>
      </c>
      <c r="AY120" s="11">
        <v>1.3642754821378986</v>
      </c>
      <c r="AZ120" s="11"/>
      <c r="BA120" s="11">
        <v>5.4576684323189859</v>
      </c>
      <c r="BB120" s="11">
        <v>3.9311597387186009E-2</v>
      </c>
      <c r="BC120" s="11">
        <v>3.2475199685846774</v>
      </c>
      <c r="BD120" s="11">
        <v>2.2894564392056482</v>
      </c>
      <c r="BE120" s="11">
        <v>3.62310590873191</v>
      </c>
      <c r="BF120" s="11">
        <v>0.19095059739253997</v>
      </c>
      <c r="BG120" s="11">
        <v>0.54505145750510842</v>
      </c>
      <c r="BH120" s="11">
        <v>0.64393032398271988</v>
      </c>
      <c r="BI120" s="11">
        <v>0.15503897489507915</v>
      </c>
      <c r="BJ120" s="11">
        <v>8.7594272340801149E-3</v>
      </c>
      <c r="BK120" s="11">
        <v>17.459165371317489</v>
      </c>
      <c r="BL120" s="11">
        <v>1E-3</v>
      </c>
      <c r="BM120" s="11">
        <v>154.41978166531942</v>
      </c>
      <c r="BN120" s="11">
        <v>10.052963478347868</v>
      </c>
      <c r="BO120" s="11">
        <v>62.685922973749044</v>
      </c>
      <c r="BP120" s="11">
        <v>31.058457131975626</v>
      </c>
      <c r="BQ120" s="11">
        <v>2.2400835091397591</v>
      </c>
      <c r="BR120" s="11">
        <v>587.92825211530067</v>
      </c>
      <c r="BS120" s="11">
        <v>26.239817184274003</v>
      </c>
      <c r="BT120" s="11">
        <v>135.59078756827481</v>
      </c>
      <c r="BU120" s="11">
        <v>631.34867334926525</v>
      </c>
      <c r="BV120" s="11">
        <v>25.263064252572395</v>
      </c>
      <c r="BW120" s="11"/>
      <c r="BX120" s="11"/>
      <c r="BY120" s="11">
        <v>46.836552453819699</v>
      </c>
      <c r="BZ120" s="11">
        <v>7.2391474928552029</v>
      </c>
      <c r="CA120" s="11">
        <v>46.36348750899198</v>
      </c>
      <c r="CB120" s="11">
        <v>29.773585884052743</v>
      </c>
      <c r="CC120" s="11"/>
      <c r="CD120" s="11">
        <v>36.988437511373355</v>
      </c>
      <c r="CE120" s="11"/>
      <c r="CF120" s="11">
        <v>106.58936803974967</v>
      </c>
      <c r="CG120" s="11">
        <v>26.483340391608554</v>
      </c>
      <c r="CH120" s="11"/>
      <c r="CI120" s="11"/>
      <c r="CJ120" s="11">
        <v>0.11459585756125076</v>
      </c>
      <c r="CK120" s="11"/>
      <c r="CL120" s="11"/>
      <c r="CM120" s="11"/>
      <c r="CN120" s="11"/>
      <c r="CO120" s="11"/>
      <c r="CP120" s="11">
        <v>126.55376573664957</v>
      </c>
      <c r="CQ120" s="11"/>
      <c r="CR120" s="11"/>
      <c r="CS120" s="11">
        <v>2.1612666883894682E-2</v>
      </c>
      <c r="CT120" s="11">
        <v>1.724432528684211E-2</v>
      </c>
      <c r="CU120" s="11">
        <v>5.5255936768354282E-2</v>
      </c>
      <c r="CV120" s="11">
        <v>0.26684096394418555</v>
      </c>
      <c r="CW120" s="11">
        <v>0.4871344643018059</v>
      </c>
      <c r="CX120" s="11">
        <v>4.0215116400820136E-3</v>
      </c>
      <c r="CY120" s="11">
        <v>3.1697371864041839E-3</v>
      </c>
      <c r="CZ120" s="11">
        <v>1.4455217605888871E-2</v>
      </c>
      <c r="DA120" s="11">
        <v>2.2440617844314066E-2</v>
      </c>
      <c r="DB120" s="11">
        <v>1.1701885687534559</v>
      </c>
      <c r="DC120" s="11">
        <v>144.67591833808493</v>
      </c>
      <c r="DD120" s="11"/>
      <c r="DE120" s="11"/>
      <c r="DF120" s="11"/>
      <c r="DG120" s="11"/>
      <c r="DH120" s="11"/>
      <c r="DI120" s="11"/>
      <c r="DJ120" s="11"/>
      <c r="DK120" s="11">
        <v>2346.3800257580083</v>
      </c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  <c r="ES120" s="11"/>
      <c r="ET120" s="11"/>
      <c r="EU120" s="11"/>
      <c r="EV120" s="11"/>
      <c r="EW120" s="11"/>
      <c r="EX120" s="11"/>
      <c r="EY120" s="11"/>
      <c r="EZ120" s="11"/>
      <c r="FA120" s="11"/>
      <c r="FB120" s="11"/>
      <c r="FC120" s="11"/>
      <c r="FD120" s="11"/>
      <c r="FE120" s="11"/>
      <c r="FF120" s="11"/>
      <c r="FG120" s="11"/>
      <c r="FH120" s="11"/>
      <c r="FI120" s="11"/>
      <c r="FJ120" s="11"/>
      <c r="FK120" s="11"/>
      <c r="FL120" s="11"/>
      <c r="FM120" s="11"/>
      <c r="FN120" s="11"/>
      <c r="FO120" s="11"/>
      <c r="FP120" s="11"/>
      <c r="FQ120" s="11"/>
      <c r="FR120" s="11"/>
      <c r="FS120" s="11"/>
      <c r="FT120" s="11"/>
      <c r="FU120" s="11"/>
      <c r="FV120" s="11"/>
      <c r="FW120" s="11"/>
      <c r="FX120" s="11"/>
      <c r="FY120" s="11"/>
      <c r="FZ120" s="11"/>
      <c r="GA120" s="11"/>
      <c r="GB120" s="11"/>
      <c r="GC120" s="11"/>
      <c r="GD120" s="11"/>
      <c r="GE120" s="11"/>
      <c r="GF120" s="11"/>
      <c r="GG120" s="11"/>
      <c r="GH120" s="11"/>
      <c r="GI120" s="11"/>
      <c r="GJ120" s="11"/>
      <c r="GK120" s="11"/>
      <c r="GL120" s="11"/>
      <c r="GM120" s="11"/>
      <c r="GN120" s="11"/>
      <c r="GO120" s="11"/>
      <c r="GQ120" s="11"/>
      <c r="GR120" s="11"/>
      <c r="GS120" s="11"/>
    </row>
    <row r="121" spans="1:201" x14ac:dyDescent="0.3">
      <c r="A121" s="48" t="s">
        <v>174</v>
      </c>
      <c r="B121" s="11">
        <v>717.72522445712264</v>
      </c>
      <c r="C121" s="11">
        <v>37.194202829088255</v>
      </c>
      <c r="D121" s="11">
        <v>189.64492433823514</v>
      </c>
      <c r="E121" s="11">
        <v>589.34356924670737</v>
      </c>
      <c r="F121" s="11">
        <v>57.289028309356169</v>
      </c>
      <c r="G121" s="11">
        <v>264.27420693452206</v>
      </c>
      <c r="H121" s="11">
        <v>567.59557622903139</v>
      </c>
      <c r="I121" s="11">
        <v>89.326638701837226</v>
      </c>
      <c r="J121" s="11">
        <v>10.115338280714795</v>
      </c>
      <c r="K121" s="11">
        <v>22.81562880364185</v>
      </c>
      <c r="L121" s="11">
        <v>462.34651928341702</v>
      </c>
      <c r="M121" s="11">
        <v>249.73847460642364</v>
      </c>
      <c r="N121" s="11">
        <v>99.118439370194679</v>
      </c>
      <c r="O121" s="11">
        <v>796.22541897532801</v>
      </c>
      <c r="P121" s="11">
        <v>150.03076041217543</v>
      </c>
      <c r="Q121" s="11">
        <v>213.46336784067287</v>
      </c>
      <c r="R121" s="11">
        <v>148.19875922679537</v>
      </c>
      <c r="S121" s="11">
        <v>106.76064096374512</v>
      </c>
      <c r="T121" s="11">
        <v>117.87783461856357</v>
      </c>
      <c r="U121" s="11">
        <v>1E-3</v>
      </c>
      <c r="V121" s="11">
        <v>1292.2817967773146</v>
      </c>
      <c r="W121" s="11">
        <v>286.20695670784738</v>
      </c>
      <c r="X121" s="11">
        <v>262.57522910785991</v>
      </c>
      <c r="Y121" s="11">
        <v>127.33832074116985</v>
      </c>
      <c r="Z121" s="11">
        <v>226.81509801185837</v>
      </c>
      <c r="AA121" s="11">
        <v>105.59404964682703</v>
      </c>
      <c r="AB121" s="11">
        <v>187.22599271572497</v>
      </c>
      <c r="AC121" s="11">
        <v>97.453902843898206</v>
      </c>
      <c r="AD121" s="11">
        <v>330.98870514393531</v>
      </c>
      <c r="AE121" s="11">
        <v>235.23970220851399</v>
      </c>
      <c r="AF121" s="11">
        <v>59.219575697372342</v>
      </c>
      <c r="AG121" s="11">
        <v>1294.8886237938536</v>
      </c>
      <c r="AH121" s="11">
        <v>1283.4357031721347</v>
      </c>
      <c r="AI121" s="11">
        <v>1368.3507132229397</v>
      </c>
      <c r="AJ121" s="11">
        <v>352.20369593496025</v>
      </c>
      <c r="AK121" s="11">
        <v>180.85676776615261</v>
      </c>
      <c r="AL121" s="11">
        <v>470.29396972567162</v>
      </c>
      <c r="AM121" s="11">
        <v>767.5721833213305</v>
      </c>
      <c r="AN121" s="11">
        <v>453.06754222440418</v>
      </c>
      <c r="AO121" s="11">
        <v>635.10637061065654</v>
      </c>
      <c r="AP121" s="11">
        <v>743.0757160322197</v>
      </c>
      <c r="AQ121" s="11">
        <v>269.77092128031074</v>
      </c>
      <c r="AR121" s="11">
        <v>176.98772049600748</v>
      </c>
      <c r="AS121" s="11">
        <v>726.20736370855229</v>
      </c>
      <c r="AT121" s="11">
        <v>44.131750585725818</v>
      </c>
      <c r="AU121" s="11">
        <v>253.87280472531262</v>
      </c>
      <c r="AV121" s="11">
        <v>538.90033171518871</v>
      </c>
      <c r="AW121" s="11">
        <v>61.806879552375371</v>
      </c>
      <c r="AX121" s="11">
        <v>239.16939047442543</v>
      </c>
      <c r="AY121" s="11">
        <v>590.19145407741382</v>
      </c>
      <c r="AZ121" s="11">
        <v>91.601470687178107</v>
      </c>
      <c r="BA121" s="11">
        <v>19.458491222898523</v>
      </c>
      <c r="BB121" s="11">
        <v>30.751735908695668</v>
      </c>
      <c r="BC121" s="11">
        <v>407.21201359928909</v>
      </c>
      <c r="BD121" s="11">
        <v>314.12908619481505</v>
      </c>
      <c r="BE121" s="11">
        <v>126.14795726428677</v>
      </c>
      <c r="BF121" s="11">
        <v>836.25336239286855</v>
      </c>
      <c r="BG121" s="11">
        <v>129.245401543589</v>
      </c>
      <c r="BH121" s="11">
        <v>233.45067403750386</v>
      </c>
      <c r="BI121" s="11">
        <v>189.47650447161993</v>
      </c>
      <c r="BJ121" s="11">
        <v>125.78497753891385</v>
      </c>
      <c r="BK121" s="11">
        <v>155.12476304394514</v>
      </c>
      <c r="BL121" s="11">
        <v>2E-3</v>
      </c>
      <c r="BM121" s="11">
        <v>1924.7845523237943</v>
      </c>
      <c r="BN121" s="11">
        <v>426.36279119186929</v>
      </c>
      <c r="BO121" s="11">
        <v>446.87962074099823</v>
      </c>
      <c r="BP121" s="11">
        <v>198.90574121744262</v>
      </c>
      <c r="BQ121" s="11">
        <v>2.2400835091397591</v>
      </c>
      <c r="BR121" s="11">
        <v>1035.0332080057062</v>
      </c>
      <c r="BS121" s="11">
        <v>157.73725004859767</v>
      </c>
      <c r="BT121" s="11">
        <v>391.4134957220391</v>
      </c>
      <c r="BU121" s="11">
        <v>842.25317872229959</v>
      </c>
      <c r="BV121" s="11">
        <v>398.81350525367583</v>
      </c>
      <c r="BW121" s="11">
        <v>248.92302552750942</v>
      </c>
      <c r="BX121" s="11">
        <v>65.742289440429218</v>
      </c>
      <c r="BY121" s="11">
        <v>1341.7251762476733</v>
      </c>
      <c r="BZ121" s="11">
        <v>1314.6589814498707</v>
      </c>
      <c r="CA121" s="11">
        <v>1422.3610164556574</v>
      </c>
      <c r="CB121" s="11">
        <v>430.49204678169485</v>
      </c>
      <c r="CC121" s="11">
        <v>199.52215940167042</v>
      </c>
      <c r="CD121" s="11">
        <v>510.76297484928233</v>
      </c>
      <c r="CE121" s="11">
        <v>767.57218332133084</v>
      </c>
      <c r="CF121" s="11">
        <v>579.08125614251071</v>
      </c>
      <c r="CG121" s="11">
        <v>661.58971100226427</v>
      </c>
      <c r="CH121" s="11">
        <v>743.07571603221936</v>
      </c>
      <c r="CI121" s="11">
        <v>269.77092128031057</v>
      </c>
      <c r="CJ121" s="11">
        <v>181.60141661205341</v>
      </c>
      <c r="CK121" s="11">
        <v>1348.2959186983601</v>
      </c>
      <c r="CL121" s="11">
        <v>196.19756397140185</v>
      </c>
      <c r="CM121" s="11">
        <v>1017.9073753238386</v>
      </c>
      <c r="CN121" s="11">
        <v>2209.1257527236239</v>
      </c>
      <c r="CO121" s="11">
        <v>1117.7120551106398</v>
      </c>
      <c r="CP121" s="11">
        <v>4186.8579805174822</v>
      </c>
      <c r="CQ121" s="11">
        <v>135.26555695774491</v>
      </c>
      <c r="CR121" s="11">
        <v>3782.2988553442747</v>
      </c>
      <c r="CS121" s="11">
        <v>461.8377103095429</v>
      </c>
      <c r="CT121" s="11">
        <v>646.04674851429058</v>
      </c>
      <c r="CU121" s="11">
        <v>856.90422852890367</v>
      </c>
      <c r="CV121" s="11">
        <v>1013.5857360035709</v>
      </c>
      <c r="CW121" s="11">
        <v>1025.331895825328</v>
      </c>
      <c r="CX121" s="11">
        <v>52.175843799236631</v>
      </c>
      <c r="CY121" s="11">
        <v>126.69777486930852</v>
      </c>
      <c r="CZ121" s="11">
        <v>247.59292011011013</v>
      </c>
      <c r="DA121" s="11">
        <v>609.49165364423914</v>
      </c>
      <c r="DB121" s="11">
        <v>3431.5478960031651</v>
      </c>
      <c r="DC121" s="11">
        <v>1807.677110681434</v>
      </c>
      <c r="DD121" s="11">
        <v>737.12793833219052</v>
      </c>
      <c r="DE121" s="11">
        <v>140.6547312578773</v>
      </c>
      <c r="DF121" s="11">
        <v>677.61915426251812</v>
      </c>
      <c r="DG121" s="11">
        <v>1.4210854715202004E-14</v>
      </c>
      <c r="DH121" s="11">
        <v>1694.4882249436992</v>
      </c>
      <c r="DI121" s="11">
        <v>63.484560156739079</v>
      </c>
      <c r="DJ121" s="11">
        <v>2346.3800257580083</v>
      </c>
      <c r="DK121" s="11">
        <v>65702.160736282691</v>
      </c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/>
      <c r="ET121" s="11"/>
      <c r="EU121" s="11"/>
      <c r="EV121" s="11"/>
      <c r="EW121" s="11"/>
      <c r="EX121" s="11"/>
      <c r="EY121" s="11"/>
      <c r="EZ121" s="11"/>
      <c r="FA121" s="11"/>
      <c r="FB121" s="11"/>
      <c r="FC121" s="11"/>
      <c r="FD121" s="11"/>
      <c r="FE121" s="11"/>
      <c r="FF121" s="11"/>
      <c r="FG121" s="11"/>
      <c r="FH121" s="11"/>
      <c r="FI121" s="11"/>
      <c r="FJ121" s="11"/>
      <c r="FK121" s="11"/>
      <c r="FL121" s="11"/>
      <c r="FM121" s="11"/>
      <c r="FN121" s="11"/>
      <c r="FO121" s="11"/>
      <c r="FP121" s="11"/>
      <c r="FQ121" s="11"/>
      <c r="FR121" s="11"/>
      <c r="FS121" s="11"/>
      <c r="FT121" s="11"/>
      <c r="FU121" s="11"/>
      <c r="FV121" s="11"/>
      <c r="FW121" s="11"/>
      <c r="FX121" s="11"/>
      <c r="FY121" s="11"/>
      <c r="FZ121" s="11"/>
      <c r="GA121" s="11"/>
      <c r="GB121" s="11"/>
      <c r="GC121" s="11"/>
      <c r="GD121" s="11"/>
      <c r="GE121" s="11"/>
      <c r="GF121" s="11"/>
      <c r="GG121" s="11"/>
      <c r="GH121" s="11"/>
      <c r="GI121" s="11"/>
      <c r="GJ121" s="11"/>
      <c r="GK121" s="11"/>
      <c r="GL121" s="11"/>
      <c r="GM121" s="11"/>
      <c r="GN121" s="11"/>
      <c r="GO121" s="11"/>
      <c r="GQ121" s="11"/>
      <c r="GR121" s="11"/>
      <c r="GS121" s="11"/>
    </row>
    <row r="122" spans="1:201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  <c r="EM122" s="11"/>
      <c r="EN122" s="11"/>
      <c r="EO122" s="11"/>
      <c r="EP122" s="11"/>
      <c r="EQ122" s="11"/>
      <c r="ER122" s="11"/>
      <c r="ES122" s="11"/>
      <c r="ET122" s="11"/>
      <c r="EU122" s="11"/>
      <c r="EV122" s="11"/>
      <c r="EW122" s="11"/>
      <c r="EX122" s="11"/>
      <c r="EY122" s="11"/>
      <c r="EZ122" s="11"/>
      <c r="FA122" s="11"/>
      <c r="FB122" s="11"/>
      <c r="FC122" s="11"/>
      <c r="FD122" s="11"/>
      <c r="FE122" s="11"/>
      <c r="FF122" s="11"/>
      <c r="FG122" s="11"/>
      <c r="FH122" s="11"/>
      <c r="FI122" s="11"/>
      <c r="FJ122" s="11"/>
      <c r="FK122" s="11"/>
      <c r="FL122" s="11"/>
      <c r="FM122" s="11"/>
      <c r="FN122" s="11"/>
      <c r="FO122" s="11"/>
      <c r="FP122" s="11"/>
      <c r="FQ122" s="11"/>
      <c r="FR122" s="11"/>
      <c r="FS122" s="11"/>
      <c r="FT122" s="11"/>
      <c r="FU122" s="11"/>
      <c r="FV122" s="11"/>
      <c r="FW122" s="11"/>
      <c r="FX122" s="11"/>
      <c r="FY122" s="11"/>
      <c r="FZ122" s="11"/>
      <c r="GA122" s="11"/>
      <c r="GB122" s="11"/>
      <c r="GC122" s="11"/>
      <c r="GD122" s="11"/>
      <c r="GE122" s="11"/>
      <c r="GF122" s="11"/>
      <c r="GG122" s="11"/>
      <c r="GH122" s="11"/>
      <c r="GI122" s="11"/>
      <c r="GJ122" s="11"/>
      <c r="GK122" s="11"/>
      <c r="GL122" s="11"/>
      <c r="GM122" s="11"/>
      <c r="GN122" s="11"/>
      <c r="GO122" s="11"/>
      <c r="GQ122" s="11"/>
      <c r="GR122" s="11"/>
      <c r="GS122" s="11"/>
    </row>
    <row r="123" spans="1:201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/>
      <c r="ET123" s="11"/>
      <c r="EU123" s="11"/>
      <c r="EV123" s="11"/>
      <c r="EW123" s="11"/>
      <c r="EX123" s="11"/>
      <c r="EY123" s="11"/>
      <c r="EZ123" s="11"/>
      <c r="FA123" s="11"/>
      <c r="FB123" s="11"/>
      <c r="FC123" s="11"/>
      <c r="FD123" s="11"/>
      <c r="FE123" s="11"/>
      <c r="FF123" s="11"/>
      <c r="FG123" s="11"/>
      <c r="FH123" s="11"/>
      <c r="FI123" s="11"/>
      <c r="FJ123" s="11"/>
      <c r="FK123" s="11"/>
      <c r="FL123" s="11"/>
      <c r="FM123" s="11"/>
      <c r="FN123" s="11"/>
      <c r="FO123" s="11"/>
      <c r="FP123" s="11"/>
      <c r="FQ123" s="11"/>
      <c r="FR123" s="11"/>
      <c r="FS123" s="11"/>
      <c r="FT123" s="11"/>
      <c r="FU123" s="11"/>
      <c r="FV123" s="11"/>
      <c r="FW123" s="11"/>
      <c r="FX123" s="11"/>
      <c r="FY123" s="11"/>
      <c r="FZ123" s="11"/>
      <c r="GA123" s="11"/>
      <c r="GB123" s="11"/>
      <c r="GC123" s="11"/>
      <c r="GD123" s="11"/>
      <c r="GE123" s="11"/>
      <c r="GF123" s="11"/>
      <c r="GG123" s="11"/>
      <c r="GH123" s="11"/>
      <c r="GI123" s="11"/>
      <c r="GJ123" s="11"/>
      <c r="GK123" s="11"/>
      <c r="GL123" s="11"/>
      <c r="GM123" s="11"/>
      <c r="GN123" s="11"/>
      <c r="GO123" s="11"/>
      <c r="GQ123" s="11"/>
      <c r="GR123" s="11"/>
      <c r="GS123" s="11"/>
    </row>
    <row r="124" spans="1:201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/>
      <c r="EU124" s="11"/>
      <c r="EV124" s="11"/>
      <c r="EW124" s="11"/>
      <c r="EX124" s="11"/>
      <c r="EY124" s="11"/>
      <c r="EZ124" s="11"/>
      <c r="FA124" s="11"/>
      <c r="FB124" s="11"/>
      <c r="FC124" s="11"/>
      <c r="FD124" s="11"/>
      <c r="FE124" s="11"/>
      <c r="FF124" s="11"/>
      <c r="FG124" s="11"/>
      <c r="FH124" s="11"/>
      <c r="FI124" s="11"/>
      <c r="FJ124" s="11"/>
      <c r="FK124" s="11"/>
      <c r="FL124" s="11"/>
      <c r="FM124" s="11"/>
      <c r="FN124" s="11"/>
      <c r="FO124" s="11"/>
      <c r="FP124" s="11"/>
      <c r="FQ124" s="11"/>
      <c r="FR124" s="11"/>
      <c r="FS124" s="11"/>
      <c r="FT124" s="11"/>
      <c r="FU124" s="11"/>
      <c r="FV124" s="11"/>
      <c r="FW124" s="11"/>
      <c r="FX124" s="11"/>
      <c r="FY124" s="11"/>
      <c r="FZ124" s="11"/>
      <c r="GA124" s="11"/>
      <c r="GB124" s="11"/>
      <c r="GC124" s="11"/>
      <c r="GD124" s="11"/>
      <c r="GE124" s="11"/>
      <c r="GF124" s="11"/>
      <c r="GG124" s="11"/>
      <c r="GH124" s="11"/>
      <c r="GI124" s="11"/>
      <c r="GJ124" s="11"/>
      <c r="GK124" s="11"/>
      <c r="GL124" s="11"/>
      <c r="GM124" s="11"/>
      <c r="GN124" s="11"/>
      <c r="GO124" s="11"/>
      <c r="GQ124" s="11"/>
      <c r="GR124" s="11"/>
      <c r="GS124" s="11"/>
    </row>
    <row r="125" spans="1:201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/>
      <c r="EV125" s="11"/>
      <c r="EW125" s="11"/>
      <c r="EX125" s="11"/>
      <c r="EY125" s="11"/>
      <c r="EZ125" s="11"/>
      <c r="FA125" s="11"/>
      <c r="FB125" s="11"/>
      <c r="FC125" s="11"/>
      <c r="FD125" s="11"/>
      <c r="FE125" s="11"/>
      <c r="FF125" s="11"/>
      <c r="FG125" s="11"/>
      <c r="FH125" s="11"/>
      <c r="FI125" s="11"/>
      <c r="FJ125" s="11"/>
      <c r="FK125" s="11"/>
      <c r="FL125" s="11"/>
      <c r="FM125" s="11"/>
      <c r="FN125" s="11"/>
      <c r="FO125" s="11"/>
      <c r="FP125" s="11"/>
      <c r="FQ125" s="11"/>
      <c r="FR125" s="11"/>
      <c r="FS125" s="11"/>
      <c r="FT125" s="11"/>
      <c r="FU125" s="11"/>
      <c r="FV125" s="11"/>
      <c r="FW125" s="11"/>
      <c r="FX125" s="11"/>
      <c r="FY125" s="11"/>
      <c r="FZ125" s="11"/>
      <c r="GA125" s="11"/>
      <c r="GB125" s="11"/>
      <c r="GC125" s="11"/>
      <c r="GD125" s="11"/>
      <c r="GE125" s="11"/>
      <c r="GF125" s="11"/>
      <c r="GG125" s="11"/>
      <c r="GH125" s="11"/>
      <c r="GI125" s="11"/>
      <c r="GJ125" s="11"/>
      <c r="GK125" s="11"/>
      <c r="GL125" s="11"/>
      <c r="GM125" s="11"/>
      <c r="GN125" s="11"/>
      <c r="GO125" s="11"/>
      <c r="GQ125" s="11"/>
      <c r="GR125" s="11"/>
      <c r="GS125" s="11"/>
    </row>
    <row r="126" spans="1:201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/>
      <c r="EV126" s="11"/>
      <c r="EW126" s="11"/>
      <c r="EX126" s="11"/>
      <c r="EY126" s="11"/>
      <c r="EZ126" s="11"/>
      <c r="FA126" s="11"/>
      <c r="FB126" s="11"/>
      <c r="FC126" s="11"/>
      <c r="FD126" s="11"/>
      <c r="FE126" s="11"/>
      <c r="FF126" s="11"/>
      <c r="FG126" s="11"/>
      <c r="FH126" s="11"/>
      <c r="FI126" s="11"/>
      <c r="FJ126" s="11"/>
      <c r="FK126" s="11"/>
      <c r="FL126" s="11"/>
      <c r="FM126" s="11"/>
      <c r="FN126" s="11"/>
      <c r="FO126" s="11"/>
      <c r="FP126" s="11"/>
      <c r="FQ126" s="11"/>
      <c r="FR126" s="11"/>
      <c r="FS126" s="11"/>
      <c r="FT126" s="11"/>
      <c r="FU126" s="11"/>
      <c r="FV126" s="11"/>
      <c r="FW126" s="11"/>
      <c r="FX126" s="11"/>
      <c r="FY126" s="11"/>
      <c r="FZ126" s="11"/>
      <c r="GA126" s="11"/>
      <c r="GB126" s="11"/>
      <c r="GC126" s="11"/>
      <c r="GD126" s="11"/>
      <c r="GE126" s="11"/>
      <c r="GF126" s="11"/>
      <c r="GG126" s="11"/>
      <c r="GH126" s="11"/>
      <c r="GI126" s="11"/>
      <c r="GJ126" s="11"/>
      <c r="GK126" s="11"/>
      <c r="GL126" s="11"/>
      <c r="GM126" s="11"/>
      <c r="GN126" s="11"/>
      <c r="GO126" s="11"/>
      <c r="GQ126" s="11"/>
      <c r="GR126" s="11"/>
      <c r="GS126" s="11"/>
    </row>
    <row r="127" spans="1:201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  <c r="ES127" s="11"/>
      <c r="ET127" s="11"/>
      <c r="EU127" s="11"/>
      <c r="EV127" s="11"/>
      <c r="EW127" s="11"/>
      <c r="EX127" s="11"/>
      <c r="EY127" s="11"/>
      <c r="EZ127" s="11"/>
      <c r="FA127" s="11"/>
      <c r="FB127" s="11"/>
      <c r="FC127" s="11"/>
      <c r="FD127" s="11"/>
      <c r="FE127" s="11"/>
      <c r="FF127" s="11"/>
      <c r="FG127" s="11"/>
      <c r="FH127" s="11"/>
      <c r="FI127" s="11"/>
      <c r="FJ127" s="11"/>
      <c r="FK127" s="11"/>
      <c r="FL127" s="11"/>
      <c r="FM127" s="11"/>
      <c r="FN127" s="11"/>
      <c r="FO127" s="11"/>
      <c r="FP127" s="11"/>
      <c r="FQ127" s="11"/>
      <c r="FR127" s="11"/>
      <c r="FS127" s="11"/>
      <c r="FT127" s="11"/>
      <c r="FU127" s="11"/>
      <c r="FV127" s="11"/>
      <c r="FW127" s="11"/>
      <c r="FX127" s="11"/>
      <c r="FY127" s="11"/>
      <c r="FZ127" s="11"/>
      <c r="GA127" s="11"/>
      <c r="GB127" s="11"/>
      <c r="GC127" s="11"/>
      <c r="GD127" s="11"/>
      <c r="GE127" s="11"/>
      <c r="GF127" s="11"/>
      <c r="GG127" s="11"/>
      <c r="GH127" s="11"/>
      <c r="GI127" s="11"/>
      <c r="GJ127" s="11"/>
      <c r="GK127" s="11"/>
      <c r="GL127" s="11"/>
      <c r="GM127" s="11"/>
      <c r="GN127" s="11"/>
      <c r="GO127" s="11"/>
      <c r="GQ127" s="11"/>
      <c r="GR127" s="11"/>
      <c r="GS127" s="11"/>
    </row>
    <row r="128" spans="1:201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/>
      <c r="ES128" s="11"/>
      <c r="ET128" s="11"/>
      <c r="EU128" s="11"/>
      <c r="EV128" s="11"/>
      <c r="EW128" s="11"/>
      <c r="EX128" s="11"/>
      <c r="EY128" s="11"/>
      <c r="EZ128" s="11"/>
      <c r="FA128" s="11"/>
      <c r="FB128" s="11"/>
      <c r="FC128" s="11"/>
      <c r="FD128" s="11"/>
      <c r="FE128" s="11"/>
      <c r="FF128" s="11"/>
      <c r="FG128" s="11"/>
      <c r="FH128" s="11"/>
      <c r="FI128" s="11"/>
      <c r="FJ128" s="11"/>
      <c r="FK128" s="11"/>
      <c r="FL128" s="11"/>
      <c r="FM128" s="11"/>
      <c r="FN128" s="11"/>
      <c r="FO128" s="11"/>
      <c r="FP128" s="11"/>
      <c r="FQ128" s="11"/>
      <c r="FR128" s="11"/>
      <c r="FS128" s="11"/>
      <c r="FT128" s="11"/>
      <c r="FU128" s="11"/>
      <c r="FV128" s="11"/>
      <c r="FW128" s="11"/>
      <c r="FX128" s="11"/>
      <c r="FY128" s="11"/>
      <c r="FZ128" s="11"/>
      <c r="GA128" s="11"/>
      <c r="GB128" s="11"/>
      <c r="GC128" s="11"/>
      <c r="GD128" s="11"/>
      <c r="GE128" s="11"/>
      <c r="GF128" s="11"/>
      <c r="GG128" s="11"/>
      <c r="GH128" s="11"/>
      <c r="GI128" s="11"/>
      <c r="GJ128" s="11"/>
      <c r="GK128" s="11"/>
      <c r="GL128" s="11"/>
      <c r="GM128" s="11"/>
      <c r="GN128" s="11"/>
      <c r="GO128" s="11"/>
      <c r="GQ128" s="11"/>
      <c r="GR128" s="11"/>
      <c r="GS128" s="31"/>
    </row>
    <row r="129" spans="1:201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  <c r="EM129" s="11"/>
      <c r="EN129" s="11"/>
      <c r="EO129" s="11"/>
      <c r="EP129" s="11"/>
      <c r="EQ129" s="11"/>
      <c r="ER129" s="11"/>
      <c r="ES129" s="11"/>
      <c r="ET129" s="11"/>
      <c r="EU129" s="11"/>
      <c r="EV129" s="11"/>
      <c r="EW129" s="11"/>
      <c r="EX129" s="11"/>
      <c r="EY129" s="11"/>
      <c r="EZ129" s="11"/>
      <c r="FA129" s="11"/>
      <c r="FB129" s="11"/>
      <c r="FC129" s="11"/>
      <c r="FD129" s="11"/>
      <c r="FE129" s="11"/>
      <c r="FF129" s="11"/>
      <c r="FG129" s="11"/>
      <c r="FH129" s="11"/>
      <c r="FI129" s="11"/>
      <c r="FJ129" s="11"/>
      <c r="FK129" s="11"/>
      <c r="FL129" s="11"/>
      <c r="FM129" s="11"/>
      <c r="FN129" s="11"/>
      <c r="FO129" s="11"/>
      <c r="FP129" s="11"/>
      <c r="FQ129" s="11"/>
      <c r="FR129" s="11"/>
      <c r="FS129" s="11"/>
      <c r="FT129" s="11"/>
      <c r="FU129" s="11"/>
      <c r="FV129" s="11"/>
      <c r="FW129" s="11"/>
      <c r="FX129" s="11"/>
      <c r="FY129" s="11"/>
      <c r="FZ129" s="11"/>
      <c r="GA129" s="11"/>
      <c r="GB129" s="11"/>
      <c r="GC129" s="11"/>
      <c r="GD129" s="11"/>
      <c r="GE129" s="11"/>
      <c r="GF129" s="11"/>
      <c r="GG129" s="11"/>
      <c r="GH129" s="11"/>
      <c r="GI129" s="11"/>
      <c r="GJ129" s="11"/>
      <c r="GK129" s="11"/>
      <c r="GL129" s="11"/>
      <c r="GM129" s="11"/>
      <c r="GN129" s="11"/>
      <c r="GO129" s="11"/>
      <c r="GQ129" s="11"/>
      <c r="GR129" s="11"/>
      <c r="GS129" s="11"/>
    </row>
    <row r="130" spans="1:201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  <c r="EM130" s="11"/>
      <c r="EN130" s="11"/>
      <c r="EO130" s="11"/>
      <c r="EP130" s="11"/>
      <c r="EQ130" s="11"/>
      <c r="ER130" s="11"/>
      <c r="ES130" s="11"/>
      <c r="ET130" s="11"/>
      <c r="EU130" s="11"/>
      <c r="EV130" s="11"/>
      <c r="EW130" s="11"/>
      <c r="EX130" s="11"/>
      <c r="EY130" s="11"/>
      <c r="EZ130" s="11"/>
      <c r="FA130" s="11"/>
      <c r="FB130" s="11"/>
      <c r="FC130" s="11"/>
      <c r="FD130" s="11"/>
      <c r="FE130" s="11"/>
      <c r="FF130" s="11"/>
      <c r="FG130" s="11"/>
      <c r="FH130" s="11"/>
      <c r="FI130" s="11"/>
      <c r="FJ130" s="11"/>
      <c r="FK130" s="11"/>
      <c r="FL130" s="11"/>
      <c r="FM130" s="11"/>
      <c r="FN130" s="11"/>
      <c r="FO130" s="11"/>
      <c r="FP130" s="11"/>
      <c r="FQ130" s="11"/>
      <c r="FR130" s="11"/>
      <c r="FS130" s="11"/>
      <c r="FT130" s="11"/>
      <c r="FU130" s="11"/>
      <c r="FV130" s="11"/>
      <c r="FW130" s="11"/>
      <c r="FX130" s="11"/>
      <c r="FY130" s="11"/>
      <c r="FZ130" s="11"/>
      <c r="GA130" s="11"/>
      <c r="GB130" s="11"/>
      <c r="GC130" s="11"/>
      <c r="GD130" s="11"/>
      <c r="GE130" s="11"/>
      <c r="GF130" s="11"/>
      <c r="GG130" s="11"/>
      <c r="GH130" s="11"/>
      <c r="GI130" s="11"/>
      <c r="GJ130" s="11"/>
      <c r="GK130" s="11"/>
      <c r="GL130" s="11"/>
      <c r="GM130" s="11"/>
      <c r="GN130" s="11"/>
      <c r="GO130" s="11"/>
      <c r="GQ130" s="11"/>
      <c r="GR130" s="11"/>
      <c r="GS130" s="11"/>
    </row>
    <row r="131" spans="1:201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/>
      <c r="EL131" s="11"/>
      <c r="EM131" s="11"/>
      <c r="EN131" s="11"/>
      <c r="EO131" s="11"/>
      <c r="EP131" s="11"/>
      <c r="EQ131" s="11"/>
      <c r="ER131" s="11"/>
      <c r="ES131" s="11"/>
      <c r="ET131" s="11"/>
      <c r="EU131" s="11"/>
      <c r="EV131" s="11"/>
      <c r="EW131" s="11"/>
      <c r="EX131" s="11"/>
      <c r="EY131" s="11"/>
      <c r="EZ131" s="11"/>
      <c r="FA131" s="11"/>
      <c r="FB131" s="11"/>
      <c r="FC131" s="11"/>
      <c r="FD131" s="11"/>
      <c r="FE131" s="11"/>
      <c r="FF131" s="11"/>
      <c r="FG131" s="11"/>
      <c r="FH131" s="11"/>
      <c r="FI131" s="11"/>
      <c r="FJ131" s="11"/>
      <c r="FK131" s="11"/>
      <c r="FL131" s="11"/>
      <c r="FM131" s="11"/>
      <c r="FN131" s="11"/>
      <c r="FO131" s="11"/>
      <c r="FP131" s="11"/>
      <c r="FQ131" s="11"/>
      <c r="FR131" s="11"/>
      <c r="FS131" s="11"/>
      <c r="FT131" s="11"/>
      <c r="FU131" s="11"/>
      <c r="FV131" s="11"/>
      <c r="FW131" s="11"/>
      <c r="FX131" s="11"/>
      <c r="FY131" s="11"/>
      <c r="FZ131" s="11"/>
      <c r="GA131" s="11"/>
      <c r="GB131" s="11"/>
      <c r="GC131" s="11"/>
      <c r="GD131" s="11"/>
      <c r="GE131" s="11"/>
      <c r="GF131" s="11"/>
      <c r="GG131" s="11"/>
      <c r="GH131" s="11"/>
      <c r="GI131" s="11"/>
      <c r="GJ131" s="11"/>
      <c r="GK131" s="11"/>
      <c r="GL131" s="11"/>
      <c r="GM131" s="11"/>
      <c r="GN131" s="11"/>
      <c r="GO131" s="11"/>
      <c r="GQ131" s="11"/>
      <c r="GR131" s="11"/>
      <c r="GS131" s="11"/>
    </row>
    <row r="132" spans="1:201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/>
      <c r="EL132" s="11"/>
      <c r="EM132" s="11"/>
      <c r="EN132" s="11"/>
      <c r="EO132" s="11"/>
      <c r="EP132" s="11"/>
      <c r="EQ132" s="11"/>
      <c r="ER132" s="11"/>
      <c r="ES132" s="11"/>
      <c r="ET132" s="11"/>
      <c r="EU132" s="11"/>
      <c r="EV132" s="11"/>
      <c r="EW132" s="11"/>
      <c r="EX132" s="11"/>
      <c r="EY132" s="11"/>
      <c r="EZ132" s="11"/>
      <c r="FA132" s="11"/>
      <c r="FB132" s="11"/>
      <c r="FC132" s="11"/>
      <c r="FD132" s="11"/>
      <c r="FE132" s="11"/>
      <c r="FF132" s="11"/>
      <c r="FG132" s="11"/>
      <c r="FH132" s="11"/>
      <c r="FI132" s="11"/>
      <c r="FJ132" s="11"/>
      <c r="FK132" s="11"/>
      <c r="FL132" s="11"/>
      <c r="FM132" s="11"/>
      <c r="FN132" s="11"/>
      <c r="FO132" s="11"/>
      <c r="FP132" s="11"/>
      <c r="FQ132" s="11"/>
      <c r="FR132" s="11"/>
      <c r="FS132" s="11"/>
      <c r="FT132" s="11"/>
      <c r="FU132" s="11"/>
      <c r="FV132" s="11"/>
      <c r="FW132" s="11"/>
      <c r="FX132" s="11"/>
      <c r="FY132" s="11"/>
      <c r="FZ132" s="11"/>
      <c r="GA132" s="11"/>
      <c r="GB132" s="11"/>
      <c r="GC132" s="11"/>
      <c r="GD132" s="11"/>
      <c r="GE132" s="11"/>
      <c r="GF132" s="11"/>
      <c r="GG132" s="11"/>
      <c r="GH132" s="11"/>
      <c r="GI132" s="11"/>
      <c r="GJ132" s="11"/>
      <c r="GK132" s="11"/>
      <c r="GL132" s="11"/>
      <c r="GM132" s="11"/>
      <c r="GN132" s="11"/>
      <c r="GO132" s="11"/>
      <c r="GQ132" s="11"/>
      <c r="GR132" s="11"/>
      <c r="GS132" s="11"/>
    </row>
    <row r="133" spans="1:201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/>
      <c r="DV133" s="11"/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/>
      <c r="EL133" s="11"/>
      <c r="EM133" s="11"/>
      <c r="EN133" s="11"/>
      <c r="EO133" s="11"/>
      <c r="EP133" s="11"/>
      <c r="EQ133" s="11"/>
      <c r="ER133" s="11"/>
      <c r="ES133" s="11"/>
      <c r="ET133" s="11"/>
      <c r="EU133" s="11"/>
      <c r="EV133" s="11"/>
      <c r="EW133" s="11"/>
      <c r="EX133" s="11"/>
      <c r="EY133" s="11"/>
      <c r="EZ133" s="11"/>
      <c r="FA133" s="11"/>
      <c r="FB133" s="11"/>
      <c r="FC133" s="11"/>
      <c r="FD133" s="11"/>
      <c r="FE133" s="11"/>
      <c r="FF133" s="11"/>
      <c r="FG133" s="11"/>
      <c r="FH133" s="11"/>
      <c r="FI133" s="11"/>
      <c r="FJ133" s="11"/>
      <c r="FK133" s="11"/>
      <c r="FL133" s="11"/>
      <c r="FM133" s="11"/>
      <c r="FN133" s="11"/>
      <c r="FO133" s="11"/>
      <c r="FP133" s="11"/>
      <c r="FQ133" s="11"/>
      <c r="FR133" s="11"/>
      <c r="FS133" s="11"/>
      <c r="FT133" s="11"/>
      <c r="FU133" s="11"/>
      <c r="FV133" s="11"/>
      <c r="FW133" s="11"/>
      <c r="FX133" s="11"/>
      <c r="FY133" s="11"/>
      <c r="FZ133" s="11"/>
      <c r="GA133" s="11"/>
      <c r="GB133" s="11"/>
      <c r="GC133" s="11"/>
      <c r="GD133" s="11"/>
      <c r="GE133" s="11"/>
      <c r="GF133" s="11"/>
      <c r="GG133" s="11"/>
      <c r="GH133" s="11"/>
      <c r="GI133" s="11"/>
      <c r="GJ133" s="11"/>
      <c r="GK133" s="11"/>
      <c r="GL133" s="11"/>
      <c r="GM133" s="11"/>
      <c r="GN133" s="11"/>
      <c r="GO133" s="11"/>
      <c r="GQ133" s="11"/>
      <c r="GR133" s="11"/>
      <c r="GS133" s="11"/>
    </row>
    <row r="134" spans="1:201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  <c r="DT134" s="11"/>
      <c r="DU134" s="11"/>
      <c r="DV134" s="11"/>
      <c r="DW134" s="11"/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/>
      <c r="EL134" s="11"/>
      <c r="EM134" s="11"/>
      <c r="EN134" s="11"/>
      <c r="EO134" s="11"/>
      <c r="EP134" s="11"/>
      <c r="EQ134" s="11"/>
      <c r="ER134" s="11"/>
      <c r="ES134" s="11"/>
      <c r="ET134" s="11"/>
      <c r="EU134" s="11"/>
      <c r="EV134" s="11"/>
      <c r="EW134" s="11"/>
      <c r="EX134" s="11"/>
      <c r="EY134" s="11"/>
      <c r="EZ134" s="11"/>
      <c r="FA134" s="11"/>
      <c r="FB134" s="11"/>
      <c r="FC134" s="11"/>
      <c r="FD134" s="11"/>
      <c r="FE134" s="11"/>
      <c r="FF134" s="11"/>
      <c r="FG134" s="11"/>
      <c r="FH134" s="11"/>
      <c r="FI134" s="11"/>
      <c r="FJ134" s="11"/>
      <c r="FK134" s="11"/>
      <c r="FL134" s="11"/>
      <c r="FM134" s="11"/>
      <c r="FN134" s="11"/>
      <c r="FO134" s="11"/>
      <c r="FP134" s="11"/>
      <c r="FQ134" s="11"/>
      <c r="FR134" s="11"/>
      <c r="FS134" s="11"/>
      <c r="FT134" s="11"/>
      <c r="FU134" s="11"/>
      <c r="FV134" s="11"/>
      <c r="FW134" s="11"/>
      <c r="FX134" s="11"/>
      <c r="FY134" s="11"/>
      <c r="FZ134" s="11"/>
      <c r="GA134" s="11"/>
      <c r="GB134" s="11"/>
      <c r="GC134" s="11"/>
      <c r="GD134" s="11"/>
      <c r="GE134" s="11"/>
      <c r="GF134" s="11"/>
      <c r="GG134" s="11"/>
      <c r="GH134" s="11"/>
      <c r="GI134" s="11"/>
      <c r="GJ134" s="11"/>
      <c r="GK134" s="11"/>
      <c r="GL134" s="11"/>
      <c r="GM134" s="11"/>
      <c r="GN134" s="11"/>
      <c r="GO134" s="11"/>
      <c r="GQ134" s="11"/>
      <c r="GR134" s="11"/>
      <c r="GS134" s="11"/>
    </row>
    <row r="135" spans="1:201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  <c r="DT135" s="11"/>
      <c r="DU135" s="11"/>
      <c r="DV135" s="11"/>
      <c r="DW135" s="11"/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/>
      <c r="EL135" s="11"/>
      <c r="EM135" s="11"/>
      <c r="EN135" s="11"/>
      <c r="EO135" s="11"/>
      <c r="EP135" s="11"/>
      <c r="EQ135" s="11"/>
      <c r="ER135" s="11"/>
      <c r="ES135" s="11"/>
      <c r="ET135" s="11"/>
      <c r="EU135" s="11"/>
      <c r="EV135" s="11"/>
      <c r="EW135" s="11"/>
      <c r="EX135" s="11"/>
      <c r="EY135" s="11"/>
      <c r="EZ135" s="11"/>
      <c r="FA135" s="11"/>
      <c r="FB135" s="11"/>
      <c r="FC135" s="11"/>
      <c r="FD135" s="11"/>
      <c r="FE135" s="11"/>
      <c r="FF135" s="11"/>
      <c r="FG135" s="11"/>
      <c r="FH135" s="11"/>
      <c r="FI135" s="11"/>
      <c r="FJ135" s="11"/>
      <c r="FK135" s="11"/>
      <c r="FL135" s="11"/>
      <c r="FM135" s="11"/>
      <c r="FN135" s="11"/>
      <c r="FO135" s="11"/>
      <c r="FP135" s="11"/>
      <c r="FQ135" s="11"/>
      <c r="FR135" s="11"/>
      <c r="FS135" s="11"/>
      <c r="FT135" s="11"/>
      <c r="FU135" s="11"/>
      <c r="FV135" s="11"/>
      <c r="FW135" s="11"/>
      <c r="FX135" s="11"/>
      <c r="FY135" s="11"/>
      <c r="FZ135" s="11"/>
      <c r="GA135" s="11"/>
      <c r="GB135" s="11"/>
      <c r="GC135" s="11"/>
      <c r="GD135" s="11"/>
      <c r="GE135" s="11"/>
      <c r="GF135" s="11"/>
      <c r="GG135" s="11"/>
      <c r="GH135" s="11"/>
      <c r="GI135" s="11"/>
      <c r="GJ135" s="11"/>
      <c r="GK135" s="11"/>
      <c r="GL135" s="11"/>
      <c r="GM135" s="11"/>
      <c r="GN135" s="11"/>
      <c r="GO135" s="11"/>
      <c r="GQ135" s="11"/>
      <c r="GR135" s="11"/>
      <c r="GS135" s="11"/>
    </row>
    <row r="136" spans="1:201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  <c r="DT136" s="11"/>
      <c r="DU136" s="11"/>
      <c r="DV136" s="11"/>
      <c r="DW136" s="11"/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/>
      <c r="EL136" s="11"/>
      <c r="EM136" s="11"/>
      <c r="EN136" s="11"/>
      <c r="EO136" s="11"/>
      <c r="EP136" s="11"/>
      <c r="EQ136" s="11"/>
      <c r="ER136" s="11"/>
      <c r="ES136" s="11"/>
      <c r="ET136" s="11"/>
      <c r="EU136" s="11"/>
      <c r="EV136" s="11"/>
      <c r="EW136" s="11"/>
      <c r="EX136" s="11"/>
      <c r="EY136" s="11"/>
      <c r="EZ136" s="11"/>
      <c r="FA136" s="11"/>
      <c r="FB136" s="11"/>
      <c r="FC136" s="11"/>
      <c r="FD136" s="11"/>
      <c r="FE136" s="11"/>
      <c r="FF136" s="11"/>
      <c r="FG136" s="11"/>
      <c r="FH136" s="11"/>
      <c r="FI136" s="11"/>
      <c r="FJ136" s="11"/>
      <c r="FK136" s="11"/>
      <c r="FL136" s="11"/>
      <c r="FM136" s="11"/>
      <c r="FN136" s="11"/>
      <c r="FO136" s="11"/>
      <c r="FP136" s="11"/>
      <c r="FQ136" s="11"/>
      <c r="FR136" s="11"/>
      <c r="FS136" s="11"/>
      <c r="FT136" s="11"/>
      <c r="FU136" s="11"/>
      <c r="FV136" s="11"/>
      <c r="FW136" s="11"/>
      <c r="FX136" s="11"/>
      <c r="FY136" s="11"/>
      <c r="FZ136" s="11"/>
      <c r="GA136" s="11"/>
      <c r="GB136" s="11"/>
      <c r="GC136" s="11"/>
      <c r="GD136" s="11"/>
      <c r="GE136" s="11"/>
      <c r="GF136" s="11"/>
      <c r="GG136" s="11"/>
      <c r="GH136" s="11"/>
      <c r="GI136" s="11"/>
      <c r="GJ136" s="11"/>
      <c r="GK136" s="11"/>
      <c r="GL136" s="11"/>
      <c r="GM136" s="11"/>
      <c r="GN136" s="11"/>
      <c r="GO136" s="11"/>
      <c r="GQ136" s="11"/>
      <c r="GR136" s="11"/>
      <c r="GS136" s="11"/>
    </row>
    <row r="137" spans="1:201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  <c r="DT137" s="11"/>
      <c r="DU137" s="11"/>
      <c r="DV137" s="11"/>
      <c r="DW137" s="11"/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/>
      <c r="EL137" s="11"/>
      <c r="EM137" s="11"/>
      <c r="EN137" s="11"/>
      <c r="EO137" s="11"/>
      <c r="EP137" s="11"/>
      <c r="EQ137" s="11"/>
      <c r="ER137" s="11"/>
      <c r="ES137" s="11"/>
      <c r="ET137" s="11"/>
      <c r="EU137" s="11"/>
      <c r="EV137" s="11"/>
      <c r="EW137" s="11"/>
      <c r="EX137" s="11"/>
      <c r="EY137" s="11"/>
      <c r="EZ137" s="11"/>
      <c r="FA137" s="11"/>
      <c r="FB137" s="11"/>
      <c r="FC137" s="11"/>
      <c r="FD137" s="11"/>
      <c r="FE137" s="11"/>
      <c r="FF137" s="11"/>
      <c r="FG137" s="11"/>
      <c r="FH137" s="11"/>
      <c r="FI137" s="11"/>
      <c r="FJ137" s="11"/>
      <c r="FK137" s="11"/>
      <c r="FL137" s="11"/>
      <c r="FM137" s="11"/>
      <c r="FN137" s="11"/>
      <c r="FO137" s="11"/>
      <c r="FP137" s="11"/>
      <c r="FQ137" s="11"/>
      <c r="FR137" s="11"/>
      <c r="FS137" s="11"/>
      <c r="FT137" s="11"/>
      <c r="FU137" s="11"/>
      <c r="FV137" s="11"/>
      <c r="FW137" s="11"/>
      <c r="FX137" s="11"/>
      <c r="FY137" s="11"/>
      <c r="FZ137" s="11"/>
      <c r="GA137" s="11"/>
      <c r="GB137" s="11"/>
      <c r="GC137" s="11"/>
      <c r="GD137" s="11"/>
      <c r="GE137" s="11"/>
      <c r="GF137" s="11"/>
      <c r="GG137" s="11"/>
      <c r="GH137" s="11"/>
      <c r="GI137" s="11"/>
      <c r="GJ137" s="11"/>
      <c r="GK137" s="11"/>
      <c r="GL137" s="11"/>
      <c r="GM137" s="11"/>
      <c r="GN137" s="11"/>
      <c r="GO137" s="11"/>
      <c r="GQ137" s="11"/>
      <c r="GR137" s="11"/>
      <c r="GS137" s="11"/>
    </row>
    <row r="138" spans="1:201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11"/>
      <c r="DU138" s="11"/>
      <c r="DV138" s="11"/>
      <c r="DW138" s="11"/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/>
      <c r="EL138" s="11"/>
      <c r="EM138" s="11"/>
      <c r="EN138" s="11"/>
      <c r="EO138" s="11"/>
      <c r="EP138" s="11"/>
      <c r="EQ138" s="11"/>
      <c r="ER138" s="11"/>
      <c r="ES138" s="11"/>
      <c r="ET138" s="11"/>
      <c r="EU138" s="11"/>
      <c r="EV138" s="11"/>
      <c r="EW138" s="11"/>
      <c r="EX138" s="11"/>
      <c r="EY138" s="11"/>
      <c r="EZ138" s="11"/>
      <c r="FA138" s="11"/>
      <c r="FB138" s="11"/>
      <c r="FC138" s="11"/>
      <c r="FD138" s="11"/>
      <c r="FE138" s="11"/>
      <c r="FF138" s="11"/>
      <c r="FG138" s="11"/>
      <c r="FH138" s="11"/>
      <c r="FI138" s="11"/>
      <c r="FJ138" s="11"/>
      <c r="FK138" s="11"/>
      <c r="FL138" s="11"/>
      <c r="FM138" s="11"/>
      <c r="FN138" s="11"/>
      <c r="FO138" s="11"/>
      <c r="FP138" s="11"/>
      <c r="FQ138" s="11"/>
      <c r="FR138" s="11"/>
      <c r="FS138" s="11"/>
      <c r="FT138" s="11"/>
      <c r="FU138" s="11"/>
      <c r="FV138" s="11"/>
      <c r="FW138" s="11"/>
      <c r="FX138" s="11"/>
      <c r="FY138" s="11"/>
      <c r="FZ138" s="11"/>
      <c r="GA138" s="11"/>
      <c r="GB138" s="11"/>
      <c r="GC138" s="11"/>
      <c r="GD138" s="11"/>
      <c r="GE138" s="11"/>
      <c r="GF138" s="11"/>
      <c r="GG138" s="11"/>
      <c r="GH138" s="11"/>
      <c r="GI138" s="11"/>
      <c r="GJ138" s="11"/>
      <c r="GK138" s="11"/>
      <c r="GL138" s="11"/>
      <c r="GM138" s="11"/>
      <c r="GN138" s="11"/>
      <c r="GO138" s="11"/>
      <c r="GQ138" s="11"/>
      <c r="GR138" s="11"/>
      <c r="GS138" s="11"/>
    </row>
    <row r="139" spans="1:201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  <c r="DT139" s="11"/>
      <c r="DU139" s="11"/>
      <c r="DV139" s="11"/>
      <c r="DW139" s="11"/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/>
      <c r="EL139" s="11"/>
      <c r="EM139" s="11"/>
      <c r="EN139" s="11"/>
      <c r="EO139" s="11"/>
      <c r="EP139" s="11"/>
      <c r="EQ139" s="11"/>
      <c r="ER139" s="11"/>
      <c r="ES139" s="11"/>
      <c r="ET139" s="11"/>
      <c r="EU139" s="11"/>
      <c r="EV139" s="11"/>
      <c r="EW139" s="11"/>
      <c r="EX139" s="11"/>
      <c r="EY139" s="11"/>
      <c r="EZ139" s="11"/>
      <c r="FA139" s="11"/>
      <c r="FB139" s="11"/>
      <c r="FC139" s="11"/>
      <c r="FD139" s="11"/>
      <c r="FE139" s="11"/>
      <c r="FF139" s="11"/>
      <c r="FG139" s="11"/>
      <c r="FH139" s="11"/>
      <c r="FI139" s="11"/>
      <c r="FJ139" s="11"/>
      <c r="FK139" s="11"/>
      <c r="FL139" s="11"/>
      <c r="FM139" s="11"/>
      <c r="FN139" s="11"/>
      <c r="FO139" s="11"/>
      <c r="FP139" s="11"/>
      <c r="FQ139" s="11"/>
      <c r="FR139" s="11"/>
      <c r="FS139" s="11"/>
      <c r="FT139" s="11"/>
      <c r="FU139" s="11"/>
      <c r="FV139" s="11"/>
      <c r="FW139" s="11"/>
      <c r="FX139" s="11"/>
      <c r="FY139" s="11"/>
      <c r="FZ139" s="11"/>
      <c r="GA139" s="11"/>
      <c r="GB139" s="11"/>
      <c r="GC139" s="11"/>
      <c r="GD139" s="11"/>
      <c r="GE139" s="11"/>
      <c r="GF139" s="11"/>
      <c r="GG139" s="11"/>
      <c r="GH139" s="11"/>
      <c r="GI139" s="11"/>
      <c r="GJ139" s="11"/>
      <c r="GK139" s="11"/>
      <c r="GL139" s="11"/>
      <c r="GM139" s="11"/>
      <c r="GN139" s="11"/>
      <c r="GO139" s="11"/>
      <c r="GQ139" s="11"/>
      <c r="GR139" s="11"/>
      <c r="GS139" s="11"/>
    </row>
    <row r="140" spans="1:201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  <c r="DT140" s="11"/>
      <c r="DU140" s="11"/>
      <c r="DV140" s="11"/>
      <c r="DW140" s="11"/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/>
      <c r="EL140" s="11"/>
      <c r="EM140" s="11"/>
      <c r="EN140" s="11"/>
      <c r="EO140" s="11"/>
      <c r="EP140" s="11"/>
      <c r="EQ140" s="11"/>
      <c r="ER140" s="11"/>
      <c r="ES140" s="11"/>
      <c r="ET140" s="11"/>
      <c r="EU140" s="11"/>
      <c r="EV140" s="11"/>
      <c r="EW140" s="11"/>
      <c r="EX140" s="11"/>
      <c r="EY140" s="11"/>
      <c r="EZ140" s="11"/>
      <c r="FA140" s="11"/>
      <c r="FB140" s="11"/>
      <c r="FC140" s="11"/>
      <c r="FD140" s="11"/>
      <c r="FE140" s="11"/>
      <c r="FF140" s="11"/>
      <c r="FG140" s="11"/>
      <c r="FH140" s="11"/>
      <c r="FI140" s="11"/>
      <c r="FJ140" s="11"/>
      <c r="FK140" s="11"/>
      <c r="FL140" s="11"/>
      <c r="FM140" s="11"/>
      <c r="FN140" s="11"/>
      <c r="FO140" s="11"/>
      <c r="FP140" s="11"/>
      <c r="FQ140" s="11"/>
      <c r="FR140" s="11"/>
      <c r="FS140" s="11"/>
      <c r="FT140" s="11"/>
      <c r="FU140" s="11"/>
      <c r="FV140" s="11"/>
      <c r="FW140" s="11"/>
      <c r="FX140" s="11"/>
      <c r="FY140" s="11"/>
      <c r="FZ140" s="11"/>
      <c r="GA140" s="11"/>
      <c r="GB140" s="11"/>
      <c r="GC140" s="11"/>
      <c r="GD140" s="11"/>
      <c r="GE140" s="11"/>
      <c r="GF140" s="11"/>
      <c r="GG140" s="11"/>
      <c r="GH140" s="11"/>
      <c r="GI140" s="11"/>
      <c r="GJ140" s="11"/>
      <c r="GK140" s="11"/>
      <c r="GL140" s="11"/>
      <c r="GM140" s="11"/>
      <c r="GN140" s="11"/>
      <c r="GO140" s="11"/>
      <c r="GQ140" s="11"/>
      <c r="GR140" s="11"/>
      <c r="GS140" s="11"/>
    </row>
    <row r="141" spans="1:201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  <c r="DT141" s="11"/>
      <c r="DU141" s="11"/>
      <c r="DV141" s="11"/>
      <c r="DW141" s="11"/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/>
      <c r="EL141" s="11"/>
      <c r="EM141" s="11"/>
      <c r="EN141" s="11"/>
      <c r="EO141" s="11"/>
      <c r="EP141" s="11"/>
      <c r="EQ141" s="11"/>
      <c r="ER141" s="11"/>
      <c r="ES141" s="11"/>
      <c r="ET141" s="11"/>
      <c r="EU141" s="11"/>
      <c r="EV141" s="11"/>
      <c r="EW141" s="11"/>
      <c r="EX141" s="11"/>
      <c r="EY141" s="11"/>
      <c r="EZ141" s="11"/>
      <c r="FA141" s="11"/>
      <c r="FB141" s="11"/>
      <c r="FC141" s="11"/>
      <c r="FD141" s="11"/>
      <c r="FE141" s="11"/>
      <c r="FF141" s="11"/>
      <c r="FG141" s="11"/>
      <c r="FH141" s="11"/>
      <c r="FI141" s="11"/>
      <c r="FJ141" s="11"/>
      <c r="FK141" s="11"/>
      <c r="FL141" s="11"/>
      <c r="FM141" s="11"/>
      <c r="FN141" s="11"/>
      <c r="FO141" s="11"/>
      <c r="FP141" s="11"/>
      <c r="FQ141" s="11"/>
      <c r="FR141" s="11"/>
      <c r="FS141" s="11"/>
      <c r="FT141" s="11"/>
      <c r="FU141" s="11"/>
      <c r="FV141" s="11"/>
      <c r="FW141" s="11"/>
      <c r="FX141" s="11"/>
      <c r="FY141" s="11"/>
      <c r="FZ141" s="11"/>
      <c r="GA141" s="11"/>
      <c r="GB141" s="11"/>
      <c r="GC141" s="11"/>
      <c r="GD141" s="11"/>
      <c r="GE141" s="11"/>
      <c r="GF141" s="11"/>
      <c r="GG141" s="11"/>
      <c r="GH141" s="11"/>
      <c r="GI141" s="11"/>
      <c r="GJ141" s="11"/>
      <c r="GK141" s="11"/>
      <c r="GL141" s="11"/>
      <c r="GM141" s="11"/>
      <c r="GN141" s="11"/>
      <c r="GO141" s="11"/>
      <c r="GQ141" s="11"/>
      <c r="GR141" s="11"/>
      <c r="GS141" s="11"/>
    </row>
    <row r="142" spans="1:201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  <c r="DT142" s="11"/>
      <c r="DU142" s="11"/>
      <c r="DV142" s="11"/>
      <c r="DW142" s="11"/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/>
      <c r="EL142" s="11"/>
      <c r="EM142" s="11"/>
      <c r="EN142" s="11"/>
      <c r="EO142" s="11"/>
      <c r="EP142" s="11"/>
      <c r="EQ142" s="11"/>
      <c r="ER142" s="11"/>
      <c r="ES142" s="11"/>
      <c r="ET142" s="11"/>
      <c r="EU142" s="11"/>
      <c r="EV142" s="11"/>
      <c r="EW142" s="11"/>
      <c r="EX142" s="11"/>
      <c r="EY142" s="11"/>
      <c r="EZ142" s="11"/>
      <c r="FA142" s="11"/>
      <c r="FB142" s="11"/>
      <c r="FC142" s="11"/>
      <c r="FD142" s="11"/>
      <c r="FE142" s="11"/>
      <c r="FF142" s="11"/>
      <c r="FG142" s="11"/>
      <c r="FH142" s="11"/>
      <c r="FI142" s="11"/>
      <c r="FJ142" s="11"/>
      <c r="FK142" s="11"/>
      <c r="FL142" s="11"/>
      <c r="FM142" s="11"/>
      <c r="FN142" s="11"/>
      <c r="FO142" s="11"/>
      <c r="FP142" s="11"/>
      <c r="FQ142" s="11"/>
      <c r="FR142" s="11"/>
      <c r="FS142" s="11"/>
      <c r="FT142" s="11"/>
      <c r="FU142" s="11"/>
      <c r="FV142" s="11"/>
      <c r="FW142" s="11"/>
      <c r="FX142" s="11"/>
      <c r="FY142" s="11"/>
      <c r="FZ142" s="11"/>
      <c r="GA142" s="11"/>
      <c r="GB142" s="11"/>
      <c r="GC142" s="11"/>
      <c r="GD142" s="11"/>
      <c r="GE142" s="11"/>
      <c r="GF142" s="11"/>
      <c r="GG142" s="11"/>
      <c r="GH142" s="11"/>
      <c r="GI142" s="11"/>
      <c r="GJ142" s="11"/>
      <c r="GK142" s="11"/>
      <c r="GL142" s="11"/>
      <c r="GM142" s="11"/>
      <c r="GN142" s="11"/>
      <c r="GO142" s="11"/>
      <c r="GQ142" s="11"/>
      <c r="GR142" s="11"/>
      <c r="GS142" s="11"/>
    </row>
    <row r="143" spans="1:201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  <c r="DT143" s="11"/>
      <c r="DU143" s="11"/>
      <c r="DV143" s="11"/>
      <c r="DW143" s="11"/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/>
      <c r="EL143" s="11"/>
      <c r="EM143" s="11"/>
      <c r="EN143" s="11"/>
      <c r="EO143" s="11"/>
      <c r="EP143" s="11"/>
      <c r="EQ143" s="11"/>
      <c r="ER143" s="11"/>
      <c r="ES143" s="11"/>
      <c r="ET143" s="11"/>
      <c r="EU143" s="11"/>
      <c r="EV143" s="11"/>
      <c r="EW143" s="11"/>
      <c r="EX143" s="11"/>
      <c r="EY143" s="11"/>
      <c r="EZ143" s="11"/>
      <c r="FA143" s="11"/>
      <c r="FB143" s="11"/>
      <c r="FC143" s="11"/>
      <c r="FD143" s="11"/>
      <c r="FE143" s="11"/>
      <c r="FF143" s="11"/>
      <c r="FG143" s="11"/>
      <c r="FH143" s="11"/>
      <c r="FI143" s="11"/>
      <c r="FJ143" s="11"/>
      <c r="FK143" s="11"/>
      <c r="FL143" s="11"/>
      <c r="FM143" s="11"/>
      <c r="FN143" s="11"/>
      <c r="FO143" s="11"/>
      <c r="FP143" s="11"/>
      <c r="FQ143" s="11"/>
      <c r="FR143" s="11"/>
      <c r="FS143" s="11"/>
      <c r="FT143" s="11"/>
      <c r="FU143" s="11"/>
      <c r="FV143" s="11"/>
      <c r="FW143" s="11"/>
      <c r="FX143" s="11"/>
      <c r="FY143" s="11"/>
      <c r="FZ143" s="11"/>
      <c r="GA143" s="11"/>
      <c r="GB143" s="11"/>
      <c r="GC143" s="11"/>
      <c r="GD143" s="11"/>
      <c r="GE143" s="11"/>
      <c r="GF143" s="11"/>
      <c r="GG143" s="11"/>
      <c r="GH143" s="11"/>
      <c r="GI143" s="11"/>
      <c r="GJ143" s="11"/>
      <c r="GK143" s="11"/>
      <c r="GL143" s="11"/>
      <c r="GM143" s="11"/>
      <c r="GN143" s="11"/>
      <c r="GO143" s="11"/>
      <c r="GQ143" s="11"/>
      <c r="GR143" s="11"/>
      <c r="GS143" s="11"/>
    </row>
    <row r="144" spans="1:201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  <c r="DT144" s="11"/>
      <c r="DU144" s="11"/>
      <c r="DV144" s="11"/>
      <c r="DW144" s="11"/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/>
      <c r="EL144" s="11"/>
      <c r="EM144" s="11"/>
      <c r="EN144" s="11"/>
      <c r="EO144" s="11"/>
      <c r="EP144" s="11"/>
      <c r="EQ144" s="11"/>
      <c r="ER144" s="11"/>
      <c r="ES144" s="11"/>
      <c r="ET144" s="11"/>
      <c r="EU144" s="11"/>
      <c r="EV144" s="11"/>
      <c r="EW144" s="11"/>
      <c r="EX144" s="11"/>
      <c r="EY144" s="11"/>
      <c r="EZ144" s="11"/>
      <c r="FA144" s="11"/>
      <c r="FB144" s="11"/>
      <c r="FC144" s="11"/>
      <c r="FD144" s="11"/>
      <c r="FE144" s="11"/>
      <c r="FF144" s="11"/>
      <c r="FG144" s="11"/>
      <c r="FH144" s="11"/>
      <c r="FI144" s="11"/>
      <c r="FJ144" s="11"/>
      <c r="FK144" s="11"/>
      <c r="FL144" s="11"/>
      <c r="FM144" s="11"/>
      <c r="FN144" s="11"/>
      <c r="FO144" s="11"/>
      <c r="FP144" s="11"/>
      <c r="FQ144" s="11"/>
      <c r="FR144" s="11"/>
      <c r="FS144" s="11"/>
      <c r="FT144" s="11"/>
      <c r="FU144" s="11"/>
      <c r="FV144" s="11"/>
      <c r="FW144" s="11"/>
      <c r="FX144" s="11"/>
      <c r="FY144" s="11"/>
      <c r="FZ144" s="11"/>
      <c r="GA144" s="11"/>
      <c r="GB144" s="11"/>
      <c r="GC144" s="11"/>
      <c r="GD144" s="11"/>
      <c r="GE144" s="11"/>
      <c r="GF144" s="11"/>
      <c r="GG144" s="11"/>
      <c r="GH144" s="11"/>
      <c r="GI144" s="11"/>
      <c r="GJ144" s="11"/>
      <c r="GK144" s="11"/>
      <c r="GL144" s="11"/>
      <c r="GM144" s="11"/>
      <c r="GN144" s="11"/>
      <c r="GO144" s="11"/>
      <c r="GQ144" s="11"/>
      <c r="GR144" s="11"/>
      <c r="GS144" s="11"/>
    </row>
    <row r="145" spans="1:201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  <c r="DT145" s="11"/>
      <c r="DU145" s="11"/>
      <c r="DV145" s="11"/>
      <c r="DW145" s="11"/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11"/>
      <c r="EI145" s="11"/>
      <c r="EJ145" s="11"/>
      <c r="EK145" s="11"/>
      <c r="EL145" s="11"/>
      <c r="EM145" s="11"/>
      <c r="EN145" s="11"/>
      <c r="EO145" s="11"/>
      <c r="EP145" s="11"/>
      <c r="EQ145" s="11"/>
      <c r="ER145" s="11"/>
      <c r="ES145" s="11"/>
      <c r="ET145" s="11"/>
      <c r="EU145" s="11"/>
      <c r="EV145" s="11"/>
      <c r="EW145" s="11"/>
      <c r="EX145" s="11"/>
      <c r="EY145" s="11"/>
      <c r="EZ145" s="11"/>
      <c r="FA145" s="11"/>
      <c r="FB145" s="11"/>
      <c r="FC145" s="11"/>
      <c r="FD145" s="11"/>
      <c r="FE145" s="11"/>
      <c r="FF145" s="11"/>
      <c r="FG145" s="11"/>
      <c r="FH145" s="11"/>
      <c r="FI145" s="11"/>
      <c r="FJ145" s="11"/>
      <c r="FK145" s="11"/>
      <c r="FL145" s="11"/>
      <c r="FM145" s="11"/>
      <c r="FN145" s="11"/>
      <c r="FO145" s="11"/>
      <c r="FP145" s="11"/>
      <c r="FQ145" s="11"/>
      <c r="FR145" s="11"/>
      <c r="FS145" s="11"/>
      <c r="FT145" s="11"/>
      <c r="FU145" s="11"/>
      <c r="FV145" s="11"/>
      <c r="FW145" s="11"/>
      <c r="FX145" s="11"/>
      <c r="FY145" s="11"/>
      <c r="FZ145" s="11"/>
      <c r="GA145" s="11"/>
      <c r="GB145" s="11"/>
      <c r="GC145" s="11"/>
      <c r="GD145" s="11"/>
      <c r="GE145" s="11"/>
      <c r="GF145" s="11"/>
      <c r="GG145" s="11"/>
      <c r="GH145" s="11"/>
      <c r="GI145" s="11"/>
      <c r="GJ145" s="11"/>
      <c r="GK145" s="11"/>
      <c r="GL145" s="11"/>
      <c r="GM145" s="11"/>
      <c r="GN145" s="11"/>
      <c r="GO145" s="11"/>
      <c r="GQ145" s="11"/>
      <c r="GR145" s="11"/>
      <c r="GS145" s="11"/>
    </row>
    <row r="146" spans="1:201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  <c r="DT146" s="11"/>
      <c r="DU146" s="11"/>
      <c r="DV146" s="11"/>
      <c r="DW146" s="11"/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/>
      <c r="EL146" s="11"/>
      <c r="EM146" s="11"/>
      <c r="EN146" s="11"/>
      <c r="EO146" s="11"/>
      <c r="EP146" s="11"/>
      <c r="EQ146" s="11"/>
      <c r="ER146" s="11"/>
      <c r="ES146" s="11"/>
      <c r="ET146" s="11"/>
      <c r="EU146" s="11"/>
      <c r="EV146" s="11"/>
      <c r="EW146" s="11"/>
      <c r="EX146" s="11"/>
      <c r="EY146" s="11"/>
      <c r="EZ146" s="11"/>
      <c r="FA146" s="11"/>
      <c r="FB146" s="11"/>
      <c r="FC146" s="11"/>
      <c r="FD146" s="11"/>
      <c r="FE146" s="11"/>
      <c r="FF146" s="11"/>
      <c r="FG146" s="11"/>
      <c r="FH146" s="11"/>
      <c r="FI146" s="11"/>
      <c r="FJ146" s="11"/>
      <c r="FK146" s="11"/>
      <c r="FL146" s="11"/>
      <c r="FM146" s="11"/>
      <c r="FN146" s="11"/>
      <c r="FO146" s="11"/>
      <c r="FP146" s="11"/>
      <c r="FQ146" s="11"/>
      <c r="FR146" s="11"/>
      <c r="FS146" s="11"/>
      <c r="FT146" s="11"/>
      <c r="FU146" s="11"/>
      <c r="FV146" s="11"/>
      <c r="FW146" s="11"/>
      <c r="FX146" s="11"/>
      <c r="FY146" s="11"/>
      <c r="FZ146" s="11"/>
      <c r="GA146" s="11"/>
      <c r="GB146" s="11"/>
      <c r="GC146" s="11"/>
      <c r="GD146" s="11"/>
      <c r="GE146" s="11"/>
      <c r="GF146" s="11"/>
      <c r="GG146" s="11"/>
      <c r="GH146" s="11"/>
      <c r="GI146" s="11"/>
      <c r="GJ146" s="11"/>
      <c r="GK146" s="11"/>
      <c r="GL146" s="11"/>
      <c r="GM146" s="11"/>
      <c r="GN146" s="11"/>
      <c r="GO146" s="11"/>
      <c r="GQ146" s="11"/>
      <c r="GR146" s="11"/>
      <c r="GS146" s="11"/>
    </row>
    <row r="147" spans="1:201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/>
      <c r="DV147" s="11"/>
      <c r="DW147" s="11"/>
      <c r="DX147" s="11"/>
      <c r="DY147" s="11"/>
      <c r="DZ147" s="11"/>
      <c r="EA147" s="11"/>
      <c r="EB147" s="11"/>
      <c r="EC147" s="11"/>
      <c r="ED147" s="11"/>
      <c r="EE147" s="11"/>
      <c r="EF147" s="11"/>
      <c r="EG147" s="11"/>
      <c r="EH147" s="11"/>
      <c r="EI147" s="11"/>
      <c r="EJ147" s="11"/>
      <c r="EK147" s="11"/>
      <c r="EL147" s="11"/>
      <c r="EM147" s="11"/>
      <c r="EN147" s="11"/>
      <c r="EO147" s="11"/>
      <c r="EP147" s="11"/>
      <c r="EQ147" s="11"/>
      <c r="ER147" s="11"/>
      <c r="ES147" s="11"/>
      <c r="ET147" s="11"/>
      <c r="EU147" s="11"/>
      <c r="EV147" s="11"/>
      <c r="EW147" s="11"/>
      <c r="EX147" s="11"/>
      <c r="EY147" s="11"/>
      <c r="EZ147" s="11"/>
      <c r="FA147" s="11"/>
      <c r="FB147" s="11"/>
      <c r="FC147" s="11"/>
      <c r="FD147" s="11"/>
      <c r="FE147" s="11"/>
      <c r="FF147" s="11"/>
      <c r="FG147" s="11"/>
      <c r="FH147" s="11"/>
      <c r="FI147" s="11"/>
      <c r="FJ147" s="11"/>
      <c r="FK147" s="11"/>
      <c r="FL147" s="11"/>
      <c r="FM147" s="11"/>
      <c r="FN147" s="11"/>
      <c r="FO147" s="11"/>
      <c r="FP147" s="11"/>
      <c r="FQ147" s="11"/>
      <c r="FR147" s="11"/>
      <c r="FS147" s="11"/>
      <c r="FT147" s="11"/>
      <c r="FU147" s="11"/>
      <c r="FV147" s="11"/>
      <c r="FW147" s="11"/>
      <c r="FX147" s="11"/>
      <c r="FY147" s="11"/>
      <c r="FZ147" s="11"/>
      <c r="GA147" s="11"/>
      <c r="GB147" s="11"/>
      <c r="GC147" s="11"/>
      <c r="GD147" s="11"/>
      <c r="GE147" s="11"/>
      <c r="GF147" s="11"/>
      <c r="GG147" s="11"/>
      <c r="GH147" s="11"/>
      <c r="GI147" s="11"/>
      <c r="GJ147" s="11"/>
      <c r="GK147" s="11"/>
      <c r="GL147" s="11"/>
      <c r="GM147" s="11"/>
      <c r="GN147" s="11"/>
      <c r="GO147" s="11"/>
      <c r="GQ147" s="11"/>
      <c r="GR147" s="11"/>
      <c r="GS147" s="11"/>
    </row>
    <row r="148" spans="1:201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/>
      <c r="DV148" s="11"/>
      <c r="DW148" s="11"/>
      <c r="DX148" s="11"/>
      <c r="DY148" s="11"/>
      <c r="DZ148" s="11"/>
      <c r="EA148" s="11"/>
      <c r="EB148" s="11"/>
      <c r="EC148" s="11"/>
      <c r="ED148" s="11"/>
      <c r="EE148" s="11"/>
      <c r="EF148" s="11"/>
      <c r="EG148" s="11"/>
      <c r="EH148" s="11"/>
      <c r="EI148" s="11"/>
      <c r="EJ148" s="11"/>
      <c r="EK148" s="11"/>
      <c r="EL148" s="11"/>
      <c r="EM148" s="11"/>
      <c r="EN148" s="11"/>
      <c r="EO148" s="11"/>
      <c r="EP148" s="11"/>
      <c r="EQ148" s="11"/>
      <c r="ER148" s="11"/>
      <c r="ES148" s="11"/>
      <c r="ET148" s="11"/>
      <c r="EU148" s="11"/>
      <c r="EV148" s="11"/>
      <c r="EW148" s="11"/>
      <c r="EX148" s="11"/>
      <c r="EY148" s="11"/>
      <c r="EZ148" s="11"/>
      <c r="FA148" s="11"/>
      <c r="FB148" s="11"/>
      <c r="FC148" s="11"/>
      <c r="FD148" s="11"/>
      <c r="FE148" s="11"/>
      <c r="FF148" s="11"/>
      <c r="FG148" s="11"/>
      <c r="FH148" s="11"/>
      <c r="FI148" s="11"/>
      <c r="FJ148" s="11"/>
      <c r="FK148" s="11"/>
      <c r="FL148" s="11"/>
      <c r="FM148" s="11"/>
      <c r="FN148" s="11"/>
      <c r="FO148" s="11"/>
      <c r="FP148" s="11"/>
      <c r="FQ148" s="11"/>
      <c r="FR148" s="11"/>
      <c r="FS148" s="11"/>
      <c r="FT148" s="11"/>
      <c r="FU148" s="11"/>
      <c r="FV148" s="11"/>
      <c r="FW148" s="11"/>
      <c r="FX148" s="11"/>
      <c r="FY148" s="11"/>
      <c r="FZ148" s="11"/>
      <c r="GA148" s="11"/>
      <c r="GB148" s="11"/>
      <c r="GC148" s="11"/>
      <c r="GD148" s="11"/>
      <c r="GE148" s="11"/>
      <c r="GF148" s="11"/>
      <c r="GG148" s="11"/>
      <c r="GH148" s="11"/>
      <c r="GI148" s="11"/>
      <c r="GJ148" s="11"/>
      <c r="GK148" s="11"/>
      <c r="GL148" s="11"/>
      <c r="GM148" s="11"/>
      <c r="GN148" s="11"/>
      <c r="GO148" s="11"/>
      <c r="GQ148" s="11"/>
      <c r="GR148" s="11"/>
      <c r="GS148" s="11"/>
    </row>
    <row r="149" spans="1:201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/>
      <c r="DX149" s="11"/>
      <c r="DY149" s="11"/>
      <c r="DZ149" s="11"/>
      <c r="EA149" s="11"/>
      <c r="EB149" s="11"/>
      <c r="EC149" s="11"/>
      <c r="ED149" s="11"/>
      <c r="EE149" s="11"/>
      <c r="EF149" s="11"/>
      <c r="EG149" s="11"/>
      <c r="EH149" s="11"/>
      <c r="EI149" s="11"/>
      <c r="EJ149" s="11"/>
      <c r="EK149" s="11"/>
      <c r="EL149" s="11"/>
      <c r="EM149" s="11"/>
      <c r="EN149" s="11"/>
      <c r="EO149" s="11"/>
      <c r="EP149" s="11"/>
      <c r="EQ149" s="11"/>
      <c r="ER149" s="11"/>
      <c r="ES149" s="11"/>
      <c r="ET149" s="11"/>
      <c r="EU149" s="11"/>
      <c r="EV149" s="11"/>
      <c r="EW149" s="11"/>
      <c r="EX149" s="11"/>
      <c r="EY149" s="11"/>
      <c r="EZ149" s="11"/>
      <c r="FA149" s="11"/>
      <c r="FB149" s="11"/>
      <c r="FC149" s="11"/>
      <c r="FD149" s="11"/>
      <c r="FE149" s="11"/>
      <c r="FF149" s="11"/>
      <c r="FG149" s="11"/>
      <c r="FH149" s="11"/>
      <c r="FI149" s="11"/>
      <c r="FJ149" s="11"/>
      <c r="FK149" s="11"/>
      <c r="FL149" s="11"/>
      <c r="FM149" s="11"/>
      <c r="FN149" s="11"/>
      <c r="FO149" s="11"/>
      <c r="FP149" s="11"/>
      <c r="FQ149" s="11"/>
      <c r="FR149" s="11"/>
      <c r="FS149" s="11"/>
      <c r="FT149" s="11"/>
      <c r="FU149" s="11"/>
      <c r="FV149" s="11"/>
      <c r="FW149" s="11"/>
      <c r="FX149" s="11"/>
      <c r="FY149" s="11"/>
      <c r="FZ149" s="11"/>
      <c r="GA149" s="11"/>
      <c r="GB149" s="11"/>
      <c r="GC149" s="11"/>
      <c r="GD149" s="11"/>
      <c r="GE149" s="11"/>
      <c r="GF149" s="11"/>
      <c r="GG149" s="11"/>
      <c r="GH149" s="11"/>
      <c r="GI149" s="11"/>
      <c r="GJ149" s="11"/>
      <c r="GK149" s="11"/>
      <c r="GL149" s="11"/>
      <c r="GM149" s="11"/>
      <c r="GN149" s="11"/>
      <c r="GO149" s="11"/>
      <c r="GQ149" s="11"/>
      <c r="GR149" s="11"/>
      <c r="GS149" s="11"/>
    </row>
    <row r="150" spans="1:201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/>
      <c r="DX150" s="11"/>
      <c r="DY150" s="11"/>
      <c r="DZ150" s="11"/>
      <c r="EA150" s="11"/>
      <c r="EB150" s="11"/>
      <c r="EC150" s="11"/>
      <c r="ED150" s="11"/>
      <c r="EE150" s="11"/>
      <c r="EF150" s="11"/>
      <c r="EG150" s="11"/>
      <c r="EH150" s="11"/>
      <c r="EI150" s="11"/>
      <c r="EJ150" s="11"/>
      <c r="EK150" s="11"/>
      <c r="EL150" s="11"/>
      <c r="EM150" s="11"/>
      <c r="EN150" s="11"/>
      <c r="EO150" s="11"/>
      <c r="EP150" s="11"/>
      <c r="EQ150" s="11"/>
      <c r="ER150" s="11"/>
      <c r="ES150" s="11"/>
      <c r="ET150" s="11"/>
      <c r="EU150" s="11"/>
      <c r="EV150" s="11"/>
      <c r="EW150" s="11"/>
      <c r="EX150" s="11"/>
      <c r="EY150" s="11"/>
      <c r="EZ150" s="11"/>
      <c r="FA150" s="11"/>
      <c r="FB150" s="11"/>
      <c r="FC150" s="11"/>
      <c r="FD150" s="11"/>
      <c r="FE150" s="11"/>
      <c r="FF150" s="11"/>
      <c r="FG150" s="11"/>
      <c r="FH150" s="11"/>
      <c r="FI150" s="11"/>
      <c r="FJ150" s="11"/>
      <c r="FK150" s="11"/>
      <c r="FL150" s="11"/>
      <c r="FM150" s="11"/>
      <c r="FN150" s="11"/>
      <c r="FO150" s="11"/>
      <c r="FP150" s="11"/>
      <c r="FQ150" s="11"/>
      <c r="FR150" s="11"/>
      <c r="FS150" s="11"/>
      <c r="FT150" s="11"/>
      <c r="FU150" s="11"/>
      <c r="FV150" s="11"/>
      <c r="FW150" s="11"/>
      <c r="FX150" s="11"/>
      <c r="FY150" s="11"/>
      <c r="FZ150" s="11"/>
      <c r="GA150" s="11"/>
      <c r="GB150" s="11"/>
      <c r="GC150" s="11"/>
      <c r="GD150" s="11"/>
      <c r="GE150" s="11"/>
      <c r="GF150" s="11"/>
      <c r="GG150" s="11"/>
      <c r="GH150" s="11"/>
      <c r="GI150" s="11"/>
      <c r="GJ150" s="11"/>
      <c r="GK150" s="11"/>
      <c r="GL150" s="11"/>
      <c r="GM150" s="11"/>
      <c r="GN150" s="11"/>
      <c r="GO150" s="11"/>
      <c r="GQ150" s="11"/>
      <c r="GR150" s="11"/>
      <c r="GS150" s="11"/>
    </row>
    <row r="151" spans="1:201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  <c r="EM151" s="11"/>
      <c r="EN151" s="11"/>
      <c r="EO151" s="11"/>
      <c r="EP151" s="11"/>
      <c r="EQ151" s="11"/>
      <c r="ER151" s="11"/>
      <c r="ES151" s="11"/>
      <c r="ET151" s="11"/>
      <c r="EU151" s="11"/>
      <c r="EV151" s="11"/>
      <c r="EW151" s="11"/>
      <c r="EX151" s="11"/>
      <c r="EY151" s="11"/>
      <c r="EZ151" s="11"/>
      <c r="FA151" s="11"/>
      <c r="FB151" s="11"/>
      <c r="FC151" s="11"/>
      <c r="FD151" s="11"/>
      <c r="FE151" s="11"/>
      <c r="FF151" s="11"/>
      <c r="FG151" s="11"/>
      <c r="FH151" s="11"/>
      <c r="FI151" s="11"/>
      <c r="FJ151" s="11"/>
      <c r="FK151" s="11"/>
      <c r="FL151" s="11"/>
      <c r="FM151" s="11"/>
      <c r="FN151" s="11"/>
      <c r="FO151" s="11"/>
      <c r="FP151" s="11"/>
      <c r="FQ151" s="11"/>
      <c r="FR151" s="11"/>
      <c r="FS151" s="11"/>
      <c r="FT151" s="11"/>
      <c r="FU151" s="11"/>
      <c r="FV151" s="11"/>
      <c r="FW151" s="11"/>
      <c r="FX151" s="11"/>
      <c r="FY151" s="11"/>
      <c r="FZ151" s="11"/>
      <c r="GA151" s="11"/>
      <c r="GB151" s="11"/>
      <c r="GC151" s="11"/>
      <c r="GD151" s="11"/>
      <c r="GE151" s="11"/>
      <c r="GF151" s="11"/>
      <c r="GG151" s="11"/>
      <c r="GH151" s="11"/>
      <c r="GI151" s="11"/>
      <c r="GJ151" s="11"/>
      <c r="GK151" s="11"/>
      <c r="GL151" s="11"/>
      <c r="GM151" s="11"/>
      <c r="GN151" s="11"/>
      <c r="GO151" s="11"/>
      <c r="GQ151" s="11"/>
      <c r="GR151" s="11"/>
      <c r="GS151" s="11"/>
    </row>
    <row r="152" spans="1:201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  <c r="DZ152" s="11"/>
      <c r="EA152" s="11"/>
      <c r="EB152" s="11"/>
      <c r="EC152" s="11"/>
      <c r="ED152" s="11"/>
      <c r="EE152" s="11"/>
      <c r="EF152" s="11"/>
      <c r="EG152" s="11"/>
      <c r="EH152" s="11"/>
      <c r="EI152" s="11"/>
      <c r="EJ152" s="11"/>
      <c r="EK152" s="11"/>
      <c r="EL152" s="11"/>
      <c r="EM152" s="11"/>
      <c r="EN152" s="11"/>
      <c r="EO152" s="11"/>
      <c r="EP152" s="11"/>
      <c r="EQ152" s="11"/>
      <c r="ER152" s="11"/>
      <c r="ES152" s="11"/>
      <c r="ET152" s="11"/>
      <c r="EU152" s="11"/>
      <c r="EV152" s="11"/>
      <c r="EW152" s="11"/>
      <c r="EX152" s="11"/>
      <c r="EY152" s="11"/>
      <c r="EZ152" s="11"/>
      <c r="FA152" s="11"/>
      <c r="FB152" s="11"/>
      <c r="FC152" s="11"/>
      <c r="FD152" s="11"/>
      <c r="FE152" s="11"/>
      <c r="FF152" s="11"/>
      <c r="FG152" s="11"/>
      <c r="FH152" s="11"/>
      <c r="FI152" s="11"/>
      <c r="FJ152" s="11"/>
      <c r="FK152" s="11"/>
      <c r="FL152" s="11"/>
      <c r="FM152" s="11"/>
      <c r="FN152" s="11"/>
      <c r="FO152" s="11"/>
      <c r="FP152" s="11"/>
      <c r="FQ152" s="11"/>
      <c r="FR152" s="11"/>
      <c r="FS152" s="11"/>
      <c r="FT152" s="11"/>
      <c r="FU152" s="11"/>
      <c r="FV152" s="11"/>
      <c r="FW152" s="11"/>
      <c r="FX152" s="11"/>
      <c r="FY152" s="11"/>
      <c r="FZ152" s="11"/>
      <c r="GA152" s="11"/>
      <c r="GB152" s="11"/>
      <c r="GC152" s="11"/>
      <c r="GD152" s="11"/>
      <c r="GE152" s="11"/>
      <c r="GF152" s="11"/>
      <c r="GG152" s="11"/>
      <c r="GH152" s="11"/>
      <c r="GI152" s="11"/>
      <c r="GJ152" s="11"/>
      <c r="GK152" s="11"/>
      <c r="GL152" s="11"/>
      <c r="GM152" s="11"/>
      <c r="GN152" s="11"/>
      <c r="GO152" s="11"/>
      <c r="GQ152" s="11"/>
      <c r="GR152" s="11"/>
      <c r="GS152" s="11"/>
    </row>
    <row r="153" spans="1:201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  <c r="DZ153" s="11"/>
      <c r="EA153" s="11"/>
      <c r="EB153" s="11"/>
      <c r="EC153" s="11"/>
      <c r="ED153" s="11"/>
      <c r="EE153" s="11"/>
      <c r="EF153" s="11"/>
      <c r="EG153" s="11"/>
      <c r="EH153" s="11"/>
      <c r="EI153" s="11"/>
      <c r="EJ153" s="11"/>
      <c r="EK153" s="11"/>
      <c r="EL153" s="11"/>
      <c r="EM153" s="11"/>
      <c r="EN153" s="11"/>
      <c r="EO153" s="11"/>
      <c r="EP153" s="11"/>
      <c r="EQ153" s="11"/>
      <c r="ER153" s="11"/>
      <c r="ES153" s="11"/>
      <c r="ET153" s="11"/>
      <c r="EU153" s="11"/>
      <c r="EV153" s="11"/>
      <c r="EW153" s="11"/>
      <c r="EX153" s="11"/>
      <c r="EY153" s="11"/>
      <c r="EZ153" s="11"/>
      <c r="FA153" s="11"/>
      <c r="FB153" s="11"/>
      <c r="FC153" s="11"/>
      <c r="FD153" s="11"/>
      <c r="FE153" s="11"/>
      <c r="FF153" s="11"/>
      <c r="FG153" s="11"/>
      <c r="FH153" s="11"/>
      <c r="FI153" s="11"/>
      <c r="FJ153" s="11"/>
      <c r="FK153" s="11"/>
      <c r="FL153" s="11"/>
      <c r="FM153" s="11"/>
      <c r="FN153" s="11"/>
      <c r="FO153" s="11"/>
      <c r="FP153" s="11"/>
      <c r="FQ153" s="11"/>
      <c r="FR153" s="11"/>
      <c r="FS153" s="11"/>
      <c r="FT153" s="11"/>
      <c r="FU153" s="11"/>
      <c r="FV153" s="11"/>
      <c r="FW153" s="11"/>
      <c r="FX153" s="11"/>
      <c r="FY153" s="11"/>
      <c r="FZ153" s="11"/>
      <c r="GA153" s="11"/>
      <c r="GB153" s="11"/>
      <c r="GC153" s="11"/>
      <c r="GD153" s="11"/>
      <c r="GE153" s="11"/>
      <c r="GF153" s="11"/>
      <c r="GG153" s="11"/>
      <c r="GH153" s="11"/>
      <c r="GI153" s="11"/>
      <c r="GJ153" s="11"/>
      <c r="GK153" s="11"/>
      <c r="GL153" s="11"/>
      <c r="GM153" s="11"/>
      <c r="GN153" s="11"/>
      <c r="GO153" s="11"/>
      <c r="GQ153" s="11"/>
      <c r="GR153" s="11"/>
      <c r="GS153" s="11"/>
    </row>
    <row r="154" spans="1:201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  <c r="DW154" s="11"/>
      <c r="DX154" s="11"/>
      <c r="DY154" s="11"/>
      <c r="DZ154" s="11"/>
      <c r="EA154" s="11"/>
      <c r="EB154" s="11"/>
      <c r="EC154" s="11"/>
      <c r="ED154" s="11"/>
      <c r="EE154" s="11"/>
      <c r="EF154" s="11"/>
      <c r="EG154" s="11"/>
      <c r="EH154" s="11"/>
      <c r="EI154" s="11"/>
      <c r="EJ154" s="11"/>
      <c r="EK154" s="11"/>
      <c r="EL154" s="11"/>
      <c r="EM154" s="11"/>
      <c r="EN154" s="11"/>
      <c r="EO154" s="11"/>
      <c r="EP154" s="11"/>
      <c r="EQ154" s="11"/>
      <c r="ER154" s="11"/>
      <c r="ES154" s="11"/>
      <c r="ET154" s="11"/>
      <c r="EU154" s="11"/>
      <c r="EV154" s="11"/>
      <c r="EW154" s="11"/>
      <c r="EX154" s="11"/>
      <c r="EY154" s="11"/>
      <c r="EZ154" s="11"/>
      <c r="FA154" s="11"/>
      <c r="FB154" s="11"/>
      <c r="FC154" s="11"/>
      <c r="FD154" s="11"/>
      <c r="FE154" s="11"/>
      <c r="FF154" s="11"/>
      <c r="FG154" s="11"/>
      <c r="FH154" s="11"/>
      <c r="FI154" s="11"/>
      <c r="FJ154" s="11"/>
      <c r="FK154" s="11"/>
      <c r="FL154" s="11"/>
      <c r="FM154" s="11"/>
      <c r="FN154" s="11"/>
      <c r="FO154" s="11"/>
      <c r="FP154" s="11"/>
      <c r="FQ154" s="11"/>
      <c r="FR154" s="11"/>
      <c r="FS154" s="11"/>
      <c r="FT154" s="11"/>
      <c r="FU154" s="11"/>
      <c r="FV154" s="11"/>
      <c r="FW154" s="11"/>
      <c r="FX154" s="11"/>
      <c r="FY154" s="11"/>
      <c r="FZ154" s="11"/>
      <c r="GA154" s="11"/>
      <c r="GB154" s="11"/>
      <c r="GC154" s="11"/>
      <c r="GD154" s="11"/>
      <c r="GE154" s="11"/>
      <c r="GF154" s="11"/>
      <c r="GG154" s="11"/>
      <c r="GH154" s="11"/>
      <c r="GI154" s="11"/>
      <c r="GJ154" s="11"/>
      <c r="GK154" s="11"/>
      <c r="GL154" s="11"/>
      <c r="GM154" s="11"/>
      <c r="GN154" s="11"/>
      <c r="GO154" s="11"/>
      <c r="GQ154" s="11"/>
      <c r="GR154" s="11"/>
      <c r="GS154" s="11"/>
    </row>
    <row r="155" spans="1:201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/>
      <c r="EL155" s="11"/>
      <c r="EM155" s="11"/>
      <c r="EN155" s="11"/>
      <c r="EO155" s="11"/>
      <c r="EP155" s="11"/>
      <c r="EQ155" s="11"/>
      <c r="ER155" s="11"/>
      <c r="ES155" s="11"/>
      <c r="ET155" s="11"/>
      <c r="EU155" s="11"/>
      <c r="EV155" s="11"/>
      <c r="EW155" s="11"/>
      <c r="EX155" s="11"/>
      <c r="EY155" s="11"/>
      <c r="EZ155" s="11"/>
      <c r="FA155" s="11"/>
      <c r="FB155" s="11"/>
      <c r="FC155" s="11"/>
      <c r="FD155" s="11"/>
      <c r="FE155" s="11"/>
      <c r="FF155" s="11"/>
      <c r="FG155" s="11"/>
      <c r="FH155" s="11"/>
      <c r="FI155" s="11"/>
      <c r="FJ155" s="11"/>
      <c r="FK155" s="11"/>
      <c r="FL155" s="11"/>
      <c r="FM155" s="11"/>
      <c r="FN155" s="11"/>
      <c r="FO155" s="11"/>
      <c r="FP155" s="11"/>
      <c r="FQ155" s="11"/>
      <c r="FR155" s="11"/>
      <c r="FS155" s="11"/>
      <c r="FT155" s="11"/>
      <c r="FU155" s="11"/>
      <c r="FV155" s="11"/>
      <c r="FW155" s="11"/>
      <c r="FX155" s="11"/>
      <c r="FY155" s="11"/>
      <c r="FZ155" s="11"/>
      <c r="GA155" s="11"/>
      <c r="GB155" s="11"/>
      <c r="GC155" s="11"/>
      <c r="GD155" s="11"/>
      <c r="GE155" s="11"/>
      <c r="GF155" s="11"/>
      <c r="GG155" s="11"/>
      <c r="GH155" s="11"/>
      <c r="GI155" s="11"/>
      <c r="GJ155" s="11"/>
      <c r="GK155" s="11"/>
      <c r="GL155" s="11"/>
      <c r="GM155" s="11"/>
      <c r="GN155" s="11"/>
      <c r="GO155" s="11"/>
      <c r="GQ155" s="11"/>
      <c r="GR155" s="11"/>
      <c r="GS155" s="11"/>
    </row>
    <row r="156" spans="1:201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/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  <c r="EG156" s="11"/>
      <c r="EH156" s="11"/>
      <c r="EI156" s="11"/>
      <c r="EJ156" s="11"/>
      <c r="EK156" s="11"/>
      <c r="EL156" s="11"/>
      <c r="EM156" s="11"/>
      <c r="EN156" s="11"/>
      <c r="EO156" s="11"/>
      <c r="EP156" s="11"/>
      <c r="EQ156" s="11"/>
      <c r="ER156" s="11"/>
      <c r="ES156" s="11"/>
      <c r="ET156" s="11"/>
      <c r="EU156" s="11"/>
      <c r="EV156" s="11"/>
      <c r="EW156" s="11"/>
      <c r="EX156" s="11"/>
      <c r="EY156" s="11"/>
      <c r="EZ156" s="11"/>
      <c r="FA156" s="11"/>
      <c r="FB156" s="11"/>
      <c r="FC156" s="11"/>
      <c r="FD156" s="11"/>
      <c r="FE156" s="11"/>
      <c r="FF156" s="11"/>
      <c r="FG156" s="11"/>
      <c r="FH156" s="11"/>
      <c r="FI156" s="11"/>
      <c r="FJ156" s="11"/>
      <c r="FK156" s="11"/>
      <c r="FL156" s="11"/>
      <c r="FM156" s="11"/>
      <c r="FN156" s="11"/>
      <c r="FO156" s="11"/>
      <c r="FP156" s="11"/>
      <c r="FQ156" s="11"/>
      <c r="FR156" s="11"/>
      <c r="FS156" s="11"/>
      <c r="FT156" s="11"/>
      <c r="FU156" s="11"/>
      <c r="FV156" s="11"/>
      <c r="FW156" s="11"/>
      <c r="FX156" s="11"/>
      <c r="FY156" s="11"/>
      <c r="FZ156" s="11"/>
      <c r="GA156" s="11"/>
      <c r="GB156" s="11"/>
      <c r="GC156" s="11"/>
      <c r="GD156" s="11"/>
      <c r="GE156" s="11"/>
      <c r="GF156" s="11"/>
      <c r="GG156" s="11"/>
      <c r="GH156" s="11"/>
      <c r="GI156" s="11"/>
      <c r="GJ156" s="11"/>
      <c r="GK156" s="11"/>
      <c r="GL156" s="11"/>
      <c r="GM156" s="11"/>
      <c r="GN156" s="11"/>
      <c r="GO156" s="11"/>
      <c r="GQ156" s="11"/>
      <c r="GR156" s="11"/>
      <c r="GS156" s="11"/>
    </row>
    <row r="157" spans="1:201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  <c r="DT157" s="11"/>
      <c r="DU157" s="11"/>
      <c r="DV157" s="11"/>
      <c r="DW157" s="11"/>
      <c r="DX157" s="11"/>
      <c r="DY157" s="11"/>
      <c r="DZ157" s="11"/>
      <c r="EA157" s="11"/>
      <c r="EB157" s="11"/>
      <c r="EC157" s="11"/>
      <c r="ED157" s="11"/>
      <c r="EE157" s="11"/>
      <c r="EF157" s="11"/>
      <c r="EG157" s="11"/>
      <c r="EH157" s="11"/>
      <c r="EI157" s="11"/>
      <c r="EJ157" s="11"/>
      <c r="EK157" s="11"/>
      <c r="EL157" s="11"/>
      <c r="EM157" s="11"/>
      <c r="EN157" s="11"/>
      <c r="EO157" s="11"/>
      <c r="EP157" s="11"/>
      <c r="EQ157" s="11"/>
      <c r="ER157" s="11"/>
      <c r="ES157" s="11"/>
      <c r="ET157" s="11"/>
      <c r="EU157" s="11"/>
      <c r="EV157" s="11"/>
      <c r="EW157" s="11"/>
      <c r="EX157" s="11"/>
      <c r="EY157" s="11"/>
      <c r="EZ157" s="11"/>
      <c r="FA157" s="11"/>
      <c r="FB157" s="11"/>
      <c r="FC157" s="11"/>
      <c r="FD157" s="11"/>
      <c r="FE157" s="11"/>
      <c r="FF157" s="11"/>
      <c r="FG157" s="11"/>
      <c r="FH157" s="11"/>
      <c r="FI157" s="11"/>
      <c r="FJ157" s="11"/>
      <c r="FK157" s="11"/>
      <c r="FL157" s="11"/>
      <c r="FM157" s="11"/>
      <c r="FN157" s="11"/>
      <c r="FO157" s="11"/>
      <c r="FP157" s="11"/>
      <c r="FQ157" s="11"/>
      <c r="FR157" s="11"/>
      <c r="FS157" s="11"/>
      <c r="FT157" s="11"/>
      <c r="FU157" s="11"/>
      <c r="FV157" s="11"/>
      <c r="FW157" s="11"/>
      <c r="FX157" s="11"/>
      <c r="FY157" s="11"/>
      <c r="FZ157" s="11"/>
      <c r="GA157" s="11"/>
      <c r="GB157" s="11"/>
      <c r="GC157" s="11"/>
      <c r="GD157" s="11"/>
      <c r="GE157" s="11"/>
      <c r="GF157" s="11"/>
      <c r="GG157" s="11"/>
      <c r="GH157" s="11"/>
      <c r="GI157" s="11"/>
      <c r="GJ157" s="11"/>
      <c r="GK157" s="11"/>
      <c r="GL157" s="11"/>
      <c r="GM157" s="11"/>
      <c r="GN157" s="11"/>
      <c r="GO157" s="11"/>
      <c r="GQ157" s="11"/>
      <c r="GR157" s="11"/>
      <c r="GS157" s="11"/>
    </row>
    <row r="158" spans="1:201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35"/>
      <c r="BF158" s="35"/>
      <c r="BG158" s="35"/>
      <c r="BH158" s="35"/>
      <c r="BI158" s="35"/>
      <c r="BJ158" s="35"/>
      <c r="BK158" s="35"/>
      <c r="BL158" s="35"/>
      <c r="BM158" s="35"/>
      <c r="BN158" s="35"/>
      <c r="BO158" s="35"/>
      <c r="BP158" s="35"/>
      <c r="BQ158" s="35"/>
      <c r="BR158" s="35"/>
      <c r="BS158" s="35"/>
      <c r="BT158" s="35"/>
      <c r="BU158" s="35"/>
      <c r="BV158" s="35"/>
      <c r="BW158" s="35"/>
      <c r="BX158" s="35"/>
      <c r="BY158" s="35"/>
      <c r="BZ158" s="35"/>
      <c r="CA158" s="35"/>
      <c r="CB158" s="35"/>
      <c r="CC158" s="35"/>
      <c r="CD158" s="35"/>
      <c r="CE158" s="35"/>
      <c r="CF158" s="35"/>
      <c r="CG158" s="35"/>
      <c r="CH158" s="35"/>
      <c r="CI158" s="35"/>
      <c r="CJ158" s="35"/>
      <c r="CK158" s="35"/>
      <c r="CL158" s="35"/>
      <c r="CM158" s="35"/>
      <c r="CN158" s="35"/>
      <c r="CO158" s="35"/>
      <c r="CP158" s="35"/>
      <c r="CQ158" s="35"/>
      <c r="CR158" s="35"/>
      <c r="CS158" s="35"/>
      <c r="CT158" s="35"/>
      <c r="CU158" s="35"/>
      <c r="CV158" s="35"/>
      <c r="CW158" s="35"/>
      <c r="CX158" s="35"/>
      <c r="CY158" s="35"/>
      <c r="CZ158" s="35"/>
      <c r="DA158" s="35"/>
      <c r="DB158" s="35"/>
      <c r="DC158" s="35"/>
      <c r="DD158" s="35"/>
      <c r="DE158" s="35"/>
      <c r="DF158" s="35"/>
      <c r="DG158" s="35"/>
      <c r="DH158" s="35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  <c r="EM158" s="11"/>
      <c r="EN158" s="11"/>
      <c r="EO158" s="11"/>
      <c r="EP158" s="11"/>
      <c r="EQ158" s="11"/>
      <c r="ER158" s="11"/>
      <c r="ES158" s="11"/>
      <c r="ET158" s="11"/>
      <c r="EU158" s="11"/>
      <c r="EV158" s="11"/>
      <c r="EW158" s="11"/>
      <c r="EX158" s="11"/>
      <c r="EY158" s="11"/>
      <c r="EZ158" s="11"/>
      <c r="FA158" s="11"/>
      <c r="FB158" s="11"/>
      <c r="FC158" s="11"/>
      <c r="FD158" s="11"/>
      <c r="FE158" s="11"/>
      <c r="FF158" s="11"/>
      <c r="FG158" s="11"/>
      <c r="FH158" s="11"/>
      <c r="FI158" s="11"/>
      <c r="FJ158" s="11"/>
      <c r="FK158" s="11"/>
      <c r="FL158" s="11"/>
      <c r="FM158" s="11"/>
      <c r="FN158" s="11"/>
      <c r="FO158" s="11"/>
      <c r="FP158" s="11"/>
      <c r="FQ158" s="11"/>
      <c r="FR158" s="11"/>
      <c r="FS158" s="11"/>
      <c r="FT158" s="11"/>
      <c r="FU158" s="11"/>
      <c r="FV158" s="11"/>
      <c r="FW158" s="11"/>
      <c r="FX158" s="11"/>
      <c r="FY158" s="11"/>
      <c r="FZ158" s="11"/>
      <c r="GA158" s="11"/>
      <c r="GB158" s="11"/>
      <c r="GC158" s="11"/>
      <c r="GD158" s="11"/>
      <c r="GE158" s="11"/>
      <c r="GF158" s="11"/>
      <c r="GG158" s="11"/>
      <c r="GH158" s="11"/>
      <c r="GI158" s="11"/>
      <c r="GJ158" s="11"/>
      <c r="GK158" s="11"/>
      <c r="GL158" s="11"/>
      <c r="GM158" s="11"/>
      <c r="GN158" s="11"/>
      <c r="GO158" s="11"/>
      <c r="GQ158" s="11"/>
      <c r="GR158" s="11"/>
      <c r="GS158" s="11"/>
    </row>
    <row r="159" spans="1:201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86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11"/>
      <c r="DU159" s="11"/>
      <c r="DV159" s="11"/>
      <c r="DW159" s="11"/>
      <c r="DX159" s="11"/>
      <c r="DY159" s="11"/>
      <c r="DZ159" s="11"/>
      <c r="EA159" s="11"/>
      <c r="EB159" s="11"/>
      <c r="EC159" s="11"/>
      <c r="ED159" s="11"/>
      <c r="EE159" s="11"/>
      <c r="EF159" s="11"/>
      <c r="EG159" s="11"/>
      <c r="EH159" s="11"/>
      <c r="EI159" s="11"/>
      <c r="EJ159" s="11"/>
      <c r="EK159" s="11"/>
      <c r="EL159" s="11"/>
      <c r="EM159" s="11"/>
      <c r="EN159" s="11"/>
      <c r="EO159" s="11"/>
      <c r="EP159" s="11"/>
      <c r="EQ159" s="11"/>
      <c r="ER159" s="11"/>
      <c r="ES159" s="11"/>
      <c r="ET159" s="11"/>
      <c r="EU159" s="11"/>
      <c r="EV159" s="11"/>
      <c r="EW159" s="11"/>
      <c r="EX159" s="11"/>
      <c r="EY159" s="11"/>
      <c r="EZ159" s="11"/>
      <c r="FA159" s="11"/>
      <c r="FB159" s="11"/>
      <c r="FC159" s="11"/>
      <c r="FD159" s="11"/>
      <c r="FE159" s="11"/>
      <c r="FF159" s="11"/>
      <c r="FG159" s="11"/>
      <c r="FH159" s="11"/>
      <c r="FI159" s="11"/>
      <c r="FJ159" s="11"/>
      <c r="FK159" s="11"/>
      <c r="FL159" s="11"/>
      <c r="FM159" s="11"/>
      <c r="FN159" s="11"/>
      <c r="FO159" s="11"/>
      <c r="FP159" s="11"/>
      <c r="FQ159" s="11"/>
      <c r="FR159" s="11"/>
      <c r="FS159" s="11"/>
      <c r="FT159" s="11"/>
      <c r="FU159" s="11"/>
      <c r="FV159" s="11"/>
      <c r="FW159" s="11"/>
      <c r="FX159" s="11"/>
      <c r="FY159" s="11"/>
      <c r="FZ159" s="11"/>
      <c r="GA159" s="11"/>
      <c r="GB159" s="11"/>
      <c r="GC159" s="11"/>
      <c r="GD159" s="11"/>
      <c r="GE159" s="11"/>
      <c r="GF159" s="11"/>
      <c r="GG159" s="11"/>
      <c r="GH159" s="11"/>
      <c r="GI159" s="11"/>
      <c r="GJ159" s="11"/>
      <c r="GK159" s="11"/>
      <c r="GL159" s="11"/>
      <c r="GM159" s="11"/>
      <c r="GN159" s="11"/>
      <c r="GO159" s="11"/>
      <c r="GQ159" s="11"/>
      <c r="GR159" s="11"/>
      <c r="GS159" s="11"/>
    </row>
    <row r="160" spans="1:201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Q160" s="11"/>
      <c r="GR160" s="11"/>
      <c r="GS160" s="11"/>
    </row>
    <row r="161" spans="1:201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Q161" s="11"/>
      <c r="GR161" s="11"/>
      <c r="GS161" s="11"/>
    </row>
    <row r="162" spans="1:201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Q162" s="11"/>
      <c r="GR162" s="11"/>
      <c r="GS162" s="11"/>
    </row>
    <row r="163" spans="1:201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  <c r="DW163" s="11"/>
      <c r="DX163" s="11"/>
      <c r="DY163" s="11"/>
      <c r="DZ163" s="11"/>
      <c r="EA163" s="11"/>
      <c r="EB163" s="11"/>
      <c r="EC163" s="11"/>
      <c r="ED163" s="11"/>
      <c r="EE163" s="11"/>
      <c r="EF163" s="11"/>
      <c r="EG163" s="11"/>
      <c r="EH163" s="11"/>
      <c r="EI163" s="11"/>
      <c r="EJ163" s="11"/>
      <c r="EK163" s="11"/>
      <c r="EL163" s="11"/>
      <c r="EM163" s="11"/>
      <c r="EN163" s="11"/>
      <c r="EO163" s="11"/>
      <c r="EP163" s="11"/>
      <c r="EQ163" s="11"/>
      <c r="ER163" s="11"/>
      <c r="ES163" s="11"/>
      <c r="ET163" s="11"/>
      <c r="EU163" s="11"/>
      <c r="EV163" s="11"/>
      <c r="EW163" s="11"/>
      <c r="EX163" s="11"/>
      <c r="EY163" s="11"/>
      <c r="EZ163" s="11"/>
      <c r="FA163" s="11"/>
      <c r="FB163" s="11"/>
      <c r="FC163" s="11"/>
      <c r="FD163" s="11"/>
      <c r="FE163" s="11"/>
      <c r="FF163" s="11"/>
      <c r="FG163" s="11"/>
      <c r="FH163" s="11"/>
      <c r="FI163" s="11"/>
      <c r="FJ163" s="11"/>
      <c r="FK163" s="11"/>
      <c r="FL163" s="11"/>
      <c r="FM163" s="11"/>
      <c r="FN163" s="11"/>
      <c r="FO163" s="11"/>
      <c r="FP163" s="11"/>
      <c r="FQ163" s="11"/>
      <c r="FR163" s="11"/>
      <c r="FS163" s="11"/>
      <c r="FT163" s="11"/>
      <c r="FU163" s="11"/>
      <c r="FV163" s="11"/>
      <c r="FW163" s="11"/>
      <c r="FX163" s="11"/>
      <c r="FY163" s="11"/>
      <c r="FZ163" s="11"/>
      <c r="GA163" s="11"/>
      <c r="GB163" s="11"/>
      <c r="GC163" s="11"/>
      <c r="GD163" s="11"/>
      <c r="GE163" s="11"/>
      <c r="GF163" s="11"/>
      <c r="GG163" s="11"/>
      <c r="GH163" s="11"/>
      <c r="GI163" s="11"/>
      <c r="GJ163" s="11"/>
      <c r="GK163" s="11"/>
      <c r="GL163" s="11"/>
      <c r="GM163" s="11"/>
      <c r="GN163" s="11"/>
      <c r="GO163" s="11"/>
      <c r="GQ163" s="11"/>
      <c r="GR163" s="11"/>
      <c r="GS163" s="11"/>
    </row>
    <row r="164" spans="1:201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  <c r="DW164" s="11"/>
      <c r="DX164" s="11"/>
      <c r="DY164" s="11"/>
      <c r="DZ164" s="11"/>
      <c r="EA164" s="11"/>
      <c r="EB164" s="11"/>
      <c r="EC164" s="11"/>
      <c r="ED164" s="11"/>
      <c r="EE164" s="11"/>
      <c r="EF164" s="11"/>
      <c r="EG164" s="11"/>
      <c r="EH164" s="11"/>
      <c r="EI164" s="11"/>
      <c r="EJ164" s="11"/>
      <c r="EK164" s="11"/>
      <c r="EL164" s="11"/>
      <c r="EM164" s="11"/>
      <c r="EN164" s="11"/>
      <c r="EO164" s="11"/>
      <c r="EP164" s="11"/>
      <c r="EQ164" s="11"/>
      <c r="ER164" s="11"/>
      <c r="ES164" s="11"/>
      <c r="ET164" s="11"/>
      <c r="EU164" s="11"/>
      <c r="EV164" s="11"/>
      <c r="EW164" s="11"/>
      <c r="EX164" s="11"/>
      <c r="EY164" s="11"/>
      <c r="EZ164" s="11"/>
      <c r="FA164" s="11"/>
      <c r="FB164" s="11"/>
      <c r="FC164" s="11"/>
      <c r="FD164" s="11"/>
      <c r="FE164" s="11"/>
      <c r="FF164" s="11"/>
      <c r="FG164" s="11"/>
      <c r="FH164" s="11"/>
      <c r="FI164" s="11"/>
      <c r="FJ164" s="11"/>
      <c r="FK164" s="11"/>
      <c r="FL164" s="11"/>
      <c r="FM164" s="11"/>
      <c r="FN164" s="11"/>
      <c r="FO164" s="11"/>
      <c r="FP164" s="11"/>
      <c r="FQ164" s="11"/>
      <c r="FR164" s="11"/>
      <c r="FS164" s="11"/>
      <c r="FT164" s="11"/>
      <c r="FU164" s="11"/>
      <c r="FV164" s="11"/>
      <c r="FW164" s="11"/>
      <c r="FX164" s="11"/>
      <c r="FY164" s="11"/>
      <c r="FZ164" s="11"/>
      <c r="GA164" s="11"/>
      <c r="GB164" s="11"/>
      <c r="GC164" s="11"/>
      <c r="GD164" s="11"/>
      <c r="GE164" s="11"/>
      <c r="GF164" s="11"/>
      <c r="GG164" s="11"/>
      <c r="GH164" s="11"/>
      <c r="GI164" s="11"/>
      <c r="GJ164" s="11"/>
      <c r="GK164" s="11"/>
      <c r="GL164" s="11"/>
      <c r="GM164" s="11"/>
      <c r="GN164" s="11"/>
      <c r="GO164" s="11"/>
      <c r="GQ164" s="11"/>
      <c r="GR164" s="11"/>
      <c r="GS164" s="11"/>
    </row>
    <row r="165" spans="1:201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  <c r="DW165" s="11"/>
      <c r="DX165" s="11"/>
      <c r="DY165" s="11"/>
      <c r="DZ165" s="11"/>
      <c r="EA165" s="11"/>
      <c r="EB165" s="11"/>
      <c r="EC165" s="11"/>
      <c r="ED165" s="11"/>
      <c r="EE165" s="11"/>
      <c r="EF165" s="11"/>
      <c r="EG165" s="11"/>
      <c r="EH165" s="11"/>
      <c r="EI165" s="11"/>
      <c r="EJ165" s="11"/>
      <c r="EK165" s="11"/>
      <c r="EL165" s="11"/>
      <c r="EM165" s="11"/>
      <c r="EN165" s="11"/>
      <c r="EO165" s="11"/>
      <c r="EP165" s="11"/>
      <c r="EQ165" s="11"/>
      <c r="ER165" s="11"/>
      <c r="ES165" s="11"/>
      <c r="ET165" s="11"/>
      <c r="EU165" s="11"/>
      <c r="EV165" s="11"/>
      <c r="EW165" s="11"/>
      <c r="EX165" s="11"/>
      <c r="EY165" s="11"/>
      <c r="EZ165" s="11"/>
      <c r="FA165" s="11"/>
      <c r="FB165" s="11"/>
      <c r="FC165" s="11"/>
      <c r="FD165" s="11"/>
      <c r="FE165" s="11"/>
      <c r="FF165" s="11"/>
      <c r="FG165" s="11"/>
      <c r="FH165" s="11"/>
      <c r="FI165" s="11"/>
      <c r="FJ165" s="11"/>
      <c r="FK165" s="11"/>
      <c r="FL165" s="11"/>
      <c r="FM165" s="11"/>
      <c r="FN165" s="11"/>
      <c r="FO165" s="11"/>
      <c r="FP165" s="11"/>
      <c r="FQ165" s="11"/>
      <c r="FR165" s="11"/>
      <c r="FS165" s="11"/>
      <c r="FT165" s="11"/>
      <c r="FU165" s="11"/>
      <c r="FV165" s="11"/>
      <c r="FW165" s="11"/>
      <c r="FX165" s="11"/>
      <c r="FY165" s="11"/>
      <c r="FZ165" s="11"/>
      <c r="GA165" s="11"/>
      <c r="GB165" s="11"/>
      <c r="GC165" s="11"/>
      <c r="GD165" s="11"/>
      <c r="GE165" s="11"/>
      <c r="GF165" s="11"/>
      <c r="GG165" s="11"/>
      <c r="GH165" s="11"/>
      <c r="GI165" s="11"/>
      <c r="GJ165" s="11"/>
      <c r="GK165" s="11"/>
      <c r="GL165" s="11"/>
      <c r="GM165" s="11"/>
      <c r="GN165" s="11"/>
      <c r="GO165" s="11"/>
      <c r="GQ165" s="11"/>
      <c r="GR165" s="11"/>
      <c r="GS165" s="11"/>
    </row>
    <row r="166" spans="1:201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  <c r="DW166" s="11"/>
      <c r="DX166" s="11"/>
      <c r="DY166" s="11"/>
      <c r="DZ166" s="11"/>
      <c r="EA166" s="11"/>
      <c r="EB166" s="11"/>
      <c r="EC166" s="11"/>
      <c r="ED166" s="11"/>
      <c r="EE166" s="11"/>
      <c r="EF166" s="11"/>
      <c r="EG166" s="11"/>
      <c r="EH166" s="11"/>
      <c r="EI166" s="11"/>
      <c r="EJ166" s="11"/>
      <c r="EK166" s="11"/>
      <c r="EL166" s="11"/>
      <c r="EM166" s="11"/>
      <c r="EN166" s="11"/>
      <c r="EO166" s="11"/>
      <c r="EP166" s="11"/>
      <c r="EQ166" s="11"/>
      <c r="ER166" s="11"/>
      <c r="ES166" s="11"/>
      <c r="ET166" s="11"/>
      <c r="EU166" s="11"/>
      <c r="EV166" s="11"/>
      <c r="EW166" s="11"/>
      <c r="EX166" s="11"/>
      <c r="EY166" s="11"/>
      <c r="EZ166" s="11"/>
      <c r="FA166" s="11"/>
      <c r="FB166" s="11"/>
      <c r="FC166" s="11"/>
      <c r="FD166" s="11"/>
      <c r="FE166" s="11"/>
      <c r="FF166" s="11"/>
      <c r="FG166" s="11"/>
      <c r="FH166" s="11"/>
      <c r="FI166" s="11"/>
      <c r="FJ166" s="11"/>
      <c r="FK166" s="11"/>
      <c r="FL166" s="11"/>
      <c r="FM166" s="11"/>
      <c r="FN166" s="11"/>
      <c r="FO166" s="11"/>
      <c r="FP166" s="11"/>
      <c r="FQ166" s="11"/>
      <c r="FR166" s="11"/>
      <c r="FS166" s="11"/>
      <c r="FT166" s="11"/>
      <c r="FU166" s="11"/>
      <c r="FV166" s="11"/>
      <c r="FW166" s="11"/>
      <c r="FX166" s="11"/>
      <c r="FY166" s="11"/>
      <c r="FZ166" s="11"/>
      <c r="GA166" s="11"/>
      <c r="GB166" s="11"/>
      <c r="GC166" s="11"/>
      <c r="GD166" s="11"/>
      <c r="GE166" s="11"/>
      <c r="GF166" s="11"/>
      <c r="GG166" s="11"/>
      <c r="GH166" s="11"/>
      <c r="GI166" s="11"/>
      <c r="GJ166" s="11"/>
      <c r="GK166" s="11"/>
      <c r="GL166" s="11"/>
      <c r="GM166" s="11"/>
      <c r="GN166" s="11"/>
      <c r="GO166" s="11"/>
      <c r="GQ166" s="11"/>
      <c r="GR166" s="11"/>
      <c r="GS166" s="11"/>
    </row>
    <row r="167" spans="1:201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  <c r="DZ167" s="11"/>
      <c r="EA167" s="11"/>
      <c r="EB167" s="11"/>
      <c r="EC167" s="11"/>
      <c r="ED167" s="11"/>
      <c r="EE167" s="11"/>
      <c r="EF167" s="11"/>
      <c r="EG167" s="11"/>
      <c r="EH167" s="11"/>
      <c r="EI167" s="11"/>
      <c r="EJ167" s="11"/>
      <c r="EK167" s="11"/>
      <c r="EL167" s="11"/>
      <c r="EM167" s="11"/>
      <c r="EN167" s="11"/>
      <c r="EO167" s="11"/>
      <c r="EP167" s="11"/>
      <c r="EQ167" s="11"/>
      <c r="ER167" s="11"/>
      <c r="ES167" s="11"/>
      <c r="ET167" s="11"/>
      <c r="EU167" s="11"/>
      <c r="EV167" s="11"/>
      <c r="EW167" s="11"/>
      <c r="EX167" s="11"/>
      <c r="EY167" s="11"/>
      <c r="EZ167" s="11"/>
      <c r="FA167" s="11"/>
      <c r="FB167" s="11"/>
      <c r="FC167" s="11"/>
      <c r="FD167" s="11"/>
      <c r="FE167" s="11"/>
      <c r="FF167" s="11"/>
      <c r="FG167" s="11"/>
      <c r="FH167" s="11"/>
      <c r="FI167" s="11"/>
      <c r="FJ167" s="11"/>
      <c r="FK167" s="11"/>
      <c r="FL167" s="11"/>
      <c r="FM167" s="11"/>
      <c r="FN167" s="11"/>
      <c r="FO167" s="11"/>
      <c r="FP167" s="11"/>
      <c r="FQ167" s="11"/>
      <c r="FR167" s="11"/>
      <c r="FS167" s="11"/>
      <c r="FT167" s="11"/>
      <c r="FU167" s="11"/>
      <c r="FV167" s="11"/>
      <c r="FW167" s="11"/>
      <c r="FX167" s="11"/>
      <c r="FY167" s="11"/>
      <c r="FZ167" s="11"/>
      <c r="GA167" s="11"/>
      <c r="GB167" s="11"/>
      <c r="GC167" s="11"/>
      <c r="GD167" s="11"/>
      <c r="GE167" s="11"/>
      <c r="GF167" s="11"/>
      <c r="GG167" s="11"/>
      <c r="GH167" s="11"/>
      <c r="GI167" s="11"/>
      <c r="GJ167" s="11"/>
      <c r="GK167" s="11"/>
      <c r="GL167" s="11"/>
      <c r="GM167" s="11"/>
      <c r="GN167" s="11"/>
      <c r="GO167" s="11"/>
      <c r="GQ167" s="11"/>
      <c r="GR167" s="11"/>
      <c r="GS167" s="11"/>
    </row>
    <row r="168" spans="1:201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11"/>
      <c r="DU168" s="11"/>
      <c r="DV168" s="11"/>
      <c r="DW168" s="11"/>
      <c r="DX168" s="11"/>
      <c r="DY168" s="11"/>
      <c r="DZ168" s="11"/>
      <c r="EA168" s="11"/>
      <c r="EB168" s="11"/>
      <c r="EC168" s="11"/>
      <c r="ED168" s="11"/>
      <c r="EE168" s="11"/>
      <c r="EF168" s="11"/>
      <c r="EG168" s="11"/>
      <c r="EH168" s="11"/>
      <c r="EI168" s="11"/>
      <c r="EJ168" s="11"/>
      <c r="EK168" s="11"/>
      <c r="EL168" s="11"/>
      <c r="EM168" s="11"/>
      <c r="EN168" s="11"/>
      <c r="EO168" s="11"/>
      <c r="EP168" s="11"/>
      <c r="EQ168" s="11"/>
      <c r="ER168" s="11"/>
      <c r="ES168" s="11"/>
      <c r="ET168" s="11"/>
      <c r="EU168" s="11"/>
      <c r="EV168" s="11"/>
      <c r="EW168" s="11"/>
      <c r="EX168" s="11"/>
      <c r="EY168" s="11"/>
      <c r="EZ168" s="11"/>
      <c r="FA168" s="11"/>
      <c r="FB168" s="11"/>
      <c r="FC168" s="11"/>
      <c r="FD168" s="11"/>
      <c r="FE168" s="11"/>
      <c r="FF168" s="11"/>
      <c r="FG168" s="11"/>
      <c r="FH168" s="11"/>
      <c r="FI168" s="11"/>
      <c r="FJ168" s="11"/>
      <c r="FK168" s="11"/>
      <c r="FL168" s="11"/>
      <c r="FM168" s="11"/>
      <c r="FN168" s="11"/>
      <c r="FO168" s="11"/>
      <c r="FP168" s="11"/>
      <c r="FQ168" s="11"/>
      <c r="FR168" s="11"/>
      <c r="FS168" s="11"/>
      <c r="FT168" s="11"/>
      <c r="FU168" s="11"/>
      <c r="FV168" s="11"/>
      <c r="FW168" s="11"/>
      <c r="FX168" s="11"/>
      <c r="FY168" s="11"/>
      <c r="FZ168" s="11"/>
      <c r="GA168" s="11"/>
      <c r="GB168" s="11"/>
      <c r="GC168" s="11"/>
      <c r="GD168" s="11"/>
      <c r="GE168" s="11"/>
      <c r="GF168" s="11"/>
      <c r="GG168" s="11"/>
      <c r="GH168" s="11"/>
      <c r="GI168" s="11"/>
      <c r="GJ168" s="11"/>
      <c r="GK168" s="11"/>
      <c r="GL168" s="11"/>
      <c r="GM168" s="11"/>
      <c r="GN168" s="11"/>
      <c r="GO168" s="11"/>
      <c r="GQ168" s="11"/>
      <c r="GR168" s="11"/>
      <c r="GS168" s="11"/>
    </row>
    <row r="169" spans="1:201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11"/>
      <c r="DU169" s="11"/>
      <c r="DV169" s="11"/>
      <c r="DW169" s="11"/>
      <c r="DX169" s="11"/>
      <c r="DY169" s="11"/>
      <c r="DZ169" s="11"/>
      <c r="EA169" s="11"/>
      <c r="EB169" s="11"/>
      <c r="EC169" s="11"/>
      <c r="ED169" s="11"/>
      <c r="EE169" s="11"/>
      <c r="EF169" s="11"/>
      <c r="EG169" s="11"/>
      <c r="EH169" s="11"/>
      <c r="EI169" s="11"/>
      <c r="EJ169" s="11"/>
      <c r="EK169" s="11"/>
      <c r="EL169" s="11"/>
      <c r="EM169" s="11"/>
      <c r="EN169" s="11"/>
      <c r="EO169" s="11"/>
      <c r="EP169" s="11"/>
      <c r="EQ169" s="11"/>
      <c r="ER169" s="11"/>
      <c r="ES169" s="11"/>
      <c r="ET169" s="11"/>
      <c r="EU169" s="11"/>
      <c r="EV169" s="11"/>
      <c r="EW169" s="11"/>
      <c r="EX169" s="11"/>
      <c r="EY169" s="11"/>
      <c r="EZ169" s="11"/>
      <c r="FA169" s="11"/>
      <c r="FB169" s="11"/>
      <c r="FC169" s="11"/>
      <c r="FD169" s="11"/>
      <c r="FE169" s="11"/>
      <c r="FF169" s="11"/>
      <c r="FG169" s="11"/>
      <c r="FH169" s="11"/>
      <c r="FI169" s="11"/>
      <c r="FJ169" s="11"/>
      <c r="FK169" s="11"/>
      <c r="FL169" s="11"/>
      <c r="FM169" s="11"/>
      <c r="FN169" s="11"/>
      <c r="FO169" s="11"/>
      <c r="FP169" s="11"/>
      <c r="FQ169" s="11"/>
      <c r="FR169" s="11"/>
      <c r="FS169" s="11"/>
      <c r="FT169" s="11"/>
      <c r="FU169" s="11"/>
      <c r="FV169" s="11"/>
      <c r="FW169" s="11"/>
      <c r="FX169" s="11"/>
      <c r="FY169" s="11"/>
      <c r="FZ169" s="11"/>
      <c r="GA169" s="11"/>
      <c r="GB169" s="11"/>
      <c r="GC169" s="11"/>
      <c r="GD169" s="11"/>
      <c r="GE169" s="11"/>
      <c r="GF169" s="11"/>
      <c r="GG169" s="11"/>
      <c r="GH169" s="11"/>
      <c r="GI169" s="11"/>
      <c r="GJ169" s="11"/>
      <c r="GK169" s="11"/>
      <c r="GL169" s="11"/>
      <c r="GM169" s="11"/>
      <c r="GN169" s="11"/>
      <c r="GO169" s="11"/>
      <c r="GQ169" s="11"/>
      <c r="GR169" s="11"/>
      <c r="GS169" s="11"/>
    </row>
    <row r="170" spans="1:201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  <c r="DT170" s="11"/>
      <c r="DU170" s="11"/>
      <c r="DV170" s="11"/>
      <c r="DW170" s="11"/>
      <c r="DX170" s="11"/>
      <c r="DY170" s="11"/>
      <c r="DZ170" s="11"/>
      <c r="EA170" s="11"/>
      <c r="EB170" s="11"/>
      <c r="EC170" s="11"/>
      <c r="ED170" s="11"/>
      <c r="EE170" s="11"/>
      <c r="EF170" s="11"/>
      <c r="EG170" s="11"/>
      <c r="EH170" s="11"/>
      <c r="EI170" s="11"/>
      <c r="EJ170" s="11"/>
      <c r="EK170" s="11"/>
      <c r="EL170" s="11"/>
      <c r="EM170" s="11"/>
      <c r="EN170" s="11"/>
      <c r="EO170" s="11"/>
      <c r="EP170" s="11"/>
      <c r="EQ170" s="11"/>
      <c r="ER170" s="11"/>
      <c r="ES170" s="11"/>
      <c r="ET170" s="11"/>
      <c r="EU170" s="11"/>
      <c r="EV170" s="11"/>
      <c r="EW170" s="11"/>
      <c r="EX170" s="11"/>
      <c r="EY170" s="11"/>
      <c r="EZ170" s="11"/>
      <c r="FA170" s="11"/>
      <c r="FB170" s="11"/>
      <c r="FC170" s="11"/>
      <c r="FD170" s="11"/>
      <c r="FE170" s="11"/>
      <c r="FF170" s="11"/>
      <c r="FG170" s="11"/>
      <c r="FH170" s="11"/>
      <c r="FI170" s="11"/>
      <c r="FJ170" s="11"/>
      <c r="FK170" s="11"/>
      <c r="FL170" s="11"/>
      <c r="FM170" s="11"/>
      <c r="FN170" s="11"/>
      <c r="FO170" s="11"/>
      <c r="FP170" s="11"/>
      <c r="FQ170" s="11"/>
      <c r="FR170" s="11"/>
      <c r="FS170" s="11"/>
      <c r="FT170" s="11"/>
      <c r="FU170" s="11"/>
      <c r="FV170" s="11"/>
      <c r="FW170" s="11"/>
      <c r="FX170" s="11"/>
      <c r="FY170" s="11"/>
      <c r="FZ170" s="11"/>
      <c r="GA170" s="11"/>
      <c r="GB170" s="11"/>
      <c r="GC170" s="11"/>
      <c r="GD170" s="11"/>
      <c r="GE170" s="11"/>
      <c r="GF170" s="11"/>
      <c r="GG170" s="11"/>
      <c r="GH170" s="11"/>
      <c r="GI170" s="11"/>
      <c r="GJ170" s="11"/>
      <c r="GK170" s="11"/>
      <c r="GL170" s="11"/>
      <c r="GM170" s="11"/>
      <c r="GN170" s="11"/>
      <c r="GO170" s="11"/>
      <c r="GQ170" s="11"/>
      <c r="GR170" s="11"/>
      <c r="GS170" s="11"/>
    </row>
    <row r="171" spans="1:201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  <c r="DW171" s="11"/>
      <c r="DX171" s="11"/>
      <c r="DY171" s="11"/>
      <c r="DZ171" s="11"/>
      <c r="EA171" s="11"/>
      <c r="EB171" s="11"/>
      <c r="EC171" s="11"/>
      <c r="ED171" s="11"/>
      <c r="EE171" s="11"/>
      <c r="EF171" s="11"/>
      <c r="EG171" s="11"/>
      <c r="EH171" s="11"/>
      <c r="EI171" s="11"/>
      <c r="EJ171" s="11"/>
      <c r="EK171" s="11"/>
      <c r="EL171" s="11"/>
      <c r="EM171" s="11"/>
      <c r="EN171" s="11"/>
      <c r="EO171" s="11"/>
      <c r="EP171" s="11"/>
      <c r="EQ171" s="11"/>
      <c r="ER171" s="11"/>
      <c r="ES171" s="11"/>
      <c r="ET171" s="11"/>
      <c r="EU171" s="11"/>
      <c r="EV171" s="11"/>
      <c r="EW171" s="11"/>
      <c r="EX171" s="11"/>
      <c r="EY171" s="11"/>
      <c r="EZ171" s="11"/>
      <c r="FA171" s="11"/>
      <c r="FB171" s="11"/>
      <c r="FC171" s="11"/>
      <c r="FD171" s="11"/>
      <c r="FE171" s="11"/>
      <c r="FF171" s="11"/>
      <c r="FG171" s="11"/>
      <c r="FH171" s="11"/>
      <c r="FI171" s="11"/>
      <c r="FJ171" s="11"/>
      <c r="FK171" s="11"/>
      <c r="FL171" s="11"/>
      <c r="FM171" s="11"/>
      <c r="FN171" s="11"/>
      <c r="FO171" s="11"/>
      <c r="FP171" s="11"/>
      <c r="FQ171" s="11"/>
      <c r="FR171" s="11"/>
      <c r="FS171" s="11"/>
      <c r="FT171" s="11"/>
      <c r="FU171" s="11"/>
      <c r="FV171" s="11"/>
      <c r="FW171" s="11"/>
      <c r="FX171" s="11"/>
      <c r="FY171" s="11"/>
      <c r="FZ171" s="11"/>
      <c r="GA171" s="11"/>
      <c r="GB171" s="11"/>
      <c r="GC171" s="11"/>
      <c r="GD171" s="11"/>
      <c r="GE171" s="11"/>
      <c r="GF171" s="11"/>
      <c r="GG171" s="11"/>
      <c r="GH171" s="11"/>
      <c r="GI171" s="11"/>
      <c r="GJ171" s="11"/>
      <c r="GK171" s="11"/>
      <c r="GL171" s="11"/>
      <c r="GM171" s="11"/>
      <c r="GN171" s="11"/>
      <c r="GO171" s="11"/>
      <c r="GQ171" s="11"/>
      <c r="GR171" s="11"/>
      <c r="GS171" s="11"/>
    </row>
    <row r="172" spans="1:201" x14ac:dyDescent="0.3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  <c r="DW172" s="11"/>
      <c r="DX172" s="11"/>
      <c r="DY172" s="11"/>
      <c r="DZ172" s="11"/>
      <c r="EA172" s="11"/>
      <c r="EB172" s="11"/>
      <c r="EC172" s="11"/>
      <c r="ED172" s="11"/>
      <c r="EE172" s="11"/>
      <c r="EF172" s="11"/>
      <c r="EG172" s="11"/>
      <c r="EH172" s="11"/>
      <c r="EI172" s="11"/>
      <c r="EJ172" s="11"/>
      <c r="EK172" s="11"/>
      <c r="EL172" s="11"/>
      <c r="EM172" s="11"/>
      <c r="EN172" s="11"/>
      <c r="EO172" s="11"/>
      <c r="EP172" s="11"/>
      <c r="EQ172" s="11"/>
      <c r="ER172" s="11"/>
      <c r="ES172" s="11"/>
      <c r="ET172" s="11"/>
      <c r="EU172" s="11"/>
      <c r="EV172" s="11"/>
      <c r="EW172" s="11"/>
      <c r="EX172" s="11"/>
      <c r="EY172" s="11"/>
      <c r="EZ172" s="11"/>
      <c r="FA172" s="11"/>
      <c r="FB172" s="11"/>
      <c r="FC172" s="11"/>
      <c r="FD172" s="11"/>
      <c r="FE172" s="11"/>
      <c r="FF172" s="11"/>
      <c r="FG172" s="11"/>
      <c r="FH172" s="11"/>
      <c r="FI172" s="11"/>
      <c r="FJ172" s="11"/>
      <c r="FK172" s="11"/>
      <c r="FL172" s="11"/>
      <c r="FM172" s="11"/>
      <c r="FN172" s="11"/>
      <c r="FO172" s="11"/>
      <c r="FP172" s="11"/>
      <c r="FQ172" s="11"/>
      <c r="FR172" s="11"/>
      <c r="FS172" s="11"/>
      <c r="FT172" s="11"/>
      <c r="FU172" s="11"/>
      <c r="FV172" s="11"/>
      <c r="FW172" s="11"/>
      <c r="FX172" s="11"/>
      <c r="FY172" s="11"/>
      <c r="FZ172" s="11"/>
      <c r="GA172" s="11"/>
      <c r="GB172" s="11"/>
      <c r="GC172" s="11"/>
      <c r="GD172" s="11"/>
      <c r="GE172" s="11"/>
      <c r="GF172" s="11"/>
      <c r="GG172" s="11"/>
      <c r="GH172" s="11"/>
      <c r="GI172" s="11"/>
      <c r="GJ172" s="11"/>
      <c r="GK172" s="11"/>
      <c r="GL172" s="11"/>
      <c r="GM172" s="11"/>
      <c r="GN172" s="11"/>
      <c r="GO172" s="11"/>
      <c r="GQ172" s="11"/>
      <c r="GR172" s="11"/>
      <c r="GS172" s="11"/>
    </row>
    <row r="173" spans="1:20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  <c r="DW173" s="11"/>
      <c r="DX173" s="11"/>
      <c r="DY173" s="11"/>
      <c r="DZ173" s="11"/>
      <c r="EA173" s="11"/>
      <c r="EB173" s="11"/>
      <c r="EC173" s="11"/>
      <c r="ED173" s="11"/>
      <c r="EE173" s="11"/>
      <c r="EF173" s="11"/>
      <c r="EG173" s="11"/>
      <c r="EH173" s="11"/>
      <c r="EI173" s="11"/>
      <c r="EJ173" s="11"/>
      <c r="EK173" s="11"/>
      <c r="EL173" s="11"/>
      <c r="EM173" s="11"/>
      <c r="EN173" s="11"/>
      <c r="EO173" s="11"/>
      <c r="EP173" s="11"/>
      <c r="EQ173" s="11"/>
      <c r="ER173" s="11"/>
      <c r="ES173" s="11"/>
      <c r="ET173" s="11"/>
      <c r="EU173" s="11"/>
      <c r="EV173" s="11"/>
      <c r="EW173" s="11"/>
      <c r="EX173" s="11"/>
      <c r="EY173" s="11"/>
      <c r="EZ173" s="11"/>
      <c r="FA173" s="11"/>
      <c r="FB173" s="11"/>
      <c r="FC173" s="11"/>
      <c r="FD173" s="11"/>
      <c r="FE173" s="11"/>
      <c r="FF173" s="11"/>
      <c r="FG173" s="11"/>
      <c r="FH173" s="11"/>
      <c r="FI173" s="11"/>
      <c r="FJ173" s="11"/>
      <c r="FK173" s="11"/>
      <c r="FL173" s="11"/>
      <c r="FM173" s="11"/>
      <c r="FN173" s="11"/>
      <c r="FO173" s="11"/>
      <c r="FP173" s="11"/>
      <c r="FQ173" s="11"/>
      <c r="FR173" s="11"/>
      <c r="FS173" s="11"/>
      <c r="FT173" s="11"/>
      <c r="FU173" s="11"/>
      <c r="FV173" s="11"/>
      <c r="FW173" s="11"/>
      <c r="FX173" s="11"/>
      <c r="FY173" s="11"/>
      <c r="FZ173" s="11"/>
      <c r="GA173" s="11"/>
      <c r="GB173" s="11"/>
      <c r="GC173" s="11"/>
      <c r="GD173" s="11"/>
      <c r="GE173" s="11"/>
      <c r="GF173" s="11"/>
      <c r="GG173" s="11"/>
      <c r="GH173" s="11"/>
      <c r="GI173" s="11"/>
      <c r="GJ173" s="11"/>
      <c r="GK173" s="11"/>
      <c r="GL173" s="11"/>
      <c r="GM173" s="11"/>
      <c r="GN173" s="11"/>
      <c r="GO173" s="11"/>
      <c r="GQ173" s="11"/>
      <c r="GR173" s="11"/>
      <c r="GS173" s="11"/>
    </row>
    <row r="174" spans="1:201" x14ac:dyDescent="0.3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  <c r="DT174" s="11"/>
      <c r="DU174" s="11"/>
      <c r="DV174" s="11"/>
      <c r="DW174" s="11"/>
      <c r="DX174" s="11"/>
      <c r="DY174" s="11"/>
      <c r="DZ174" s="11"/>
      <c r="EA174" s="11"/>
      <c r="EB174" s="11"/>
      <c r="EC174" s="11"/>
      <c r="ED174" s="11"/>
      <c r="EE174" s="11"/>
      <c r="EF174" s="11"/>
      <c r="EG174" s="11"/>
      <c r="EH174" s="11"/>
      <c r="EI174" s="11"/>
      <c r="EJ174" s="11"/>
      <c r="EK174" s="11"/>
      <c r="EL174" s="11"/>
      <c r="EM174" s="11"/>
      <c r="EN174" s="11"/>
      <c r="EO174" s="11"/>
      <c r="EP174" s="11"/>
      <c r="EQ174" s="11"/>
      <c r="ER174" s="11"/>
      <c r="ES174" s="11"/>
      <c r="ET174" s="11"/>
      <c r="EU174" s="11"/>
      <c r="EV174" s="11"/>
      <c r="EW174" s="11"/>
      <c r="EX174" s="11"/>
      <c r="EY174" s="11"/>
      <c r="EZ174" s="11"/>
      <c r="FA174" s="11"/>
      <c r="FB174" s="11"/>
      <c r="FC174" s="11"/>
      <c r="FD174" s="11"/>
      <c r="FE174" s="11"/>
      <c r="FF174" s="11"/>
      <c r="FG174" s="11"/>
      <c r="FH174" s="11"/>
      <c r="FI174" s="11"/>
      <c r="FJ174" s="11"/>
      <c r="FK174" s="11"/>
      <c r="FL174" s="11"/>
      <c r="FM174" s="11"/>
      <c r="FN174" s="11"/>
      <c r="FO174" s="11"/>
      <c r="FP174" s="11"/>
      <c r="FQ174" s="11"/>
      <c r="FR174" s="11"/>
      <c r="FS174" s="11"/>
      <c r="FT174" s="11"/>
      <c r="FU174" s="11"/>
      <c r="FV174" s="11"/>
      <c r="FW174" s="11"/>
      <c r="FX174" s="11"/>
      <c r="FY174" s="11"/>
      <c r="FZ174" s="11"/>
      <c r="GA174" s="11"/>
      <c r="GB174" s="11"/>
      <c r="GC174" s="11"/>
      <c r="GD174" s="11"/>
      <c r="GE174" s="11"/>
      <c r="GF174" s="11"/>
      <c r="GG174" s="11"/>
      <c r="GH174" s="11"/>
      <c r="GI174" s="11"/>
      <c r="GJ174" s="11"/>
      <c r="GK174" s="11"/>
      <c r="GL174" s="11"/>
      <c r="GM174" s="11"/>
      <c r="GN174" s="11"/>
      <c r="GO174" s="11"/>
    </row>
    <row r="175" spans="1:20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  <c r="DT175" s="11"/>
      <c r="DU175" s="11"/>
      <c r="DV175" s="11"/>
      <c r="DW175" s="11"/>
      <c r="DX175" s="11"/>
      <c r="DY175" s="11"/>
      <c r="DZ175" s="11"/>
      <c r="EA175" s="11"/>
      <c r="EB175" s="11"/>
      <c r="EC175" s="11"/>
      <c r="ED175" s="11"/>
      <c r="EE175" s="11"/>
      <c r="EF175" s="11"/>
      <c r="EG175" s="11"/>
      <c r="EH175" s="11"/>
      <c r="EI175" s="11"/>
      <c r="EJ175" s="11"/>
      <c r="EK175" s="11"/>
      <c r="EL175" s="11"/>
      <c r="EM175" s="11"/>
      <c r="EN175" s="11"/>
      <c r="EO175" s="11"/>
      <c r="EP175" s="11"/>
      <c r="EQ175" s="11"/>
      <c r="ER175" s="11"/>
      <c r="ES175" s="11"/>
      <c r="ET175" s="11"/>
      <c r="EU175" s="11"/>
      <c r="EV175" s="11"/>
      <c r="EW175" s="11"/>
      <c r="EX175" s="11"/>
      <c r="EY175" s="11"/>
      <c r="EZ175" s="11"/>
      <c r="FA175" s="11"/>
      <c r="FB175" s="11"/>
      <c r="FC175" s="11"/>
      <c r="FD175" s="11"/>
      <c r="FE175" s="11"/>
      <c r="FF175" s="11"/>
      <c r="FG175" s="11"/>
      <c r="FH175" s="11"/>
      <c r="FI175" s="11"/>
      <c r="FJ175" s="11"/>
      <c r="FK175" s="11"/>
      <c r="FL175" s="11"/>
      <c r="FM175" s="11"/>
      <c r="FN175" s="11"/>
      <c r="FO175" s="11"/>
      <c r="FP175" s="11"/>
      <c r="FQ175" s="11"/>
      <c r="FR175" s="11"/>
      <c r="FS175" s="11"/>
      <c r="FT175" s="11"/>
      <c r="FU175" s="11"/>
      <c r="FV175" s="11"/>
      <c r="FW175" s="11"/>
      <c r="FX175" s="11"/>
      <c r="FY175" s="11"/>
      <c r="FZ175" s="11"/>
      <c r="GA175" s="11"/>
      <c r="GB175" s="11"/>
      <c r="GC175" s="11"/>
      <c r="GD175" s="11"/>
      <c r="GE175" s="11"/>
      <c r="GF175" s="11"/>
      <c r="GG175" s="11"/>
      <c r="GH175" s="11"/>
      <c r="GI175" s="11"/>
      <c r="GJ175" s="11"/>
      <c r="GK175" s="11"/>
      <c r="GL175" s="11"/>
      <c r="GM175" s="11"/>
      <c r="GN175" s="11"/>
      <c r="GO175" s="11"/>
    </row>
    <row r="176" spans="1:201" x14ac:dyDescent="0.3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  <c r="DT176" s="11"/>
      <c r="DU176" s="11"/>
      <c r="DV176" s="11"/>
      <c r="DW176" s="11"/>
      <c r="DX176" s="11"/>
      <c r="DY176" s="11"/>
      <c r="DZ176" s="11"/>
      <c r="EA176" s="11"/>
      <c r="EB176" s="11"/>
      <c r="EC176" s="11"/>
      <c r="ED176" s="11"/>
      <c r="EE176" s="11"/>
      <c r="EF176" s="11"/>
      <c r="EG176" s="11"/>
      <c r="EH176" s="11"/>
      <c r="EI176" s="11"/>
      <c r="EJ176" s="11"/>
      <c r="EK176" s="11"/>
      <c r="EL176" s="11"/>
      <c r="EM176" s="11"/>
      <c r="EN176" s="11"/>
      <c r="EO176" s="11"/>
      <c r="EP176" s="11"/>
      <c r="EQ176" s="11"/>
      <c r="ER176" s="11"/>
      <c r="ES176" s="11"/>
      <c r="ET176" s="11"/>
      <c r="EU176" s="11"/>
      <c r="EV176" s="11"/>
      <c r="EW176" s="11"/>
      <c r="EX176" s="11"/>
      <c r="EY176" s="11"/>
      <c r="EZ176" s="11"/>
      <c r="FA176" s="11"/>
      <c r="FB176" s="11"/>
      <c r="FC176" s="11"/>
      <c r="FD176" s="11"/>
      <c r="FE176" s="11"/>
      <c r="FF176" s="11"/>
      <c r="FG176" s="11"/>
      <c r="FH176" s="11"/>
      <c r="FI176" s="11"/>
      <c r="FJ176" s="11"/>
      <c r="FK176" s="11"/>
      <c r="FL176" s="11"/>
      <c r="FM176" s="11"/>
      <c r="FN176" s="11"/>
      <c r="FO176" s="11"/>
      <c r="FP176" s="11"/>
      <c r="FQ176" s="11"/>
      <c r="FR176" s="11"/>
      <c r="FS176" s="11"/>
      <c r="FT176" s="11"/>
      <c r="FU176" s="11"/>
      <c r="FV176" s="11"/>
      <c r="FW176" s="11"/>
      <c r="FX176" s="11"/>
      <c r="FY176" s="11"/>
      <c r="FZ176" s="11"/>
      <c r="GA176" s="11"/>
      <c r="GB176" s="11"/>
      <c r="GC176" s="11"/>
      <c r="GD176" s="11"/>
      <c r="GE176" s="11"/>
      <c r="GF176" s="11"/>
      <c r="GG176" s="11"/>
      <c r="GH176" s="11"/>
      <c r="GI176" s="11"/>
      <c r="GJ176" s="11"/>
      <c r="GK176" s="11"/>
      <c r="GL176" s="11"/>
      <c r="GM176" s="11"/>
      <c r="GN176" s="11"/>
      <c r="GO176" s="11"/>
    </row>
    <row r="177" spans="2:197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  <c r="DT177" s="11"/>
      <c r="DU177" s="11"/>
      <c r="DV177" s="11"/>
      <c r="DW177" s="11"/>
      <c r="DX177" s="11"/>
      <c r="DY177" s="11"/>
      <c r="DZ177" s="11"/>
      <c r="EA177" s="11"/>
      <c r="EB177" s="11"/>
      <c r="EC177" s="11"/>
      <c r="ED177" s="11"/>
      <c r="EE177" s="11"/>
      <c r="EF177" s="11"/>
      <c r="EG177" s="11"/>
      <c r="EH177" s="11"/>
      <c r="EI177" s="11"/>
      <c r="EJ177" s="11"/>
      <c r="EK177" s="11"/>
      <c r="EL177" s="11"/>
      <c r="EM177" s="11"/>
      <c r="EN177" s="11"/>
      <c r="EO177" s="11"/>
      <c r="EP177" s="11"/>
      <c r="EQ177" s="11"/>
      <c r="ER177" s="11"/>
      <c r="ES177" s="11"/>
      <c r="ET177" s="11"/>
      <c r="EU177" s="11"/>
      <c r="EV177" s="11"/>
      <c r="EW177" s="11"/>
      <c r="EX177" s="11"/>
      <c r="EY177" s="11"/>
      <c r="EZ177" s="11"/>
      <c r="FA177" s="11"/>
      <c r="FB177" s="11"/>
      <c r="FC177" s="11"/>
      <c r="FD177" s="11"/>
      <c r="FE177" s="11"/>
      <c r="FF177" s="11"/>
      <c r="FG177" s="11"/>
      <c r="FH177" s="11"/>
      <c r="FI177" s="11"/>
      <c r="FJ177" s="11"/>
      <c r="FK177" s="11"/>
      <c r="FL177" s="11"/>
      <c r="FM177" s="11"/>
      <c r="FN177" s="11"/>
      <c r="FO177" s="11"/>
      <c r="FP177" s="11"/>
      <c r="FQ177" s="11"/>
      <c r="FR177" s="11"/>
      <c r="FS177" s="11"/>
      <c r="FT177" s="11"/>
      <c r="FU177" s="11"/>
      <c r="FV177" s="11"/>
      <c r="FW177" s="11"/>
      <c r="FX177" s="11"/>
      <c r="FY177" s="11"/>
      <c r="FZ177" s="11"/>
      <c r="GA177" s="11"/>
      <c r="GB177" s="11"/>
      <c r="GC177" s="11"/>
      <c r="GD177" s="11"/>
      <c r="GE177" s="11"/>
      <c r="GF177" s="11"/>
      <c r="GG177" s="11"/>
      <c r="GH177" s="11"/>
      <c r="GI177" s="11"/>
      <c r="GJ177" s="11"/>
      <c r="GK177" s="11"/>
      <c r="GL177" s="11"/>
      <c r="GM177" s="11"/>
      <c r="GN177" s="11"/>
      <c r="GO177" s="11"/>
    </row>
    <row r="178" spans="2:197" x14ac:dyDescent="0.3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  <c r="DT178" s="11"/>
      <c r="DU178" s="11"/>
      <c r="DV178" s="11"/>
      <c r="DW178" s="11"/>
      <c r="DX178" s="11"/>
      <c r="DY178" s="11"/>
      <c r="DZ178" s="11"/>
      <c r="EA178" s="11"/>
      <c r="EB178" s="11"/>
      <c r="EC178" s="11"/>
      <c r="ED178" s="11"/>
      <c r="EE178" s="11"/>
      <c r="EF178" s="11"/>
      <c r="EG178" s="11"/>
      <c r="EH178" s="11"/>
      <c r="EI178" s="11"/>
      <c r="EJ178" s="11"/>
      <c r="EK178" s="11"/>
      <c r="EL178" s="11"/>
      <c r="EM178" s="11"/>
      <c r="EN178" s="11"/>
      <c r="EO178" s="11"/>
      <c r="EP178" s="11"/>
      <c r="EQ178" s="11"/>
      <c r="ER178" s="11"/>
      <c r="ES178" s="11"/>
      <c r="ET178" s="11"/>
      <c r="EU178" s="11"/>
      <c r="EV178" s="11"/>
      <c r="EW178" s="11"/>
      <c r="EX178" s="11"/>
      <c r="EY178" s="11"/>
      <c r="EZ178" s="11"/>
      <c r="FA178" s="11"/>
      <c r="FB178" s="11"/>
      <c r="FC178" s="11"/>
      <c r="FD178" s="11"/>
      <c r="FE178" s="11"/>
      <c r="FF178" s="11"/>
      <c r="FG178" s="11"/>
      <c r="FH178" s="11"/>
      <c r="FI178" s="11"/>
      <c r="FJ178" s="11"/>
      <c r="FK178" s="11"/>
      <c r="FL178" s="11"/>
      <c r="FM178" s="11"/>
      <c r="FN178" s="11"/>
      <c r="FO178" s="11"/>
      <c r="FP178" s="11"/>
      <c r="FQ178" s="11"/>
      <c r="FR178" s="11"/>
      <c r="FS178" s="11"/>
      <c r="FT178" s="11"/>
      <c r="FU178" s="11"/>
      <c r="FV178" s="11"/>
      <c r="FW178" s="11"/>
      <c r="FX178" s="11"/>
      <c r="FY178" s="11"/>
      <c r="FZ178" s="11"/>
      <c r="GA178" s="11"/>
      <c r="GB178" s="11"/>
      <c r="GC178" s="11"/>
      <c r="GD178" s="11"/>
      <c r="GE178" s="11"/>
      <c r="GF178" s="11"/>
      <c r="GG178" s="11"/>
      <c r="GH178" s="11"/>
      <c r="GI178" s="11"/>
      <c r="GJ178" s="11"/>
      <c r="GK178" s="11"/>
      <c r="GL178" s="11"/>
      <c r="GM178" s="11"/>
      <c r="GN178" s="11"/>
      <c r="GO178" s="11"/>
    </row>
    <row r="179" spans="2:197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  <c r="DW179" s="11"/>
      <c r="DX179" s="11"/>
      <c r="DY179" s="11"/>
      <c r="DZ179" s="11"/>
      <c r="EA179" s="11"/>
      <c r="EB179" s="11"/>
      <c r="EC179" s="11"/>
      <c r="ED179" s="11"/>
      <c r="EE179" s="11"/>
      <c r="EF179" s="11"/>
      <c r="EG179" s="11"/>
      <c r="EH179" s="11"/>
      <c r="EI179" s="11"/>
      <c r="EJ179" s="11"/>
      <c r="EK179" s="11"/>
      <c r="EL179" s="11"/>
      <c r="EM179" s="11"/>
      <c r="EN179" s="11"/>
      <c r="EO179" s="11"/>
      <c r="EP179" s="11"/>
      <c r="EQ179" s="11"/>
      <c r="ER179" s="11"/>
      <c r="ES179" s="11"/>
      <c r="ET179" s="11"/>
      <c r="EU179" s="11"/>
      <c r="EV179" s="11"/>
      <c r="EW179" s="11"/>
      <c r="EX179" s="11"/>
      <c r="EY179" s="11"/>
      <c r="EZ179" s="11"/>
      <c r="FA179" s="11"/>
      <c r="FB179" s="11"/>
      <c r="FC179" s="11"/>
      <c r="FD179" s="11"/>
      <c r="FE179" s="11"/>
      <c r="FF179" s="11"/>
      <c r="FG179" s="11"/>
      <c r="FH179" s="11"/>
      <c r="FI179" s="11"/>
      <c r="FJ179" s="11"/>
      <c r="FK179" s="11"/>
      <c r="FL179" s="11"/>
      <c r="FM179" s="11"/>
      <c r="FN179" s="11"/>
      <c r="FO179" s="11"/>
      <c r="FP179" s="11"/>
      <c r="FQ179" s="11"/>
      <c r="FR179" s="11"/>
      <c r="FS179" s="11"/>
      <c r="FT179" s="11"/>
      <c r="FU179" s="11"/>
      <c r="FV179" s="11"/>
      <c r="FW179" s="11"/>
      <c r="FX179" s="11"/>
      <c r="FY179" s="11"/>
      <c r="FZ179" s="11"/>
      <c r="GA179" s="11"/>
      <c r="GB179" s="11"/>
      <c r="GC179" s="11"/>
      <c r="GD179" s="11"/>
      <c r="GE179" s="11"/>
      <c r="GF179" s="11"/>
      <c r="GG179" s="11"/>
      <c r="GH179" s="11"/>
      <c r="GI179" s="11"/>
      <c r="GJ179" s="11"/>
      <c r="GK179" s="11"/>
      <c r="GL179" s="11"/>
      <c r="GM179" s="11"/>
      <c r="GN179" s="11"/>
      <c r="GO179" s="11"/>
    </row>
    <row r="180" spans="2:197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  <c r="DT180" s="11"/>
      <c r="DU180" s="11"/>
      <c r="DV180" s="11"/>
      <c r="DW180" s="11"/>
      <c r="DX180" s="11"/>
      <c r="DY180" s="11"/>
      <c r="DZ180" s="11"/>
      <c r="EA180" s="11"/>
      <c r="EB180" s="11"/>
      <c r="EC180" s="11"/>
      <c r="ED180" s="11"/>
      <c r="EE180" s="11"/>
      <c r="EF180" s="11"/>
      <c r="EG180" s="11"/>
      <c r="EH180" s="11"/>
      <c r="EI180" s="11"/>
      <c r="EJ180" s="11"/>
      <c r="EK180" s="11"/>
      <c r="EL180" s="11"/>
      <c r="EM180" s="11"/>
      <c r="EN180" s="11"/>
      <c r="EO180" s="11"/>
      <c r="EP180" s="11"/>
      <c r="EQ180" s="11"/>
      <c r="ER180" s="11"/>
      <c r="ES180" s="11"/>
      <c r="ET180" s="11"/>
      <c r="EU180" s="11"/>
      <c r="EV180" s="11"/>
      <c r="EW180" s="11"/>
      <c r="EX180" s="11"/>
      <c r="EY180" s="11"/>
      <c r="EZ180" s="11"/>
      <c r="FA180" s="11"/>
      <c r="FB180" s="11"/>
      <c r="FC180" s="11"/>
      <c r="FD180" s="11"/>
      <c r="FE180" s="11"/>
      <c r="FF180" s="11"/>
      <c r="FG180" s="11"/>
      <c r="FH180" s="11"/>
      <c r="FI180" s="11"/>
      <c r="FJ180" s="11"/>
      <c r="FK180" s="11"/>
      <c r="FL180" s="11"/>
      <c r="FM180" s="11"/>
      <c r="FN180" s="11"/>
      <c r="FO180" s="11"/>
      <c r="FP180" s="11"/>
      <c r="FQ180" s="11"/>
      <c r="FR180" s="11"/>
      <c r="FS180" s="11"/>
      <c r="FT180" s="11"/>
      <c r="FU180" s="11"/>
      <c r="FV180" s="11"/>
      <c r="FW180" s="11"/>
      <c r="FX180" s="11"/>
      <c r="FY180" s="11"/>
      <c r="FZ180" s="11"/>
      <c r="GA180" s="11"/>
      <c r="GB180" s="11"/>
      <c r="GC180" s="11"/>
      <c r="GD180" s="11"/>
      <c r="GE180" s="11"/>
      <c r="GF180" s="11"/>
      <c r="GG180" s="11"/>
      <c r="GH180" s="11"/>
      <c r="GI180" s="11"/>
      <c r="GJ180" s="11"/>
      <c r="GK180" s="11"/>
      <c r="GL180" s="11"/>
      <c r="GM180" s="11"/>
      <c r="GN180" s="11"/>
      <c r="GO180" s="11"/>
    </row>
    <row r="181" spans="2:197" x14ac:dyDescent="0.3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  <c r="DT181" s="11"/>
      <c r="DU181" s="11"/>
      <c r="DV181" s="11"/>
      <c r="DW181" s="11"/>
      <c r="DX181" s="11"/>
      <c r="DY181" s="11"/>
      <c r="DZ181" s="11"/>
      <c r="EA181" s="11"/>
      <c r="EB181" s="11"/>
      <c r="EC181" s="11"/>
      <c r="ED181" s="11"/>
      <c r="EE181" s="11"/>
      <c r="EF181" s="11"/>
      <c r="EG181" s="11"/>
      <c r="EH181" s="11"/>
      <c r="EI181" s="11"/>
      <c r="EJ181" s="11"/>
      <c r="EK181" s="11"/>
      <c r="EL181" s="11"/>
      <c r="EM181" s="11"/>
      <c r="EN181" s="11"/>
      <c r="EO181" s="11"/>
      <c r="EP181" s="11"/>
      <c r="EQ181" s="11"/>
      <c r="ER181" s="11"/>
      <c r="ES181" s="11"/>
      <c r="ET181" s="11"/>
      <c r="EU181" s="11"/>
      <c r="EV181" s="11"/>
      <c r="EW181" s="11"/>
      <c r="EX181" s="11"/>
      <c r="EY181" s="11"/>
      <c r="EZ181" s="11"/>
      <c r="FA181" s="11"/>
      <c r="FB181" s="11"/>
      <c r="FC181" s="11"/>
      <c r="FD181" s="11"/>
      <c r="FE181" s="11"/>
      <c r="FF181" s="11"/>
      <c r="FG181" s="11"/>
      <c r="FH181" s="11"/>
      <c r="FI181" s="11"/>
      <c r="FJ181" s="11"/>
      <c r="FK181" s="11"/>
      <c r="FL181" s="11"/>
      <c r="FM181" s="11"/>
      <c r="FN181" s="11"/>
      <c r="FO181" s="11"/>
      <c r="FP181" s="11"/>
      <c r="FQ181" s="11"/>
      <c r="FR181" s="11"/>
      <c r="FS181" s="11"/>
      <c r="FT181" s="11"/>
      <c r="FU181" s="11"/>
      <c r="FV181" s="11"/>
      <c r="FW181" s="11"/>
      <c r="FX181" s="11"/>
      <c r="FY181" s="11"/>
      <c r="FZ181" s="11"/>
      <c r="GA181" s="11"/>
      <c r="GB181" s="11"/>
      <c r="GC181" s="11"/>
      <c r="GD181" s="11"/>
      <c r="GE181" s="11"/>
      <c r="GF181" s="11"/>
      <c r="GG181" s="11"/>
      <c r="GH181" s="11"/>
      <c r="GI181" s="11"/>
      <c r="GJ181" s="11"/>
      <c r="GK181" s="11"/>
      <c r="GL181" s="11"/>
      <c r="GM181" s="11"/>
      <c r="GN181" s="11"/>
      <c r="GO181" s="11"/>
    </row>
    <row r="182" spans="2:197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  <c r="DT182" s="11"/>
      <c r="DU182" s="11"/>
      <c r="DV182" s="11"/>
      <c r="DW182" s="11"/>
      <c r="DX182" s="11"/>
      <c r="DY182" s="11"/>
      <c r="DZ182" s="11"/>
      <c r="EA182" s="11"/>
      <c r="EB182" s="11"/>
      <c r="EC182" s="11"/>
      <c r="ED182" s="11"/>
      <c r="EE182" s="11"/>
      <c r="EF182" s="11"/>
      <c r="EG182" s="11"/>
      <c r="EH182" s="11"/>
      <c r="EI182" s="11"/>
      <c r="EJ182" s="11"/>
      <c r="EK182" s="11"/>
      <c r="EL182" s="11"/>
      <c r="EM182" s="11"/>
      <c r="EN182" s="11"/>
      <c r="EO182" s="11"/>
      <c r="EP182" s="11"/>
      <c r="EQ182" s="11"/>
      <c r="ER182" s="11"/>
      <c r="ES182" s="11"/>
      <c r="ET182" s="11"/>
      <c r="EU182" s="11"/>
      <c r="EV182" s="11"/>
      <c r="EW182" s="11"/>
      <c r="EX182" s="11"/>
      <c r="EY182" s="11"/>
      <c r="EZ182" s="11"/>
      <c r="FA182" s="11"/>
      <c r="FB182" s="11"/>
      <c r="FC182" s="11"/>
      <c r="FD182" s="11"/>
      <c r="FE182" s="11"/>
      <c r="FF182" s="11"/>
      <c r="FG182" s="11"/>
      <c r="FH182" s="11"/>
      <c r="FI182" s="11"/>
      <c r="FJ182" s="11"/>
      <c r="FK182" s="11"/>
      <c r="FL182" s="11"/>
      <c r="FM182" s="11"/>
      <c r="FN182" s="11"/>
      <c r="FO182" s="11"/>
      <c r="FP182" s="11"/>
      <c r="FQ182" s="11"/>
      <c r="FR182" s="11"/>
      <c r="FS182" s="11"/>
      <c r="FT182" s="11"/>
      <c r="FU182" s="11"/>
      <c r="FV182" s="11"/>
      <c r="FW182" s="11"/>
      <c r="FX182" s="11"/>
      <c r="FY182" s="11"/>
      <c r="FZ182" s="11"/>
      <c r="GA182" s="11"/>
      <c r="GB182" s="11"/>
      <c r="GC182" s="11"/>
      <c r="GD182" s="11"/>
      <c r="GE182" s="11"/>
      <c r="GF182" s="11"/>
      <c r="GG182" s="11"/>
      <c r="GH182" s="11"/>
      <c r="GI182" s="11"/>
      <c r="GJ182" s="11"/>
      <c r="GK182" s="11"/>
      <c r="GL182" s="11"/>
      <c r="GM182" s="11"/>
      <c r="GN182" s="11"/>
      <c r="GO182" s="11"/>
    </row>
    <row r="183" spans="2:197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  <c r="DT183" s="11"/>
      <c r="DU183" s="11"/>
      <c r="DV183" s="11"/>
      <c r="DW183" s="11"/>
      <c r="DX183" s="11"/>
      <c r="DY183" s="11"/>
      <c r="DZ183" s="11"/>
      <c r="EA183" s="11"/>
      <c r="EB183" s="11"/>
      <c r="EC183" s="11"/>
      <c r="ED183" s="11"/>
      <c r="EE183" s="11"/>
      <c r="EF183" s="11"/>
      <c r="EG183" s="11"/>
      <c r="EH183" s="11"/>
      <c r="EI183" s="11"/>
      <c r="EJ183" s="11"/>
      <c r="EK183" s="11"/>
      <c r="EL183" s="11"/>
      <c r="EM183" s="11"/>
      <c r="EN183" s="11"/>
      <c r="EO183" s="11"/>
      <c r="EP183" s="11"/>
      <c r="EQ183" s="11"/>
      <c r="ER183" s="11"/>
      <c r="ES183" s="11"/>
      <c r="ET183" s="11"/>
      <c r="EU183" s="11"/>
      <c r="EV183" s="11"/>
      <c r="EW183" s="11"/>
      <c r="EX183" s="11"/>
      <c r="EY183" s="11"/>
      <c r="EZ183" s="11"/>
      <c r="FA183" s="11"/>
      <c r="FB183" s="11"/>
      <c r="FC183" s="11"/>
      <c r="FD183" s="11"/>
      <c r="FE183" s="11"/>
      <c r="FF183" s="11"/>
      <c r="FG183" s="11"/>
      <c r="FH183" s="11"/>
      <c r="FI183" s="11"/>
      <c r="FJ183" s="11"/>
      <c r="FK183" s="11"/>
      <c r="FL183" s="11"/>
      <c r="FM183" s="11"/>
      <c r="FN183" s="11"/>
      <c r="FO183" s="11"/>
      <c r="FP183" s="11"/>
      <c r="FQ183" s="11"/>
      <c r="FR183" s="11"/>
      <c r="FS183" s="11"/>
      <c r="FT183" s="11"/>
      <c r="FU183" s="11"/>
      <c r="FV183" s="11"/>
      <c r="FW183" s="11"/>
      <c r="FX183" s="11"/>
      <c r="FY183" s="11"/>
      <c r="FZ183" s="11"/>
      <c r="GA183" s="11"/>
      <c r="GB183" s="11"/>
      <c r="GC183" s="11"/>
      <c r="GD183" s="11"/>
      <c r="GE183" s="11"/>
      <c r="GF183" s="11"/>
      <c r="GG183" s="11"/>
      <c r="GH183" s="11"/>
      <c r="GI183" s="11"/>
      <c r="GJ183" s="11"/>
      <c r="GK183" s="11"/>
      <c r="GL183" s="11"/>
      <c r="GM183" s="11"/>
      <c r="GN183" s="11"/>
      <c r="GO183" s="11"/>
    </row>
    <row r="184" spans="2:197" x14ac:dyDescent="0.3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  <c r="DT184" s="11"/>
      <c r="DU184" s="11"/>
      <c r="DV184" s="11"/>
      <c r="DW184" s="11"/>
      <c r="DX184" s="11"/>
      <c r="DY184" s="11"/>
      <c r="DZ184" s="11"/>
      <c r="EA184" s="11"/>
      <c r="EB184" s="11"/>
      <c r="EC184" s="11"/>
      <c r="ED184" s="11"/>
      <c r="EE184" s="11"/>
      <c r="EF184" s="11"/>
      <c r="EG184" s="11"/>
      <c r="EH184" s="11"/>
      <c r="EI184" s="11"/>
      <c r="EJ184" s="11"/>
      <c r="EK184" s="11"/>
      <c r="EL184" s="11"/>
      <c r="EM184" s="11"/>
      <c r="EN184" s="11"/>
      <c r="EO184" s="11"/>
      <c r="EP184" s="11"/>
      <c r="EQ184" s="11"/>
      <c r="ER184" s="11"/>
      <c r="ES184" s="11"/>
      <c r="ET184" s="11"/>
      <c r="EU184" s="11"/>
      <c r="EV184" s="11"/>
      <c r="EW184" s="11"/>
      <c r="EX184" s="11"/>
      <c r="EY184" s="11"/>
      <c r="EZ184" s="11"/>
      <c r="FA184" s="11"/>
      <c r="FB184" s="11"/>
      <c r="FC184" s="11"/>
      <c r="FD184" s="11"/>
      <c r="FE184" s="11"/>
      <c r="FF184" s="11"/>
      <c r="FG184" s="11"/>
      <c r="FH184" s="11"/>
      <c r="FI184" s="11"/>
      <c r="FJ184" s="11"/>
      <c r="FK184" s="11"/>
      <c r="FL184" s="11"/>
      <c r="FM184" s="11"/>
      <c r="FN184" s="11"/>
      <c r="FO184" s="11"/>
      <c r="FP184" s="11"/>
      <c r="FQ184" s="11"/>
      <c r="FR184" s="11"/>
      <c r="FS184" s="11"/>
      <c r="FT184" s="11"/>
      <c r="FU184" s="11"/>
      <c r="FV184" s="11"/>
      <c r="FW184" s="11"/>
      <c r="FX184" s="11"/>
      <c r="FY184" s="11"/>
      <c r="FZ184" s="11"/>
      <c r="GA184" s="11"/>
      <c r="GB184" s="11"/>
      <c r="GC184" s="11"/>
      <c r="GD184" s="11"/>
      <c r="GE184" s="11"/>
      <c r="GF184" s="11"/>
      <c r="GG184" s="11"/>
      <c r="GH184" s="11"/>
      <c r="GI184" s="11"/>
      <c r="GJ184" s="11"/>
      <c r="GK184" s="11"/>
      <c r="GL184" s="11"/>
      <c r="GM184" s="11"/>
      <c r="GN184" s="11"/>
      <c r="GO184" s="11"/>
    </row>
    <row r="185" spans="2:197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  <c r="DT185" s="11"/>
      <c r="DU185" s="11"/>
      <c r="DV185" s="11"/>
      <c r="DW185" s="11"/>
      <c r="DX185" s="11"/>
      <c r="DY185" s="11"/>
      <c r="DZ185" s="11"/>
      <c r="EA185" s="11"/>
      <c r="EB185" s="11"/>
      <c r="EC185" s="11"/>
      <c r="ED185" s="11"/>
      <c r="EE185" s="11"/>
      <c r="EF185" s="11"/>
      <c r="EG185" s="11"/>
      <c r="EH185" s="11"/>
      <c r="EI185" s="11"/>
      <c r="EJ185" s="11"/>
      <c r="EK185" s="11"/>
      <c r="EL185" s="11"/>
      <c r="EM185" s="11"/>
      <c r="EN185" s="11"/>
      <c r="EO185" s="11"/>
      <c r="EP185" s="11"/>
      <c r="EQ185" s="11"/>
      <c r="ER185" s="11"/>
      <c r="ES185" s="11"/>
      <c r="ET185" s="11"/>
      <c r="EU185" s="11"/>
      <c r="EV185" s="11"/>
      <c r="EW185" s="11"/>
      <c r="EX185" s="11"/>
      <c r="EY185" s="11"/>
      <c r="EZ185" s="11"/>
      <c r="FA185" s="11"/>
      <c r="FB185" s="11"/>
      <c r="FC185" s="11"/>
      <c r="FD185" s="11"/>
      <c r="FE185" s="11"/>
      <c r="FF185" s="11"/>
      <c r="FG185" s="11"/>
      <c r="FH185" s="11"/>
      <c r="FI185" s="11"/>
      <c r="FJ185" s="11"/>
      <c r="FK185" s="11"/>
      <c r="FL185" s="11"/>
      <c r="FM185" s="11"/>
      <c r="FN185" s="11"/>
      <c r="FO185" s="11"/>
      <c r="FP185" s="11"/>
      <c r="FQ185" s="11"/>
      <c r="FR185" s="11"/>
      <c r="FS185" s="11"/>
      <c r="FT185" s="11"/>
      <c r="FU185" s="11"/>
      <c r="FV185" s="11"/>
      <c r="FW185" s="11"/>
      <c r="FX185" s="11"/>
      <c r="FY185" s="11"/>
      <c r="FZ185" s="11"/>
      <c r="GA185" s="11"/>
      <c r="GB185" s="11"/>
      <c r="GC185" s="11"/>
      <c r="GD185" s="11"/>
      <c r="GE185" s="11"/>
      <c r="GF185" s="11"/>
      <c r="GG185" s="11"/>
      <c r="GH185" s="11"/>
      <c r="GI185" s="11"/>
      <c r="GJ185" s="11"/>
      <c r="GK185" s="11"/>
      <c r="GL185" s="11"/>
      <c r="GM185" s="11"/>
      <c r="GN185" s="11"/>
      <c r="GO185" s="11"/>
    </row>
    <row r="186" spans="2:197" x14ac:dyDescent="0.3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  <c r="DT186" s="11"/>
      <c r="DU186" s="11"/>
      <c r="DV186" s="11"/>
      <c r="DW186" s="11"/>
      <c r="DX186" s="11"/>
      <c r="DY186" s="11"/>
      <c r="DZ186" s="11"/>
      <c r="EA186" s="11"/>
      <c r="EB186" s="11"/>
      <c r="EC186" s="11"/>
      <c r="ED186" s="11"/>
      <c r="EE186" s="11"/>
      <c r="EF186" s="11"/>
      <c r="EG186" s="11"/>
      <c r="EH186" s="11"/>
      <c r="EI186" s="11"/>
      <c r="EJ186" s="11"/>
      <c r="EK186" s="11"/>
      <c r="EL186" s="11"/>
      <c r="EM186" s="11"/>
      <c r="EN186" s="11"/>
      <c r="EO186" s="11"/>
      <c r="EP186" s="11"/>
      <c r="EQ186" s="11"/>
      <c r="ER186" s="11"/>
      <c r="ES186" s="11"/>
      <c r="ET186" s="11"/>
      <c r="EU186" s="11"/>
      <c r="EV186" s="11"/>
      <c r="EW186" s="11"/>
      <c r="EX186" s="11"/>
      <c r="EY186" s="11"/>
      <c r="EZ186" s="11"/>
      <c r="FA186" s="11"/>
      <c r="FB186" s="11"/>
      <c r="FC186" s="11"/>
      <c r="FD186" s="11"/>
      <c r="FE186" s="11"/>
      <c r="FF186" s="11"/>
      <c r="FG186" s="11"/>
      <c r="FH186" s="11"/>
      <c r="FI186" s="11"/>
      <c r="FJ186" s="11"/>
      <c r="FK186" s="11"/>
      <c r="FL186" s="11"/>
      <c r="FM186" s="11"/>
      <c r="FN186" s="11"/>
      <c r="FO186" s="11"/>
      <c r="FP186" s="11"/>
      <c r="FQ186" s="11"/>
      <c r="FR186" s="11"/>
      <c r="FS186" s="11"/>
      <c r="FT186" s="11"/>
      <c r="FU186" s="11"/>
      <c r="FV186" s="11"/>
      <c r="FW186" s="11"/>
      <c r="FX186" s="11"/>
      <c r="FY186" s="11"/>
      <c r="FZ186" s="11"/>
      <c r="GA186" s="11"/>
      <c r="GB186" s="11"/>
      <c r="GC186" s="11"/>
      <c r="GD186" s="11"/>
      <c r="GE186" s="11"/>
      <c r="GF186" s="11"/>
      <c r="GG186" s="11"/>
      <c r="GH186" s="11"/>
      <c r="GI186" s="11"/>
      <c r="GJ186" s="11"/>
      <c r="GK186" s="11"/>
      <c r="GL186" s="11"/>
      <c r="GM186" s="11"/>
      <c r="GN186" s="11"/>
      <c r="GO186" s="11"/>
    </row>
    <row r="187" spans="2:197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  <c r="DT187" s="11"/>
      <c r="DU187" s="11"/>
      <c r="DV187" s="11"/>
      <c r="DW187" s="11"/>
      <c r="DX187" s="11"/>
      <c r="DY187" s="11"/>
      <c r="DZ187" s="11"/>
      <c r="EA187" s="11"/>
      <c r="EB187" s="11"/>
      <c r="EC187" s="11"/>
      <c r="ED187" s="11"/>
      <c r="EE187" s="11"/>
      <c r="EF187" s="11"/>
      <c r="EG187" s="11"/>
      <c r="EH187" s="11"/>
      <c r="EI187" s="11"/>
      <c r="EJ187" s="11"/>
      <c r="EK187" s="11"/>
      <c r="EL187" s="11"/>
      <c r="EM187" s="11"/>
      <c r="EN187" s="11"/>
      <c r="EO187" s="11"/>
      <c r="EP187" s="11"/>
      <c r="EQ187" s="11"/>
      <c r="ER187" s="11"/>
      <c r="ES187" s="11"/>
      <c r="ET187" s="11"/>
      <c r="EU187" s="11"/>
      <c r="EV187" s="11"/>
      <c r="EW187" s="11"/>
      <c r="EX187" s="11"/>
      <c r="EY187" s="11"/>
      <c r="EZ187" s="11"/>
      <c r="FA187" s="11"/>
      <c r="FB187" s="11"/>
      <c r="FC187" s="11"/>
      <c r="FD187" s="11"/>
      <c r="FE187" s="11"/>
      <c r="FF187" s="11"/>
      <c r="FG187" s="11"/>
      <c r="FH187" s="11"/>
      <c r="FI187" s="11"/>
      <c r="FJ187" s="11"/>
      <c r="FK187" s="11"/>
      <c r="FL187" s="11"/>
      <c r="FM187" s="11"/>
      <c r="FN187" s="11"/>
      <c r="FO187" s="11"/>
      <c r="FP187" s="11"/>
      <c r="FQ187" s="11"/>
      <c r="FR187" s="11"/>
      <c r="FS187" s="11"/>
      <c r="FT187" s="11"/>
      <c r="FU187" s="11"/>
      <c r="FV187" s="11"/>
      <c r="FW187" s="11"/>
      <c r="FX187" s="11"/>
      <c r="FY187" s="11"/>
      <c r="FZ187" s="11"/>
      <c r="GA187" s="11"/>
      <c r="GB187" s="11"/>
      <c r="GC187" s="11"/>
      <c r="GD187" s="11"/>
      <c r="GE187" s="11"/>
      <c r="GF187" s="11"/>
      <c r="GG187" s="11"/>
      <c r="GH187" s="11"/>
      <c r="GI187" s="11"/>
      <c r="GJ187" s="11"/>
      <c r="GK187" s="11"/>
      <c r="GL187" s="11"/>
      <c r="GM187" s="11"/>
      <c r="GN187" s="11"/>
      <c r="GO187" s="11"/>
    </row>
    <row r="188" spans="2:197" x14ac:dyDescent="0.3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  <c r="DT188" s="11"/>
      <c r="DU188" s="11"/>
      <c r="DV188" s="11"/>
      <c r="DW188" s="11"/>
      <c r="DX188" s="11"/>
      <c r="DY188" s="11"/>
      <c r="DZ188" s="11"/>
      <c r="EA188" s="11"/>
      <c r="EB188" s="11"/>
      <c r="EC188" s="11"/>
      <c r="ED188" s="11"/>
      <c r="EE188" s="11"/>
      <c r="EF188" s="11"/>
      <c r="EG188" s="11"/>
      <c r="EH188" s="11"/>
      <c r="EI188" s="11"/>
      <c r="EJ188" s="11"/>
      <c r="EK188" s="11"/>
      <c r="EL188" s="11"/>
      <c r="EM188" s="11"/>
      <c r="EN188" s="11"/>
      <c r="EO188" s="11"/>
      <c r="EP188" s="11"/>
      <c r="EQ188" s="11"/>
      <c r="ER188" s="11"/>
      <c r="ES188" s="11"/>
      <c r="ET188" s="11"/>
      <c r="EU188" s="11"/>
      <c r="EV188" s="11"/>
      <c r="EW188" s="11"/>
      <c r="EX188" s="11"/>
      <c r="EY188" s="11"/>
      <c r="EZ188" s="11"/>
      <c r="FA188" s="11"/>
      <c r="FB188" s="11"/>
      <c r="FC188" s="11"/>
      <c r="FD188" s="11"/>
      <c r="FE188" s="11"/>
      <c r="FF188" s="11"/>
      <c r="FG188" s="11"/>
      <c r="FH188" s="11"/>
      <c r="FI188" s="11"/>
      <c r="FJ188" s="11"/>
      <c r="FK188" s="11"/>
      <c r="FL188" s="11"/>
      <c r="FM188" s="11"/>
      <c r="FN188" s="11"/>
      <c r="FO188" s="11"/>
      <c r="FP188" s="11"/>
      <c r="FQ188" s="11"/>
      <c r="FR188" s="11"/>
      <c r="FS188" s="11"/>
      <c r="FT188" s="11"/>
      <c r="FU188" s="11"/>
      <c r="FV188" s="11"/>
      <c r="FW188" s="11"/>
      <c r="FX188" s="11"/>
      <c r="FY188" s="11"/>
      <c r="FZ188" s="11"/>
      <c r="GA188" s="11"/>
      <c r="GB188" s="11"/>
      <c r="GC188" s="11"/>
      <c r="GD188" s="11"/>
      <c r="GE188" s="11"/>
      <c r="GF188" s="11"/>
      <c r="GG188" s="11"/>
      <c r="GH188" s="11"/>
      <c r="GI188" s="11"/>
      <c r="GJ188" s="11"/>
      <c r="GK188" s="11"/>
      <c r="GL188" s="11"/>
      <c r="GM188" s="11"/>
      <c r="GN188" s="11"/>
      <c r="GO188" s="11"/>
    </row>
    <row r="189" spans="2:197" x14ac:dyDescent="0.3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  <c r="DT189" s="11"/>
      <c r="DU189" s="11"/>
      <c r="DV189" s="11"/>
      <c r="DW189" s="11"/>
      <c r="DX189" s="11"/>
      <c r="DY189" s="11"/>
      <c r="DZ189" s="11"/>
      <c r="EA189" s="11"/>
      <c r="EB189" s="11"/>
      <c r="EC189" s="11"/>
      <c r="ED189" s="11"/>
      <c r="EE189" s="11"/>
      <c r="EF189" s="11"/>
      <c r="EG189" s="11"/>
      <c r="EH189" s="11"/>
      <c r="EI189" s="11"/>
      <c r="EJ189" s="11"/>
      <c r="EK189" s="11"/>
      <c r="EL189" s="11"/>
      <c r="EM189" s="11"/>
      <c r="EN189" s="11"/>
      <c r="EO189" s="11"/>
      <c r="EP189" s="11"/>
      <c r="EQ189" s="11"/>
      <c r="ER189" s="11"/>
      <c r="ES189" s="11"/>
      <c r="ET189" s="11"/>
      <c r="EU189" s="11"/>
      <c r="EV189" s="11"/>
      <c r="EW189" s="11"/>
      <c r="EX189" s="11"/>
      <c r="EY189" s="11"/>
      <c r="EZ189" s="11"/>
      <c r="FA189" s="11"/>
      <c r="FB189" s="11"/>
      <c r="FC189" s="11"/>
      <c r="FD189" s="11"/>
      <c r="FE189" s="11"/>
      <c r="FF189" s="11"/>
      <c r="FG189" s="11"/>
      <c r="FH189" s="11"/>
      <c r="FI189" s="11"/>
      <c r="FJ189" s="11"/>
      <c r="FK189" s="11"/>
      <c r="FL189" s="11"/>
      <c r="FM189" s="11"/>
      <c r="FN189" s="11"/>
      <c r="FO189" s="11"/>
      <c r="FP189" s="11"/>
      <c r="FQ189" s="11"/>
      <c r="FR189" s="11"/>
      <c r="FS189" s="11"/>
      <c r="FT189" s="11"/>
      <c r="FU189" s="11"/>
      <c r="FV189" s="11"/>
      <c r="FW189" s="11"/>
      <c r="FX189" s="11"/>
      <c r="FY189" s="11"/>
      <c r="FZ189" s="11"/>
      <c r="GA189" s="11"/>
      <c r="GB189" s="11"/>
      <c r="GC189" s="11"/>
      <c r="GD189" s="11"/>
      <c r="GE189" s="11"/>
      <c r="GF189" s="11"/>
      <c r="GG189" s="11"/>
      <c r="GH189" s="11"/>
      <c r="GI189" s="11"/>
      <c r="GJ189" s="11"/>
      <c r="GK189" s="11"/>
      <c r="GL189" s="11"/>
      <c r="GM189" s="11"/>
      <c r="GN189" s="11"/>
      <c r="GO189" s="11"/>
    </row>
    <row r="190" spans="2:197" x14ac:dyDescent="0.3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  <c r="DW190" s="11"/>
      <c r="DX190" s="11"/>
      <c r="DY190" s="11"/>
      <c r="DZ190" s="11"/>
      <c r="EA190" s="11"/>
      <c r="EB190" s="11"/>
      <c r="EC190" s="11"/>
      <c r="ED190" s="11"/>
      <c r="EE190" s="11"/>
      <c r="EF190" s="11"/>
      <c r="EG190" s="11"/>
      <c r="EH190" s="11"/>
      <c r="EI190" s="11"/>
      <c r="EJ190" s="11"/>
      <c r="EK190" s="11"/>
      <c r="EL190" s="11"/>
      <c r="EM190" s="11"/>
      <c r="EN190" s="11"/>
      <c r="EO190" s="11"/>
      <c r="EP190" s="11"/>
      <c r="EQ190" s="11"/>
      <c r="ER190" s="11"/>
      <c r="ES190" s="11"/>
      <c r="ET190" s="11"/>
      <c r="EU190" s="11"/>
      <c r="EV190" s="11"/>
      <c r="EW190" s="11"/>
      <c r="EX190" s="11"/>
      <c r="EY190" s="11"/>
      <c r="EZ190" s="11"/>
      <c r="FA190" s="11"/>
      <c r="FB190" s="11"/>
      <c r="FC190" s="11"/>
      <c r="FD190" s="11"/>
      <c r="FE190" s="11"/>
      <c r="FF190" s="11"/>
      <c r="FG190" s="11"/>
      <c r="FH190" s="11"/>
      <c r="FI190" s="11"/>
      <c r="FJ190" s="11"/>
      <c r="FK190" s="11"/>
      <c r="FL190" s="11"/>
      <c r="FM190" s="11"/>
      <c r="FN190" s="11"/>
      <c r="FO190" s="11"/>
      <c r="FP190" s="11"/>
      <c r="FQ190" s="11"/>
      <c r="FR190" s="11"/>
      <c r="FS190" s="11"/>
      <c r="FT190" s="11"/>
      <c r="FU190" s="11"/>
      <c r="FV190" s="11"/>
      <c r="FW190" s="11"/>
      <c r="FX190" s="11"/>
      <c r="FY190" s="11"/>
      <c r="FZ190" s="11"/>
      <c r="GA190" s="11"/>
      <c r="GB190" s="11"/>
      <c r="GC190" s="11"/>
      <c r="GD190" s="11"/>
      <c r="GE190" s="11"/>
      <c r="GF190" s="11"/>
      <c r="GG190" s="11"/>
      <c r="GH190" s="11"/>
      <c r="GI190" s="11"/>
      <c r="GJ190" s="11"/>
      <c r="GK190" s="11"/>
      <c r="GL190" s="11"/>
      <c r="GM190" s="11"/>
      <c r="GN190" s="11"/>
      <c r="GO190" s="11"/>
    </row>
    <row r="191" spans="2:197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  <c r="DT191" s="11"/>
      <c r="DU191" s="11"/>
      <c r="DV191" s="11"/>
      <c r="DW191" s="11"/>
      <c r="DX191" s="11"/>
      <c r="DY191" s="11"/>
      <c r="DZ191" s="11"/>
      <c r="EA191" s="11"/>
      <c r="EB191" s="11"/>
      <c r="EC191" s="11"/>
      <c r="ED191" s="11"/>
      <c r="EE191" s="11"/>
      <c r="EF191" s="11"/>
      <c r="EG191" s="11"/>
      <c r="EH191" s="11"/>
      <c r="EI191" s="11"/>
      <c r="EJ191" s="11"/>
      <c r="EK191" s="11"/>
      <c r="EL191" s="11"/>
      <c r="EM191" s="11"/>
      <c r="EN191" s="11"/>
      <c r="EO191" s="11"/>
      <c r="EP191" s="11"/>
      <c r="EQ191" s="11"/>
      <c r="ER191" s="11"/>
      <c r="ES191" s="11"/>
      <c r="ET191" s="11"/>
      <c r="EU191" s="11"/>
      <c r="EV191" s="11"/>
      <c r="EW191" s="11"/>
      <c r="EX191" s="11"/>
      <c r="EY191" s="11"/>
      <c r="EZ191" s="11"/>
      <c r="FA191" s="11"/>
      <c r="FB191" s="11"/>
      <c r="FC191" s="11"/>
      <c r="FD191" s="11"/>
      <c r="FE191" s="11"/>
      <c r="FF191" s="11"/>
      <c r="FG191" s="11"/>
      <c r="FH191" s="11"/>
      <c r="FI191" s="11"/>
      <c r="FJ191" s="11"/>
      <c r="FK191" s="11"/>
      <c r="FL191" s="11"/>
      <c r="FM191" s="11"/>
      <c r="FN191" s="11"/>
      <c r="FO191" s="11"/>
      <c r="FP191" s="11"/>
      <c r="FQ191" s="11"/>
      <c r="FR191" s="11"/>
      <c r="FS191" s="11"/>
      <c r="FT191" s="11"/>
      <c r="FU191" s="11"/>
      <c r="FV191" s="11"/>
      <c r="FW191" s="11"/>
      <c r="FX191" s="11"/>
      <c r="FY191" s="11"/>
      <c r="FZ191" s="11"/>
      <c r="GA191" s="11"/>
      <c r="GB191" s="11"/>
      <c r="GC191" s="11"/>
      <c r="GD191" s="11"/>
      <c r="GE191" s="11"/>
      <c r="GF191" s="11"/>
      <c r="GG191" s="11"/>
      <c r="GH191" s="11"/>
      <c r="GI191" s="11"/>
      <c r="GJ191" s="11"/>
      <c r="GK191" s="11"/>
      <c r="GL191" s="11"/>
      <c r="GM191" s="11"/>
      <c r="GN191" s="11"/>
      <c r="GO191" s="11"/>
    </row>
    <row r="192" spans="2:197" x14ac:dyDescent="0.3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  <c r="DT192" s="11"/>
      <c r="DU192" s="11"/>
      <c r="DV192" s="11"/>
      <c r="DW192" s="11"/>
      <c r="DX192" s="11"/>
      <c r="DY192" s="11"/>
      <c r="DZ192" s="11"/>
      <c r="EA192" s="11"/>
      <c r="EB192" s="11"/>
      <c r="EC192" s="11"/>
      <c r="ED192" s="11"/>
      <c r="EE192" s="11"/>
      <c r="EF192" s="11"/>
      <c r="EG192" s="11"/>
      <c r="EH192" s="11"/>
      <c r="EI192" s="11"/>
      <c r="EJ192" s="11"/>
      <c r="EK192" s="11"/>
      <c r="EL192" s="11"/>
      <c r="EM192" s="11"/>
      <c r="EN192" s="11"/>
      <c r="EO192" s="11"/>
      <c r="EP192" s="11"/>
      <c r="EQ192" s="11"/>
      <c r="ER192" s="11"/>
      <c r="ES192" s="11"/>
      <c r="ET192" s="11"/>
      <c r="EU192" s="11"/>
      <c r="EV192" s="11"/>
      <c r="EW192" s="11"/>
      <c r="EX192" s="11"/>
      <c r="EY192" s="11"/>
      <c r="EZ192" s="11"/>
      <c r="FA192" s="11"/>
      <c r="FB192" s="11"/>
      <c r="FC192" s="11"/>
      <c r="FD192" s="11"/>
      <c r="FE192" s="11"/>
      <c r="FF192" s="11"/>
      <c r="FG192" s="11"/>
      <c r="FH192" s="11"/>
      <c r="FI192" s="11"/>
      <c r="FJ192" s="11"/>
      <c r="FK192" s="11"/>
      <c r="FL192" s="11"/>
      <c r="FM192" s="11"/>
      <c r="FN192" s="11"/>
      <c r="FO192" s="11"/>
      <c r="FP192" s="11"/>
      <c r="FQ192" s="11"/>
      <c r="FR192" s="11"/>
      <c r="FS192" s="11"/>
      <c r="FT192" s="11"/>
      <c r="FU192" s="11"/>
      <c r="FV192" s="11"/>
      <c r="FW192" s="11"/>
      <c r="FX192" s="11"/>
      <c r="FY192" s="11"/>
      <c r="FZ192" s="11"/>
      <c r="GA192" s="11"/>
      <c r="GB192" s="11"/>
      <c r="GC192" s="11"/>
      <c r="GD192" s="11"/>
      <c r="GE192" s="11"/>
      <c r="GF192" s="11"/>
      <c r="GG192" s="11"/>
      <c r="GH192" s="11"/>
      <c r="GI192" s="11"/>
      <c r="GJ192" s="11"/>
      <c r="GK192" s="11"/>
      <c r="GL192" s="11"/>
      <c r="GM192" s="11"/>
      <c r="GN192" s="11"/>
      <c r="GO192" s="11"/>
    </row>
    <row r="193" spans="2:197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  <c r="DT193" s="11"/>
      <c r="DU193" s="11"/>
      <c r="DV193" s="11"/>
      <c r="DW193" s="11"/>
      <c r="DX193" s="11"/>
      <c r="DY193" s="11"/>
      <c r="DZ193" s="11"/>
      <c r="EA193" s="11"/>
      <c r="EB193" s="11"/>
      <c r="EC193" s="11"/>
      <c r="ED193" s="11"/>
      <c r="EE193" s="11"/>
      <c r="EF193" s="11"/>
      <c r="EG193" s="11"/>
      <c r="EH193" s="11"/>
      <c r="EI193" s="11"/>
      <c r="EJ193" s="11"/>
      <c r="EK193" s="11"/>
      <c r="EL193" s="11"/>
      <c r="EM193" s="11"/>
      <c r="EN193" s="11"/>
      <c r="EO193" s="11"/>
      <c r="EP193" s="11"/>
      <c r="EQ193" s="11"/>
      <c r="ER193" s="11"/>
      <c r="ES193" s="11"/>
      <c r="ET193" s="11"/>
      <c r="EU193" s="11"/>
      <c r="EV193" s="11"/>
      <c r="EW193" s="11"/>
      <c r="EX193" s="11"/>
      <c r="EY193" s="11"/>
      <c r="EZ193" s="11"/>
      <c r="FA193" s="11"/>
      <c r="FB193" s="11"/>
      <c r="FC193" s="11"/>
      <c r="FD193" s="11"/>
      <c r="FE193" s="11"/>
      <c r="FF193" s="11"/>
      <c r="FG193" s="11"/>
      <c r="FH193" s="11"/>
      <c r="FI193" s="11"/>
      <c r="FJ193" s="11"/>
      <c r="FK193" s="11"/>
      <c r="FL193" s="11"/>
      <c r="FM193" s="11"/>
      <c r="FN193" s="11"/>
      <c r="FO193" s="11"/>
      <c r="FP193" s="11"/>
      <c r="FQ193" s="11"/>
      <c r="FR193" s="11"/>
      <c r="FS193" s="11"/>
      <c r="FT193" s="11"/>
      <c r="FU193" s="11"/>
      <c r="FV193" s="11"/>
      <c r="FW193" s="11"/>
      <c r="FX193" s="11"/>
      <c r="FY193" s="11"/>
      <c r="FZ193" s="11"/>
      <c r="GA193" s="11"/>
      <c r="GB193" s="11"/>
      <c r="GC193" s="11"/>
      <c r="GD193" s="11"/>
      <c r="GE193" s="11"/>
      <c r="GF193" s="11"/>
      <c r="GG193" s="11"/>
      <c r="GH193" s="11"/>
      <c r="GI193" s="11"/>
      <c r="GJ193" s="11"/>
      <c r="GK193" s="11"/>
      <c r="GL193" s="11"/>
      <c r="GM193" s="11"/>
      <c r="GN193" s="11"/>
      <c r="GO193" s="11"/>
    </row>
    <row r="194" spans="2:197" x14ac:dyDescent="0.3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  <c r="DT194" s="11"/>
      <c r="DU194" s="11"/>
      <c r="DV194" s="11"/>
      <c r="DW194" s="11"/>
      <c r="DX194" s="11"/>
      <c r="DY194" s="11"/>
      <c r="DZ194" s="11"/>
      <c r="EA194" s="11"/>
      <c r="EB194" s="11"/>
      <c r="EC194" s="11"/>
      <c r="ED194" s="11"/>
      <c r="EE194" s="11"/>
      <c r="EF194" s="11"/>
      <c r="EG194" s="11"/>
      <c r="EH194" s="11"/>
      <c r="EI194" s="11"/>
      <c r="EJ194" s="11"/>
      <c r="EK194" s="11"/>
      <c r="EL194" s="11"/>
      <c r="EM194" s="11"/>
      <c r="EN194" s="11"/>
      <c r="EO194" s="11"/>
      <c r="EP194" s="11"/>
      <c r="EQ194" s="11"/>
      <c r="ER194" s="11"/>
      <c r="ES194" s="11"/>
      <c r="ET194" s="11"/>
      <c r="EU194" s="11"/>
      <c r="EV194" s="11"/>
      <c r="EW194" s="11"/>
      <c r="EX194" s="11"/>
      <c r="EY194" s="11"/>
      <c r="EZ194" s="11"/>
      <c r="FA194" s="11"/>
      <c r="FB194" s="11"/>
      <c r="FC194" s="11"/>
      <c r="FD194" s="11"/>
      <c r="FE194" s="11"/>
      <c r="FF194" s="11"/>
      <c r="FG194" s="11"/>
      <c r="FH194" s="11"/>
      <c r="FI194" s="11"/>
      <c r="FJ194" s="11"/>
      <c r="FK194" s="11"/>
      <c r="FL194" s="11"/>
      <c r="FM194" s="11"/>
      <c r="FN194" s="11"/>
      <c r="FO194" s="11"/>
      <c r="FP194" s="11"/>
      <c r="FQ194" s="11"/>
      <c r="FR194" s="11"/>
      <c r="FS194" s="11"/>
      <c r="FT194" s="11"/>
      <c r="FU194" s="11"/>
      <c r="FV194" s="11"/>
      <c r="FW194" s="11"/>
      <c r="FX194" s="11"/>
      <c r="FY194" s="11"/>
      <c r="FZ194" s="11"/>
      <c r="GA194" s="11"/>
      <c r="GB194" s="11"/>
      <c r="GC194" s="11"/>
      <c r="GD194" s="11"/>
      <c r="GE194" s="11"/>
      <c r="GF194" s="11"/>
      <c r="GG194" s="11"/>
      <c r="GH194" s="11"/>
      <c r="GI194" s="11"/>
      <c r="GJ194" s="11"/>
      <c r="GK194" s="11"/>
      <c r="GL194" s="11"/>
      <c r="GM194" s="11"/>
      <c r="GN194" s="11"/>
      <c r="GO194" s="11"/>
    </row>
    <row r="195" spans="2:197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  <c r="DT195" s="11"/>
      <c r="DU195" s="11"/>
      <c r="DV195" s="11"/>
      <c r="DW195" s="11"/>
      <c r="DX195" s="11"/>
      <c r="DY195" s="11"/>
      <c r="DZ195" s="11"/>
      <c r="EA195" s="11"/>
      <c r="EB195" s="11"/>
      <c r="EC195" s="11"/>
      <c r="ED195" s="11"/>
      <c r="EE195" s="11"/>
      <c r="EF195" s="11"/>
      <c r="EG195" s="11"/>
      <c r="EH195" s="11"/>
      <c r="EI195" s="11"/>
      <c r="EJ195" s="11"/>
      <c r="EK195" s="11"/>
      <c r="EL195" s="11"/>
      <c r="EM195" s="11"/>
      <c r="EN195" s="11"/>
      <c r="EO195" s="11"/>
      <c r="EP195" s="11"/>
      <c r="EQ195" s="11"/>
      <c r="ER195" s="11"/>
      <c r="ES195" s="11"/>
      <c r="ET195" s="11"/>
      <c r="EU195" s="11"/>
      <c r="EV195" s="11"/>
      <c r="EW195" s="11"/>
      <c r="EX195" s="11"/>
      <c r="EY195" s="11"/>
      <c r="EZ195" s="11"/>
      <c r="FA195" s="11"/>
      <c r="FB195" s="11"/>
      <c r="FC195" s="11"/>
      <c r="FD195" s="11"/>
      <c r="FE195" s="11"/>
      <c r="FF195" s="11"/>
      <c r="FG195" s="11"/>
      <c r="FH195" s="11"/>
      <c r="FI195" s="11"/>
      <c r="FJ195" s="11"/>
      <c r="FK195" s="11"/>
      <c r="FL195" s="11"/>
      <c r="FM195" s="11"/>
      <c r="FN195" s="11"/>
      <c r="FO195" s="11"/>
      <c r="FP195" s="11"/>
      <c r="FQ195" s="11"/>
      <c r="FR195" s="11"/>
      <c r="FS195" s="11"/>
      <c r="FT195" s="11"/>
      <c r="FU195" s="11"/>
      <c r="FV195" s="11"/>
      <c r="FW195" s="11"/>
      <c r="FX195" s="11"/>
      <c r="FY195" s="11"/>
      <c r="FZ195" s="11"/>
      <c r="GA195" s="11"/>
      <c r="GB195" s="11"/>
      <c r="GC195" s="11"/>
      <c r="GD195" s="11"/>
      <c r="GE195" s="11"/>
      <c r="GF195" s="11"/>
      <c r="GG195" s="11"/>
      <c r="GH195" s="11"/>
      <c r="GI195" s="11"/>
      <c r="GJ195" s="11"/>
      <c r="GK195" s="11"/>
      <c r="GL195" s="11"/>
      <c r="GM195" s="11"/>
      <c r="GN195" s="11"/>
      <c r="GO195" s="11"/>
    </row>
    <row r="196" spans="2:197" x14ac:dyDescent="0.3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  <c r="DT196" s="11"/>
      <c r="DU196" s="11"/>
      <c r="DV196" s="11"/>
      <c r="DW196" s="11"/>
      <c r="DX196" s="11"/>
      <c r="DY196" s="11"/>
      <c r="DZ196" s="11"/>
      <c r="EA196" s="11"/>
      <c r="EB196" s="11"/>
      <c r="EC196" s="11"/>
      <c r="ED196" s="11"/>
      <c r="EE196" s="11"/>
      <c r="EF196" s="11"/>
      <c r="EG196" s="11"/>
      <c r="EH196" s="11"/>
      <c r="EI196" s="11"/>
      <c r="EJ196" s="11"/>
      <c r="EK196" s="11"/>
      <c r="EL196" s="11"/>
      <c r="EM196" s="11"/>
      <c r="EN196" s="11"/>
      <c r="EO196" s="11"/>
      <c r="EP196" s="11"/>
      <c r="EQ196" s="11"/>
      <c r="ER196" s="11"/>
      <c r="ES196" s="11"/>
      <c r="ET196" s="11"/>
      <c r="EU196" s="11"/>
      <c r="EV196" s="11"/>
      <c r="EW196" s="11"/>
      <c r="EX196" s="11"/>
      <c r="EY196" s="11"/>
      <c r="EZ196" s="11"/>
      <c r="FA196" s="11"/>
      <c r="FB196" s="11"/>
      <c r="FC196" s="11"/>
      <c r="FD196" s="11"/>
      <c r="FE196" s="11"/>
      <c r="FF196" s="11"/>
      <c r="FG196" s="11"/>
      <c r="FH196" s="11"/>
      <c r="FI196" s="11"/>
      <c r="FJ196" s="11"/>
      <c r="FK196" s="11"/>
      <c r="FL196" s="11"/>
      <c r="FM196" s="11"/>
      <c r="FN196" s="11"/>
      <c r="FO196" s="11"/>
      <c r="FP196" s="11"/>
      <c r="FQ196" s="11"/>
      <c r="FR196" s="11"/>
      <c r="FS196" s="11"/>
      <c r="FT196" s="11"/>
      <c r="FU196" s="11"/>
      <c r="FV196" s="11"/>
      <c r="FW196" s="11"/>
      <c r="FX196" s="11"/>
      <c r="FY196" s="11"/>
      <c r="FZ196" s="11"/>
      <c r="GA196" s="11"/>
      <c r="GB196" s="11"/>
      <c r="GC196" s="11"/>
      <c r="GD196" s="11"/>
      <c r="GE196" s="11"/>
      <c r="GF196" s="11"/>
      <c r="GG196" s="11"/>
      <c r="GH196" s="11"/>
      <c r="GI196" s="11"/>
      <c r="GJ196" s="11"/>
      <c r="GK196" s="11"/>
      <c r="GL196" s="11"/>
      <c r="GM196" s="11"/>
      <c r="GN196" s="11"/>
      <c r="GO196" s="11"/>
    </row>
    <row r="197" spans="2:197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  <c r="DT197" s="11"/>
      <c r="DU197" s="11"/>
      <c r="DV197" s="11"/>
      <c r="DW197" s="11"/>
      <c r="DX197" s="11"/>
      <c r="DY197" s="11"/>
      <c r="DZ197" s="11"/>
      <c r="EA197" s="11"/>
      <c r="EB197" s="11"/>
      <c r="EC197" s="11"/>
      <c r="ED197" s="11"/>
      <c r="EE197" s="11"/>
      <c r="EF197" s="11"/>
      <c r="EG197" s="11"/>
      <c r="EH197" s="11"/>
      <c r="EI197" s="11"/>
      <c r="EJ197" s="11"/>
      <c r="EK197" s="11"/>
      <c r="EL197" s="11"/>
      <c r="EM197" s="11"/>
      <c r="EN197" s="11"/>
      <c r="EO197" s="11"/>
      <c r="EP197" s="11"/>
      <c r="EQ197" s="11"/>
      <c r="ER197" s="11"/>
      <c r="ES197" s="11"/>
      <c r="ET197" s="11"/>
      <c r="EU197" s="11"/>
      <c r="EV197" s="11"/>
      <c r="EW197" s="11"/>
      <c r="EX197" s="11"/>
      <c r="EY197" s="11"/>
      <c r="EZ197" s="11"/>
      <c r="FA197" s="11"/>
      <c r="FB197" s="11"/>
      <c r="FC197" s="11"/>
      <c r="FD197" s="11"/>
      <c r="FE197" s="11"/>
      <c r="FF197" s="11"/>
      <c r="FG197" s="11"/>
      <c r="FH197" s="11"/>
      <c r="FI197" s="11"/>
      <c r="FJ197" s="11"/>
      <c r="FK197" s="11"/>
      <c r="FL197" s="11"/>
      <c r="FM197" s="11"/>
      <c r="FN197" s="11"/>
      <c r="FO197" s="11"/>
      <c r="FP197" s="11"/>
      <c r="FQ197" s="11"/>
      <c r="FR197" s="11"/>
      <c r="FS197" s="11"/>
      <c r="FT197" s="11"/>
      <c r="FU197" s="11"/>
      <c r="FV197" s="11"/>
      <c r="FW197" s="11"/>
      <c r="FX197" s="11"/>
      <c r="FY197" s="11"/>
      <c r="FZ197" s="11"/>
      <c r="GA197" s="11"/>
      <c r="GB197" s="11"/>
      <c r="GC197" s="11"/>
      <c r="GD197" s="11"/>
      <c r="GE197" s="11"/>
      <c r="GF197" s="11"/>
      <c r="GG197" s="11"/>
      <c r="GH197" s="11"/>
      <c r="GI197" s="11"/>
      <c r="GJ197" s="11"/>
      <c r="GK197" s="11"/>
      <c r="GL197" s="11"/>
      <c r="GM197" s="11"/>
      <c r="GN197" s="11"/>
      <c r="GO197" s="11"/>
    </row>
    <row r="198" spans="2:197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  <c r="DT198" s="11"/>
      <c r="DU198" s="11"/>
      <c r="DV198" s="11"/>
      <c r="DW198" s="11"/>
      <c r="DX198" s="11"/>
      <c r="DY198" s="11"/>
      <c r="DZ198" s="11"/>
      <c r="EA198" s="11"/>
      <c r="EB198" s="11"/>
      <c r="EC198" s="11"/>
      <c r="ED198" s="11"/>
      <c r="EE198" s="11"/>
      <c r="EF198" s="11"/>
      <c r="EG198" s="11"/>
      <c r="EH198" s="11"/>
      <c r="EI198" s="11"/>
      <c r="EJ198" s="11"/>
      <c r="EK198" s="11"/>
      <c r="EL198" s="11"/>
      <c r="EM198" s="11"/>
      <c r="EN198" s="11"/>
      <c r="EO198" s="11"/>
      <c r="EP198" s="11"/>
      <c r="EQ198" s="11"/>
      <c r="ER198" s="11"/>
      <c r="ES198" s="11"/>
      <c r="ET198" s="11"/>
      <c r="EU198" s="11"/>
      <c r="EV198" s="11"/>
      <c r="EW198" s="11"/>
      <c r="EX198" s="11"/>
      <c r="EY198" s="11"/>
      <c r="EZ198" s="11"/>
      <c r="FA198" s="11"/>
      <c r="FB198" s="11"/>
      <c r="FC198" s="11"/>
      <c r="FD198" s="11"/>
      <c r="FE198" s="11"/>
      <c r="FF198" s="11"/>
      <c r="FG198" s="11"/>
      <c r="FH198" s="11"/>
      <c r="FI198" s="11"/>
      <c r="FJ198" s="11"/>
      <c r="FK198" s="11"/>
      <c r="FL198" s="11"/>
      <c r="FM198" s="11"/>
      <c r="FN198" s="11"/>
      <c r="FO198" s="11"/>
      <c r="FP198" s="11"/>
      <c r="FQ198" s="11"/>
      <c r="FR198" s="11"/>
      <c r="FS198" s="11"/>
      <c r="FT198" s="11"/>
      <c r="FU198" s="11"/>
      <c r="FV198" s="11"/>
      <c r="FW198" s="11"/>
      <c r="FX198" s="11"/>
      <c r="FY198" s="11"/>
      <c r="FZ198" s="11"/>
      <c r="GA198" s="11"/>
      <c r="GB198" s="11"/>
      <c r="GC198" s="11"/>
      <c r="GD198" s="11"/>
      <c r="GE198" s="11"/>
      <c r="GF198" s="11"/>
      <c r="GG198" s="11"/>
      <c r="GH198" s="11"/>
      <c r="GI198" s="11"/>
      <c r="GJ198" s="11"/>
      <c r="GK198" s="11"/>
      <c r="GL198" s="11"/>
      <c r="GM198" s="11"/>
      <c r="GN198" s="11"/>
      <c r="GO198" s="11"/>
    </row>
    <row r="199" spans="2:197" x14ac:dyDescent="0.3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  <c r="DT199" s="11"/>
      <c r="DU199" s="11"/>
      <c r="DV199" s="11"/>
      <c r="DW199" s="11"/>
      <c r="DX199" s="11"/>
      <c r="DY199" s="11"/>
      <c r="DZ199" s="11"/>
      <c r="EA199" s="11"/>
      <c r="EB199" s="11"/>
      <c r="EC199" s="11"/>
      <c r="ED199" s="11"/>
      <c r="EE199" s="11"/>
      <c r="EF199" s="11"/>
      <c r="EG199" s="11"/>
      <c r="EH199" s="11"/>
      <c r="EI199" s="11"/>
      <c r="EJ199" s="11"/>
      <c r="EK199" s="11"/>
      <c r="EL199" s="11"/>
      <c r="EM199" s="11"/>
      <c r="EN199" s="11"/>
      <c r="EO199" s="11"/>
      <c r="EP199" s="11"/>
      <c r="EQ199" s="11"/>
      <c r="ER199" s="11"/>
      <c r="ES199" s="11"/>
      <c r="ET199" s="11"/>
      <c r="EU199" s="11"/>
      <c r="EV199" s="11"/>
      <c r="EW199" s="11"/>
      <c r="EX199" s="11"/>
      <c r="EY199" s="11"/>
      <c r="EZ199" s="11"/>
      <c r="FA199" s="11"/>
      <c r="FB199" s="11"/>
      <c r="FC199" s="11"/>
      <c r="FD199" s="11"/>
      <c r="FE199" s="11"/>
      <c r="FF199" s="11"/>
      <c r="FG199" s="11"/>
      <c r="FH199" s="11"/>
      <c r="FI199" s="11"/>
      <c r="FJ199" s="11"/>
      <c r="FK199" s="11"/>
      <c r="FL199" s="11"/>
      <c r="FM199" s="11"/>
      <c r="FN199" s="11"/>
      <c r="FO199" s="11"/>
      <c r="FP199" s="11"/>
      <c r="FQ199" s="11"/>
      <c r="FR199" s="11"/>
      <c r="FS199" s="11"/>
      <c r="FT199" s="11"/>
      <c r="FU199" s="11"/>
      <c r="FV199" s="11"/>
      <c r="FW199" s="11"/>
      <c r="FX199" s="11"/>
      <c r="FY199" s="11"/>
      <c r="FZ199" s="11"/>
      <c r="GA199" s="11"/>
      <c r="GB199" s="11"/>
      <c r="GC199" s="11"/>
      <c r="GD199" s="11"/>
      <c r="GE199" s="11"/>
      <c r="GF199" s="11"/>
      <c r="GG199" s="11"/>
      <c r="GH199" s="11"/>
      <c r="GI199" s="11"/>
      <c r="GJ199" s="11"/>
      <c r="GK199" s="11"/>
      <c r="GL199" s="11"/>
      <c r="GM199" s="11"/>
      <c r="GN199" s="11"/>
      <c r="GO199" s="11"/>
    </row>
    <row r="200" spans="2:197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  <c r="DT200" s="11"/>
      <c r="DU200" s="11"/>
      <c r="DV200" s="11"/>
      <c r="DW200" s="11"/>
      <c r="DX200" s="11"/>
      <c r="DY200" s="11"/>
      <c r="DZ200" s="11"/>
      <c r="EA200" s="11"/>
      <c r="EB200" s="11"/>
      <c r="EC200" s="11"/>
      <c r="ED200" s="11"/>
      <c r="EE200" s="11"/>
      <c r="EF200" s="11"/>
      <c r="EG200" s="11"/>
      <c r="EH200" s="11"/>
      <c r="EI200" s="11"/>
      <c r="EJ200" s="11"/>
      <c r="EK200" s="11"/>
      <c r="EL200" s="11"/>
      <c r="EM200" s="11"/>
      <c r="EN200" s="11"/>
      <c r="EO200" s="11"/>
      <c r="EP200" s="11"/>
      <c r="EQ200" s="11"/>
      <c r="ER200" s="11"/>
      <c r="ES200" s="11"/>
      <c r="ET200" s="11"/>
      <c r="EU200" s="11"/>
      <c r="EV200" s="11"/>
      <c r="EW200" s="11"/>
      <c r="EX200" s="11"/>
      <c r="EY200" s="11"/>
      <c r="EZ200" s="11"/>
      <c r="FA200" s="11"/>
      <c r="FB200" s="11"/>
      <c r="FC200" s="11"/>
      <c r="FD200" s="11"/>
      <c r="FE200" s="11"/>
      <c r="FF200" s="11"/>
      <c r="FG200" s="11"/>
      <c r="FH200" s="11"/>
      <c r="FI200" s="11"/>
      <c r="FJ200" s="11"/>
      <c r="FK200" s="11"/>
      <c r="FL200" s="11"/>
      <c r="FM200" s="11"/>
      <c r="FN200" s="11"/>
      <c r="FO200" s="11"/>
      <c r="FP200" s="11"/>
      <c r="FQ200" s="11"/>
      <c r="FR200" s="11"/>
      <c r="FS200" s="11"/>
      <c r="FT200" s="11"/>
      <c r="FU200" s="11"/>
      <c r="FV200" s="11"/>
      <c r="FW200" s="11"/>
      <c r="FX200" s="11"/>
      <c r="FY200" s="11"/>
      <c r="FZ200" s="11"/>
      <c r="GA200" s="11"/>
      <c r="GB200" s="11"/>
      <c r="GC200" s="11"/>
      <c r="GD200" s="11"/>
      <c r="GE200" s="11"/>
      <c r="GF200" s="11"/>
      <c r="GG200" s="11"/>
      <c r="GH200" s="11"/>
      <c r="GI200" s="11"/>
      <c r="GJ200" s="11"/>
      <c r="GK200" s="11"/>
      <c r="GL200" s="11"/>
      <c r="GM200" s="11"/>
      <c r="GN200" s="11"/>
      <c r="GO200" s="11"/>
    </row>
    <row r="201" spans="2:197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  <c r="DT201" s="11"/>
      <c r="DU201" s="11"/>
      <c r="DV201" s="11"/>
      <c r="DW201" s="11"/>
      <c r="DX201" s="11"/>
      <c r="DY201" s="11"/>
      <c r="DZ201" s="11"/>
      <c r="EA201" s="11"/>
      <c r="EB201" s="11"/>
      <c r="EC201" s="11"/>
      <c r="ED201" s="11"/>
      <c r="EE201" s="11"/>
      <c r="EF201" s="11"/>
      <c r="EG201" s="11"/>
      <c r="EH201" s="11"/>
      <c r="EI201" s="11"/>
      <c r="EJ201" s="11"/>
      <c r="EK201" s="11"/>
      <c r="EL201" s="11"/>
      <c r="EM201" s="11"/>
      <c r="EN201" s="11"/>
      <c r="EO201" s="11"/>
      <c r="EP201" s="11"/>
      <c r="EQ201" s="11"/>
      <c r="ER201" s="11"/>
      <c r="ES201" s="11"/>
      <c r="ET201" s="11"/>
      <c r="EU201" s="11"/>
      <c r="EV201" s="11"/>
      <c r="EW201" s="11"/>
      <c r="EX201" s="11"/>
      <c r="EY201" s="11"/>
      <c r="EZ201" s="11"/>
      <c r="FA201" s="11"/>
      <c r="FB201" s="11"/>
      <c r="FC201" s="11"/>
      <c r="FD201" s="11"/>
      <c r="FE201" s="11"/>
      <c r="FF201" s="11"/>
      <c r="FG201" s="11"/>
      <c r="FH201" s="11"/>
      <c r="FI201" s="11"/>
      <c r="FJ201" s="11"/>
      <c r="FK201" s="11"/>
      <c r="FL201" s="11"/>
      <c r="FM201" s="11"/>
      <c r="FN201" s="11"/>
      <c r="FO201" s="11"/>
      <c r="FP201" s="11"/>
      <c r="FQ201" s="11"/>
      <c r="FR201" s="11"/>
      <c r="FS201" s="11"/>
      <c r="FT201" s="11"/>
      <c r="FU201" s="11"/>
      <c r="FV201" s="11"/>
      <c r="FW201" s="11"/>
      <c r="FX201" s="11"/>
      <c r="FY201" s="11"/>
      <c r="FZ201" s="11"/>
      <c r="GA201" s="11"/>
      <c r="GB201" s="11"/>
      <c r="GC201" s="11"/>
      <c r="GD201" s="11"/>
      <c r="GE201" s="11"/>
      <c r="GF201" s="11"/>
      <c r="GG201" s="11"/>
      <c r="GH201" s="11"/>
      <c r="GI201" s="11"/>
      <c r="GJ201" s="11"/>
      <c r="GK201" s="11"/>
      <c r="GL201" s="11"/>
      <c r="GM201" s="11"/>
      <c r="GN201" s="11"/>
      <c r="GO201" s="11"/>
    </row>
    <row r="202" spans="2:197" x14ac:dyDescent="0.3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  <c r="DT202" s="11"/>
      <c r="DU202" s="11"/>
      <c r="DV202" s="11"/>
      <c r="DW202" s="11"/>
      <c r="DX202" s="11"/>
      <c r="DY202" s="11"/>
      <c r="DZ202" s="11"/>
      <c r="EA202" s="11"/>
      <c r="EB202" s="11"/>
      <c r="EC202" s="11"/>
      <c r="ED202" s="11"/>
      <c r="EE202" s="11"/>
      <c r="EF202" s="11"/>
      <c r="EG202" s="11"/>
      <c r="EH202" s="11"/>
      <c r="EI202" s="11"/>
      <c r="EJ202" s="11"/>
      <c r="EK202" s="11"/>
      <c r="EL202" s="11"/>
      <c r="EM202" s="11"/>
      <c r="EN202" s="11"/>
      <c r="EO202" s="11"/>
      <c r="EP202" s="11"/>
      <c r="EQ202" s="11"/>
      <c r="ER202" s="11"/>
      <c r="ES202" s="11"/>
      <c r="ET202" s="11"/>
      <c r="EU202" s="11"/>
      <c r="EV202" s="11"/>
      <c r="EW202" s="11"/>
      <c r="EX202" s="11"/>
      <c r="EY202" s="11"/>
      <c r="EZ202" s="11"/>
      <c r="FA202" s="11"/>
      <c r="FB202" s="11"/>
      <c r="FC202" s="11"/>
      <c r="FD202" s="11"/>
      <c r="FE202" s="11"/>
      <c r="FF202" s="11"/>
      <c r="FG202" s="11"/>
      <c r="FH202" s="11"/>
      <c r="FI202" s="11"/>
      <c r="FJ202" s="11"/>
      <c r="FK202" s="11"/>
      <c r="FL202" s="11"/>
      <c r="FM202" s="11"/>
      <c r="FN202" s="11"/>
      <c r="FO202" s="11"/>
      <c r="FP202" s="11"/>
      <c r="FQ202" s="11"/>
      <c r="FR202" s="11"/>
      <c r="FS202" s="11"/>
      <c r="FT202" s="11"/>
      <c r="FU202" s="11"/>
      <c r="FV202" s="11"/>
      <c r="FW202" s="11"/>
      <c r="FX202" s="11"/>
      <c r="FY202" s="11"/>
      <c r="FZ202" s="11"/>
      <c r="GA202" s="11"/>
      <c r="GB202" s="11"/>
      <c r="GC202" s="11"/>
      <c r="GD202" s="11"/>
      <c r="GE202" s="11"/>
      <c r="GF202" s="11"/>
      <c r="GG202" s="11"/>
      <c r="GH202" s="11"/>
      <c r="GI202" s="11"/>
      <c r="GJ202" s="11"/>
      <c r="GK202" s="11"/>
      <c r="GL202" s="11"/>
      <c r="GM202" s="11"/>
      <c r="GN202" s="11"/>
      <c r="GO202" s="11"/>
    </row>
    <row r="203" spans="2:197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  <c r="DT203" s="11"/>
      <c r="DU203" s="11"/>
      <c r="DV203" s="11"/>
      <c r="DW203" s="11"/>
      <c r="DX203" s="11"/>
      <c r="DY203" s="11"/>
      <c r="DZ203" s="11"/>
      <c r="EA203" s="11"/>
      <c r="EB203" s="11"/>
      <c r="EC203" s="11"/>
      <c r="ED203" s="11"/>
      <c r="EE203" s="11"/>
      <c r="EF203" s="11"/>
      <c r="EG203" s="11"/>
      <c r="EH203" s="11"/>
      <c r="EI203" s="11"/>
      <c r="EJ203" s="11"/>
      <c r="EK203" s="11"/>
      <c r="EL203" s="11"/>
      <c r="EM203" s="11"/>
      <c r="EN203" s="11"/>
      <c r="EO203" s="11"/>
      <c r="EP203" s="11"/>
      <c r="EQ203" s="11"/>
      <c r="ER203" s="11"/>
      <c r="ES203" s="11"/>
      <c r="ET203" s="11"/>
      <c r="EU203" s="11"/>
      <c r="EV203" s="11"/>
      <c r="EW203" s="11"/>
      <c r="EX203" s="11"/>
      <c r="EY203" s="11"/>
      <c r="EZ203" s="11"/>
      <c r="FA203" s="11"/>
      <c r="FB203" s="11"/>
      <c r="FC203" s="11"/>
      <c r="FD203" s="11"/>
      <c r="FE203" s="11"/>
      <c r="FF203" s="11"/>
      <c r="FG203" s="11"/>
      <c r="FH203" s="11"/>
      <c r="FI203" s="11"/>
      <c r="FJ203" s="11"/>
      <c r="FK203" s="11"/>
      <c r="FL203" s="11"/>
      <c r="FM203" s="11"/>
      <c r="FN203" s="11"/>
      <c r="FO203" s="11"/>
      <c r="FP203" s="11"/>
      <c r="FQ203" s="11"/>
      <c r="FR203" s="11"/>
      <c r="FS203" s="11"/>
      <c r="FT203" s="11"/>
      <c r="FU203" s="11"/>
      <c r="FV203" s="11"/>
      <c r="FW203" s="11"/>
      <c r="FX203" s="11"/>
      <c r="FY203" s="11"/>
      <c r="FZ203" s="11"/>
      <c r="GA203" s="11"/>
      <c r="GB203" s="11"/>
      <c r="GC203" s="11"/>
      <c r="GD203" s="11"/>
      <c r="GE203" s="11"/>
      <c r="GF203" s="11"/>
      <c r="GG203" s="11"/>
      <c r="GH203" s="11"/>
      <c r="GI203" s="11"/>
      <c r="GJ203" s="11"/>
      <c r="GK203" s="11"/>
      <c r="GL203" s="11"/>
      <c r="GM203" s="11"/>
      <c r="GN203" s="11"/>
      <c r="GO203" s="11"/>
    </row>
    <row r="205" spans="2:197" x14ac:dyDescent="0.3"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  <c r="DT205" s="11"/>
      <c r="DU205" s="11"/>
      <c r="DV205" s="11"/>
      <c r="DW205" s="11"/>
      <c r="DX205" s="11"/>
      <c r="DY205" s="11"/>
      <c r="DZ205" s="11"/>
      <c r="EA205" s="11"/>
      <c r="EB205" s="11"/>
      <c r="EC205" s="11"/>
      <c r="ED205" s="11"/>
      <c r="EE205" s="11"/>
      <c r="EF205" s="11"/>
      <c r="EG205" s="11"/>
      <c r="EH205" s="11"/>
      <c r="EI205" s="11"/>
      <c r="EJ205" s="11"/>
      <c r="EK205" s="11"/>
      <c r="EL205" s="11"/>
      <c r="EM205" s="11"/>
      <c r="EN205" s="11"/>
      <c r="EO205" s="11"/>
      <c r="EP205" s="11"/>
      <c r="EQ205" s="11"/>
      <c r="ER205" s="11"/>
      <c r="ES205" s="11"/>
      <c r="ET205" s="11"/>
      <c r="EU205" s="11"/>
      <c r="EV205" s="11"/>
      <c r="EW205" s="11"/>
      <c r="EX205" s="11"/>
      <c r="EY205" s="11"/>
      <c r="EZ205" s="11"/>
      <c r="FA205" s="11"/>
      <c r="FB205" s="11"/>
      <c r="FC205" s="11"/>
      <c r="FD205" s="11"/>
      <c r="FE205" s="11"/>
      <c r="FF205" s="11"/>
      <c r="FG205" s="11"/>
      <c r="FH205" s="11"/>
      <c r="FI205" s="11"/>
      <c r="FJ205" s="11"/>
      <c r="FK205" s="11"/>
    </row>
  </sheetData>
  <conditionalFormatting sqref="GS70:GS173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9F0FB-425D-4568-9202-73A25F2F6380}">
  <dimension ref="A1:AA111"/>
  <sheetViews>
    <sheetView zoomScale="55" zoomScaleNormal="55" workbookViewId="0">
      <selection activeCell="C33" sqref="C33"/>
    </sheetView>
  </sheetViews>
  <sheetFormatPr defaultRowHeight="14.4" x14ac:dyDescent="0.3"/>
  <cols>
    <col min="26" max="26" width="24.33203125" bestFit="1" customWidth="1"/>
  </cols>
  <sheetData>
    <row r="1" spans="1:27" ht="18" x14ac:dyDescent="0.35">
      <c r="A1" s="5" t="s">
        <v>249</v>
      </c>
    </row>
    <row r="3" spans="1:27" x14ac:dyDescent="0.3">
      <c r="B3" s="14"/>
    </row>
    <row r="6" spans="1:27" x14ac:dyDescent="0.3">
      <c r="B6" s="2" t="s">
        <v>250</v>
      </c>
      <c r="C6" s="2"/>
    </row>
    <row r="7" spans="1:27" x14ac:dyDescent="0.3">
      <c r="A7" s="12"/>
      <c r="C7" t="s">
        <v>580</v>
      </c>
      <c r="D7" t="s">
        <v>582</v>
      </c>
      <c r="E7" t="s">
        <v>584</v>
      </c>
      <c r="F7" t="s">
        <v>586</v>
      </c>
      <c r="G7" t="s">
        <v>588</v>
      </c>
      <c r="H7" t="s">
        <v>379</v>
      </c>
      <c r="I7" t="s">
        <v>380</v>
      </c>
      <c r="J7" t="s">
        <v>381</v>
      </c>
      <c r="K7" t="s">
        <v>382</v>
      </c>
      <c r="L7" t="s">
        <v>383</v>
      </c>
    </row>
    <row r="8" spans="1:27" x14ac:dyDescent="0.3">
      <c r="A8" s="16"/>
      <c r="B8" s="11" t="s">
        <v>349</v>
      </c>
      <c r="C8" s="21">
        <f>VLOOKUP($B8,$Y$8:$AA$33,3,)</f>
        <v>0.14000000000000001</v>
      </c>
      <c r="D8" s="21">
        <f>C8</f>
        <v>0.14000000000000001</v>
      </c>
      <c r="E8" s="21">
        <f t="shared" ref="E8:L8" si="0">D8</f>
        <v>0.14000000000000001</v>
      </c>
      <c r="F8" s="21">
        <f t="shared" si="0"/>
        <v>0.14000000000000001</v>
      </c>
      <c r="G8" s="21">
        <f t="shared" si="0"/>
        <v>0.14000000000000001</v>
      </c>
      <c r="H8" s="21">
        <f t="shared" si="0"/>
        <v>0.14000000000000001</v>
      </c>
      <c r="I8" s="21">
        <f t="shared" si="0"/>
        <v>0.14000000000000001</v>
      </c>
      <c r="J8" s="21">
        <f t="shared" si="0"/>
        <v>0.14000000000000001</v>
      </c>
      <c r="K8" s="21">
        <f t="shared" si="0"/>
        <v>0.14000000000000001</v>
      </c>
      <c r="L8" s="21">
        <f t="shared" si="0"/>
        <v>0.14000000000000001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11" t="s">
        <v>350</v>
      </c>
      <c r="Z8" s="98" t="s">
        <v>394</v>
      </c>
      <c r="AA8" s="99">
        <v>0.87</v>
      </c>
    </row>
    <row r="9" spans="1:27" x14ac:dyDescent="0.3">
      <c r="A9" s="16"/>
      <c r="B9" s="11" t="s">
        <v>350</v>
      </c>
      <c r="C9" s="21">
        <f t="shared" ref="C9:C25" si="1">VLOOKUP($B9,$Y$8:$AA$33,3,)</f>
        <v>0.87</v>
      </c>
      <c r="D9" s="21">
        <f t="shared" ref="D9:L24" si="2">C9</f>
        <v>0.87</v>
      </c>
      <c r="E9" s="21">
        <f t="shared" si="2"/>
        <v>0.87</v>
      </c>
      <c r="F9" s="21">
        <f t="shared" si="2"/>
        <v>0.87</v>
      </c>
      <c r="G9" s="21">
        <f t="shared" si="2"/>
        <v>0.87</v>
      </c>
      <c r="H9" s="21">
        <f t="shared" si="2"/>
        <v>0.87</v>
      </c>
      <c r="I9" s="21">
        <f t="shared" si="2"/>
        <v>0.87</v>
      </c>
      <c r="J9" s="21">
        <f t="shared" si="2"/>
        <v>0.87</v>
      </c>
      <c r="K9" s="21">
        <f t="shared" si="2"/>
        <v>0.87</v>
      </c>
      <c r="L9" s="21">
        <f t="shared" si="2"/>
        <v>0.87</v>
      </c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11" t="s">
        <v>349</v>
      </c>
      <c r="Z9" s="98" t="s">
        <v>612</v>
      </c>
      <c r="AA9" s="99">
        <v>0.14000000000000001</v>
      </c>
    </row>
    <row r="10" spans="1:27" x14ac:dyDescent="0.3">
      <c r="A10" s="16"/>
      <c r="B10" s="11" t="s">
        <v>351</v>
      </c>
      <c r="C10" s="21">
        <f>C8</f>
        <v>0.14000000000000001</v>
      </c>
      <c r="D10" s="21">
        <f t="shared" si="2"/>
        <v>0.14000000000000001</v>
      </c>
      <c r="E10" s="21">
        <f t="shared" si="2"/>
        <v>0.14000000000000001</v>
      </c>
      <c r="F10" s="21">
        <f t="shared" si="2"/>
        <v>0.14000000000000001</v>
      </c>
      <c r="G10" s="21">
        <f t="shared" si="2"/>
        <v>0.14000000000000001</v>
      </c>
      <c r="H10" s="21">
        <f t="shared" si="2"/>
        <v>0.14000000000000001</v>
      </c>
      <c r="I10" s="21">
        <f t="shared" si="2"/>
        <v>0.14000000000000001</v>
      </c>
      <c r="J10" s="21">
        <f t="shared" si="2"/>
        <v>0.14000000000000001</v>
      </c>
      <c r="K10" s="21">
        <f t="shared" si="2"/>
        <v>0.14000000000000001</v>
      </c>
      <c r="L10" s="21">
        <f t="shared" si="2"/>
        <v>0.14000000000000001</v>
      </c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11" t="s">
        <v>352</v>
      </c>
      <c r="Z10" s="98" t="s">
        <v>397</v>
      </c>
      <c r="AA10" s="99">
        <v>0.3</v>
      </c>
    </row>
    <row r="11" spans="1:27" x14ac:dyDescent="0.3">
      <c r="A11" s="16"/>
      <c r="B11" s="11" t="s">
        <v>352</v>
      </c>
      <c r="C11" s="21">
        <f t="shared" si="1"/>
        <v>0.3</v>
      </c>
      <c r="D11" s="21">
        <f t="shared" si="2"/>
        <v>0.3</v>
      </c>
      <c r="E11" s="21">
        <f t="shared" si="2"/>
        <v>0.3</v>
      </c>
      <c r="F11" s="21">
        <f t="shared" si="2"/>
        <v>0.3</v>
      </c>
      <c r="G11" s="21">
        <f t="shared" si="2"/>
        <v>0.3</v>
      </c>
      <c r="H11" s="21">
        <f t="shared" si="2"/>
        <v>0.3</v>
      </c>
      <c r="I11" s="21">
        <f t="shared" si="2"/>
        <v>0.3</v>
      </c>
      <c r="J11" s="21">
        <f t="shared" si="2"/>
        <v>0.3</v>
      </c>
      <c r="K11" s="21">
        <f t="shared" si="2"/>
        <v>0.3</v>
      </c>
      <c r="L11" s="21">
        <f t="shared" si="2"/>
        <v>0.3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11"/>
      <c r="Z11" s="98" t="s">
        <v>613</v>
      </c>
      <c r="AA11" s="99">
        <v>0.5</v>
      </c>
    </row>
    <row r="12" spans="1:27" x14ac:dyDescent="0.3">
      <c r="A12" s="16"/>
      <c r="B12" s="11" t="s">
        <v>353</v>
      </c>
      <c r="C12" s="21">
        <f t="shared" si="1"/>
        <v>1.56</v>
      </c>
      <c r="D12" s="21">
        <f t="shared" si="2"/>
        <v>1.56</v>
      </c>
      <c r="E12" s="21">
        <f t="shared" si="2"/>
        <v>1.56</v>
      </c>
      <c r="F12" s="21">
        <f t="shared" si="2"/>
        <v>1.56</v>
      </c>
      <c r="G12" s="21">
        <f t="shared" si="2"/>
        <v>1.56</v>
      </c>
      <c r="H12" s="21">
        <f t="shared" si="2"/>
        <v>1.56</v>
      </c>
      <c r="I12" s="21">
        <f t="shared" si="2"/>
        <v>1.56</v>
      </c>
      <c r="J12" s="21">
        <f t="shared" si="2"/>
        <v>1.56</v>
      </c>
      <c r="K12" s="21">
        <f t="shared" si="2"/>
        <v>1.56</v>
      </c>
      <c r="L12" s="21">
        <f t="shared" si="2"/>
        <v>1.56</v>
      </c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11" t="s">
        <v>353</v>
      </c>
      <c r="Z12" s="98" t="s">
        <v>614</v>
      </c>
      <c r="AA12" s="99">
        <v>1.56</v>
      </c>
    </row>
    <row r="13" spans="1:27" x14ac:dyDescent="0.3">
      <c r="A13" s="16"/>
      <c r="B13" s="11" t="s">
        <v>354</v>
      </c>
      <c r="C13" s="21">
        <f t="shared" si="1"/>
        <v>0.47</v>
      </c>
      <c r="D13" s="21">
        <f t="shared" si="2"/>
        <v>0.47</v>
      </c>
      <c r="E13" s="21">
        <f t="shared" si="2"/>
        <v>0.47</v>
      </c>
      <c r="F13" s="21">
        <f t="shared" si="2"/>
        <v>0.47</v>
      </c>
      <c r="G13" s="21">
        <f t="shared" si="2"/>
        <v>0.47</v>
      </c>
      <c r="H13" s="21">
        <f t="shared" si="2"/>
        <v>0.47</v>
      </c>
      <c r="I13" s="21">
        <f t="shared" si="2"/>
        <v>0.47</v>
      </c>
      <c r="J13" s="21">
        <f t="shared" si="2"/>
        <v>0.47</v>
      </c>
      <c r="K13" s="21">
        <f t="shared" si="2"/>
        <v>0.47</v>
      </c>
      <c r="L13" s="21">
        <f t="shared" si="2"/>
        <v>0.47</v>
      </c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11" t="s">
        <v>354</v>
      </c>
      <c r="Z13" s="98" t="s">
        <v>615</v>
      </c>
      <c r="AA13" s="99">
        <v>0.47</v>
      </c>
    </row>
    <row r="14" spans="1:27" x14ac:dyDescent="0.3">
      <c r="A14" s="16"/>
      <c r="B14" s="11" t="s">
        <v>310</v>
      </c>
      <c r="C14" s="21">
        <f t="shared" si="1"/>
        <v>0.56000000000000005</v>
      </c>
      <c r="D14" s="21">
        <f t="shared" si="2"/>
        <v>0.56000000000000005</v>
      </c>
      <c r="E14" s="21">
        <f t="shared" si="2"/>
        <v>0.56000000000000005</v>
      </c>
      <c r="F14" s="21">
        <f t="shared" si="2"/>
        <v>0.56000000000000005</v>
      </c>
      <c r="G14" s="21">
        <f t="shared" si="2"/>
        <v>0.56000000000000005</v>
      </c>
      <c r="H14" s="21">
        <f t="shared" si="2"/>
        <v>0.56000000000000005</v>
      </c>
      <c r="I14" s="21">
        <f t="shared" si="2"/>
        <v>0.56000000000000005</v>
      </c>
      <c r="J14" s="21">
        <f t="shared" si="2"/>
        <v>0.56000000000000005</v>
      </c>
      <c r="K14" s="21">
        <f t="shared" si="2"/>
        <v>0.56000000000000005</v>
      </c>
      <c r="L14" s="21">
        <f t="shared" si="2"/>
        <v>0.56000000000000005</v>
      </c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11" t="s">
        <v>310</v>
      </c>
      <c r="Z14" s="98" t="s">
        <v>402</v>
      </c>
      <c r="AA14" s="99">
        <v>0.56000000000000005</v>
      </c>
    </row>
    <row r="15" spans="1:27" x14ac:dyDescent="0.3">
      <c r="A15" s="16"/>
      <c r="B15" s="11" t="s">
        <v>355</v>
      </c>
      <c r="C15" s="21">
        <f t="shared" si="1"/>
        <v>0.12</v>
      </c>
      <c r="D15" s="21">
        <f t="shared" si="2"/>
        <v>0.12</v>
      </c>
      <c r="E15" s="21">
        <f t="shared" si="2"/>
        <v>0.12</v>
      </c>
      <c r="F15" s="21">
        <f t="shared" si="2"/>
        <v>0.12</v>
      </c>
      <c r="G15" s="21">
        <f t="shared" si="2"/>
        <v>0.12</v>
      </c>
      <c r="H15" s="21">
        <f t="shared" si="2"/>
        <v>0.12</v>
      </c>
      <c r="I15" s="21">
        <f t="shared" si="2"/>
        <v>0.12</v>
      </c>
      <c r="J15" s="21">
        <f t="shared" si="2"/>
        <v>0.12</v>
      </c>
      <c r="K15" s="21">
        <f t="shared" si="2"/>
        <v>0.12</v>
      </c>
      <c r="L15" s="21">
        <f t="shared" si="2"/>
        <v>0.12</v>
      </c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11" t="s">
        <v>311</v>
      </c>
      <c r="Z15" s="98" t="s">
        <v>410</v>
      </c>
      <c r="AA15" s="99">
        <v>0.86</v>
      </c>
    </row>
    <row r="16" spans="1:27" x14ac:dyDescent="0.3">
      <c r="A16" s="16"/>
      <c r="B16" s="11" t="s">
        <v>312</v>
      </c>
      <c r="C16" s="21">
        <f t="shared" si="1"/>
        <v>0.18</v>
      </c>
      <c r="D16" s="21">
        <f t="shared" si="2"/>
        <v>0.18</v>
      </c>
      <c r="E16" s="21">
        <f t="shared" si="2"/>
        <v>0.18</v>
      </c>
      <c r="F16" s="21">
        <f t="shared" si="2"/>
        <v>0.18</v>
      </c>
      <c r="G16" s="21">
        <f t="shared" si="2"/>
        <v>0.18</v>
      </c>
      <c r="H16" s="21">
        <f t="shared" si="2"/>
        <v>0.18</v>
      </c>
      <c r="I16" s="21">
        <f t="shared" si="2"/>
        <v>0.18</v>
      </c>
      <c r="J16" s="21">
        <f t="shared" si="2"/>
        <v>0.18</v>
      </c>
      <c r="K16" s="21">
        <f t="shared" si="2"/>
        <v>0.18</v>
      </c>
      <c r="L16" s="21">
        <f t="shared" si="2"/>
        <v>0.18</v>
      </c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11" t="s">
        <v>358</v>
      </c>
      <c r="Z16" s="98" t="s">
        <v>413</v>
      </c>
      <c r="AA16" s="100">
        <f>AA15</f>
        <v>0.86</v>
      </c>
    </row>
    <row r="17" spans="1:27" x14ac:dyDescent="0.3">
      <c r="A17" s="16"/>
      <c r="B17" s="11" t="s">
        <v>356</v>
      </c>
      <c r="C17" s="21">
        <f>C20</f>
        <v>0.86</v>
      </c>
      <c r="D17" s="21">
        <f t="shared" si="2"/>
        <v>0.86</v>
      </c>
      <c r="E17" s="21">
        <f t="shared" si="2"/>
        <v>0.86</v>
      </c>
      <c r="F17" s="21">
        <f t="shared" si="2"/>
        <v>0.86</v>
      </c>
      <c r="G17" s="21">
        <f t="shared" si="2"/>
        <v>0.86</v>
      </c>
      <c r="H17" s="21">
        <f t="shared" si="2"/>
        <v>0.86</v>
      </c>
      <c r="I17" s="21">
        <f t="shared" si="2"/>
        <v>0.86</v>
      </c>
      <c r="J17" s="21">
        <f t="shared" si="2"/>
        <v>0.86</v>
      </c>
      <c r="K17" s="21">
        <f t="shared" si="2"/>
        <v>0.86</v>
      </c>
      <c r="L17" s="21">
        <f t="shared" si="2"/>
        <v>0.86</v>
      </c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11" t="s">
        <v>359</v>
      </c>
      <c r="Z17" s="98" t="s">
        <v>616</v>
      </c>
      <c r="AA17" s="99">
        <v>0.89</v>
      </c>
    </row>
    <row r="18" spans="1:27" x14ac:dyDescent="0.3">
      <c r="A18" s="16"/>
      <c r="B18" s="11" t="s">
        <v>311</v>
      </c>
      <c r="C18" s="21">
        <f t="shared" si="1"/>
        <v>0.86</v>
      </c>
      <c r="D18" s="21">
        <f t="shared" si="2"/>
        <v>0.86</v>
      </c>
      <c r="E18" s="21">
        <f t="shared" si="2"/>
        <v>0.86</v>
      </c>
      <c r="F18" s="21">
        <f t="shared" si="2"/>
        <v>0.86</v>
      </c>
      <c r="G18" s="21">
        <f t="shared" si="2"/>
        <v>0.86</v>
      </c>
      <c r="H18" s="21">
        <f t="shared" si="2"/>
        <v>0.86</v>
      </c>
      <c r="I18" s="21">
        <f t="shared" si="2"/>
        <v>0.86</v>
      </c>
      <c r="J18" s="21">
        <f t="shared" si="2"/>
        <v>0.86</v>
      </c>
      <c r="K18" s="21">
        <f t="shared" si="2"/>
        <v>0.86</v>
      </c>
      <c r="L18" s="21">
        <f t="shared" si="2"/>
        <v>0.86</v>
      </c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11" t="s">
        <v>361</v>
      </c>
      <c r="Z18" s="98" t="s">
        <v>617</v>
      </c>
      <c r="AA18" s="99">
        <v>2.02</v>
      </c>
    </row>
    <row r="19" spans="1:27" x14ac:dyDescent="0.3">
      <c r="A19" s="16"/>
      <c r="B19" s="11" t="s">
        <v>357</v>
      </c>
      <c r="C19" s="21">
        <f>C20</f>
        <v>0.86</v>
      </c>
      <c r="D19" s="21">
        <f t="shared" si="2"/>
        <v>0.86</v>
      </c>
      <c r="E19" s="21">
        <f t="shared" si="2"/>
        <v>0.86</v>
      </c>
      <c r="F19" s="21">
        <f t="shared" si="2"/>
        <v>0.86</v>
      </c>
      <c r="G19" s="21">
        <f t="shared" si="2"/>
        <v>0.86</v>
      </c>
      <c r="H19" s="21">
        <f t="shared" si="2"/>
        <v>0.86</v>
      </c>
      <c r="I19" s="21">
        <f t="shared" si="2"/>
        <v>0.86</v>
      </c>
      <c r="J19" s="21">
        <f t="shared" si="2"/>
        <v>0.86</v>
      </c>
      <c r="K19" s="21">
        <f t="shared" si="2"/>
        <v>0.86</v>
      </c>
      <c r="L19" s="21">
        <f t="shared" si="2"/>
        <v>0.86</v>
      </c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Y19" s="11" t="s">
        <v>360</v>
      </c>
      <c r="Z19" s="98" t="s">
        <v>618</v>
      </c>
      <c r="AA19" s="99">
        <v>1.21</v>
      </c>
    </row>
    <row r="20" spans="1:27" x14ac:dyDescent="0.3">
      <c r="A20" s="16"/>
      <c r="B20" s="11" t="s">
        <v>358</v>
      </c>
      <c r="C20" s="21">
        <f t="shared" si="1"/>
        <v>0.86</v>
      </c>
      <c r="D20" s="21">
        <f t="shared" si="2"/>
        <v>0.86</v>
      </c>
      <c r="E20" s="21">
        <f t="shared" si="2"/>
        <v>0.86</v>
      </c>
      <c r="F20" s="21">
        <f t="shared" si="2"/>
        <v>0.86</v>
      </c>
      <c r="G20" s="21">
        <f t="shared" si="2"/>
        <v>0.86</v>
      </c>
      <c r="H20" s="21">
        <f t="shared" si="2"/>
        <v>0.86</v>
      </c>
      <c r="I20" s="21">
        <f t="shared" si="2"/>
        <v>0.86</v>
      </c>
      <c r="J20" s="21">
        <f t="shared" si="2"/>
        <v>0.86</v>
      </c>
      <c r="K20" s="21">
        <f t="shared" si="2"/>
        <v>0.86</v>
      </c>
      <c r="L20" s="21">
        <f t="shared" si="2"/>
        <v>0.86</v>
      </c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Z20" s="98" t="s">
        <v>619</v>
      </c>
      <c r="AA20" s="99">
        <v>0.81</v>
      </c>
    </row>
    <row r="21" spans="1:27" x14ac:dyDescent="0.3">
      <c r="A21" s="16"/>
      <c r="B21" s="11" t="s">
        <v>359</v>
      </c>
      <c r="C21" s="21">
        <f t="shared" si="1"/>
        <v>0.89</v>
      </c>
      <c r="D21" s="21">
        <f t="shared" si="2"/>
        <v>0.89</v>
      </c>
      <c r="E21" s="21">
        <f t="shared" si="2"/>
        <v>0.89</v>
      </c>
      <c r="F21" s="21">
        <f t="shared" si="2"/>
        <v>0.89</v>
      </c>
      <c r="G21" s="21">
        <f t="shared" si="2"/>
        <v>0.89</v>
      </c>
      <c r="H21" s="21">
        <f t="shared" si="2"/>
        <v>0.89</v>
      </c>
      <c r="I21" s="21">
        <f t="shared" si="2"/>
        <v>0.89</v>
      </c>
      <c r="J21" s="21">
        <f t="shared" si="2"/>
        <v>0.89</v>
      </c>
      <c r="K21" s="21">
        <f t="shared" si="2"/>
        <v>0.89</v>
      </c>
      <c r="L21" s="21">
        <f t="shared" si="2"/>
        <v>0.89</v>
      </c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11" t="s">
        <v>10</v>
      </c>
      <c r="Z21" s="98" t="s">
        <v>620</v>
      </c>
      <c r="AA21" s="99">
        <v>0.49</v>
      </c>
    </row>
    <row r="22" spans="1:27" x14ac:dyDescent="0.3">
      <c r="A22" s="16"/>
      <c r="B22" s="11" t="s">
        <v>360</v>
      </c>
      <c r="C22" s="21">
        <f t="shared" si="1"/>
        <v>1.21</v>
      </c>
      <c r="D22" s="21">
        <f t="shared" si="2"/>
        <v>1.21</v>
      </c>
      <c r="E22" s="21">
        <f t="shared" si="2"/>
        <v>1.21</v>
      </c>
      <c r="F22" s="21">
        <f t="shared" si="2"/>
        <v>1.21</v>
      </c>
      <c r="G22" s="21">
        <f t="shared" si="2"/>
        <v>1.21</v>
      </c>
      <c r="H22" s="21">
        <f t="shared" si="2"/>
        <v>1.21</v>
      </c>
      <c r="I22" s="21">
        <f t="shared" si="2"/>
        <v>1.21</v>
      </c>
      <c r="J22" s="21">
        <f t="shared" si="2"/>
        <v>1.21</v>
      </c>
      <c r="K22" s="21">
        <f t="shared" si="2"/>
        <v>1.21</v>
      </c>
      <c r="L22" s="21">
        <f t="shared" si="2"/>
        <v>1.21</v>
      </c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Z22" s="98" t="s">
        <v>621</v>
      </c>
      <c r="AA22" s="99">
        <v>0.63</v>
      </c>
    </row>
    <row r="23" spans="1:27" x14ac:dyDescent="0.3">
      <c r="A23" s="16"/>
      <c r="B23" s="11" t="s">
        <v>361</v>
      </c>
      <c r="C23" s="21">
        <f t="shared" si="1"/>
        <v>2.02</v>
      </c>
      <c r="D23" s="21">
        <f t="shared" si="2"/>
        <v>2.02</v>
      </c>
      <c r="E23" s="21">
        <f t="shared" si="2"/>
        <v>2.02</v>
      </c>
      <c r="F23" s="21">
        <f t="shared" si="2"/>
        <v>2.02</v>
      </c>
      <c r="G23" s="21">
        <f t="shared" si="2"/>
        <v>2.02</v>
      </c>
      <c r="H23" s="21">
        <f t="shared" si="2"/>
        <v>2.02</v>
      </c>
      <c r="I23" s="21">
        <f t="shared" si="2"/>
        <v>2.02</v>
      </c>
      <c r="J23" s="21">
        <f t="shared" si="2"/>
        <v>2.02</v>
      </c>
      <c r="K23" s="21">
        <f t="shared" si="2"/>
        <v>2.02</v>
      </c>
      <c r="L23" s="21">
        <f t="shared" si="2"/>
        <v>2.02</v>
      </c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11" t="s">
        <v>6</v>
      </c>
      <c r="Z23" s="98" t="s">
        <v>414</v>
      </c>
      <c r="AA23" s="99">
        <v>0.37</v>
      </c>
    </row>
    <row r="24" spans="1:27" x14ac:dyDescent="0.3">
      <c r="A24" s="16"/>
      <c r="B24" s="11" t="s">
        <v>6</v>
      </c>
      <c r="C24" s="21">
        <f t="shared" si="1"/>
        <v>0.37</v>
      </c>
      <c r="D24" s="21">
        <f t="shared" si="2"/>
        <v>0.37</v>
      </c>
      <c r="E24" s="21">
        <f t="shared" si="2"/>
        <v>0.37</v>
      </c>
      <c r="F24" s="21">
        <f t="shared" si="2"/>
        <v>0.37</v>
      </c>
      <c r="G24" s="21">
        <f t="shared" si="2"/>
        <v>0.37</v>
      </c>
      <c r="H24" s="21">
        <f t="shared" si="2"/>
        <v>0.37</v>
      </c>
      <c r="I24" s="21">
        <f t="shared" si="2"/>
        <v>0.37</v>
      </c>
      <c r="J24" s="21">
        <f t="shared" si="2"/>
        <v>0.37</v>
      </c>
      <c r="K24" s="21">
        <f t="shared" si="2"/>
        <v>0.37</v>
      </c>
      <c r="L24" s="21">
        <f t="shared" si="2"/>
        <v>0.37</v>
      </c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11"/>
      <c r="Z24" s="98" t="s">
        <v>622</v>
      </c>
      <c r="AA24" s="99">
        <v>0.51</v>
      </c>
    </row>
    <row r="25" spans="1:27" x14ac:dyDescent="0.3">
      <c r="A25" s="16"/>
      <c r="B25" s="11" t="s">
        <v>10</v>
      </c>
      <c r="C25" s="21">
        <f t="shared" si="1"/>
        <v>0.49</v>
      </c>
      <c r="D25" s="21">
        <f t="shared" ref="D25:L26" si="3">C25</f>
        <v>0.49</v>
      </c>
      <c r="E25" s="21">
        <f t="shared" si="3"/>
        <v>0.49</v>
      </c>
      <c r="F25" s="21">
        <f t="shared" si="3"/>
        <v>0.49</v>
      </c>
      <c r="G25" s="21">
        <f t="shared" si="3"/>
        <v>0.49</v>
      </c>
      <c r="H25" s="21">
        <f t="shared" si="3"/>
        <v>0.49</v>
      </c>
      <c r="I25" s="21">
        <f t="shared" si="3"/>
        <v>0.49</v>
      </c>
      <c r="J25" s="21">
        <f t="shared" si="3"/>
        <v>0.49</v>
      </c>
      <c r="K25" s="21">
        <f t="shared" si="3"/>
        <v>0.49</v>
      </c>
      <c r="L25" s="21">
        <f t="shared" si="3"/>
        <v>0.49</v>
      </c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11"/>
      <c r="Y25" s="11" t="s">
        <v>355</v>
      </c>
      <c r="Z25" s="98" t="s">
        <v>623</v>
      </c>
      <c r="AA25" s="99">
        <v>0.12</v>
      </c>
    </row>
    <row r="26" spans="1:27" x14ac:dyDescent="0.3">
      <c r="A26" s="16"/>
      <c r="B26" s="11" t="s">
        <v>550</v>
      </c>
      <c r="C26" s="21">
        <f>C37</f>
        <v>1.8</v>
      </c>
      <c r="D26" s="21">
        <f t="shared" si="3"/>
        <v>1.8</v>
      </c>
      <c r="E26" s="21">
        <f t="shared" si="3"/>
        <v>1.8</v>
      </c>
      <c r="F26" s="21">
        <f t="shared" si="3"/>
        <v>1.8</v>
      </c>
      <c r="G26" s="21">
        <f t="shared" si="3"/>
        <v>1.8</v>
      </c>
      <c r="H26" s="21">
        <f t="shared" si="3"/>
        <v>1.8</v>
      </c>
      <c r="I26" s="21">
        <f t="shared" si="3"/>
        <v>1.8</v>
      </c>
      <c r="J26" s="21">
        <f t="shared" si="3"/>
        <v>1.8</v>
      </c>
      <c r="K26" s="21">
        <f t="shared" si="3"/>
        <v>1.8</v>
      </c>
      <c r="L26" s="21">
        <f t="shared" si="3"/>
        <v>1.8</v>
      </c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Y26" s="11" t="s">
        <v>363</v>
      </c>
      <c r="Z26" s="98" t="s">
        <v>316</v>
      </c>
      <c r="AA26" s="101"/>
    </row>
    <row r="27" spans="1:27" x14ac:dyDescent="0.3">
      <c r="A27" s="16"/>
      <c r="B27" s="11" t="s">
        <v>418</v>
      </c>
      <c r="C27" s="21">
        <f>C38</f>
        <v>1.8</v>
      </c>
      <c r="D27" s="21">
        <f t="shared" ref="D27" si="4">C27</f>
        <v>1.8</v>
      </c>
      <c r="E27" s="21">
        <f t="shared" ref="E27" si="5">D27</f>
        <v>1.8</v>
      </c>
      <c r="F27" s="21">
        <f t="shared" ref="F27" si="6">E27</f>
        <v>1.8</v>
      </c>
      <c r="G27" s="21">
        <f t="shared" ref="G27" si="7">F27</f>
        <v>1.8</v>
      </c>
      <c r="H27" s="21">
        <f t="shared" ref="H27" si="8">G27</f>
        <v>1.8</v>
      </c>
      <c r="I27" s="21">
        <f t="shared" ref="I27" si="9">H27</f>
        <v>1.8</v>
      </c>
      <c r="J27" s="21">
        <f t="shared" ref="J27" si="10">I27</f>
        <v>1.8</v>
      </c>
      <c r="K27" s="21">
        <f t="shared" ref="K27" si="11">J27</f>
        <v>1.8</v>
      </c>
      <c r="L27" s="21">
        <f t="shared" ref="L27" si="12">K27</f>
        <v>1.8</v>
      </c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Y27" s="11" t="s">
        <v>362</v>
      </c>
      <c r="Z27" s="98" t="s">
        <v>415</v>
      </c>
      <c r="AA27" s="99">
        <v>1.1200000000000001</v>
      </c>
    </row>
    <row r="28" spans="1:27" x14ac:dyDescent="0.3">
      <c r="A28" s="16"/>
      <c r="B28" s="11" t="s">
        <v>362</v>
      </c>
      <c r="C28" s="21">
        <f>VLOOKUP($B28,$Y$8:$AA$33,3,)</f>
        <v>1.1200000000000001</v>
      </c>
      <c r="D28" s="21">
        <f t="shared" ref="D28:L28" si="13">C28</f>
        <v>1.1200000000000001</v>
      </c>
      <c r="E28" s="21">
        <f t="shared" si="13"/>
        <v>1.1200000000000001</v>
      </c>
      <c r="F28" s="21">
        <f t="shared" si="13"/>
        <v>1.1200000000000001</v>
      </c>
      <c r="G28" s="21">
        <f t="shared" si="13"/>
        <v>1.1200000000000001</v>
      </c>
      <c r="H28" s="21">
        <f t="shared" si="13"/>
        <v>1.1200000000000001</v>
      </c>
      <c r="I28" s="21">
        <f t="shared" si="13"/>
        <v>1.1200000000000001</v>
      </c>
      <c r="J28" s="21">
        <f t="shared" si="13"/>
        <v>1.1200000000000001</v>
      </c>
      <c r="K28" s="21">
        <f t="shared" si="13"/>
        <v>1.1200000000000001</v>
      </c>
      <c r="L28" s="21">
        <f t="shared" si="13"/>
        <v>1.1200000000000001</v>
      </c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Y28" s="11" t="s">
        <v>312</v>
      </c>
      <c r="Z28" s="98" t="s">
        <v>406</v>
      </c>
      <c r="AA28" s="99">
        <v>0.18</v>
      </c>
    </row>
    <row r="29" spans="1:27" x14ac:dyDescent="0.3">
      <c r="A29" s="16"/>
      <c r="B29" s="11" t="s">
        <v>363</v>
      </c>
      <c r="C29" s="21">
        <f>VLOOKUP($B29,$Y$8:$AA$33,3,)</f>
        <v>0</v>
      </c>
      <c r="D29" s="21">
        <f t="shared" ref="D29:L29" si="14">C29</f>
        <v>0</v>
      </c>
      <c r="E29" s="21">
        <f t="shared" si="14"/>
        <v>0</v>
      </c>
      <c r="F29" s="21">
        <f t="shared" si="14"/>
        <v>0</v>
      </c>
      <c r="G29" s="21">
        <f t="shared" si="14"/>
        <v>0</v>
      </c>
      <c r="H29" s="21">
        <f t="shared" si="14"/>
        <v>0</v>
      </c>
      <c r="I29" s="21">
        <f t="shared" si="14"/>
        <v>0</v>
      </c>
      <c r="J29" s="21">
        <f t="shared" si="14"/>
        <v>0</v>
      </c>
      <c r="K29" s="21">
        <f t="shared" si="14"/>
        <v>0</v>
      </c>
      <c r="L29" s="21">
        <f t="shared" si="14"/>
        <v>0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11"/>
      <c r="Y29" s="11" t="s">
        <v>364</v>
      </c>
      <c r="Z29" s="98" t="s">
        <v>416</v>
      </c>
      <c r="AA29" s="99">
        <v>0.8</v>
      </c>
    </row>
    <row r="30" spans="1:27" x14ac:dyDescent="0.3">
      <c r="A30" s="16"/>
      <c r="B30" s="11" t="s">
        <v>364</v>
      </c>
      <c r="C30" s="21">
        <f>VLOOKUP($B30,$Y$8:$AA$33,3,)</f>
        <v>0.8</v>
      </c>
      <c r="D30" s="21">
        <f t="shared" ref="D30:L30" si="15">C30</f>
        <v>0.8</v>
      </c>
      <c r="E30" s="21">
        <f t="shared" si="15"/>
        <v>0.8</v>
      </c>
      <c r="F30" s="21">
        <f t="shared" si="15"/>
        <v>0.8</v>
      </c>
      <c r="G30" s="21">
        <f t="shared" si="15"/>
        <v>0.8</v>
      </c>
      <c r="H30" s="21">
        <f t="shared" si="15"/>
        <v>0.8</v>
      </c>
      <c r="I30" s="21">
        <f t="shared" si="15"/>
        <v>0.8</v>
      </c>
      <c r="J30" s="21">
        <f t="shared" si="15"/>
        <v>0.8</v>
      </c>
      <c r="K30" s="21">
        <f t="shared" si="15"/>
        <v>0.8</v>
      </c>
      <c r="L30" s="21">
        <f t="shared" si="15"/>
        <v>0.8</v>
      </c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Y30" s="11" t="s">
        <v>365</v>
      </c>
      <c r="Z30" s="98" t="s">
        <v>417</v>
      </c>
      <c r="AA30" s="99">
        <v>1.85</v>
      </c>
    </row>
    <row r="31" spans="1:27" x14ac:dyDescent="0.3">
      <c r="A31" s="16"/>
      <c r="B31" s="11" t="s">
        <v>28</v>
      </c>
      <c r="C31" s="21">
        <f>C37</f>
        <v>1.8</v>
      </c>
      <c r="D31" s="21">
        <f t="shared" ref="D31:L32" si="16">C31</f>
        <v>1.8</v>
      </c>
      <c r="E31" s="21">
        <f t="shared" si="16"/>
        <v>1.8</v>
      </c>
      <c r="F31" s="21">
        <f t="shared" si="16"/>
        <v>1.8</v>
      </c>
      <c r="G31" s="21">
        <f t="shared" si="16"/>
        <v>1.8</v>
      </c>
      <c r="H31" s="21">
        <f t="shared" si="16"/>
        <v>1.8</v>
      </c>
      <c r="I31" s="21">
        <f t="shared" si="16"/>
        <v>1.8</v>
      </c>
      <c r="J31" s="21">
        <f t="shared" si="16"/>
        <v>1.8</v>
      </c>
      <c r="K31" s="21">
        <f t="shared" si="16"/>
        <v>1.8</v>
      </c>
      <c r="L31" s="21">
        <f t="shared" si="16"/>
        <v>1.8</v>
      </c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11"/>
      <c r="Y31" s="11" t="s">
        <v>368</v>
      </c>
      <c r="Z31" s="98" t="s">
        <v>624</v>
      </c>
      <c r="AA31" s="99">
        <v>8.26</v>
      </c>
    </row>
    <row r="32" spans="1:27" x14ac:dyDescent="0.3">
      <c r="A32" s="16"/>
      <c r="B32" s="11" t="s">
        <v>683</v>
      </c>
      <c r="C32" s="21">
        <f>C33</f>
        <v>1.85</v>
      </c>
      <c r="D32" s="21">
        <f t="shared" si="16"/>
        <v>1.85</v>
      </c>
      <c r="E32" s="21">
        <f t="shared" si="16"/>
        <v>1.85</v>
      </c>
      <c r="F32" s="21">
        <f t="shared" si="16"/>
        <v>1.85</v>
      </c>
      <c r="G32" s="21">
        <f t="shared" si="16"/>
        <v>1.85</v>
      </c>
      <c r="H32" s="21">
        <f t="shared" si="16"/>
        <v>1.85</v>
      </c>
      <c r="I32" s="21">
        <f t="shared" si="16"/>
        <v>1.85</v>
      </c>
      <c r="J32" s="21">
        <f t="shared" si="16"/>
        <v>1.85</v>
      </c>
      <c r="K32" s="21">
        <f t="shared" si="16"/>
        <v>1.85</v>
      </c>
      <c r="L32" s="21">
        <f t="shared" si="16"/>
        <v>1.85</v>
      </c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11"/>
      <c r="Y32" s="11" t="s">
        <v>369</v>
      </c>
      <c r="Z32" s="98" t="s">
        <v>625</v>
      </c>
      <c r="AA32" s="99">
        <v>1.8</v>
      </c>
    </row>
    <row r="33" spans="1:27" x14ac:dyDescent="0.3">
      <c r="A33" s="16"/>
      <c r="B33" s="11" t="s">
        <v>365</v>
      </c>
      <c r="C33" s="21">
        <f>VLOOKUP($B33,$Y$8:$AA$33,3,)</f>
        <v>1.85</v>
      </c>
      <c r="D33" s="21">
        <f t="shared" ref="D33:L33" si="17">C33</f>
        <v>1.85</v>
      </c>
      <c r="E33" s="21">
        <f t="shared" si="17"/>
        <v>1.85</v>
      </c>
      <c r="F33" s="21">
        <f t="shared" si="17"/>
        <v>1.85</v>
      </c>
      <c r="G33" s="21">
        <f t="shared" si="17"/>
        <v>1.85</v>
      </c>
      <c r="H33" s="21">
        <f t="shared" si="17"/>
        <v>1.85</v>
      </c>
      <c r="I33" s="21">
        <f t="shared" si="17"/>
        <v>1.85</v>
      </c>
      <c r="J33" s="21">
        <f t="shared" si="17"/>
        <v>1.85</v>
      </c>
      <c r="K33" s="21">
        <f t="shared" si="17"/>
        <v>1.85</v>
      </c>
      <c r="L33" s="21">
        <f t="shared" si="17"/>
        <v>1.85</v>
      </c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Y33" s="11" t="s">
        <v>372</v>
      </c>
      <c r="Z33" s="98" t="s">
        <v>626</v>
      </c>
      <c r="AA33" s="99">
        <v>2.37</v>
      </c>
    </row>
    <row r="34" spans="1:27" x14ac:dyDescent="0.3">
      <c r="A34" s="16"/>
      <c r="B34" s="11" t="s">
        <v>366</v>
      </c>
      <c r="C34" s="21">
        <f>C37</f>
        <v>1.8</v>
      </c>
      <c r="D34" s="21">
        <f t="shared" ref="D34:L34" si="18">C34</f>
        <v>1.8</v>
      </c>
      <c r="E34" s="21">
        <f t="shared" si="18"/>
        <v>1.8</v>
      </c>
      <c r="F34" s="21">
        <f t="shared" si="18"/>
        <v>1.8</v>
      </c>
      <c r="G34" s="21">
        <f t="shared" si="18"/>
        <v>1.8</v>
      </c>
      <c r="H34" s="21">
        <f t="shared" si="18"/>
        <v>1.8</v>
      </c>
      <c r="I34" s="21">
        <f t="shared" si="18"/>
        <v>1.8</v>
      </c>
      <c r="J34" s="21">
        <f t="shared" si="18"/>
        <v>1.8</v>
      </c>
      <c r="K34" s="21">
        <f t="shared" si="18"/>
        <v>1.8</v>
      </c>
      <c r="L34" s="21">
        <f t="shared" si="18"/>
        <v>1.8</v>
      </c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</row>
    <row r="35" spans="1:27" x14ac:dyDescent="0.3">
      <c r="A35" s="16"/>
      <c r="B35" s="11" t="s">
        <v>367</v>
      </c>
      <c r="C35" s="21">
        <f>C36</f>
        <v>8.26</v>
      </c>
      <c r="D35" s="21">
        <f t="shared" ref="D35:L35" si="19">C35</f>
        <v>8.26</v>
      </c>
      <c r="E35" s="21">
        <f t="shared" si="19"/>
        <v>8.26</v>
      </c>
      <c r="F35" s="21">
        <f t="shared" si="19"/>
        <v>8.26</v>
      </c>
      <c r="G35" s="21">
        <f t="shared" si="19"/>
        <v>8.26</v>
      </c>
      <c r="H35" s="21">
        <f t="shared" si="19"/>
        <v>8.26</v>
      </c>
      <c r="I35" s="21">
        <f t="shared" si="19"/>
        <v>8.26</v>
      </c>
      <c r="J35" s="21">
        <f t="shared" si="19"/>
        <v>8.26</v>
      </c>
      <c r="K35" s="21">
        <f t="shared" si="19"/>
        <v>8.26</v>
      </c>
      <c r="L35" s="21">
        <f t="shared" si="19"/>
        <v>8.26</v>
      </c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11"/>
    </row>
    <row r="36" spans="1:27" x14ac:dyDescent="0.3">
      <c r="A36" s="16"/>
      <c r="B36" s="11" t="s">
        <v>368</v>
      </c>
      <c r="C36" s="21">
        <f>VLOOKUP($B36,$Y$8:$AA$33,3,)</f>
        <v>8.26</v>
      </c>
      <c r="D36" s="21">
        <f t="shared" ref="D36:L36" si="20">C36</f>
        <v>8.26</v>
      </c>
      <c r="E36" s="21">
        <f t="shared" si="20"/>
        <v>8.26</v>
      </c>
      <c r="F36" s="21">
        <f t="shared" si="20"/>
        <v>8.26</v>
      </c>
      <c r="G36" s="21">
        <f t="shared" si="20"/>
        <v>8.26</v>
      </c>
      <c r="H36" s="21">
        <f t="shared" si="20"/>
        <v>8.26</v>
      </c>
      <c r="I36" s="21">
        <f t="shared" si="20"/>
        <v>8.26</v>
      </c>
      <c r="J36" s="21">
        <f t="shared" si="20"/>
        <v>8.26</v>
      </c>
      <c r="K36" s="21">
        <f t="shared" si="20"/>
        <v>8.26</v>
      </c>
      <c r="L36" s="21">
        <f t="shared" si="20"/>
        <v>8.26</v>
      </c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11"/>
    </row>
    <row r="37" spans="1:27" x14ac:dyDescent="0.3">
      <c r="A37" s="16"/>
      <c r="B37" s="11" t="s">
        <v>369</v>
      </c>
      <c r="C37" s="21">
        <f>VLOOKUP($B37,$Y$8:$AA$33,3,)</f>
        <v>1.8</v>
      </c>
      <c r="D37" s="21">
        <f t="shared" ref="D37:L37" si="21">C37</f>
        <v>1.8</v>
      </c>
      <c r="E37" s="21">
        <f t="shared" si="21"/>
        <v>1.8</v>
      </c>
      <c r="F37" s="21">
        <f t="shared" si="21"/>
        <v>1.8</v>
      </c>
      <c r="G37" s="21">
        <f t="shared" si="21"/>
        <v>1.8</v>
      </c>
      <c r="H37" s="21">
        <f t="shared" si="21"/>
        <v>1.8</v>
      </c>
      <c r="I37" s="21">
        <f t="shared" si="21"/>
        <v>1.8</v>
      </c>
      <c r="J37" s="21">
        <f t="shared" si="21"/>
        <v>1.8</v>
      </c>
      <c r="K37" s="21">
        <f t="shared" si="21"/>
        <v>1.8</v>
      </c>
      <c r="L37" s="21">
        <f t="shared" si="21"/>
        <v>1.8</v>
      </c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11"/>
    </row>
    <row r="38" spans="1:27" x14ac:dyDescent="0.3">
      <c r="A38" s="16"/>
      <c r="B38" s="11" t="s">
        <v>370</v>
      </c>
      <c r="C38" s="21">
        <f>C37</f>
        <v>1.8</v>
      </c>
      <c r="D38" s="21">
        <f t="shared" ref="D38:L38" si="22">C38</f>
        <v>1.8</v>
      </c>
      <c r="E38" s="21">
        <f t="shared" si="22"/>
        <v>1.8</v>
      </c>
      <c r="F38" s="21">
        <f t="shared" si="22"/>
        <v>1.8</v>
      </c>
      <c r="G38" s="21">
        <f t="shared" si="22"/>
        <v>1.8</v>
      </c>
      <c r="H38" s="21">
        <f t="shared" si="22"/>
        <v>1.8</v>
      </c>
      <c r="I38" s="21">
        <f t="shared" si="22"/>
        <v>1.8</v>
      </c>
      <c r="J38" s="21">
        <f t="shared" si="22"/>
        <v>1.8</v>
      </c>
      <c r="K38" s="21">
        <f t="shared" si="22"/>
        <v>1.8</v>
      </c>
      <c r="L38" s="21">
        <f t="shared" si="22"/>
        <v>1.8</v>
      </c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11"/>
    </row>
    <row r="39" spans="1:27" x14ac:dyDescent="0.3">
      <c r="A39" s="16"/>
      <c r="B39" s="11" t="s">
        <v>33</v>
      </c>
      <c r="C39" s="21">
        <f>C38</f>
        <v>1.8</v>
      </c>
      <c r="D39" s="21">
        <f t="shared" ref="D39:L39" si="23">C39</f>
        <v>1.8</v>
      </c>
      <c r="E39" s="21">
        <f t="shared" si="23"/>
        <v>1.8</v>
      </c>
      <c r="F39" s="21">
        <f t="shared" si="23"/>
        <v>1.8</v>
      </c>
      <c r="G39" s="21">
        <f t="shared" si="23"/>
        <v>1.8</v>
      </c>
      <c r="H39" s="21">
        <f t="shared" si="23"/>
        <v>1.8</v>
      </c>
      <c r="I39" s="21">
        <f t="shared" si="23"/>
        <v>1.8</v>
      </c>
      <c r="J39" s="21">
        <f t="shared" si="23"/>
        <v>1.8</v>
      </c>
      <c r="K39" s="21">
        <f t="shared" si="23"/>
        <v>1.8</v>
      </c>
      <c r="L39" s="21">
        <f t="shared" si="23"/>
        <v>1.8</v>
      </c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</row>
    <row r="40" spans="1:27" x14ac:dyDescent="0.3">
      <c r="A40" s="16"/>
      <c r="B40" s="11" t="s">
        <v>371</v>
      </c>
      <c r="C40" s="21">
        <f>AA33</f>
        <v>2.37</v>
      </c>
      <c r="D40" s="21">
        <f t="shared" ref="D40:L40" si="24">C40</f>
        <v>2.37</v>
      </c>
      <c r="E40" s="21">
        <f t="shared" si="24"/>
        <v>2.37</v>
      </c>
      <c r="F40" s="21">
        <f t="shared" si="24"/>
        <v>2.37</v>
      </c>
      <c r="G40" s="21">
        <f t="shared" si="24"/>
        <v>2.37</v>
      </c>
      <c r="H40" s="21">
        <f t="shared" si="24"/>
        <v>2.37</v>
      </c>
      <c r="I40" s="21">
        <f t="shared" si="24"/>
        <v>2.37</v>
      </c>
      <c r="J40" s="21">
        <f t="shared" si="24"/>
        <v>2.37</v>
      </c>
      <c r="K40" s="21">
        <f t="shared" si="24"/>
        <v>2.37</v>
      </c>
      <c r="L40" s="21">
        <f t="shared" si="24"/>
        <v>2.37</v>
      </c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11"/>
    </row>
    <row r="41" spans="1:27" x14ac:dyDescent="0.3">
      <c r="A41" s="16"/>
      <c r="B41" s="11" t="s">
        <v>35</v>
      </c>
      <c r="C41" s="21">
        <f>C40</f>
        <v>2.37</v>
      </c>
      <c r="D41" s="21">
        <f t="shared" ref="D41:L41" si="25">C41</f>
        <v>2.37</v>
      </c>
      <c r="E41" s="21">
        <f t="shared" si="25"/>
        <v>2.37</v>
      </c>
      <c r="F41" s="21">
        <f t="shared" si="25"/>
        <v>2.37</v>
      </c>
      <c r="G41" s="21">
        <f t="shared" si="25"/>
        <v>2.37</v>
      </c>
      <c r="H41" s="21">
        <f t="shared" si="25"/>
        <v>2.37</v>
      </c>
      <c r="I41" s="21">
        <f t="shared" si="25"/>
        <v>2.37</v>
      </c>
      <c r="J41" s="21">
        <f t="shared" si="25"/>
        <v>2.37</v>
      </c>
      <c r="K41" s="21">
        <f t="shared" si="25"/>
        <v>2.37</v>
      </c>
      <c r="L41" s="21">
        <f t="shared" si="25"/>
        <v>2.37</v>
      </c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11"/>
    </row>
    <row r="42" spans="1:27" x14ac:dyDescent="0.3">
      <c r="A42" s="16"/>
      <c r="B42" s="11" t="s">
        <v>372</v>
      </c>
      <c r="C42" s="21">
        <f t="shared" ref="C42:C51" si="26">C41</f>
        <v>2.37</v>
      </c>
      <c r="D42" s="21">
        <f t="shared" ref="D42:L42" si="27">C42</f>
        <v>2.37</v>
      </c>
      <c r="E42" s="21">
        <f t="shared" si="27"/>
        <v>2.37</v>
      </c>
      <c r="F42" s="21">
        <f t="shared" si="27"/>
        <v>2.37</v>
      </c>
      <c r="G42" s="21">
        <f t="shared" si="27"/>
        <v>2.37</v>
      </c>
      <c r="H42" s="21">
        <f t="shared" si="27"/>
        <v>2.37</v>
      </c>
      <c r="I42" s="21">
        <f t="shared" si="27"/>
        <v>2.37</v>
      </c>
      <c r="J42" s="21">
        <f t="shared" si="27"/>
        <v>2.37</v>
      </c>
      <c r="K42" s="21">
        <f t="shared" si="27"/>
        <v>2.37</v>
      </c>
      <c r="L42" s="21">
        <f t="shared" si="27"/>
        <v>2.37</v>
      </c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11"/>
    </row>
    <row r="43" spans="1:27" x14ac:dyDescent="0.3">
      <c r="A43" s="16"/>
      <c r="B43" s="11" t="s">
        <v>373</v>
      </c>
      <c r="C43" s="21">
        <f t="shared" si="26"/>
        <v>2.37</v>
      </c>
      <c r="D43" s="21">
        <f t="shared" ref="D43:L51" si="28">C43</f>
        <v>2.37</v>
      </c>
      <c r="E43" s="21">
        <f t="shared" si="28"/>
        <v>2.37</v>
      </c>
      <c r="F43" s="21">
        <f t="shared" si="28"/>
        <v>2.37</v>
      </c>
      <c r="G43" s="21">
        <f t="shared" si="28"/>
        <v>2.37</v>
      </c>
      <c r="H43" s="21">
        <f t="shared" si="28"/>
        <v>2.37</v>
      </c>
      <c r="I43" s="21">
        <f t="shared" si="28"/>
        <v>2.37</v>
      </c>
      <c r="J43" s="21">
        <f t="shared" si="28"/>
        <v>2.37</v>
      </c>
      <c r="K43" s="21">
        <f t="shared" si="28"/>
        <v>2.37</v>
      </c>
      <c r="L43" s="21">
        <f t="shared" si="28"/>
        <v>2.37</v>
      </c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11"/>
    </row>
    <row r="44" spans="1:27" x14ac:dyDescent="0.3">
      <c r="A44" s="16"/>
      <c r="B44" s="11" t="s">
        <v>374</v>
      </c>
      <c r="C44" s="21">
        <f t="shared" si="26"/>
        <v>2.37</v>
      </c>
      <c r="D44" s="21">
        <f t="shared" si="28"/>
        <v>2.37</v>
      </c>
      <c r="E44" s="21">
        <f t="shared" si="28"/>
        <v>2.37</v>
      </c>
      <c r="F44" s="21">
        <f t="shared" si="28"/>
        <v>2.37</v>
      </c>
      <c r="G44" s="21">
        <f t="shared" si="28"/>
        <v>2.37</v>
      </c>
      <c r="H44" s="21">
        <f t="shared" si="28"/>
        <v>2.37</v>
      </c>
      <c r="I44" s="21">
        <f t="shared" si="28"/>
        <v>2.37</v>
      </c>
      <c r="J44" s="21">
        <f t="shared" si="28"/>
        <v>2.37</v>
      </c>
      <c r="K44" s="21">
        <f t="shared" si="28"/>
        <v>2.37</v>
      </c>
      <c r="L44" s="21">
        <f t="shared" si="28"/>
        <v>2.37</v>
      </c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11"/>
    </row>
    <row r="45" spans="1:27" x14ac:dyDescent="0.3">
      <c r="A45" s="16"/>
      <c r="B45" s="11" t="s">
        <v>375</v>
      </c>
      <c r="C45" s="21">
        <f t="shared" si="26"/>
        <v>2.37</v>
      </c>
      <c r="D45" s="21">
        <f t="shared" si="28"/>
        <v>2.37</v>
      </c>
      <c r="E45" s="21">
        <f t="shared" si="28"/>
        <v>2.37</v>
      </c>
      <c r="F45" s="21">
        <f t="shared" si="28"/>
        <v>2.37</v>
      </c>
      <c r="G45" s="21">
        <f t="shared" si="28"/>
        <v>2.37</v>
      </c>
      <c r="H45" s="21">
        <f t="shared" si="28"/>
        <v>2.37</v>
      </c>
      <c r="I45" s="21">
        <f t="shared" si="28"/>
        <v>2.37</v>
      </c>
      <c r="J45" s="21">
        <f t="shared" si="28"/>
        <v>2.37</v>
      </c>
      <c r="K45" s="21">
        <f t="shared" si="28"/>
        <v>2.37</v>
      </c>
      <c r="L45" s="21">
        <f t="shared" si="28"/>
        <v>2.37</v>
      </c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11"/>
    </row>
    <row r="46" spans="1:27" x14ac:dyDescent="0.3">
      <c r="A46" s="16"/>
      <c r="B46" s="11" t="s">
        <v>178</v>
      </c>
      <c r="C46" s="21">
        <f t="shared" si="26"/>
        <v>2.37</v>
      </c>
      <c r="D46" s="21">
        <f t="shared" si="28"/>
        <v>2.37</v>
      </c>
      <c r="E46" s="21">
        <f t="shared" si="28"/>
        <v>2.37</v>
      </c>
      <c r="F46" s="21">
        <f t="shared" si="28"/>
        <v>2.37</v>
      </c>
      <c r="G46" s="21">
        <f t="shared" si="28"/>
        <v>2.37</v>
      </c>
      <c r="H46" s="21">
        <f t="shared" si="28"/>
        <v>2.37</v>
      </c>
      <c r="I46" s="21">
        <f t="shared" si="28"/>
        <v>2.37</v>
      </c>
      <c r="J46" s="21">
        <f t="shared" si="28"/>
        <v>2.37</v>
      </c>
      <c r="K46" s="21">
        <f t="shared" si="28"/>
        <v>2.37</v>
      </c>
      <c r="L46" s="21">
        <f t="shared" si="28"/>
        <v>2.37</v>
      </c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11"/>
    </row>
    <row r="47" spans="1:27" x14ac:dyDescent="0.3">
      <c r="A47" s="16"/>
      <c r="B47" s="11" t="s">
        <v>376</v>
      </c>
      <c r="C47" s="21">
        <f t="shared" si="26"/>
        <v>2.37</v>
      </c>
      <c r="D47" s="21">
        <f t="shared" si="28"/>
        <v>2.37</v>
      </c>
      <c r="E47" s="21">
        <f t="shared" si="28"/>
        <v>2.37</v>
      </c>
      <c r="F47" s="21">
        <f t="shared" si="28"/>
        <v>2.37</v>
      </c>
      <c r="G47" s="21">
        <f t="shared" si="28"/>
        <v>2.37</v>
      </c>
      <c r="H47" s="21">
        <f t="shared" si="28"/>
        <v>2.37</v>
      </c>
      <c r="I47" s="21">
        <f t="shared" si="28"/>
        <v>2.37</v>
      </c>
      <c r="J47" s="21">
        <f t="shared" si="28"/>
        <v>2.37</v>
      </c>
      <c r="K47" s="21">
        <f t="shared" si="28"/>
        <v>2.37</v>
      </c>
      <c r="L47" s="21">
        <f t="shared" si="28"/>
        <v>2.37</v>
      </c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11"/>
    </row>
    <row r="48" spans="1:27" x14ac:dyDescent="0.3">
      <c r="A48" s="16"/>
      <c r="B48" s="11" t="s">
        <v>377</v>
      </c>
      <c r="C48" s="21">
        <f t="shared" si="26"/>
        <v>2.37</v>
      </c>
      <c r="D48" s="21">
        <f t="shared" si="28"/>
        <v>2.37</v>
      </c>
      <c r="E48" s="21">
        <f t="shared" si="28"/>
        <v>2.37</v>
      </c>
      <c r="F48" s="21">
        <f t="shared" si="28"/>
        <v>2.37</v>
      </c>
      <c r="G48" s="21">
        <f t="shared" si="28"/>
        <v>2.37</v>
      </c>
      <c r="H48" s="21">
        <f t="shared" si="28"/>
        <v>2.37</v>
      </c>
      <c r="I48" s="21">
        <f t="shared" si="28"/>
        <v>2.37</v>
      </c>
      <c r="J48" s="21">
        <f t="shared" si="28"/>
        <v>2.37</v>
      </c>
      <c r="K48" s="21">
        <f t="shared" si="28"/>
        <v>2.37</v>
      </c>
      <c r="L48" s="21">
        <f t="shared" si="28"/>
        <v>2.37</v>
      </c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11"/>
    </row>
    <row r="49" spans="1:24" x14ac:dyDescent="0.3">
      <c r="A49" s="16"/>
      <c r="B49" s="11" t="s">
        <v>179</v>
      </c>
      <c r="C49" s="21">
        <f t="shared" si="26"/>
        <v>2.37</v>
      </c>
      <c r="D49" s="21">
        <f t="shared" si="28"/>
        <v>2.37</v>
      </c>
      <c r="E49" s="21">
        <f t="shared" si="28"/>
        <v>2.37</v>
      </c>
      <c r="F49" s="21">
        <f t="shared" si="28"/>
        <v>2.37</v>
      </c>
      <c r="G49" s="21">
        <f t="shared" si="28"/>
        <v>2.37</v>
      </c>
      <c r="H49" s="21">
        <f t="shared" si="28"/>
        <v>2.37</v>
      </c>
      <c r="I49" s="21">
        <f t="shared" si="28"/>
        <v>2.37</v>
      </c>
      <c r="J49" s="21">
        <f t="shared" si="28"/>
        <v>2.37</v>
      </c>
      <c r="K49" s="21">
        <f t="shared" si="28"/>
        <v>2.37</v>
      </c>
      <c r="L49" s="21">
        <f t="shared" si="28"/>
        <v>2.37</v>
      </c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spans="1:24" x14ac:dyDescent="0.3">
      <c r="A50" s="16"/>
      <c r="B50" s="11" t="s">
        <v>180</v>
      </c>
      <c r="C50" s="21">
        <f t="shared" si="26"/>
        <v>2.37</v>
      </c>
      <c r="D50" s="21">
        <f t="shared" si="28"/>
        <v>2.37</v>
      </c>
      <c r="E50" s="21">
        <f t="shared" si="28"/>
        <v>2.37</v>
      </c>
      <c r="F50" s="21">
        <f t="shared" si="28"/>
        <v>2.37</v>
      </c>
      <c r="G50" s="21">
        <f t="shared" si="28"/>
        <v>2.37</v>
      </c>
      <c r="H50" s="21">
        <f t="shared" si="28"/>
        <v>2.37</v>
      </c>
      <c r="I50" s="21">
        <f t="shared" si="28"/>
        <v>2.37</v>
      </c>
      <c r="J50" s="21">
        <f t="shared" si="28"/>
        <v>2.37</v>
      </c>
      <c r="K50" s="21">
        <f t="shared" si="28"/>
        <v>2.37</v>
      </c>
      <c r="L50" s="21">
        <f t="shared" si="28"/>
        <v>2.37</v>
      </c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spans="1:24" x14ac:dyDescent="0.3">
      <c r="A51" s="16"/>
      <c r="B51" s="11" t="s">
        <v>37</v>
      </c>
      <c r="C51" s="21">
        <f t="shared" si="26"/>
        <v>2.37</v>
      </c>
      <c r="D51" s="21">
        <f t="shared" si="28"/>
        <v>2.37</v>
      </c>
      <c r="E51" s="21">
        <f t="shared" si="28"/>
        <v>2.37</v>
      </c>
      <c r="F51" s="21">
        <f t="shared" si="28"/>
        <v>2.37</v>
      </c>
      <c r="G51" s="21">
        <f t="shared" si="28"/>
        <v>2.37</v>
      </c>
      <c r="H51" s="21">
        <f t="shared" si="28"/>
        <v>2.37</v>
      </c>
      <c r="I51" s="21">
        <f t="shared" si="28"/>
        <v>2.37</v>
      </c>
      <c r="J51" s="21">
        <f t="shared" si="28"/>
        <v>2.37</v>
      </c>
      <c r="K51" s="21">
        <f t="shared" si="28"/>
        <v>2.37</v>
      </c>
      <c r="L51" s="21">
        <f t="shared" si="28"/>
        <v>2.37</v>
      </c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spans="1:24" x14ac:dyDescent="0.3">
      <c r="A52" s="16"/>
      <c r="B52" s="1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spans="1:24" x14ac:dyDescent="0.3">
      <c r="A53" s="16"/>
      <c r="B53" s="1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spans="1:24" x14ac:dyDescent="0.3">
      <c r="A54" s="16"/>
      <c r="B54" s="1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spans="1:24" x14ac:dyDescent="0.3">
      <c r="A55" s="16"/>
      <c r="B55" s="1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spans="1:24" x14ac:dyDescent="0.3">
      <c r="A56" s="16"/>
      <c r="B56" s="1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spans="1:24" x14ac:dyDescent="0.3">
      <c r="A57" s="16"/>
      <c r="B57" s="1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spans="1:24" x14ac:dyDescent="0.3">
      <c r="A58" s="16"/>
      <c r="B58" s="1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spans="1:24" x14ac:dyDescent="0.3">
      <c r="A59" s="16"/>
      <c r="B59" s="1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spans="1:24" x14ac:dyDescent="0.3">
      <c r="A60" s="16"/>
      <c r="B60" s="1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spans="1:24" x14ac:dyDescent="0.3">
      <c r="A61" s="16"/>
      <c r="B61" s="1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spans="1:24" x14ac:dyDescent="0.3">
      <c r="A62" s="16"/>
      <c r="B62" s="1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spans="1:24" x14ac:dyDescent="0.3">
      <c r="A63" s="16"/>
      <c r="B63" s="1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spans="1:24" x14ac:dyDescent="0.3">
      <c r="A64" s="16"/>
      <c r="B64" s="1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</row>
    <row r="65" spans="1:24" x14ac:dyDescent="0.3">
      <c r="A65" s="16"/>
      <c r="B65" s="1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</row>
    <row r="66" spans="1:24" x14ac:dyDescent="0.3">
      <c r="A66" s="16"/>
      <c r="B66" s="1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</row>
    <row r="67" spans="1:24" x14ac:dyDescent="0.3">
      <c r="A67" s="16"/>
      <c r="B67" s="1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</row>
    <row r="68" spans="1:24" x14ac:dyDescent="0.3">
      <c r="A68" s="16"/>
      <c r="B68" s="1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</row>
    <row r="69" spans="1:24" x14ac:dyDescent="0.3">
      <c r="A69" s="16"/>
      <c r="B69" s="1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</row>
    <row r="70" spans="1:24" x14ac:dyDescent="0.3">
      <c r="A70" s="16"/>
      <c r="B70" s="1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</row>
    <row r="71" spans="1:24" x14ac:dyDescent="0.3">
      <c r="A71" s="16"/>
      <c r="B71" s="1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</row>
    <row r="72" spans="1:24" x14ac:dyDescent="0.3">
      <c r="A72" s="16"/>
      <c r="B72" s="1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</row>
    <row r="73" spans="1:24" x14ac:dyDescent="0.3">
      <c r="A73" s="16"/>
      <c r="B73" s="1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</row>
    <row r="74" spans="1:24" x14ac:dyDescent="0.3">
      <c r="A74" s="16"/>
      <c r="B74" s="1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</row>
    <row r="75" spans="1:24" x14ac:dyDescent="0.3">
      <c r="A75" s="16"/>
      <c r="B75" s="1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</row>
    <row r="76" spans="1:24" x14ac:dyDescent="0.3">
      <c r="A76" s="16"/>
      <c r="B76" s="1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</row>
    <row r="77" spans="1:24" x14ac:dyDescent="0.3">
      <c r="A77" s="16"/>
      <c r="B77" s="1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</row>
    <row r="78" spans="1:24" x14ac:dyDescent="0.3">
      <c r="A78" s="16"/>
      <c r="B78" s="1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</row>
    <row r="79" spans="1:24" x14ac:dyDescent="0.3">
      <c r="A79" s="16"/>
      <c r="B79" s="1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</row>
    <row r="80" spans="1:24" x14ac:dyDescent="0.3">
      <c r="A80" s="16"/>
      <c r="B80" s="1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</row>
    <row r="81" spans="1:24" x14ac:dyDescent="0.3">
      <c r="A81" s="16"/>
      <c r="B81" s="1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</row>
    <row r="82" spans="1:24" x14ac:dyDescent="0.3">
      <c r="A82" s="16"/>
      <c r="B82" s="1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</row>
    <row r="83" spans="1:24" x14ac:dyDescent="0.3">
      <c r="A83" s="16"/>
      <c r="B83" s="1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</row>
    <row r="84" spans="1:24" x14ac:dyDescent="0.3">
      <c r="A84" s="16"/>
      <c r="B84" s="1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</row>
    <row r="85" spans="1:24" x14ac:dyDescent="0.3">
      <c r="A85" s="16"/>
      <c r="B85" s="1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</row>
    <row r="86" spans="1:24" x14ac:dyDescent="0.3">
      <c r="A86" s="16"/>
      <c r="B86" s="1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</row>
    <row r="87" spans="1:24" x14ac:dyDescent="0.3">
      <c r="A87" s="16"/>
      <c r="B87" s="1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</row>
    <row r="88" spans="1:24" x14ac:dyDescent="0.3">
      <c r="A88" s="16"/>
      <c r="B88" s="1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</row>
    <row r="89" spans="1:24" x14ac:dyDescent="0.3">
      <c r="A89" s="16"/>
      <c r="B89" s="1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</row>
    <row r="90" spans="1:24" x14ac:dyDescent="0.3">
      <c r="A90" s="16"/>
      <c r="B90" s="1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</row>
    <row r="91" spans="1:24" x14ac:dyDescent="0.3">
      <c r="A91" s="16"/>
      <c r="B91" s="1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</row>
    <row r="92" spans="1:24" x14ac:dyDescent="0.3">
      <c r="A92" s="16"/>
      <c r="B92" s="1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</row>
    <row r="93" spans="1:24" x14ac:dyDescent="0.3">
      <c r="A93" s="16"/>
      <c r="B93" s="1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</row>
    <row r="94" spans="1:24" x14ac:dyDescent="0.3">
      <c r="A94" s="16"/>
      <c r="B94" s="1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</row>
    <row r="95" spans="1:24" x14ac:dyDescent="0.3">
      <c r="A95" s="16"/>
      <c r="B95" s="1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</row>
    <row r="96" spans="1:24" x14ac:dyDescent="0.3">
      <c r="A96" s="16"/>
      <c r="B96" s="1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</row>
    <row r="97" spans="1:24" x14ac:dyDescent="0.3">
      <c r="A97" s="16"/>
      <c r="B97" s="1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</row>
    <row r="98" spans="1:24" x14ac:dyDescent="0.3">
      <c r="A98" s="16"/>
      <c r="B98" s="1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</row>
    <row r="99" spans="1:24" x14ac:dyDescent="0.3">
      <c r="A99" s="16"/>
      <c r="B99" s="1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</row>
    <row r="100" spans="1:24" x14ac:dyDescent="0.3">
      <c r="A100" s="16"/>
      <c r="B100" s="1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</row>
    <row r="101" spans="1:24" x14ac:dyDescent="0.3">
      <c r="A101" s="16"/>
      <c r="B101" s="1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</row>
    <row r="102" spans="1:24" x14ac:dyDescent="0.3">
      <c r="A102" s="16"/>
      <c r="B102" s="1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</row>
    <row r="103" spans="1:24" x14ac:dyDescent="0.3">
      <c r="A103" s="16"/>
      <c r="B103" s="1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</row>
    <row r="104" spans="1:24" x14ac:dyDescent="0.3">
      <c r="A104" s="16"/>
      <c r="B104" s="1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</row>
    <row r="105" spans="1:24" x14ac:dyDescent="0.3">
      <c r="A105" s="16"/>
      <c r="B105" s="1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</row>
    <row r="106" spans="1:24" x14ac:dyDescent="0.3">
      <c r="A106" s="16"/>
      <c r="B106" s="1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</row>
    <row r="107" spans="1:24" x14ac:dyDescent="0.3">
      <c r="A107" s="16"/>
      <c r="B107" s="1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</row>
    <row r="108" spans="1:24" x14ac:dyDescent="0.3">
      <c r="A108" s="16"/>
      <c r="B108" s="1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</row>
    <row r="109" spans="1:24" x14ac:dyDescent="0.3">
      <c r="A109" s="16"/>
      <c r="B109" s="1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</row>
    <row r="110" spans="1:24" x14ac:dyDescent="0.3">
      <c r="A110" s="16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</row>
    <row r="111" spans="1:24" x14ac:dyDescent="0.3">
      <c r="A111" s="16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16B0E-7351-4C7A-BA5A-A2760E0EAF97}">
  <dimension ref="A1:AV112"/>
  <sheetViews>
    <sheetView zoomScale="70" zoomScaleNormal="70" workbookViewId="0">
      <selection activeCell="AF18" sqref="AF18"/>
    </sheetView>
  </sheetViews>
  <sheetFormatPr defaultRowHeight="14.4" x14ac:dyDescent="0.3"/>
  <cols>
    <col min="9" max="29" width="9.109375" customWidth="1"/>
    <col min="30" max="30" width="11.6640625" style="3" bestFit="1" customWidth="1"/>
    <col min="31" max="31" width="9" customWidth="1"/>
    <col min="32" max="33" width="8.44140625" customWidth="1"/>
    <col min="43" max="43" width="24.5546875" bestFit="1" customWidth="1"/>
  </cols>
  <sheetData>
    <row r="1" spans="1:48" ht="18" x14ac:dyDescent="0.35">
      <c r="A1" s="5" t="s">
        <v>263</v>
      </c>
    </row>
    <row r="4" spans="1:48" x14ac:dyDescent="0.3">
      <c r="E4" s="9"/>
      <c r="F4" s="9"/>
    </row>
    <row r="5" spans="1:48" x14ac:dyDescent="0.3">
      <c r="B5" s="8" t="s">
        <v>264</v>
      </c>
      <c r="C5" s="6"/>
      <c r="D5" s="6"/>
      <c r="E5" s="6"/>
      <c r="F5" s="6"/>
      <c r="G5" s="6"/>
      <c r="H5" s="6"/>
      <c r="I5" s="8" t="s">
        <v>265</v>
      </c>
      <c r="J5" s="6"/>
      <c r="K5" s="6"/>
      <c r="M5" s="2" t="s">
        <v>266</v>
      </c>
      <c r="Y5" s="18"/>
      <c r="AF5" s="18"/>
    </row>
    <row r="6" spans="1:48" x14ac:dyDescent="0.3">
      <c r="B6" s="6"/>
      <c r="C6" s="7" t="s">
        <v>267</v>
      </c>
      <c r="D6" s="7" t="s">
        <v>268</v>
      </c>
      <c r="E6" s="7" t="s">
        <v>269</v>
      </c>
      <c r="F6" s="7" t="s">
        <v>270</v>
      </c>
      <c r="G6" s="17" t="s">
        <v>96</v>
      </c>
      <c r="H6" s="7"/>
      <c r="I6" s="6"/>
      <c r="J6" s="7" t="s">
        <v>271</v>
      </c>
      <c r="K6" s="6"/>
      <c r="M6" s="9" t="s">
        <v>272</v>
      </c>
      <c r="Y6" s="18"/>
      <c r="Z6" s="19" t="s">
        <v>628</v>
      </c>
      <c r="AA6" s="19"/>
      <c r="AB6" s="19"/>
      <c r="AC6" s="19"/>
      <c r="AF6" s="18"/>
    </row>
    <row r="7" spans="1:48" x14ac:dyDescent="0.3">
      <c r="A7" s="12" t="s">
        <v>629</v>
      </c>
      <c r="B7" s="20"/>
      <c r="C7" s="20" t="s">
        <v>273</v>
      </c>
      <c r="D7" s="20" t="s">
        <v>274</v>
      </c>
      <c r="E7" s="20" t="s">
        <v>275</v>
      </c>
      <c r="F7" s="20" t="s">
        <v>276</v>
      </c>
      <c r="G7" s="20" t="s">
        <v>277</v>
      </c>
      <c r="H7" s="20"/>
      <c r="I7" s="20"/>
      <c r="J7" s="20" t="s">
        <v>278</v>
      </c>
      <c r="K7" s="20" t="s">
        <v>279</v>
      </c>
      <c r="N7" t="s">
        <v>280</v>
      </c>
      <c r="Y7" s="19"/>
      <c r="Z7" s="18" t="s">
        <v>630</v>
      </c>
      <c r="AD7"/>
      <c r="AE7" s="3"/>
      <c r="AG7" s="18" t="s">
        <v>630</v>
      </c>
      <c r="AQ7" s="115"/>
      <c r="AR7" s="115"/>
    </row>
    <row r="8" spans="1:48" x14ac:dyDescent="0.3">
      <c r="A8" s="12"/>
      <c r="B8" t="s">
        <v>349</v>
      </c>
      <c r="C8" s="21">
        <f>VLOOKUP($B8,$Y$10:$AB$50,3,)</f>
        <v>0.99299999999999999</v>
      </c>
      <c r="D8" s="21">
        <f>VLOOKUP($B8,$Y$10:$AB$50,4,)</f>
        <v>3.6</v>
      </c>
      <c r="E8" s="15">
        <v>3</v>
      </c>
      <c r="F8" s="15">
        <v>9</v>
      </c>
      <c r="G8" s="15">
        <v>9</v>
      </c>
      <c r="I8" t="s">
        <v>323</v>
      </c>
      <c r="J8" s="15">
        <f>VLOOKUP($I8,$AF$10:$AH$18,3,)</f>
        <v>0.80900000000000005</v>
      </c>
      <c r="K8" s="15">
        <v>1.2</v>
      </c>
      <c r="M8" s="11" t="s">
        <v>475</v>
      </c>
      <c r="N8" s="22">
        <v>0.03</v>
      </c>
      <c r="O8" s="22"/>
      <c r="P8" s="22"/>
      <c r="Q8" s="22"/>
      <c r="R8" s="22"/>
      <c r="S8" s="22"/>
      <c r="T8" s="22"/>
      <c r="U8" s="22"/>
      <c r="V8" s="22"/>
      <c r="Y8" s="23"/>
      <c r="Z8" s="18" t="s">
        <v>631</v>
      </c>
      <c r="AA8" s="19"/>
      <c r="AB8" s="19"/>
      <c r="AC8" s="19"/>
      <c r="AD8" s="19"/>
      <c r="AE8" s="3"/>
      <c r="AG8" s="18" t="s">
        <v>632</v>
      </c>
      <c r="AQ8" s="98"/>
      <c r="AR8" s="99"/>
      <c r="AV8" s="98"/>
    </row>
    <row r="9" spans="1:48" x14ac:dyDescent="0.3">
      <c r="A9" s="12"/>
      <c r="B9" t="s">
        <v>350</v>
      </c>
      <c r="C9" s="21">
        <f>C8</f>
        <v>0.99299999999999999</v>
      </c>
      <c r="D9" s="21">
        <f t="shared" ref="D9:D25" si="0">D8</f>
        <v>3.6</v>
      </c>
      <c r="E9" s="15">
        <v>3</v>
      </c>
      <c r="F9" s="15">
        <v>9</v>
      </c>
      <c r="G9" s="15">
        <v>9</v>
      </c>
      <c r="I9" t="s">
        <v>324</v>
      </c>
      <c r="J9" s="15">
        <f>J8</f>
        <v>0.80900000000000005</v>
      </c>
      <c r="K9" s="15">
        <v>1.2</v>
      </c>
      <c r="M9" s="11" t="s">
        <v>2</v>
      </c>
      <c r="N9" s="22">
        <f>1/2*N8</f>
        <v>1.4999999999999999E-2</v>
      </c>
      <c r="O9" s="22"/>
      <c r="P9" s="22"/>
      <c r="Q9" s="22"/>
      <c r="R9" s="22"/>
      <c r="S9" s="22"/>
      <c r="T9" s="22"/>
      <c r="U9" s="22"/>
      <c r="V9" s="22"/>
      <c r="Y9" s="23"/>
      <c r="Z9" s="19"/>
      <c r="AA9" s="19" t="s">
        <v>273</v>
      </c>
      <c r="AB9" s="19" t="s">
        <v>274</v>
      </c>
      <c r="AC9" s="19"/>
      <c r="AD9" s="19"/>
      <c r="AE9" s="3"/>
      <c r="AH9" s="19" t="s">
        <v>278</v>
      </c>
      <c r="AQ9" s="98"/>
      <c r="AR9" s="99"/>
      <c r="AV9" s="98"/>
    </row>
    <row r="10" spans="1:48" x14ac:dyDescent="0.3">
      <c r="A10" s="12"/>
      <c r="B10" t="s">
        <v>351</v>
      </c>
      <c r="C10" s="21">
        <f t="shared" ref="C10:C25" si="1">C9</f>
        <v>0.99299999999999999</v>
      </c>
      <c r="D10" s="21">
        <f t="shared" si="0"/>
        <v>3.6</v>
      </c>
      <c r="E10" s="15">
        <v>3</v>
      </c>
      <c r="F10" s="15">
        <v>9</v>
      </c>
      <c r="G10" s="15">
        <v>9</v>
      </c>
      <c r="I10" t="s">
        <v>491</v>
      </c>
      <c r="J10" s="15">
        <f t="shared" ref="J10:J25" si="2">J9</f>
        <v>0.80900000000000005</v>
      </c>
      <c r="K10" s="15">
        <v>1.2</v>
      </c>
      <c r="M10" s="11" t="s">
        <v>7</v>
      </c>
      <c r="N10" s="22">
        <f>1/4*N8</f>
        <v>7.4999999999999997E-3</v>
      </c>
      <c r="O10" s="22"/>
      <c r="P10" s="22"/>
      <c r="Q10" s="22"/>
      <c r="R10" s="22"/>
      <c r="S10" s="22"/>
      <c r="T10" s="22"/>
      <c r="U10" s="22"/>
      <c r="V10" s="22"/>
      <c r="Y10" t="s">
        <v>349</v>
      </c>
      <c r="Z10" s="23" t="s">
        <v>633</v>
      </c>
      <c r="AA10" s="23">
        <v>0.99299999999999999</v>
      </c>
      <c r="AB10" s="23">
        <v>3.6</v>
      </c>
      <c r="AC10" s="23"/>
      <c r="AD10"/>
      <c r="AE10" s="3"/>
      <c r="AF10" t="s">
        <v>323</v>
      </c>
      <c r="AG10" s="23" t="s">
        <v>634</v>
      </c>
      <c r="AH10" s="23">
        <v>0.80900000000000005</v>
      </c>
      <c r="AI10" s="32"/>
      <c r="AJ10" s="32"/>
      <c r="AK10" s="32"/>
      <c r="AQ10" s="98"/>
      <c r="AR10" s="99"/>
      <c r="AV10" s="98"/>
    </row>
    <row r="11" spans="1:48" x14ac:dyDescent="0.3">
      <c r="A11" s="12"/>
      <c r="B11" t="s">
        <v>352</v>
      </c>
      <c r="C11" s="21">
        <f t="shared" si="1"/>
        <v>0.99299999999999999</v>
      </c>
      <c r="D11" s="21">
        <f t="shared" si="0"/>
        <v>3.6</v>
      </c>
      <c r="E11" s="15">
        <v>3</v>
      </c>
      <c r="F11" s="15">
        <v>9</v>
      </c>
      <c r="G11" s="15">
        <v>9</v>
      </c>
      <c r="I11" t="s">
        <v>325</v>
      </c>
      <c r="J11" s="15">
        <f t="shared" si="2"/>
        <v>0.80900000000000005</v>
      </c>
      <c r="K11" s="15">
        <v>1.2</v>
      </c>
      <c r="Z11" s="23" t="s">
        <v>635</v>
      </c>
      <c r="AA11" s="23">
        <v>0.42899999999999999</v>
      </c>
      <c r="AB11" s="23">
        <v>3.6</v>
      </c>
      <c r="AD11"/>
      <c r="AE11" s="3"/>
      <c r="AF11" t="s">
        <v>474</v>
      </c>
      <c r="AG11" s="23" t="s">
        <v>636</v>
      </c>
      <c r="AH11" s="23">
        <v>0.77100000000000002</v>
      </c>
      <c r="AI11" s="32"/>
      <c r="AQ11" s="98"/>
      <c r="AR11" s="99"/>
      <c r="AV11" s="98"/>
    </row>
    <row r="12" spans="1:48" x14ac:dyDescent="0.3">
      <c r="A12" s="12"/>
      <c r="B12" t="s">
        <v>353</v>
      </c>
      <c r="C12" s="21">
        <f t="shared" si="1"/>
        <v>0.99299999999999999</v>
      </c>
      <c r="D12" s="21">
        <f t="shared" si="0"/>
        <v>3.6</v>
      </c>
      <c r="E12" s="15">
        <v>3</v>
      </c>
      <c r="F12" s="15">
        <v>9</v>
      </c>
      <c r="G12" s="15">
        <v>9</v>
      </c>
      <c r="I12" t="s">
        <v>326</v>
      </c>
      <c r="J12" s="15">
        <f t="shared" si="2"/>
        <v>0.80900000000000005</v>
      </c>
      <c r="K12" s="15">
        <v>1.2</v>
      </c>
      <c r="Z12" s="23" t="s">
        <v>251</v>
      </c>
      <c r="AA12" s="23">
        <v>0.52700000000000002</v>
      </c>
      <c r="AB12" s="23">
        <v>3.6</v>
      </c>
      <c r="AC12" s="23"/>
      <c r="AD12"/>
      <c r="AE12" s="3"/>
      <c r="AF12" t="s">
        <v>20</v>
      </c>
      <c r="AG12" s="23" t="s">
        <v>637</v>
      </c>
      <c r="AH12" s="23">
        <v>0.78400000000000003</v>
      </c>
      <c r="AI12" s="32"/>
      <c r="AQ12" s="98"/>
      <c r="AR12" s="99"/>
      <c r="AV12" s="98"/>
    </row>
    <row r="13" spans="1:48" x14ac:dyDescent="0.3">
      <c r="A13" s="12"/>
      <c r="B13" t="s">
        <v>354</v>
      </c>
      <c r="C13" s="21">
        <f t="shared" si="1"/>
        <v>0.99299999999999999</v>
      </c>
      <c r="D13" s="21">
        <f t="shared" si="0"/>
        <v>3.6</v>
      </c>
      <c r="E13" s="15">
        <v>3</v>
      </c>
      <c r="F13" s="15">
        <v>9</v>
      </c>
      <c r="G13" s="15">
        <v>9</v>
      </c>
      <c r="I13" t="s">
        <v>327</v>
      </c>
      <c r="J13" s="15">
        <f t="shared" si="2"/>
        <v>0.80900000000000005</v>
      </c>
      <c r="K13" s="15">
        <v>1.2</v>
      </c>
      <c r="Y13" t="s">
        <v>550</v>
      </c>
      <c r="Z13" s="23" t="s">
        <v>252</v>
      </c>
      <c r="AA13" s="23">
        <v>0.38600000000000001</v>
      </c>
      <c r="AB13" s="23">
        <v>3.6</v>
      </c>
      <c r="AC13" s="23"/>
      <c r="AD13"/>
      <c r="AE13" s="3"/>
      <c r="AF13" t="s">
        <v>341</v>
      </c>
      <c r="AG13" s="23" t="s">
        <v>638</v>
      </c>
      <c r="AH13" s="23">
        <v>0.72099999999999997</v>
      </c>
      <c r="AI13" s="32"/>
      <c r="AQ13" s="98"/>
      <c r="AR13" s="99"/>
      <c r="AV13" s="98"/>
    </row>
    <row r="14" spans="1:48" x14ac:dyDescent="0.3">
      <c r="A14" s="12"/>
      <c r="B14" t="s">
        <v>310</v>
      </c>
      <c r="C14" s="21">
        <f t="shared" si="1"/>
        <v>0.99299999999999999</v>
      </c>
      <c r="D14" s="21">
        <f t="shared" si="0"/>
        <v>3.6</v>
      </c>
      <c r="E14" s="15">
        <v>3</v>
      </c>
      <c r="F14" s="15">
        <v>9</v>
      </c>
      <c r="G14" s="15">
        <v>9</v>
      </c>
      <c r="I14" t="s">
        <v>313</v>
      </c>
      <c r="J14" s="15">
        <f t="shared" si="2"/>
        <v>0.80900000000000005</v>
      </c>
      <c r="K14" s="15">
        <v>1.2</v>
      </c>
      <c r="Y14" t="s">
        <v>362</v>
      </c>
      <c r="Z14" s="23" t="s">
        <v>253</v>
      </c>
      <c r="AA14" s="23">
        <v>0.88800000000000001</v>
      </c>
      <c r="AB14" s="23">
        <v>3.6</v>
      </c>
      <c r="AC14" s="23"/>
      <c r="AD14"/>
      <c r="AE14" s="3"/>
      <c r="AF14" t="s">
        <v>342</v>
      </c>
      <c r="AG14" s="23" t="s">
        <v>639</v>
      </c>
      <c r="AH14" s="23">
        <v>0.71499999999999997</v>
      </c>
      <c r="AI14" s="32"/>
      <c r="AJ14" s="32"/>
      <c r="AQ14" s="98"/>
      <c r="AR14" s="99"/>
      <c r="AV14" s="98"/>
    </row>
    <row r="15" spans="1:48" x14ac:dyDescent="0.3">
      <c r="A15" s="12"/>
      <c r="B15" t="s">
        <v>355</v>
      </c>
      <c r="C15" s="21">
        <f t="shared" si="1"/>
        <v>0.99299999999999999</v>
      </c>
      <c r="D15" s="21">
        <f t="shared" si="0"/>
        <v>3.6</v>
      </c>
      <c r="E15" s="15">
        <v>3</v>
      </c>
      <c r="F15" s="15">
        <v>9</v>
      </c>
      <c r="G15" s="15">
        <v>9</v>
      </c>
      <c r="I15" t="s">
        <v>328</v>
      </c>
      <c r="J15" s="15">
        <f t="shared" si="2"/>
        <v>0.80900000000000005</v>
      </c>
      <c r="K15" s="15">
        <v>1.2</v>
      </c>
      <c r="Y15" t="s">
        <v>363</v>
      </c>
      <c r="Z15" s="23" t="s">
        <v>322</v>
      </c>
      <c r="AA15" s="23">
        <v>1.3320000000000001</v>
      </c>
      <c r="AB15" s="23">
        <v>3.6</v>
      </c>
      <c r="AC15" s="23"/>
      <c r="AD15"/>
      <c r="AE15" s="3"/>
      <c r="AF15" t="s">
        <v>34</v>
      </c>
      <c r="AG15" s="23" t="s">
        <v>640</v>
      </c>
      <c r="AH15" s="23">
        <v>0.71699999999999997</v>
      </c>
      <c r="AI15" s="32"/>
      <c r="AQ15" s="98"/>
      <c r="AR15" s="99"/>
      <c r="AV15" s="98"/>
    </row>
    <row r="16" spans="1:48" x14ac:dyDescent="0.3">
      <c r="A16" s="12"/>
      <c r="B16" t="s">
        <v>312</v>
      </c>
      <c r="C16" s="21">
        <f t="shared" si="1"/>
        <v>0.99299999999999999</v>
      </c>
      <c r="D16" s="21">
        <f t="shared" si="0"/>
        <v>3.6</v>
      </c>
      <c r="E16" s="15">
        <v>3</v>
      </c>
      <c r="F16" s="15">
        <v>9</v>
      </c>
      <c r="G16" s="15">
        <v>9</v>
      </c>
      <c r="I16" t="s">
        <v>315</v>
      </c>
      <c r="J16" s="15">
        <f t="shared" si="2"/>
        <v>0.80900000000000005</v>
      </c>
      <c r="K16" s="15">
        <v>1.2</v>
      </c>
      <c r="Z16" s="23" t="s">
        <v>317</v>
      </c>
      <c r="AA16" s="23">
        <v>0.89800000000000002</v>
      </c>
      <c r="AB16" s="23">
        <v>3.6</v>
      </c>
      <c r="AC16" s="23"/>
      <c r="AD16"/>
      <c r="AE16" s="3"/>
      <c r="AF16" t="s">
        <v>343</v>
      </c>
      <c r="AG16" s="23" t="s">
        <v>641</v>
      </c>
      <c r="AH16" s="23">
        <v>0.754</v>
      </c>
      <c r="AI16" s="32"/>
      <c r="AQ16" s="98"/>
      <c r="AR16" s="101"/>
      <c r="AV16" s="98"/>
    </row>
    <row r="17" spans="1:48" x14ac:dyDescent="0.3">
      <c r="A17" s="12"/>
      <c r="B17" t="s">
        <v>356</v>
      </c>
      <c r="C17" s="21">
        <f t="shared" si="1"/>
        <v>0.99299999999999999</v>
      </c>
      <c r="D17" s="21">
        <f t="shared" si="0"/>
        <v>3.6</v>
      </c>
      <c r="E17" s="15">
        <v>3</v>
      </c>
      <c r="F17" s="15">
        <v>9</v>
      </c>
      <c r="G17" s="15">
        <v>9</v>
      </c>
      <c r="I17" t="s">
        <v>329</v>
      </c>
      <c r="J17" s="15">
        <f t="shared" si="2"/>
        <v>0.80900000000000005</v>
      </c>
      <c r="K17" s="15">
        <v>1.2</v>
      </c>
      <c r="Y17" t="s">
        <v>364</v>
      </c>
      <c r="Z17" s="23" t="s">
        <v>254</v>
      </c>
      <c r="AA17" s="23">
        <v>0.91100000000000003</v>
      </c>
      <c r="AB17" s="23">
        <v>3.6</v>
      </c>
      <c r="AC17" s="23"/>
      <c r="AD17"/>
      <c r="AE17" s="3"/>
      <c r="AF17" t="s">
        <v>346</v>
      </c>
      <c r="AG17" s="23" t="s">
        <v>642</v>
      </c>
      <c r="AH17" s="23">
        <v>0.90400000000000003</v>
      </c>
      <c r="AI17" s="32"/>
      <c r="AQ17" s="98"/>
      <c r="AR17" s="99"/>
      <c r="AV17" s="98"/>
    </row>
    <row r="18" spans="1:48" x14ac:dyDescent="0.3">
      <c r="A18" s="12"/>
      <c r="B18" t="s">
        <v>311</v>
      </c>
      <c r="C18" s="21">
        <f t="shared" si="1"/>
        <v>0.99299999999999999</v>
      </c>
      <c r="D18" s="21">
        <f t="shared" si="0"/>
        <v>3.6</v>
      </c>
      <c r="E18" s="15">
        <v>3</v>
      </c>
      <c r="F18" s="15">
        <v>9</v>
      </c>
      <c r="G18" s="15">
        <v>9</v>
      </c>
      <c r="I18" t="s">
        <v>314</v>
      </c>
      <c r="J18" s="15">
        <f t="shared" si="2"/>
        <v>0.80900000000000005</v>
      </c>
      <c r="K18" s="15">
        <v>1.2</v>
      </c>
      <c r="Z18" s="23" t="s">
        <v>643</v>
      </c>
      <c r="AA18" s="23">
        <v>1.3029999999999999</v>
      </c>
      <c r="AB18" s="23">
        <v>3.6</v>
      </c>
      <c r="AC18" s="23"/>
      <c r="AD18"/>
      <c r="AE18" s="3"/>
      <c r="AF18" t="s">
        <v>36</v>
      </c>
      <c r="AG18" s="23" t="s">
        <v>644</v>
      </c>
      <c r="AH18" s="23">
        <v>0.69699999999999995</v>
      </c>
      <c r="AI18" s="32"/>
      <c r="AQ18" s="98"/>
      <c r="AR18" s="99"/>
      <c r="AV18" s="98"/>
    </row>
    <row r="19" spans="1:48" x14ac:dyDescent="0.3">
      <c r="A19" s="12"/>
      <c r="B19" t="s">
        <v>357</v>
      </c>
      <c r="C19" s="21">
        <f t="shared" si="1"/>
        <v>0.99299999999999999</v>
      </c>
      <c r="D19" s="21">
        <f t="shared" si="0"/>
        <v>3.6</v>
      </c>
      <c r="E19" s="15">
        <v>3</v>
      </c>
      <c r="F19" s="15">
        <v>9</v>
      </c>
      <c r="G19" s="15">
        <v>9</v>
      </c>
      <c r="I19" t="s">
        <v>330</v>
      </c>
      <c r="J19" s="15">
        <f t="shared" si="2"/>
        <v>0.80900000000000005</v>
      </c>
      <c r="K19" s="15">
        <v>1.2</v>
      </c>
      <c r="Z19" s="23" t="s">
        <v>255</v>
      </c>
      <c r="AA19" s="23">
        <v>1.2829999999999999</v>
      </c>
      <c r="AB19" s="23">
        <v>3.6</v>
      </c>
      <c r="AC19" s="23"/>
      <c r="AD19"/>
      <c r="AE19" s="3"/>
      <c r="AI19" s="32"/>
      <c r="AQ19" s="98"/>
      <c r="AR19" s="99"/>
      <c r="AV19" s="98"/>
    </row>
    <row r="20" spans="1:48" x14ac:dyDescent="0.3">
      <c r="A20" s="12"/>
      <c r="B20" t="s">
        <v>358</v>
      </c>
      <c r="C20" s="21">
        <f t="shared" si="1"/>
        <v>0.99299999999999999</v>
      </c>
      <c r="D20" s="21">
        <f t="shared" si="0"/>
        <v>3.6</v>
      </c>
      <c r="E20" s="15">
        <v>3</v>
      </c>
      <c r="F20" s="15">
        <v>9</v>
      </c>
      <c r="G20" s="15">
        <v>9</v>
      </c>
      <c r="I20" t="s">
        <v>331</v>
      </c>
      <c r="J20" s="15">
        <f t="shared" si="2"/>
        <v>0.80900000000000005</v>
      </c>
      <c r="K20" s="15">
        <v>1.2</v>
      </c>
      <c r="Z20" s="23" t="s">
        <v>645</v>
      </c>
      <c r="AA20" s="23">
        <v>1.008</v>
      </c>
      <c r="AB20" s="23">
        <v>3.6</v>
      </c>
      <c r="AD20"/>
      <c r="AE20" s="3"/>
      <c r="AI20" s="32"/>
      <c r="AQ20" s="98"/>
      <c r="AR20" s="99"/>
      <c r="AV20" s="98"/>
    </row>
    <row r="21" spans="1:48" x14ac:dyDescent="0.3">
      <c r="A21" s="12"/>
      <c r="B21" t="s">
        <v>359</v>
      </c>
      <c r="C21" s="21">
        <f t="shared" si="1"/>
        <v>0.99299999999999999</v>
      </c>
      <c r="D21" s="21">
        <f t="shared" si="0"/>
        <v>3.6</v>
      </c>
      <c r="E21" s="15">
        <v>3</v>
      </c>
      <c r="F21" s="15">
        <v>9</v>
      </c>
      <c r="G21" s="15">
        <v>9</v>
      </c>
      <c r="I21" t="s">
        <v>332</v>
      </c>
      <c r="J21" s="15">
        <f t="shared" si="2"/>
        <v>0.80900000000000005</v>
      </c>
      <c r="K21" s="15">
        <v>1.2</v>
      </c>
      <c r="Y21" t="s">
        <v>28</v>
      </c>
      <c r="Z21" s="23" t="s">
        <v>256</v>
      </c>
      <c r="AA21" s="23">
        <v>1.0649999999999999</v>
      </c>
      <c r="AB21" s="23">
        <v>3.6</v>
      </c>
      <c r="AC21" s="23"/>
      <c r="AD21"/>
      <c r="AE21" s="3"/>
      <c r="AI21" s="32"/>
      <c r="AQ21" s="98"/>
      <c r="AR21" s="99"/>
      <c r="AV21" s="98"/>
    </row>
    <row r="22" spans="1:48" x14ac:dyDescent="0.3">
      <c r="A22" s="12"/>
      <c r="B22" t="s">
        <v>360</v>
      </c>
      <c r="C22" s="21">
        <f t="shared" si="1"/>
        <v>0.99299999999999999</v>
      </c>
      <c r="D22" s="21">
        <f t="shared" si="0"/>
        <v>3.6</v>
      </c>
      <c r="E22" s="15">
        <v>3</v>
      </c>
      <c r="F22" s="15">
        <v>9</v>
      </c>
      <c r="G22" s="15">
        <v>9</v>
      </c>
      <c r="I22" t="s">
        <v>333</v>
      </c>
      <c r="J22" s="15">
        <f t="shared" si="2"/>
        <v>0.80900000000000005</v>
      </c>
      <c r="K22" s="15">
        <v>1.2</v>
      </c>
      <c r="Z22" s="23" t="s">
        <v>646</v>
      </c>
      <c r="AA22" s="23">
        <v>0.84299999999999997</v>
      </c>
      <c r="AB22" s="23">
        <v>3.6</v>
      </c>
      <c r="AC22" s="23"/>
      <c r="AD22"/>
      <c r="AE22" s="3"/>
      <c r="AI22" s="32"/>
      <c r="AQ22" s="98"/>
      <c r="AR22" s="99"/>
      <c r="AV22" s="98"/>
    </row>
    <row r="23" spans="1:48" x14ac:dyDescent="0.3">
      <c r="A23" s="12"/>
      <c r="B23" t="s">
        <v>361</v>
      </c>
      <c r="C23" s="21">
        <f t="shared" si="1"/>
        <v>0.99299999999999999</v>
      </c>
      <c r="D23" s="21">
        <f t="shared" si="0"/>
        <v>3.6</v>
      </c>
      <c r="E23" s="15">
        <v>3</v>
      </c>
      <c r="F23" s="15">
        <v>9</v>
      </c>
      <c r="G23" s="15">
        <v>9</v>
      </c>
      <c r="I23" t="s">
        <v>334</v>
      </c>
      <c r="J23" s="15">
        <f t="shared" si="2"/>
        <v>0.80900000000000005</v>
      </c>
      <c r="K23" s="15">
        <v>1.2</v>
      </c>
      <c r="Z23" s="23" t="s">
        <v>647</v>
      </c>
      <c r="AA23" s="23">
        <v>0.41299999999999998</v>
      </c>
      <c r="AB23" s="23">
        <v>3.6</v>
      </c>
      <c r="AC23" s="23"/>
      <c r="AD23"/>
      <c r="AE23" s="3"/>
      <c r="AI23" s="32"/>
      <c r="AJ23" s="32"/>
      <c r="AQ23" s="98"/>
      <c r="AR23" s="99"/>
      <c r="AV23" s="98"/>
    </row>
    <row r="24" spans="1:48" x14ac:dyDescent="0.3">
      <c r="A24" s="12"/>
      <c r="B24" t="s">
        <v>6</v>
      </c>
      <c r="C24" s="21">
        <f t="shared" si="1"/>
        <v>0.99299999999999999</v>
      </c>
      <c r="D24" s="21">
        <f t="shared" si="0"/>
        <v>3.6</v>
      </c>
      <c r="E24" s="15">
        <v>3</v>
      </c>
      <c r="F24" s="15">
        <v>9</v>
      </c>
      <c r="G24" s="15">
        <v>9</v>
      </c>
      <c r="I24" t="s">
        <v>5</v>
      </c>
      <c r="J24" s="15">
        <f t="shared" si="2"/>
        <v>0.80900000000000005</v>
      </c>
      <c r="K24" s="15">
        <v>1.2</v>
      </c>
      <c r="Z24" s="23" t="s">
        <v>257</v>
      </c>
      <c r="AA24" s="23">
        <v>0.93700000000000006</v>
      </c>
      <c r="AB24" s="23">
        <v>3.6</v>
      </c>
      <c r="AC24" s="23"/>
      <c r="AD24"/>
      <c r="AE24" s="3"/>
      <c r="AI24" s="32"/>
      <c r="AQ24" s="98"/>
      <c r="AR24" s="99"/>
      <c r="AV24" s="98"/>
    </row>
    <row r="25" spans="1:48" x14ac:dyDescent="0.3">
      <c r="A25" s="12"/>
      <c r="B25" t="s">
        <v>10</v>
      </c>
      <c r="C25" s="21">
        <f t="shared" si="1"/>
        <v>0.99299999999999999</v>
      </c>
      <c r="D25" s="21">
        <f t="shared" si="0"/>
        <v>3.6</v>
      </c>
      <c r="E25" s="15">
        <v>3</v>
      </c>
      <c r="F25" s="15">
        <v>9</v>
      </c>
      <c r="G25" s="15">
        <v>9</v>
      </c>
      <c r="I25" t="s">
        <v>9</v>
      </c>
      <c r="J25" s="15">
        <f t="shared" si="2"/>
        <v>0.80900000000000005</v>
      </c>
      <c r="K25" s="15">
        <v>1.2</v>
      </c>
      <c r="Y25" t="s">
        <v>365</v>
      </c>
      <c r="Z25" s="23" t="s">
        <v>258</v>
      </c>
      <c r="AA25" s="23">
        <v>0.27700000000000002</v>
      </c>
      <c r="AB25" s="23">
        <v>3.6</v>
      </c>
      <c r="AC25" s="32"/>
      <c r="AD25"/>
      <c r="AE25" s="3"/>
      <c r="AI25" s="32"/>
      <c r="AQ25" s="98"/>
      <c r="AR25" s="99"/>
      <c r="AV25" s="98"/>
    </row>
    <row r="26" spans="1:48" x14ac:dyDescent="0.3">
      <c r="A26" s="12"/>
      <c r="B26" t="s">
        <v>550</v>
      </c>
      <c r="C26" s="21">
        <f t="shared" ref="C26" si="3">VLOOKUP($B26,$Y$10:$AB$50,3,)</f>
        <v>0.38600000000000001</v>
      </c>
      <c r="D26" s="21">
        <f t="shared" ref="D26" si="4">VLOOKUP($B26,$Y$10:$AB$50,4,)</f>
        <v>3.6</v>
      </c>
      <c r="E26" s="15">
        <v>3</v>
      </c>
      <c r="F26" s="15">
        <v>9</v>
      </c>
      <c r="G26" s="15">
        <v>9</v>
      </c>
      <c r="I26" t="s">
        <v>474</v>
      </c>
      <c r="J26" s="15">
        <f t="shared" ref="J26" si="5">VLOOKUP($I26,$AF$10:$AH$18,3,)</f>
        <v>0.77100000000000002</v>
      </c>
      <c r="K26" s="15">
        <v>1.2</v>
      </c>
      <c r="Z26" s="23" t="s">
        <v>648</v>
      </c>
      <c r="AA26" s="23">
        <v>0.73499999999999999</v>
      </c>
      <c r="AB26" s="23">
        <v>3.6</v>
      </c>
      <c r="AC26" s="23"/>
      <c r="AD26"/>
      <c r="AE26" s="3"/>
      <c r="AI26" s="32"/>
      <c r="AQ26" s="98"/>
      <c r="AR26" s="101"/>
      <c r="AV26" s="98"/>
    </row>
    <row r="27" spans="1:48" x14ac:dyDescent="0.3">
      <c r="A27" s="12"/>
      <c r="B27" t="s">
        <v>418</v>
      </c>
      <c r="C27" s="21">
        <f>C26</f>
        <v>0.38600000000000001</v>
      </c>
      <c r="D27" s="21">
        <f>D26</f>
        <v>3.6</v>
      </c>
      <c r="E27" s="15">
        <v>3</v>
      </c>
      <c r="F27" s="15">
        <v>9</v>
      </c>
      <c r="G27" s="15">
        <v>9</v>
      </c>
      <c r="I27" t="s">
        <v>476</v>
      </c>
      <c r="J27" s="15">
        <f>J26</f>
        <v>0.77100000000000002</v>
      </c>
      <c r="K27" s="15">
        <v>1.2</v>
      </c>
      <c r="Z27" s="23" t="s">
        <v>649</v>
      </c>
      <c r="AA27" s="23">
        <v>1.1399999999999999</v>
      </c>
      <c r="AB27" s="23">
        <v>3.6</v>
      </c>
      <c r="AC27" s="23"/>
      <c r="AD27"/>
      <c r="AE27" s="3"/>
      <c r="AI27" s="32"/>
      <c r="AQ27" s="98"/>
      <c r="AR27" s="99"/>
      <c r="AV27" s="98"/>
    </row>
    <row r="28" spans="1:48" x14ac:dyDescent="0.3">
      <c r="A28" s="12"/>
      <c r="B28" t="s">
        <v>362</v>
      </c>
      <c r="C28" s="21">
        <f t="shared" ref="C28:C31" si="6">VLOOKUP($B28,$Y$10:$AB$50,3,)</f>
        <v>0.88800000000000001</v>
      </c>
      <c r="D28" s="21">
        <f t="shared" ref="D28:D31" si="7">VLOOKUP($B28,$Y$10:$AB$50,4,)</f>
        <v>3.6</v>
      </c>
      <c r="E28" s="15">
        <v>3</v>
      </c>
      <c r="F28" s="15">
        <v>9</v>
      </c>
      <c r="G28" s="15">
        <v>9</v>
      </c>
      <c r="I28" t="s">
        <v>20</v>
      </c>
      <c r="J28" s="15">
        <f>VLOOKUP($I28,$AF$10:$AH$18,3,)</f>
        <v>0.78400000000000003</v>
      </c>
      <c r="K28" s="15">
        <v>1.2</v>
      </c>
      <c r="Z28" s="23" t="s">
        <v>650</v>
      </c>
      <c r="AA28" s="23">
        <v>0.77</v>
      </c>
      <c r="AB28" s="23">
        <v>3.6</v>
      </c>
      <c r="AC28" s="23"/>
      <c r="AD28"/>
      <c r="AE28" s="3"/>
      <c r="AI28" s="32"/>
      <c r="AQ28" s="98"/>
      <c r="AR28" s="99"/>
      <c r="AV28" s="98"/>
    </row>
    <row r="29" spans="1:48" x14ac:dyDescent="0.3">
      <c r="A29" s="12"/>
      <c r="B29" t="s">
        <v>363</v>
      </c>
      <c r="C29" s="21">
        <f t="shared" si="6"/>
        <v>1.3320000000000001</v>
      </c>
      <c r="D29" s="21">
        <f t="shared" si="7"/>
        <v>3.6</v>
      </c>
      <c r="E29" s="15">
        <v>3</v>
      </c>
      <c r="F29" s="15">
        <v>9</v>
      </c>
      <c r="G29" s="15">
        <v>9</v>
      </c>
      <c r="I29" t="s">
        <v>335</v>
      </c>
      <c r="J29" s="15">
        <f t="shared" ref="J29:J36" si="8">J28</f>
        <v>0.78400000000000003</v>
      </c>
      <c r="K29" s="15">
        <v>1.2</v>
      </c>
      <c r="Z29" s="23" t="s">
        <v>651</v>
      </c>
      <c r="AA29" s="23">
        <v>0.76900000000000002</v>
      </c>
      <c r="AB29" s="23">
        <v>3.6</v>
      </c>
      <c r="AC29" s="23"/>
      <c r="AD29"/>
      <c r="AE29" s="3"/>
      <c r="AI29" s="32"/>
      <c r="AQ29" s="98"/>
      <c r="AR29" s="99"/>
      <c r="AV29" s="98"/>
    </row>
    <row r="30" spans="1:48" x14ac:dyDescent="0.3">
      <c r="A30" s="12"/>
      <c r="B30" t="s">
        <v>364</v>
      </c>
      <c r="C30" s="21">
        <f t="shared" si="6"/>
        <v>0.91100000000000003</v>
      </c>
      <c r="D30" s="21">
        <f t="shared" si="7"/>
        <v>3.6</v>
      </c>
      <c r="E30" s="15">
        <v>3</v>
      </c>
      <c r="F30" s="15">
        <v>9</v>
      </c>
      <c r="G30" s="15">
        <v>9</v>
      </c>
      <c r="I30" t="s">
        <v>336</v>
      </c>
      <c r="J30" s="15">
        <f t="shared" si="8"/>
        <v>0.78400000000000003</v>
      </c>
      <c r="K30" s="15">
        <v>1.2</v>
      </c>
      <c r="Y30" t="s">
        <v>366</v>
      </c>
      <c r="Z30" s="23" t="s">
        <v>259</v>
      </c>
      <c r="AA30" s="23">
        <v>0.51700000000000002</v>
      </c>
      <c r="AB30" s="23">
        <v>3.6</v>
      </c>
      <c r="AC30" s="23"/>
      <c r="AD30"/>
      <c r="AE30" s="3"/>
      <c r="AI30" s="32"/>
      <c r="AQ30" s="98"/>
      <c r="AR30" s="99"/>
      <c r="AV30" s="98"/>
    </row>
    <row r="31" spans="1:48" x14ac:dyDescent="0.3">
      <c r="A31" s="12"/>
      <c r="B31" t="s">
        <v>28</v>
      </c>
      <c r="C31" s="21">
        <f t="shared" si="6"/>
        <v>1.0649999999999999</v>
      </c>
      <c r="D31" s="21">
        <f t="shared" si="7"/>
        <v>3.6</v>
      </c>
      <c r="E31" s="15">
        <v>3</v>
      </c>
      <c r="F31" s="15">
        <v>9</v>
      </c>
      <c r="G31" s="15">
        <v>9</v>
      </c>
      <c r="I31" t="s">
        <v>27</v>
      </c>
      <c r="J31" s="15">
        <f t="shared" si="8"/>
        <v>0.78400000000000003</v>
      </c>
      <c r="K31" s="15">
        <v>1.2</v>
      </c>
      <c r="Y31" t="s">
        <v>367</v>
      </c>
      <c r="Z31" s="23" t="s">
        <v>652</v>
      </c>
      <c r="AA31" s="23">
        <v>1.274</v>
      </c>
      <c r="AB31" s="23">
        <v>3.6</v>
      </c>
      <c r="AC31" s="23"/>
      <c r="AD31"/>
      <c r="AE31" s="3"/>
      <c r="AI31" s="32"/>
      <c r="AQ31" s="98"/>
      <c r="AR31" s="99"/>
      <c r="AV31" s="98"/>
    </row>
    <row r="32" spans="1:48" x14ac:dyDescent="0.3">
      <c r="A32" s="12"/>
      <c r="B32" t="s">
        <v>683</v>
      </c>
      <c r="C32" s="21">
        <f>C33</f>
        <v>0.27700000000000002</v>
      </c>
      <c r="D32" s="21">
        <f>D33</f>
        <v>3.6</v>
      </c>
      <c r="E32" s="15">
        <v>3</v>
      </c>
      <c r="F32" s="15">
        <v>9</v>
      </c>
      <c r="G32" s="15">
        <v>9</v>
      </c>
      <c r="I32" t="s">
        <v>337</v>
      </c>
      <c r="J32" s="15">
        <f t="shared" si="8"/>
        <v>0.78400000000000003</v>
      </c>
      <c r="K32" s="15">
        <v>1.2</v>
      </c>
      <c r="Z32" s="23" t="s">
        <v>653</v>
      </c>
      <c r="AA32" s="23">
        <v>1.379</v>
      </c>
      <c r="AB32" s="23">
        <v>3.6</v>
      </c>
      <c r="AC32" s="23"/>
      <c r="AD32"/>
      <c r="AE32" s="3"/>
      <c r="AI32" s="32"/>
      <c r="AQ32" s="98"/>
      <c r="AR32" s="99"/>
      <c r="AV32" s="98"/>
    </row>
    <row r="33" spans="1:48" x14ac:dyDescent="0.3">
      <c r="A33" s="12"/>
      <c r="B33" t="s">
        <v>365</v>
      </c>
      <c r="C33" s="21">
        <f t="shared" ref="C33:C38" si="9">VLOOKUP($B33,$Y$10:$AB$50,3,)</f>
        <v>0.27700000000000002</v>
      </c>
      <c r="D33" s="21">
        <f t="shared" ref="D33:D38" si="10">VLOOKUP($B33,$Y$10:$AB$50,4,)</f>
        <v>3.6</v>
      </c>
      <c r="E33" s="15">
        <v>3</v>
      </c>
      <c r="F33" s="15">
        <v>9</v>
      </c>
      <c r="G33" s="15">
        <v>9</v>
      </c>
      <c r="I33" t="s">
        <v>338</v>
      </c>
      <c r="J33" s="15">
        <f t="shared" si="8"/>
        <v>0.78400000000000003</v>
      </c>
      <c r="K33" s="15">
        <v>1.2</v>
      </c>
      <c r="Z33" s="23" t="s">
        <v>654</v>
      </c>
      <c r="AA33" s="23">
        <v>0.65</v>
      </c>
      <c r="AB33" s="23">
        <v>3.6</v>
      </c>
      <c r="AC33" s="23"/>
      <c r="AD33"/>
      <c r="AE33" s="3"/>
      <c r="AI33" s="32"/>
      <c r="AQ33" s="98"/>
      <c r="AR33" s="99"/>
      <c r="AV33" s="98"/>
    </row>
    <row r="34" spans="1:48" x14ac:dyDescent="0.3">
      <c r="A34" s="12"/>
      <c r="B34" t="s">
        <v>366</v>
      </c>
      <c r="C34" s="21">
        <f t="shared" si="9"/>
        <v>0.51700000000000002</v>
      </c>
      <c r="D34" s="21">
        <f t="shared" si="10"/>
        <v>3.6</v>
      </c>
      <c r="E34" s="15">
        <v>3</v>
      </c>
      <c r="F34" s="15">
        <v>9</v>
      </c>
      <c r="G34" s="15">
        <v>9</v>
      </c>
      <c r="I34" t="s">
        <v>339</v>
      </c>
      <c r="J34" s="15">
        <f t="shared" si="8"/>
        <v>0.78400000000000003</v>
      </c>
      <c r="K34" s="15">
        <v>1.2</v>
      </c>
      <c r="Y34" t="s">
        <v>368</v>
      </c>
      <c r="Z34" s="23" t="s">
        <v>260</v>
      </c>
      <c r="AA34" s="23">
        <v>0.32</v>
      </c>
      <c r="AB34" s="23">
        <v>3.6</v>
      </c>
      <c r="AC34" s="23"/>
      <c r="AD34"/>
      <c r="AE34" s="3"/>
      <c r="AI34" s="32"/>
    </row>
    <row r="35" spans="1:48" x14ac:dyDescent="0.3">
      <c r="A35" s="12"/>
      <c r="B35" t="s">
        <v>367</v>
      </c>
      <c r="C35" s="21">
        <f t="shared" si="9"/>
        <v>1.274</v>
      </c>
      <c r="D35" s="21">
        <f t="shared" si="10"/>
        <v>3.6</v>
      </c>
      <c r="E35" s="15">
        <v>3</v>
      </c>
      <c r="F35" s="15">
        <v>9</v>
      </c>
      <c r="G35" s="15">
        <v>9</v>
      </c>
      <c r="I35" t="s">
        <v>309</v>
      </c>
      <c r="J35" s="15">
        <f t="shared" si="8"/>
        <v>0.78400000000000003</v>
      </c>
      <c r="K35" s="15">
        <v>1.2</v>
      </c>
      <c r="Z35" s="23" t="s">
        <v>655</v>
      </c>
      <c r="AA35" s="23">
        <v>0.88600000000000001</v>
      </c>
      <c r="AB35" s="23">
        <v>3.6</v>
      </c>
      <c r="AC35" s="23"/>
      <c r="AD35"/>
      <c r="AE35" s="3"/>
      <c r="AI35" s="32"/>
    </row>
    <row r="36" spans="1:48" x14ac:dyDescent="0.3">
      <c r="A36" s="12"/>
      <c r="B36" t="s">
        <v>368</v>
      </c>
      <c r="C36" s="21">
        <f t="shared" si="9"/>
        <v>0.32</v>
      </c>
      <c r="D36" s="21">
        <f t="shared" si="10"/>
        <v>3.6</v>
      </c>
      <c r="E36" s="15">
        <v>3</v>
      </c>
      <c r="F36" s="15">
        <v>9</v>
      </c>
      <c r="G36" s="15">
        <v>9</v>
      </c>
      <c r="I36" t="s">
        <v>340</v>
      </c>
      <c r="J36" s="15">
        <f t="shared" si="8"/>
        <v>0.78400000000000003</v>
      </c>
      <c r="K36" s="15">
        <v>1.2</v>
      </c>
      <c r="Z36" s="23" t="s">
        <v>656</v>
      </c>
      <c r="AA36" s="23">
        <v>0.63200000000000001</v>
      </c>
      <c r="AB36" s="23">
        <v>3.6</v>
      </c>
      <c r="AC36" s="23"/>
      <c r="AD36"/>
      <c r="AE36" s="3"/>
      <c r="AI36" s="32"/>
    </row>
    <row r="37" spans="1:48" x14ac:dyDescent="0.3">
      <c r="A37" s="12"/>
      <c r="B37" t="s">
        <v>369</v>
      </c>
      <c r="C37" s="21">
        <f t="shared" si="9"/>
        <v>1.119</v>
      </c>
      <c r="D37" s="21">
        <f t="shared" si="10"/>
        <v>3.6</v>
      </c>
      <c r="E37" s="15">
        <v>3</v>
      </c>
      <c r="F37" s="15">
        <v>9</v>
      </c>
      <c r="G37" s="15">
        <v>9</v>
      </c>
      <c r="I37" t="s">
        <v>341</v>
      </c>
      <c r="J37" s="15">
        <f>VLOOKUP($I37,$AF$10:$AH$18,3,)</f>
        <v>0.72099999999999997</v>
      </c>
      <c r="K37" s="15">
        <v>1.2</v>
      </c>
      <c r="Z37" s="23" t="s">
        <v>657</v>
      </c>
      <c r="AA37" s="23">
        <v>0.82599999999999996</v>
      </c>
      <c r="AB37" s="23">
        <v>3.6</v>
      </c>
      <c r="AC37" s="23"/>
      <c r="AD37"/>
      <c r="AE37" s="3"/>
      <c r="AI37" s="32"/>
    </row>
    <row r="38" spans="1:48" x14ac:dyDescent="0.3">
      <c r="A38" s="12"/>
      <c r="B38" t="s">
        <v>370</v>
      </c>
      <c r="C38" s="21">
        <f t="shared" si="9"/>
        <v>0.96499999999999997</v>
      </c>
      <c r="D38" s="21">
        <f t="shared" si="10"/>
        <v>3.6</v>
      </c>
      <c r="E38" s="15">
        <v>3</v>
      </c>
      <c r="F38" s="15">
        <v>9</v>
      </c>
      <c r="G38" s="15">
        <v>9</v>
      </c>
      <c r="I38" t="s">
        <v>32</v>
      </c>
      <c r="J38" s="15">
        <f t="shared" ref="J38" si="11">J37</f>
        <v>0.72099999999999997</v>
      </c>
      <c r="K38" s="15">
        <v>1.2</v>
      </c>
      <c r="Z38" s="23" t="s">
        <v>658</v>
      </c>
      <c r="AA38" s="23">
        <v>0.224</v>
      </c>
      <c r="AB38" s="23">
        <v>3.6</v>
      </c>
      <c r="AC38" s="23"/>
      <c r="AD38"/>
      <c r="AE38" s="3"/>
      <c r="AI38" s="32"/>
    </row>
    <row r="39" spans="1:48" x14ac:dyDescent="0.3">
      <c r="A39" s="12"/>
      <c r="B39" t="s">
        <v>33</v>
      </c>
      <c r="C39" s="21">
        <f>C38</f>
        <v>0.96499999999999997</v>
      </c>
      <c r="D39" s="21">
        <f>D38</f>
        <v>3.6</v>
      </c>
      <c r="E39" s="15">
        <v>3</v>
      </c>
      <c r="F39" s="15">
        <v>9</v>
      </c>
      <c r="G39" s="15">
        <v>9</v>
      </c>
      <c r="I39" t="s">
        <v>342</v>
      </c>
      <c r="J39" s="15">
        <f>VLOOKUP($I39,$AF$10:$AH$18,3,)</f>
        <v>0.71499999999999997</v>
      </c>
      <c r="K39" s="15">
        <v>1.2</v>
      </c>
      <c r="Z39" s="23" t="s">
        <v>659</v>
      </c>
      <c r="AA39" s="23">
        <v>0.29499999999999998</v>
      </c>
      <c r="AB39" s="23">
        <v>3.6</v>
      </c>
      <c r="AC39" s="23"/>
      <c r="AD39"/>
      <c r="AE39" s="3"/>
      <c r="AI39" s="32"/>
      <c r="AJ39" s="23"/>
      <c r="AK39" s="23"/>
      <c r="AL39" s="23"/>
    </row>
    <row r="40" spans="1:48" x14ac:dyDescent="0.3">
      <c r="A40" s="12"/>
      <c r="B40" t="s">
        <v>371</v>
      </c>
      <c r="C40" s="21">
        <f>VLOOKUP($B40,$Y$10:$AB$50,3,)</f>
        <v>1.258</v>
      </c>
      <c r="D40" s="21">
        <f>VLOOKUP($B40,$Y$10:$AB$50,4,)</f>
        <v>3.6</v>
      </c>
      <c r="E40" s="15">
        <v>3</v>
      </c>
      <c r="F40" s="15">
        <v>9</v>
      </c>
      <c r="G40" s="15">
        <v>9</v>
      </c>
      <c r="I40" t="s">
        <v>34</v>
      </c>
      <c r="J40" s="15">
        <f>VLOOKUP($I40,$AF$10:$AH$18,3,)</f>
        <v>0.71699999999999997</v>
      </c>
      <c r="K40" s="15">
        <v>1.2</v>
      </c>
      <c r="Z40" s="23" t="s">
        <v>660</v>
      </c>
      <c r="AA40" s="23">
        <v>0.90900000000000003</v>
      </c>
      <c r="AB40" s="23">
        <v>3.6</v>
      </c>
      <c r="AC40" s="23"/>
      <c r="AD40"/>
      <c r="AE40" s="3"/>
      <c r="AI40" s="32"/>
    </row>
    <row r="41" spans="1:48" x14ac:dyDescent="0.3">
      <c r="A41" s="12"/>
      <c r="B41" t="s">
        <v>35</v>
      </c>
      <c r="C41" s="21">
        <f>VLOOKUP($B41,$Y$10:$AB$50,3,)</f>
        <v>0.84799999999999998</v>
      </c>
      <c r="D41" s="21">
        <f>VLOOKUP($B41,$Y$10:$AB$50,4,)</f>
        <v>3.6</v>
      </c>
      <c r="E41" s="15">
        <v>3</v>
      </c>
      <c r="F41" s="15">
        <v>9</v>
      </c>
      <c r="G41" s="15">
        <v>9</v>
      </c>
      <c r="I41" t="s">
        <v>343</v>
      </c>
      <c r="J41" s="15">
        <f>VLOOKUP($I41,$AF$10:$AH$18,3,)</f>
        <v>0.754</v>
      </c>
      <c r="K41" s="15">
        <v>1.2</v>
      </c>
      <c r="Y41" t="s">
        <v>369</v>
      </c>
      <c r="Z41" s="23" t="s">
        <v>261</v>
      </c>
      <c r="AA41" s="23">
        <v>1.119</v>
      </c>
      <c r="AB41" s="23">
        <v>3.6</v>
      </c>
      <c r="AC41" s="23"/>
      <c r="AD41"/>
      <c r="AE41" s="3"/>
      <c r="AI41" s="32"/>
    </row>
    <row r="42" spans="1:48" x14ac:dyDescent="0.3">
      <c r="A42" s="12"/>
      <c r="B42" t="s">
        <v>372</v>
      </c>
      <c r="C42" s="21">
        <f>VLOOKUP($B42,$Y$10:$AB$50,3,)</f>
        <v>0.98899999999999999</v>
      </c>
      <c r="D42" s="21">
        <f>VLOOKUP($B42,$Y$10:$AB$50,4,)</f>
        <v>3.6</v>
      </c>
      <c r="E42" s="15">
        <v>3</v>
      </c>
      <c r="F42" s="15">
        <v>9</v>
      </c>
      <c r="G42" s="15">
        <v>9</v>
      </c>
      <c r="I42" t="s">
        <v>344</v>
      </c>
      <c r="J42" s="15">
        <f>J50</f>
        <v>0.69699999999999995</v>
      </c>
      <c r="K42" s="15">
        <v>1.2</v>
      </c>
      <c r="Y42" t="s">
        <v>370</v>
      </c>
      <c r="Z42" s="23" t="s">
        <v>661</v>
      </c>
      <c r="AA42" s="23">
        <v>0.96499999999999997</v>
      </c>
      <c r="AB42" s="23">
        <v>3.6</v>
      </c>
      <c r="AC42" s="23"/>
      <c r="AD42"/>
      <c r="AE42" s="3"/>
      <c r="AI42" s="32"/>
    </row>
    <row r="43" spans="1:48" x14ac:dyDescent="0.3">
      <c r="A43" s="12"/>
      <c r="B43" t="s">
        <v>373</v>
      </c>
      <c r="C43" s="21">
        <f>C41</f>
        <v>0.84799999999999998</v>
      </c>
      <c r="D43" s="21">
        <f>D41</f>
        <v>3.6</v>
      </c>
      <c r="E43" s="15">
        <v>3</v>
      </c>
      <c r="F43" s="15">
        <v>9</v>
      </c>
      <c r="G43" s="15">
        <v>9</v>
      </c>
      <c r="I43" t="s">
        <v>345</v>
      </c>
      <c r="J43" s="15">
        <f>J42</f>
        <v>0.69699999999999995</v>
      </c>
      <c r="K43" s="15">
        <v>1.2</v>
      </c>
      <c r="Y43" t="s">
        <v>371</v>
      </c>
      <c r="Z43" s="23" t="s">
        <v>262</v>
      </c>
      <c r="AA43" s="23">
        <v>1.258</v>
      </c>
      <c r="AB43" s="23">
        <v>3.6</v>
      </c>
      <c r="AC43" s="23"/>
      <c r="AD43"/>
      <c r="AE43" s="3"/>
      <c r="AI43" s="32"/>
    </row>
    <row r="44" spans="1:48" x14ac:dyDescent="0.3">
      <c r="A44" s="12"/>
      <c r="B44" t="s">
        <v>374</v>
      </c>
      <c r="C44" s="21">
        <f>VLOOKUP($B44,$Y$10:$AB$50,3,)</f>
        <v>0.63700000000000001</v>
      </c>
      <c r="D44" s="21">
        <f>VLOOKUP($B44,$Y$10:$AB$50,4,)</f>
        <v>3.6</v>
      </c>
      <c r="E44" s="15">
        <v>3</v>
      </c>
      <c r="F44" s="15">
        <v>9</v>
      </c>
      <c r="G44" s="15">
        <v>9</v>
      </c>
      <c r="I44" t="s">
        <v>346</v>
      </c>
      <c r="J44" s="15">
        <f>VLOOKUP($I44,$AF$10:$AH$18,3,)</f>
        <v>0.90400000000000003</v>
      </c>
      <c r="K44" s="15">
        <v>1.2</v>
      </c>
      <c r="Y44" t="s">
        <v>35</v>
      </c>
      <c r="Z44" s="23" t="s">
        <v>318</v>
      </c>
      <c r="AA44" s="23">
        <v>0.84799999999999998</v>
      </c>
      <c r="AB44" s="23">
        <v>3.6</v>
      </c>
      <c r="AC44" s="23"/>
      <c r="AD44"/>
      <c r="AE44" s="3"/>
      <c r="AI44" s="32"/>
    </row>
    <row r="45" spans="1:48" x14ac:dyDescent="0.3">
      <c r="A45" s="12"/>
      <c r="B45" t="s">
        <v>375</v>
      </c>
      <c r="C45" s="21">
        <f>VLOOKUP($B45,$Y$10:$AB$50,3,)</f>
        <v>0.80400000000000005</v>
      </c>
      <c r="D45" s="21">
        <f>VLOOKUP($B45,$Y$10:$AB$50,4,)</f>
        <v>3.6</v>
      </c>
      <c r="E45" s="15">
        <v>3</v>
      </c>
      <c r="F45" s="15">
        <v>9</v>
      </c>
      <c r="G45" s="15">
        <v>9</v>
      </c>
      <c r="I45" t="s">
        <v>175</v>
      </c>
      <c r="J45" s="15">
        <f>J43</f>
        <v>0.69699999999999995</v>
      </c>
      <c r="K45" s="15">
        <v>1.2</v>
      </c>
      <c r="Z45" s="23" t="s">
        <v>662</v>
      </c>
      <c r="AA45" s="23">
        <v>0.83</v>
      </c>
      <c r="AB45" s="23">
        <v>3.6</v>
      </c>
      <c r="AC45" s="23"/>
      <c r="AD45"/>
      <c r="AE45" s="3"/>
      <c r="AI45" s="32"/>
    </row>
    <row r="46" spans="1:48" x14ac:dyDescent="0.3">
      <c r="A46" s="12"/>
      <c r="B46" t="s">
        <v>178</v>
      </c>
      <c r="C46" s="21">
        <f>C45</f>
        <v>0.80400000000000005</v>
      </c>
      <c r="D46" s="21">
        <f>D45</f>
        <v>3.6</v>
      </c>
      <c r="E46" s="15">
        <v>3</v>
      </c>
      <c r="F46" s="15">
        <v>9</v>
      </c>
      <c r="G46" s="15">
        <v>9</v>
      </c>
      <c r="I46" t="s">
        <v>347</v>
      </c>
      <c r="J46" s="15">
        <f>J45</f>
        <v>0.69699999999999995</v>
      </c>
      <c r="K46" s="15">
        <v>1.2</v>
      </c>
      <c r="Y46" t="s">
        <v>372</v>
      </c>
      <c r="Z46" s="23" t="s">
        <v>319</v>
      </c>
      <c r="AA46" s="23">
        <v>0.98899999999999999</v>
      </c>
      <c r="AB46" s="23">
        <v>3.6</v>
      </c>
      <c r="AC46" s="23"/>
      <c r="AD46"/>
      <c r="AE46" s="3"/>
      <c r="AI46" s="32"/>
    </row>
    <row r="47" spans="1:48" x14ac:dyDescent="0.3">
      <c r="A47" s="12"/>
      <c r="B47" t="s">
        <v>376</v>
      </c>
      <c r="C47" s="21">
        <f>VLOOKUP($B47,$Y$10:$AB$50,3,)</f>
        <v>0.84899999999999998</v>
      </c>
      <c r="D47" s="21">
        <f>VLOOKUP($B47,$Y$10:$AB$50,4,)</f>
        <v>3.6</v>
      </c>
      <c r="E47" s="15">
        <v>3</v>
      </c>
      <c r="F47" s="15">
        <v>9</v>
      </c>
      <c r="G47" s="15">
        <v>9</v>
      </c>
      <c r="I47" t="s">
        <v>348</v>
      </c>
      <c r="J47" s="15">
        <f t="shared" ref="J47:J49" si="12">J46</f>
        <v>0.69699999999999995</v>
      </c>
      <c r="K47" s="15">
        <v>1.2</v>
      </c>
      <c r="Y47" t="s">
        <v>374</v>
      </c>
      <c r="Z47" s="23" t="s">
        <v>320</v>
      </c>
      <c r="AA47" s="23">
        <v>0.63700000000000001</v>
      </c>
      <c r="AB47" s="23">
        <v>3.6</v>
      </c>
      <c r="AC47" s="23"/>
      <c r="AD47"/>
      <c r="AE47" s="3"/>
      <c r="AI47" s="32"/>
    </row>
    <row r="48" spans="1:48" x14ac:dyDescent="0.3">
      <c r="A48" s="12"/>
      <c r="B48" t="s">
        <v>377</v>
      </c>
      <c r="C48" s="21">
        <f>VLOOKUP($B48,$Y$10:$AB$50,3,)</f>
        <v>0.91200000000000003</v>
      </c>
      <c r="D48" s="21">
        <f>VLOOKUP($B48,$Y$10:$AB$50,4,)</f>
        <v>3.6</v>
      </c>
      <c r="E48" s="15">
        <v>3</v>
      </c>
      <c r="F48" s="15">
        <v>9</v>
      </c>
      <c r="G48" s="15">
        <v>9</v>
      </c>
      <c r="I48" t="s">
        <v>176</v>
      </c>
      <c r="J48" s="15">
        <f t="shared" si="12"/>
        <v>0.69699999999999995</v>
      </c>
      <c r="K48" s="15">
        <v>1.2</v>
      </c>
      <c r="Y48" t="s">
        <v>375</v>
      </c>
      <c r="Z48" s="23" t="s">
        <v>663</v>
      </c>
      <c r="AA48" s="23">
        <v>0.80400000000000005</v>
      </c>
      <c r="AB48" s="23">
        <v>3.6</v>
      </c>
      <c r="AC48" s="23"/>
      <c r="AD48"/>
      <c r="AE48" s="3"/>
      <c r="AI48" s="32"/>
    </row>
    <row r="49" spans="1:36" x14ac:dyDescent="0.3">
      <c r="A49" s="12"/>
      <c r="B49" t="s">
        <v>179</v>
      </c>
      <c r="C49" s="21">
        <f t="shared" ref="C49:D51" si="13">C48</f>
        <v>0.91200000000000003</v>
      </c>
      <c r="D49" s="21">
        <f t="shared" si="13"/>
        <v>3.6</v>
      </c>
      <c r="E49" s="15">
        <v>3</v>
      </c>
      <c r="F49" s="15">
        <v>9</v>
      </c>
      <c r="G49" s="15">
        <v>9</v>
      </c>
      <c r="I49" t="s">
        <v>177</v>
      </c>
      <c r="J49" s="15">
        <f t="shared" si="12"/>
        <v>0.69699999999999995</v>
      </c>
      <c r="K49" s="15">
        <v>1.2</v>
      </c>
      <c r="Y49" t="s">
        <v>376</v>
      </c>
      <c r="Z49" s="23" t="s">
        <v>321</v>
      </c>
      <c r="AA49" s="23">
        <v>0.84899999999999998</v>
      </c>
      <c r="AB49" s="23">
        <v>3.6</v>
      </c>
      <c r="AD49"/>
      <c r="AE49" s="3"/>
      <c r="AI49" s="32"/>
    </row>
    <row r="50" spans="1:36" x14ac:dyDescent="0.3">
      <c r="A50" s="12"/>
      <c r="B50" t="s">
        <v>180</v>
      </c>
      <c r="C50" s="21">
        <f t="shared" si="13"/>
        <v>0.91200000000000003</v>
      </c>
      <c r="D50" s="21">
        <f t="shared" si="13"/>
        <v>3.6</v>
      </c>
      <c r="E50" s="15">
        <v>3</v>
      </c>
      <c r="F50" s="15">
        <v>9</v>
      </c>
      <c r="G50" s="15">
        <v>9</v>
      </c>
      <c r="I50" t="s">
        <v>36</v>
      </c>
      <c r="J50" s="15">
        <f>VLOOKUP($I50,$AF$10:$AH$18,3,)</f>
        <v>0.69699999999999995</v>
      </c>
      <c r="K50" s="15">
        <v>1.2</v>
      </c>
      <c r="Y50" t="s">
        <v>377</v>
      </c>
      <c r="Z50" s="23" t="s">
        <v>664</v>
      </c>
      <c r="AA50" s="23">
        <v>0.91200000000000003</v>
      </c>
      <c r="AB50" s="23">
        <v>3.6</v>
      </c>
      <c r="AD50"/>
      <c r="AE50" s="3"/>
      <c r="AI50" s="32"/>
    </row>
    <row r="51" spans="1:36" x14ac:dyDescent="0.3">
      <c r="A51" s="12"/>
      <c r="B51" t="s">
        <v>37</v>
      </c>
      <c r="C51" s="21">
        <f t="shared" si="13"/>
        <v>0.91200000000000003</v>
      </c>
      <c r="D51" s="21">
        <f t="shared" si="13"/>
        <v>3.6</v>
      </c>
      <c r="E51" s="15">
        <v>3</v>
      </c>
      <c r="F51" s="15">
        <v>9</v>
      </c>
      <c r="G51" s="15">
        <v>9</v>
      </c>
      <c r="J51" s="15"/>
      <c r="K51" s="15"/>
      <c r="AD51" s="12"/>
      <c r="AJ51" s="32"/>
    </row>
    <row r="52" spans="1:36" x14ac:dyDescent="0.3">
      <c r="A52" s="12"/>
      <c r="C52" s="21"/>
      <c r="D52" s="21"/>
      <c r="E52" s="15"/>
      <c r="F52" s="15"/>
      <c r="G52" s="15"/>
      <c r="J52" s="15"/>
      <c r="K52" s="15"/>
      <c r="AD52" s="12"/>
      <c r="AJ52" s="32"/>
    </row>
    <row r="53" spans="1:36" x14ac:dyDescent="0.3">
      <c r="A53" s="12"/>
      <c r="C53" s="21"/>
      <c r="D53" s="21"/>
      <c r="E53" s="15"/>
      <c r="F53" s="15"/>
      <c r="G53" s="15"/>
      <c r="J53" s="15"/>
      <c r="K53" s="15"/>
      <c r="AD53" s="12"/>
      <c r="AJ53" s="32"/>
    </row>
    <row r="54" spans="1:36" x14ac:dyDescent="0.3">
      <c r="A54" s="12"/>
      <c r="C54" s="21"/>
      <c r="D54" s="21"/>
      <c r="E54" s="15"/>
      <c r="F54" s="15"/>
      <c r="G54" s="15"/>
      <c r="J54" s="15"/>
      <c r="K54" s="15"/>
      <c r="AD54" s="12"/>
      <c r="AJ54" s="32"/>
    </row>
    <row r="55" spans="1:36" x14ac:dyDescent="0.3">
      <c r="A55" s="12"/>
      <c r="C55" s="21"/>
      <c r="D55" s="21"/>
      <c r="E55" s="15"/>
      <c r="F55" s="15"/>
      <c r="G55" s="15"/>
      <c r="J55" s="15"/>
      <c r="K55" s="15"/>
      <c r="AD55" s="12"/>
    </row>
    <row r="56" spans="1:36" x14ac:dyDescent="0.3">
      <c r="A56" s="12"/>
      <c r="C56" s="21"/>
      <c r="D56" s="21"/>
      <c r="E56" s="15"/>
      <c r="F56" s="15"/>
      <c r="G56" s="15"/>
      <c r="J56" s="15"/>
      <c r="K56" s="15"/>
      <c r="AD56" s="12"/>
    </row>
    <row r="57" spans="1:36" x14ac:dyDescent="0.3">
      <c r="A57" s="12"/>
      <c r="C57" s="21"/>
      <c r="D57" s="21"/>
      <c r="E57" s="15"/>
      <c r="F57" s="15"/>
      <c r="G57" s="15"/>
      <c r="J57" s="15"/>
      <c r="K57" s="15"/>
      <c r="AD57" s="12"/>
    </row>
    <row r="58" spans="1:36" x14ac:dyDescent="0.3">
      <c r="A58" s="12"/>
      <c r="C58" s="21"/>
      <c r="D58" s="21"/>
      <c r="E58" s="15"/>
      <c r="F58" s="15"/>
      <c r="G58" s="15"/>
      <c r="J58" s="15"/>
      <c r="K58" s="15"/>
      <c r="AD58" s="12"/>
      <c r="AI58" s="32"/>
    </row>
    <row r="59" spans="1:36" x14ac:dyDescent="0.3">
      <c r="A59" s="12"/>
      <c r="C59" s="21"/>
      <c r="D59" s="21"/>
      <c r="E59" s="15"/>
      <c r="F59" s="15"/>
      <c r="G59" s="15"/>
      <c r="J59" s="15"/>
      <c r="K59" s="15"/>
      <c r="AD59" s="12"/>
    </row>
    <row r="60" spans="1:36" x14ac:dyDescent="0.3">
      <c r="A60" s="12"/>
      <c r="C60" s="21"/>
      <c r="D60" s="21"/>
      <c r="E60" s="15"/>
      <c r="F60" s="15"/>
      <c r="G60" s="15"/>
      <c r="J60" s="15"/>
      <c r="K60" s="15"/>
      <c r="AD60" s="12"/>
    </row>
    <row r="61" spans="1:36" x14ac:dyDescent="0.3">
      <c r="A61" s="12"/>
      <c r="C61" s="21"/>
      <c r="D61" s="21"/>
      <c r="E61" s="15"/>
      <c r="F61" s="15"/>
      <c r="G61" s="15"/>
      <c r="J61" s="15"/>
      <c r="K61" s="15"/>
      <c r="AD61" s="12"/>
    </row>
    <row r="62" spans="1:36" x14ac:dyDescent="0.3">
      <c r="A62" s="12"/>
      <c r="C62" s="21"/>
      <c r="D62" s="21"/>
      <c r="E62" s="15"/>
      <c r="F62" s="15"/>
      <c r="G62" s="15"/>
      <c r="J62" s="15"/>
      <c r="K62" s="15"/>
      <c r="AD62" s="12"/>
    </row>
    <row r="63" spans="1:36" x14ac:dyDescent="0.3">
      <c r="A63" s="12"/>
      <c r="C63" s="21"/>
      <c r="D63" s="21"/>
      <c r="E63" s="15"/>
      <c r="F63" s="15"/>
      <c r="G63" s="15"/>
      <c r="J63" s="15"/>
      <c r="K63" s="15"/>
      <c r="AD63" s="12"/>
    </row>
    <row r="64" spans="1:36" x14ac:dyDescent="0.3">
      <c r="A64" s="12"/>
      <c r="C64" s="21"/>
      <c r="D64" s="21"/>
      <c r="E64" s="15"/>
      <c r="F64" s="15"/>
      <c r="G64" s="15"/>
      <c r="J64" s="15"/>
      <c r="K64" s="15"/>
      <c r="AD64" s="12"/>
    </row>
    <row r="65" spans="1:36" x14ac:dyDescent="0.3">
      <c r="A65" s="12"/>
      <c r="C65" s="21"/>
      <c r="D65" s="21"/>
      <c r="E65" s="15"/>
      <c r="F65" s="15"/>
      <c r="G65" s="15"/>
      <c r="J65" s="15"/>
      <c r="K65" s="15"/>
      <c r="AD65" s="12"/>
      <c r="AI65" s="32"/>
    </row>
    <row r="66" spans="1:36" x14ac:dyDescent="0.3">
      <c r="A66" s="12"/>
      <c r="C66" s="21"/>
      <c r="D66" s="21"/>
      <c r="E66" s="15"/>
      <c r="F66" s="15"/>
      <c r="G66" s="15"/>
      <c r="J66" s="15"/>
      <c r="K66" s="15"/>
      <c r="AD66" s="12"/>
      <c r="AI66" s="32"/>
      <c r="AJ66" s="32"/>
    </row>
    <row r="67" spans="1:36" x14ac:dyDescent="0.3">
      <c r="A67" s="12"/>
      <c r="C67" s="21"/>
      <c r="D67" s="21"/>
      <c r="E67" s="15"/>
      <c r="F67" s="15"/>
      <c r="G67" s="15"/>
      <c r="J67" s="15"/>
      <c r="K67" s="15"/>
      <c r="AD67" s="12"/>
      <c r="AE67" s="23"/>
      <c r="AF67" s="23"/>
      <c r="AH67" s="32"/>
      <c r="AI67" s="32"/>
      <c r="AJ67" s="32"/>
    </row>
    <row r="68" spans="1:36" x14ac:dyDescent="0.3">
      <c r="A68" s="12"/>
      <c r="C68" s="21"/>
      <c r="D68" s="21"/>
      <c r="E68" s="15"/>
      <c r="F68" s="15"/>
      <c r="G68" s="15"/>
      <c r="J68" s="15"/>
      <c r="K68" s="15"/>
      <c r="AD68" s="12"/>
      <c r="AE68" s="23"/>
      <c r="AF68" s="23"/>
      <c r="AJ68" s="32"/>
    </row>
    <row r="69" spans="1:36" x14ac:dyDescent="0.3">
      <c r="A69" s="12"/>
      <c r="C69" s="21"/>
      <c r="D69" s="21"/>
      <c r="E69" s="15"/>
      <c r="F69" s="15"/>
      <c r="G69" s="15"/>
      <c r="J69" s="15"/>
      <c r="K69" s="15"/>
      <c r="AD69" s="12"/>
      <c r="AE69" s="23"/>
      <c r="AF69" s="23"/>
      <c r="AJ69" s="32"/>
    </row>
    <row r="70" spans="1:36" x14ac:dyDescent="0.3">
      <c r="A70" s="12"/>
      <c r="C70" s="21"/>
      <c r="D70" s="21"/>
      <c r="E70" s="15"/>
      <c r="F70" s="15"/>
      <c r="G70" s="15"/>
      <c r="AD70" s="12"/>
      <c r="AE70" s="23"/>
      <c r="AF70" s="23"/>
      <c r="AH70" s="32"/>
      <c r="AJ70" s="32"/>
    </row>
    <row r="71" spans="1:36" x14ac:dyDescent="0.3">
      <c r="A71" s="12"/>
      <c r="C71" s="21"/>
      <c r="D71" s="21"/>
      <c r="E71" s="15"/>
      <c r="F71" s="15"/>
      <c r="G71" s="15"/>
      <c r="AB71" s="23"/>
      <c r="AD71" s="12"/>
      <c r="AE71" s="23"/>
      <c r="AH71" s="32"/>
    </row>
    <row r="72" spans="1:36" x14ac:dyDescent="0.3">
      <c r="A72" s="12"/>
      <c r="C72" s="21"/>
      <c r="D72" s="21"/>
      <c r="E72" s="15"/>
      <c r="F72" s="15"/>
      <c r="G72" s="15"/>
      <c r="AD72" s="12"/>
      <c r="AE72" s="23"/>
      <c r="AH72" s="32"/>
    </row>
    <row r="73" spans="1:36" x14ac:dyDescent="0.3">
      <c r="A73" s="12"/>
      <c r="C73" s="21"/>
      <c r="D73" s="21"/>
      <c r="E73" s="15"/>
      <c r="F73" s="15"/>
      <c r="G73" s="15"/>
      <c r="AD73" s="12"/>
      <c r="AE73" s="23"/>
      <c r="AH73" s="32"/>
    </row>
    <row r="74" spans="1:36" x14ac:dyDescent="0.3">
      <c r="A74" s="12"/>
      <c r="C74" s="21"/>
      <c r="D74" s="21"/>
      <c r="E74" s="15"/>
      <c r="F74" s="15"/>
      <c r="G74" s="15"/>
      <c r="AD74" s="12"/>
      <c r="AE74" s="23"/>
      <c r="AH74" s="32"/>
    </row>
    <row r="75" spans="1:36" x14ac:dyDescent="0.3">
      <c r="A75" s="12"/>
      <c r="C75" s="21"/>
      <c r="D75" s="21"/>
      <c r="E75" s="15"/>
      <c r="F75" s="15"/>
      <c r="G75" s="15"/>
      <c r="J75" s="15"/>
      <c r="K75" s="15"/>
      <c r="AD75" s="12"/>
      <c r="AE75" s="23"/>
      <c r="AH75" s="32"/>
    </row>
    <row r="76" spans="1:36" x14ac:dyDescent="0.3">
      <c r="A76" s="12"/>
      <c r="C76" s="21"/>
      <c r="D76" s="21"/>
      <c r="E76" s="15"/>
      <c r="F76" s="15"/>
      <c r="G76" s="15"/>
      <c r="J76" s="15"/>
      <c r="K76" s="15"/>
      <c r="AD76" s="12"/>
      <c r="AE76" s="23"/>
    </row>
    <row r="77" spans="1:36" x14ac:dyDescent="0.3">
      <c r="A77" s="12"/>
      <c r="C77" s="21"/>
      <c r="D77" s="21"/>
      <c r="E77" s="15"/>
      <c r="F77" s="15"/>
      <c r="G77" s="15"/>
      <c r="J77" s="15"/>
      <c r="K77" s="15"/>
      <c r="AD77" s="12"/>
      <c r="AE77" s="23"/>
    </row>
    <row r="78" spans="1:36" x14ac:dyDescent="0.3">
      <c r="A78" s="12"/>
      <c r="C78" s="21"/>
      <c r="D78" s="21"/>
      <c r="E78" s="15"/>
      <c r="F78" s="15"/>
      <c r="G78" s="15"/>
      <c r="J78" s="15"/>
      <c r="K78" s="15"/>
      <c r="AD78" s="12"/>
      <c r="AE78" s="23"/>
    </row>
    <row r="79" spans="1:36" x14ac:dyDescent="0.3">
      <c r="A79" s="12"/>
      <c r="C79" s="21"/>
      <c r="D79" s="21"/>
      <c r="E79" s="15"/>
      <c r="F79" s="15"/>
      <c r="G79" s="15"/>
      <c r="J79" s="15"/>
      <c r="K79" s="15"/>
      <c r="AD79" s="12"/>
      <c r="AE79" s="23"/>
    </row>
    <row r="80" spans="1:36" x14ac:dyDescent="0.3">
      <c r="A80" s="12"/>
      <c r="C80" s="21"/>
      <c r="D80" s="21"/>
      <c r="E80" s="15"/>
      <c r="F80" s="15"/>
      <c r="G80" s="15"/>
      <c r="J80" s="15"/>
      <c r="K80" s="15"/>
      <c r="AD80" s="12"/>
      <c r="AE80" s="23"/>
    </row>
    <row r="81" spans="1:31" x14ac:dyDescent="0.3">
      <c r="A81" s="12"/>
      <c r="C81" s="21"/>
      <c r="D81" s="21"/>
      <c r="E81" s="15"/>
      <c r="F81" s="15"/>
      <c r="G81" s="15"/>
      <c r="J81" s="15"/>
      <c r="K81" s="15"/>
      <c r="AD81" s="12"/>
      <c r="AE81" s="23"/>
    </row>
    <row r="82" spans="1:31" x14ac:dyDescent="0.3">
      <c r="A82" s="12"/>
      <c r="C82" s="21"/>
      <c r="D82" s="21"/>
      <c r="E82" s="15"/>
      <c r="F82" s="15"/>
      <c r="G82" s="15"/>
      <c r="J82" s="15"/>
      <c r="K82" s="15"/>
      <c r="AD82" s="12"/>
      <c r="AE82" s="23"/>
    </row>
    <row r="83" spans="1:31" x14ac:dyDescent="0.3">
      <c r="A83" s="12"/>
      <c r="C83" s="21"/>
      <c r="D83" s="21"/>
      <c r="E83" s="15"/>
      <c r="F83" s="15"/>
      <c r="G83" s="15"/>
      <c r="J83" s="15"/>
      <c r="K83" s="15"/>
      <c r="AD83" s="12"/>
      <c r="AE83" s="23"/>
    </row>
    <row r="84" spans="1:31" x14ac:dyDescent="0.3">
      <c r="A84" s="12"/>
      <c r="C84" s="21"/>
      <c r="D84" s="21"/>
      <c r="E84" s="15"/>
      <c r="F84" s="15"/>
      <c r="G84" s="15"/>
      <c r="J84" s="15"/>
      <c r="K84" s="15"/>
      <c r="AD84" s="12"/>
      <c r="AE84" s="23"/>
    </row>
    <row r="85" spans="1:31" x14ac:dyDescent="0.3">
      <c r="A85" s="12"/>
      <c r="C85" s="21"/>
      <c r="D85" s="21"/>
      <c r="E85" s="15"/>
      <c r="F85" s="15"/>
      <c r="G85" s="15"/>
      <c r="J85" s="15"/>
      <c r="K85" s="15"/>
      <c r="AD85" s="12"/>
      <c r="AE85" s="23"/>
    </row>
    <row r="86" spans="1:31" x14ac:dyDescent="0.3">
      <c r="A86" s="12"/>
      <c r="C86" s="21"/>
      <c r="D86" s="21"/>
      <c r="E86" s="15"/>
      <c r="F86" s="15"/>
      <c r="G86" s="15"/>
      <c r="J86" s="15"/>
      <c r="K86" s="15"/>
      <c r="AD86" s="12"/>
      <c r="AE86" s="23"/>
    </row>
    <row r="87" spans="1:31" x14ac:dyDescent="0.3">
      <c r="A87" s="12"/>
      <c r="C87" s="21"/>
      <c r="D87" s="21"/>
      <c r="E87" s="15"/>
      <c r="F87" s="15"/>
      <c r="G87" s="15"/>
      <c r="J87" s="15"/>
      <c r="K87" s="15"/>
      <c r="AD87" s="12"/>
      <c r="AE87" s="23"/>
    </row>
    <row r="88" spans="1:31" x14ac:dyDescent="0.3">
      <c r="A88" s="12"/>
      <c r="C88" s="21"/>
      <c r="D88" s="21"/>
      <c r="E88" s="15"/>
      <c r="F88" s="15"/>
      <c r="G88" s="15"/>
      <c r="J88" s="15"/>
      <c r="K88" s="15"/>
      <c r="AD88" s="12"/>
      <c r="AE88" s="23"/>
    </row>
    <row r="89" spans="1:31" x14ac:dyDescent="0.3">
      <c r="A89" s="12"/>
      <c r="C89" s="21"/>
      <c r="D89" s="21"/>
      <c r="E89" s="15"/>
      <c r="F89" s="15"/>
      <c r="G89" s="15"/>
      <c r="J89" s="15"/>
      <c r="K89" s="15"/>
      <c r="AD89" s="12"/>
      <c r="AE89" s="23"/>
    </row>
    <row r="90" spans="1:31" x14ac:dyDescent="0.3">
      <c r="A90" s="12"/>
      <c r="C90" s="21"/>
      <c r="D90" s="21"/>
      <c r="E90" s="15"/>
      <c r="F90" s="15"/>
      <c r="G90" s="15"/>
      <c r="J90" s="15"/>
      <c r="K90" s="15"/>
      <c r="AD90" s="12"/>
      <c r="AE90" s="23"/>
    </row>
    <row r="91" spans="1:31" x14ac:dyDescent="0.3">
      <c r="A91" s="12"/>
      <c r="C91" s="21"/>
      <c r="D91" s="21"/>
      <c r="E91" s="15"/>
      <c r="F91" s="15"/>
      <c r="G91" s="15"/>
      <c r="J91" s="15"/>
      <c r="K91" s="15"/>
      <c r="AD91" s="12"/>
      <c r="AE91" s="23"/>
    </row>
    <row r="92" spans="1:31" x14ac:dyDescent="0.3">
      <c r="A92" s="12"/>
      <c r="C92" s="21"/>
      <c r="D92" s="21"/>
      <c r="E92" s="15"/>
      <c r="F92" s="15"/>
      <c r="G92" s="15"/>
      <c r="AD92" s="12"/>
      <c r="AE92" s="23"/>
    </row>
    <row r="93" spans="1:31" x14ac:dyDescent="0.3">
      <c r="A93" s="12"/>
      <c r="C93" s="21"/>
      <c r="D93" s="21"/>
      <c r="E93" s="15"/>
      <c r="F93" s="15"/>
      <c r="G93" s="15"/>
      <c r="AD93" s="12"/>
      <c r="AE93" s="23"/>
    </row>
    <row r="94" spans="1:31" x14ac:dyDescent="0.3">
      <c r="A94" s="12"/>
      <c r="C94" s="21"/>
      <c r="D94" s="21"/>
      <c r="E94" s="15"/>
      <c r="F94" s="15"/>
      <c r="G94" s="15"/>
      <c r="AD94" s="12"/>
      <c r="AE94" s="23"/>
    </row>
    <row r="95" spans="1:31" x14ac:dyDescent="0.3">
      <c r="A95" s="12"/>
      <c r="C95" s="21"/>
      <c r="D95" s="21"/>
      <c r="E95" s="15"/>
      <c r="F95" s="15"/>
      <c r="G95" s="15"/>
      <c r="AD95" s="12"/>
      <c r="AE95" s="23"/>
    </row>
    <row r="96" spans="1:31" x14ac:dyDescent="0.3">
      <c r="A96" s="12"/>
      <c r="C96" s="21"/>
      <c r="D96" s="21"/>
      <c r="E96" s="15"/>
      <c r="F96" s="15"/>
      <c r="G96" s="15"/>
      <c r="AD96" s="12"/>
      <c r="AE96" s="23"/>
    </row>
    <row r="97" spans="1:34" x14ac:dyDescent="0.3">
      <c r="A97" s="12"/>
      <c r="C97" s="21"/>
      <c r="D97" s="21"/>
      <c r="E97" s="15"/>
      <c r="F97" s="15"/>
      <c r="G97" s="15"/>
      <c r="AD97" s="12"/>
      <c r="AE97" s="23"/>
    </row>
    <row r="98" spans="1:34" x14ac:dyDescent="0.3">
      <c r="A98" s="12"/>
      <c r="C98" s="21"/>
      <c r="D98" s="21"/>
      <c r="E98" s="15"/>
      <c r="F98" s="15"/>
      <c r="G98" s="15"/>
      <c r="AD98" s="12"/>
      <c r="AE98" s="23"/>
    </row>
    <row r="99" spans="1:34" x14ac:dyDescent="0.3">
      <c r="A99" s="12"/>
      <c r="C99" s="21"/>
      <c r="D99" s="21"/>
      <c r="E99" s="15"/>
      <c r="F99" s="15"/>
      <c r="G99" s="15"/>
      <c r="AD99" s="12"/>
      <c r="AE99" s="23"/>
    </row>
    <row r="100" spans="1:34" x14ac:dyDescent="0.3">
      <c r="A100" s="12"/>
      <c r="C100" s="21"/>
      <c r="D100" s="21"/>
      <c r="E100" s="15"/>
      <c r="F100" s="15"/>
      <c r="G100" s="15"/>
      <c r="AD100" s="12"/>
      <c r="AE100" s="23"/>
    </row>
    <row r="101" spans="1:34" x14ac:dyDescent="0.3">
      <c r="A101" s="12"/>
      <c r="C101" s="21"/>
      <c r="D101" s="21"/>
      <c r="E101" s="15"/>
      <c r="F101" s="15"/>
      <c r="G101" s="15"/>
      <c r="AD101" s="12"/>
      <c r="AE101" s="23"/>
    </row>
    <row r="102" spans="1:34" x14ac:dyDescent="0.3">
      <c r="A102" s="12"/>
      <c r="C102" s="21"/>
      <c r="D102" s="21"/>
      <c r="E102" s="15"/>
      <c r="F102" s="15"/>
      <c r="G102" s="15"/>
      <c r="AD102" s="12"/>
      <c r="AE102" s="23"/>
      <c r="AF102" s="23"/>
      <c r="AG102" s="23"/>
      <c r="AH102" s="32"/>
    </row>
    <row r="103" spans="1:34" x14ac:dyDescent="0.3">
      <c r="A103" s="12"/>
      <c r="C103" s="21"/>
      <c r="D103" s="21"/>
      <c r="E103" s="15"/>
      <c r="F103" s="15"/>
      <c r="G103" s="15"/>
      <c r="AD103" s="12"/>
      <c r="AE103" s="23"/>
      <c r="AF103" s="23"/>
      <c r="AG103" s="23"/>
      <c r="AH103" s="32"/>
    </row>
    <row r="104" spans="1:34" x14ac:dyDescent="0.3">
      <c r="A104" s="12"/>
      <c r="C104" s="21"/>
      <c r="D104" s="21"/>
      <c r="E104" s="15"/>
      <c r="F104" s="15"/>
      <c r="G104" s="15"/>
      <c r="AD104" s="12"/>
      <c r="AE104" s="23"/>
    </row>
    <row r="105" spans="1:34" x14ac:dyDescent="0.3">
      <c r="A105" s="12"/>
      <c r="C105" s="21"/>
      <c r="D105" s="21"/>
      <c r="E105" s="15"/>
      <c r="F105" s="15"/>
      <c r="G105" s="15"/>
      <c r="AD105" s="12"/>
      <c r="AE105" s="23"/>
    </row>
    <row r="106" spans="1:34" x14ac:dyDescent="0.3">
      <c r="A106" s="12"/>
      <c r="C106" s="21"/>
      <c r="D106" s="21"/>
      <c r="E106" s="15"/>
      <c r="F106" s="15"/>
      <c r="G106" s="15"/>
      <c r="AD106" s="12"/>
      <c r="AE106" s="23"/>
    </row>
    <row r="107" spans="1:34" x14ac:dyDescent="0.3">
      <c r="A107" s="12"/>
      <c r="C107" s="21"/>
      <c r="D107" s="21"/>
      <c r="E107" s="15"/>
      <c r="F107" s="15"/>
      <c r="G107" s="15"/>
      <c r="AD107" s="12"/>
      <c r="AE107" s="23"/>
    </row>
    <row r="108" spans="1:34" x14ac:dyDescent="0.3">
      <c r="A108" s="12"/>
      <c r="C108" s="21"/>
      <c r="D108" s="21"/>
      <c r="E108" s="15"/>
      <c r="F108" s="15"/>
      <c r="G108" s="15"/>
      <c r="AD108" s="12"/>
      <c r="AE108" s="23"/>
    </row>
    <row r="109" spans="1:34" x14ac:dyDescent="0.3">
      <c r="A109" s="12"/>
      <c r="C109" s="21"/>
      <c r="D109" s="21"/>
      <c r="E109" s="15"/>
      <c r="F109" s="15"/>
      <c r="G109" s="15"/>
      <c r="AD109" s="12"/>
      <c r="AE109" s="23"/>
    </row>
    <row r="110" spans="1:34" x14ac:dyDescent="0.3">
      <c r="A110" s="12"/>
      <c r="C110" s="21"/>
      <c r="D110" s="21"/>
      <c r="E110" s="15"/>
      <c r="F110" s="15"/>
      <c r="G110" s="15"/>
      <c r="AD110" s="12"/>
      <c r="AE110" s="23"/>
    </row>
    <row r="111" spans="1:34" x14ac:dyDescent="0.3">
      <c r="A111" s="12"/>
      <c r="C111" s="21"/>
      <c r="D111" s="21"/>
      <c r="E111" s="15"/>
      <c r="F111" s="15"/>
      <c r="G111" s="15"/>
      <c r="AD111" s="12"/>
      <c r="AE111" s="23"/>
    </row>
    <row r="112" spans="1:34" x14ac:dyDescent="0.3">
      <c r="AD112" s="10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F9B7-1D11-4079-B776-8F062B79614F}">
  <dimension ref="A1:AC113"/>
  <sheetViews>
    <sheetView topLeftCell="A6" workbookViewId="0">
      <selection activeCell="A33" sqref="A33"/>
    </sheetView>
  </sheetViews>
  <sheetFormatPr defaultRowHeight="14.4" x14ac:dyDescent="0.3"/>
  <sheetData>
    <row r="1" spans="1:29" ht="18" x14ac:dyDescent="0.35">
      <c r="A1" s="5" t="s">
        <v>281</v>
      </c>
    </row>
    <row r="2" spans="1:29" x14ac:dyDescent="0.3">
      <c r="A2" s="6" t="s">
        <v>39</v>
      </c>
      <c r="B2" s="6" t="s">
        <v>40</v>
      </c>
      <c r="C2" s="6" t="s">
        <v>41</v>
      </c>
      <c r="D2" s="6" t="s">
        <v>42</v>
      </c>
      <c r="E2" s="6" t="s">
        <v>43</v>
      </c>
      <c r="F2" s="6" t="s">
        <v>44</v>
      </c>
      <c r="G2" s="6" t="s">
        <v>45</v>
      </c>
      <c r="H2" s="6" t="s">
        <v>46</v>
      </c>
      <c r="I2" s="6" t="s">
        <v>47</v>
      </c>
      <c r="J2" s="6" t="s">
        <v>48</v>
      </c>
      <c r="K2" s="6" t="s">
        <v>49</v>
      </c>
      <c r="L2" s="6" t="s">
        <v>50</v>
      </c>
      <c r="M2" s="6" t="s">
        <v>51</v>
      </c>
      <c r="N2" s="6" t="s">
        <v>52</v>
      </c>
      <c r="O2" s="6" t="s">
        <v>53</v>
      </c>
      <c r="P2" s="6" t="s">
        <v>54</v>
      </c>
      <c r="Q2" s="7" t="s">
        <v>55</v>
      </c>
      <c r="R2" s="7" t="s">
        <v>56</v>
      </c>
      <c r="S2" s="6" t="s">
        <v>57</v>
      </c>
      <c r="T2" s="6" t="s">
        <v>58</v>
      </c>
      <c r="U2" s="6" t="s">
        <v>59</v>
      </c>
      <c r="V2" s="6" t="s">
        <v>60</v>
      </c>
      <c r="W2" s="6" t="s">
        <v>61</v>
      </c>
      <c r="X2" s="6" t="s">
        <v>0</v>
      </c>
      <c r="Y2" s="6" t="s">
        <v>62</v>
      </c>
      <c r="Z2" s="6" t="s">
        <v>63</v>
      </c>
    </row>
    <row r="3" spans="1:29" x14ac:dyDescent="0.3">
      <c r="A3" s="27" t="s">
        <v>282</v>
      </c>
    </row>
    <row r="5" spans="1:29" x14ac:dyDescent="0.3">
      <c r="A5" s="2" t="s">
        <v>283</v>
      </c>
      <c r="I5" s="2" t="s">
        <v>284</v>
      </c>
      <c r="J5" s="2"/>
      <c r="K5" s="2"/>
      <c r="L5" s="2"/>
      <c r="M5" s="2"/>
      <c r="N5" s="2"/>
      <c r="O5" s="2"/>
      <c r="P5" s="2"/>
      <c r="Q5" s="2" t="s">
        <v>285</v>
      </c>
      <c r="R5" s="2"/>
      <c r="S5" s="2"/>
      <c r="T5" s="2"/>
      <c r="U5" s="2"/>
      <c r="V5" s="2"/>
      <c r="W5" s="2"/>
      <c r="X5" s="2"/>
      <c r="Y5" s="2" t="s">
        <v>286</v>
      </c>
    </row>
    <row r="6" spans="1:29" x14ac:dyDescent="0.3">
      <c r="A6" s="9" t="s">
        <v>235</v>
      </c>
      <c r="B6" s="9"/>
      <c r="C6" s="9"/>
      <c r="D6" s="9"/>
      <c r="E6" s="9"/>
      <c r="F6" s="9"/>
      <c r="G6" s="9"/>
      <c r="H6" s="9"/>
      <c r="I6" s="9" t="s">
        <v>237</v>
      </c>
      <c r="J6" s="9"/>
      <c r="K6" s="9"/>
      <c r="L6" s="9"/>
      <c r="M6" s="9"/>
      <c r="N6" s="9"/>
      <c r="O6" s="9"/>
      <c r="P6" s="9"/>
      <c r="Q6" s="9" t="s">
        <v>239</v>
      </c>
      <c r="R6" s="9"/>
      <c r="S6" s="9"/>
      <c r="T6" s="9"/>
      <c r="U6" s="9"/>
      <c r="V6" s="9"/>
      <c r="W6" s="9"/>
      <c r="X6" s="9"/>
      <c r="Y6" s="9" t="s">
        <v>241</v>
      </c>
    </row>
    <row r="7" spans="1:29" x14ac:dyDescent="0.3">
      <c r="A7" s="11"/>
      <c r="B7" s="25" t="s">
        <v>181</v>
      </c>
      <c r="C7" s="25" t="s">
        <v>30</v>
      </c>
      <c r="D7" s="25" t="s">
        <v>29</v>
      </c>
      <c r="E7" s="4" t="s">
        <v>31</v>
      </c>
      <c r="F7" s="4"/>
      <c r="G7" s="4"/>
      <c r="H7" s="4"/>
      <c r="I7" s="11"/>
      <c r="J7" s="25" t="s">
        <v>181</v>
      </c>
      <c r="K7" s="25" t="s">
        <v>30</v>
      </c>
      <c r="L7" s="25" t="s">
        <v>29</v>
      </c>
      <c r="M7" s="4" t="s">
        <v>31</v>
      </c>
      <c r="N7" s="4"/>
      <c r="O7" s="4"/>
      <c r="P7" s="4"/>
      <c r="Q7" s="11"/>
      <c r="R7" s="25" t="s">
        <v>181</v>
      </c>
      <c r="S7" s="25" t="s">
        <v>30</v>
      </c>
      <c r="T7" s="25" t="s">
        <v>29</v>
      </c>
      <c r="U7" s="4" t="s">
        <v>31</v>
      </c>
      <c r="V7" s="4"/>
      <c r="W7" s="4"/>
      <c r="X7" s="4"/>
      <c r="Y7" s="11"/>
      <c r="Z7" s="25" t="s">
        <v>181</v>
      </c>
      <c r="AA7" s="25" t="s">
        <v>30</v>
      </c>
      <c r="AB7" s="25" t="s">
        <v>29</v>
      </c>
      <c r="AC7" s="4" t="s">
        <v>31</v>
      </c>
    </row>
    <row r="8" spans="1:29" x14ac:dyDescent="0.3">
      <c r="A8" s="11" t="str">
        <f>[4]Sets!F7</f>
        <v>cmaiz</v>
      </c>
      <c r="B8" s="11"/>
      <c r="C8" s="11"/>
      <c r="E8" s="11">
        <v>1</v>
      </c>
      <c r="I8" s="11" t="str">
        <f>A8</f>
        <v>cmaiz</v>
      </c>
      <c r="J8" s="11"/>
      <c r="K8" s="11"/>
      <c r="M8" s="11">
        <v>1</v>
      </c>
      <c r="Q8" s="11" t="str">
        <f>I8</f>
        <v>cmaiz</v>
      </c>
      <c r="R8" s="11"/>
      <c r="S8" s="11"/>
      <c r="U8" s="11">
        <v>1</v>
      </c>
      <c r="Y8" s="11" t="str">
        <f>Q8</f>
        <v>cmaiz</v>
      </c>
      <c r="Z8" s="11"/>
      <c r="AA8" s="11"/>
      <c r="AC8" s="11">
        <v>1</v>
      </c>
    </row>
    <row r="9" spans="1:29" x14ac:dyDescent="0.3">
      <c r="A9" s="11" t="str">
        <f>[4]Sets!F8</f>
        <v>crice</v>
      </c>
      <c r="B9" s="26"/>
      <c r="C9" s="26"/>
      <c r="E9" s="11">
        <v>1</v>
      </c>
      <c r="F9" s="24"/>
      <c r="G9" s="24"/>
      <c r="H9" s="24"/>
      <c r="I9" s="11" t="str">
        <f t="shared" ref="I9:I51" si="0">A9</f>
        <v>crice</v>
      </c>
      <c r="J9" s="26"/>
      <c r="K9" s="26"/>
      <c r="M9" s="11">
        <v>1</v>
      </c>
      <c r="N9" s="24"/>
      <c r="O9" s="24"/>
      <c r="P9" s="24"/>
      <c r="Q9" s="11" t="str">
        <f t="shared" ref="Q9:Q51" si="1">I9</f>
        <v>crice</v>
      </c>
      <c r="R9" s="26"/>
      <c r="S9" s="26"/>
      <c r="U9" s="11">
        <v>1</v>
      </c>
      <c r="V9" s="24"/>
      <c r="W9" s="24"/>
      <c r="X9" s="24"/>
      <c r="Y9" s="11" t="str">
        <f t="shared" ref="Y9:Y51" si="2">Q9</f>
        <v>crice</v>
      </c>
      <c r="Z9" s="26"/>
      <c r="AA9" s="26"/>
      <c r="AC9" s="11">
        <v>1</v>
      </c>
    </row>
    <row r="10" spans="1:29" x14ac:dyDescent="0.3">
      <c r="A10" s="11" t="str">
        <f>[4]Sets!F9</f>
        <v>cocer</v>
      </c>
      <c r="B10" s="11"/>
      <c r="C10" s="11"/>
      <c r="E10" s="11">
        <v>1</v>
      </c>
      <c r="I10" s="11" t="str">
        <f t="shared" si="0"/>
        <v>cocer</v>
      </c>
      <c r="J10" s="11"/>
      <c r="K10" s="11"/>
      <c r="M10" s="11">
        <v>1</v>
      </c>
      <c r="Q10" s="11" t="str">
        <f t="shared" si="1"/>
        <v>cocer</v>
      </c>
      <c r="R10" s="11"/>
      <c r="S10" s="11"/>
      <c r="U10" s="11">
        <v>1</v>
      </c>
      <c r="Y10" s="11" t="str">
        <f t="shared" si="2"/>
        <v>cocer</v>
      </c>
      <c r="Z10" s="11"/>
      <c r="AA10" s="11"/>
      <c r="AC10" s="11">
        <v>1</v>
      </c>
    </row>
    <row r="11" spans="1:29" x14ac:dyDescent="0.3">
      <c r="A11" s="11" t="str">
        <f>[4]Sets!F10</f>
        <v>cpuls</v>
      </c>
      <c r="B11" s="11"/>
      <c r="C11" s="11"/>
      <c r="E11" s="11">
        <v>1</v>
      </c>
      <c r="I11" s="11" t="str">
        <f t="shared" si="0"/>
        <v>cpuls</v>
      </c>
      <c r="J11" s="11"/>
      <c r="K11" s="11"/>
      <c r="M11" s="11">
        <v>1</v>
      </c>
      <c r="Q11" s="11" t="str">
        <f t="shared" si="1"/>
        <v>cpuls</v>
      </c>
      <c r="R11" s="11"/>
      <c r="S11" s="11"/>
      <c r="U11" s="11">
        <v>1</v>
      </c>
      <c r="Y11" s="11" t="str">
        <f t="shared" si="2"/>
        <v>cpuls</v>
      </c>
      <c r="Z11" s="11"/>
      <c r="AA11" s="11"/>
      <c r="AC11" s="11">
        <v>1</v>
      </c>
    </row>
    <row r="12" spans="1:29" x14ac:dyDescent="0.3">
      <c r="A12" s="11" t="str">
        <f>[4]Sets!F11</f>
        <v>coils</v>
      </c>
      <c r="B12" s="11"/>
      <c r="C12" s="11"/>
      <c r="E12" s="11">
        <v>1</v>
      </c>
      <c r="I12" s="11" t="str">
        <f t="shared" si="0"/>
        <v>coils</v>
      </c>
      <c r="J12" s="11"/>
      <c r="K12" s="11"/>
      <c r="M12" s="11">
        <v>1</v>
      </c>
      <c r="Q12" s="11" t="str">
        <f t="shared" si="1"/>
        <v>coils</v>
      </c>
      <c r="R12" s="11"/>
      <c r="S12" s="11"/>
      <c r="U12" s="11">
        <v>1</v>
      </c>
      <c r="Y12" s="11" t="str">
        <f t="shared" si="2"/>
        <v>coils</v>
      </c>
      <c r="Z12" s="11"/>
      <c r="AA12" s="11"/>
      <c r="AC12" s="11">
        <v>1</v>
      </c>
    </row>
    <row r="13" spans="1:29" x14ac:dyDescent="0.3">
      <c r="A13" s="11" t="str">
        <f>[4]Sets!F12</f>
        <v>croot</v>
      </c>
      <c r="B13" s="11"/>
      <c r="C13" s="11"/>
      <c r="E13" s="11">
        <v>1</v>
      </c>
      <c r="I13" s="11" t="str">
        <f t="shared" si="0"/>
        <v>croot</v>
      </c>
      <c r="J13" s="11"/>
      <c r="K13" s="11"/>
      <c r="M13" s="11">
        <v>1</v>
      </c>
      <c r="Q13" s="11" t="str">
        <f t="shared" si="1"/>
        <v>croot</v>
      </c>
      <c r="R13" s="11"/>
      <c r="S13" s="11"/>
      <c r="U13" s="11">
        <v>1</v>
      </c>
      <c r="Y13" s="11" t="str">
        <f t="shared" si="2"/>
        <v>croot</v>
      </c>
      <c r="Z13" s="11"/>
      <c r="AA13" s="11"/>
      <c r="AC13" s="11">
        <v>1</v>
      </c>
    </row>
    <row r="14" spans="1:29" x14ac:dyDescent="0.3">
      <c r="A14" s="11" t="str">
        <f>[4]Sets!F13</f>
        <v>cvege</v>
      </c>
      <c r="B14" s="11"/>
      <c r="C14" s="11"/>
      <c r="E14" s="11">
        <v>1</v>
      </c>
      <c r="I14" s="11" t="str">
        <f t="shared" si="0"/>
        <v>cvege</v>
      </c>
      <c r="J14" s="11"/>
      <c r="K14" s="11"/>
      <c r="M14" s="11">
        <v>1</v>
      </c>
      <c r="Q14" s="11" t="str">
        <f t="shared" si="1"/>
        <v>cvege</v>
      </c>
      <c r="R14" s="11"/>
      <c r="S14" s="11"/>
      <c r="U14" s="11">
        <v>1</v>
      </c>
      <c r="Y14" s="11" t="str">
        <f t="shared" si="2"/>
        <v>cvege</v>
      </c>
      <c r="Z14" s="11"/>
      <c r="AA14" s="11"/>
      <c r="AC14" s="11">
        <v>1</v>
      </c>
    </row>
    <row r="15" spans="1:29" x14ac:dyDescent="0.3">
      <c r="A15" s="11" t="str">
        <f>[4]Sets!F14</f>
        <v>csugr</v>
      </c>
      <c r="B15" s="11"/>
      <c r="C15" s="11"/>
      <c r="E15" s="11">
        <v>1</v>
      </c>
      <c r="I15" s="11" t="str">
        <f t="shared" si="0"/>
        <v>csugr</v>
      </c>
      <c r="J15" s="11"/>
      <c r="K15" s="11"/>
      <c r="M15" s="11">
        <v>1</v>
      </c>
      <c r="Q15" s="11" t="str">
        <f t="shared" si="1"/>
        <v>csugr</v>
      </c>
      <c r="R15" s="11"/>
      <c r="S15" s="11"/>
      <c r="U15" s="11">
        <v>1</v>
      </c>
      <c r="Y15" s="11" t="str">
        <f t="shared" si="2"/>
        <v>csugr</v>
      </c>
      <c r="Z15" s="11"/>
      <c r="AA15" s="11"/>
      <c r="AC15" s="11">
        <v>1</v>
      </c>
    </row>
    <row r="16" spans="1:29" x14ac:dyDescent="0.3">
      <c r="A16" s="11" t="str">
        <f>[4]Sets!F15</f>
        <v>ctoba</v>
      </c>
      <c r="B16" s="11"/>
      <c r="C16" s="11"/>
      <c r="E16" s="11">
        <v>1</v>
      </c>
      <c r="I16" s="11" t="str">
        <f t="shared" si="0"/>
        <v>ctoba</v>
      </c>
      <c r="J16" s="11"/>
      <c r="K16" s="11"/>
      <c r="M16" s="11">
        <v>1</v>
      </c>
      <c r="Q16" s="11" t="str">
        <f t="shared" si="1"/>
        <v>ctoba</v>
      </c>
      <c r="R16" s="11"/>
      <c r="S16" s="11"/>
      <c r="U16" s="11">
        <v>1</v>
      </c>
      <c r="Y16" s="11" t="str">
        <f t="shared" si="2"/>
        <v>ctoba</v>
      </c>
      <c r="Z16" s="11"/>
      <c r="AA16" s="11"/>
      <c r="AC16" s="11">
        <v>1</v>
      </c>
    </row>
    <row r="17" spans="1:29" x14ac:dyDescent="0.3">
      <c r="A17" s="11" t="str">
        <f>[4]Sets!F16</f>
        <v>ccott</v>
      </c>
      <c r="B17" s="11"/>
      <c r="C17" s="11"/>
      <c r="E17" s="11">
        <v>1</v>
      </c>
      <c r="I17" s="11" t="str">
        <f t="shared" si="0"/>
        <v>ccott</v>
      </c>
      <c r="J17" s="11"/>
      <c r="K17" s="11"/>
      <c r="M17" s="11">
        <v>1</v>
      </c>
      <c r="Q17" s="11" t="str">
        <f t="shared" si="1"/>
        <v>ccott</v>
      </c>
      <c r="R17" s="11"/>
      <c r="S17" s="11"/>
      <c r="U17" s="11">
        <v>1</v>
      </c>
      <c r="Y17" s="11" t="str">
        <f t="shared" si="2"/>
        <v>ccott</v>
      </c>
      <c r="Z17" s="11"/>
      <c r="AA17" s="11"/>
      <c r="AC17" s="11">
        <v>1</v>
      </c>
    </row>
    <row r="18" spans="1:29" x14ac:dyDescent="0.3">
      <c r="A18" s="11" t="str">
        <f>[4]Sets!F17</f>
        <v>cfrui</v>
      </c>
      <c r="B18" s="11"/>
      <c r="C18" s="11"/>
      <c r="E18" s="11">
        <v>1</v>
      </c>
      <c r="I18" s="11" t="str">
        <f t="shared" si="0"/>
        <v>cfrui</v>
      </c>
      <c r="J18" s="11"/>
      <c r="K18" s="11"/>
      <c r="M18" s="11">
        <v>1</v>
      </c>
      <c r="Q18" s="11" t="str">
        <f t="shared" si="1"/>
        <v>cfrui</v>
      </c>
      <c r="R18" s="11"/>
      <c r="S18" s="11"/>
      <c r="U18" s="11">
        <v>1</v>
      </c>
      <c r="Y18" s="11" t="str">
        <f t="shared" si="2"/>
        <v>cfrui</v>
      </c>
      <c r="Z18" s="11"/>
      <c r="AA18" s="11"/>
      <c r="AC18" s="11">
        <v>1</v>
      </c>
    </row>
    <row r="19" spans="1:29" x14ac:dyDescent="0.3">
      <c r="A19" s="11" t="str">
        <f>[4]Sets!F18</f>
        <v>ccoff</v>
      </c>
      <c r="B19" s="11"/>
      <c r="C19" s="11"/>
      <c r="E19" s="11">
        <v>1</v>
      </c>
      <c r="I19" s="11" t="str">
        <f t="shared" si="0"/>
        <v>ccoff</v>
      </c>
      <c r="J19" s="11"/>
      <c r="K19" s="11"/>
      <c r="M19" s="11">
        <v>1</v>
      </c>
      <c r="Q19" s="11" t="str">
        <f t="shared" si="1"/>
        <v>ccoff</v>
      </c>
      <c r="R19" s="11"/>
      <c r="S19" s="11"/>
      <c r="U19" s="11">
        <v>1</v>
      </c>
      <c r="Y19" s="11" t="str">
        <f t="shared" si="2"/>
        <v>ccoff</v>
      </c>
      <c r="Z19" s="11"/>
      <c r="AA19" s="11"/>
      <c r="AC19" s="11">
        <v>1</v>
      </c>
    </row>
    <row r="20" spans="1:29" x14ac:dyDescent="0.3">
      <c r="A20" s="11" t="str">
        <f>[4]Sets!F19</f>
        <v>cocrp</v>
      </c>
      <c r="B20" s="11"/>
      <c r="C20" s="11"/>
      <c r="E20" s="11">
        <v>1</v>
      </c>
      <c r="I20" s="11" t="str">
        <f t="shared" si="0"/>
        <v>cocrp</v>
      </c>
      <c r="J20" s="11"/>
      <c r="K20" s="11"/>
      <c r="M20" s="11">
        <v>1</v>
      </c>
      <c r="Q20" s="11" t="str">
        <f t="shared" si="1"/>
        <v>cocrp</v>
      </c>
      <c r="R20" s="11"/>
      <c r="S20" s="11"/>
      <c r="U20" s="11">
        <v>1</v>
      </c>
      <c r="Y20" s="11" t="str">
        <f t="shared" si="2"/>
        <v>cocrp</v>
      </c>
      <c r="Z20" s="11"/>
      <c r="AA20" s="11"/>
      <c r="AC20" s="11">
        <v>1</v>
      </c>
    </row>
    <row r="21" spans="1:29" x14ac:dyDescent="0.3">
      <c r="A21" s="11" t="str">
        <f>[4]Sets!F20</f>
        <v>ccatt</v>
      </c>
      <c r="B21" s="11"/>
      <c r="C21" s="11"/>
      <c r="E21" s="11">
        <v>1</v>
      </c>
      <c r="I21" s="11" t="str">
        <f t="shared" si="0"/>
        <v>ccatt</v>
      </c>
      <c r="J21" s="11"/>
      <c r="K21" s="11"/>
      <c r="M21" s="11">
        <v>1</v>
      </c>
      <c r="Q21" s="11" t="str">
        <f t="shared" si="1"/>
        <v>ccatt</v>
      </c>
      <c r="R21" s="11"/>
      <c r="S21" s="11"/>
      <c r="U21" s="11">
        <v>1</v>
      </c>
      <c r="Y21" s="11" t="str">
        <f t="shared" si="2"/>
        <v>ccatt</v>
      </c>
      <c r="Z21" s="11"/>
      <c r="AA21" s="11"/>
      <c r="AC21" s="11">
        <v>1</v>
      </c>
    </row>
    <row r="22" spans="1:29" x14ac:dyDescent="0.3">
      <c r="A22" s="11" t="str">
        <f>[4]Sets!F21</f>
        <v>cpoul</v>
      </c>
      <c r="B22" s="11"/>
      <c r="C22" s="11"/>
      <c r="E22" s="11">
        <v>1</v>
      </c>
      <c r="I22" s="11" t="str">
        <f t="shared" si="0"/>
        <v>cpoul</v>
      </c>
      <c r="J22" s="11"/>
      <c r="K22" s="11"/>
      <c r="M22" s="11">
        <v>1</v>
      </c>
      <c r="Q22" s="11" t="str">
        <f t="shared" si="1"/>
        <v>cpoul</v>
      </c>
      <c r="R22" s="11"/>
      <c r="S22" s="11"/>
      <c r="U22" s="11">
        <v>1</v>
      </c>
      <c r="Y22" s="11" t="str">
        <f t="shared" si="2"/>
        <v>cpoul</v>
      </c>
      <c r="Z22" s="11"/>
      <c r="AA22" s="11"/>
      <c r="AC22" s="11">
        <v>1</v>
      </c>
    </row>
    <row r="23" spans="1:29" x14ac:dyDescent="0.3">
      <c r="A23" s="11" t="str">
        <f>[4]Sets!F22</f>
        <v>coliv</v>
      </c>
      <c r="B23" s="11"/>
      <c r="C23" s="11"/>
      <c r="E23" s="11">
        <v>1</v>
      </c>
      <c r="I23" s="11" t="str">
        <f t="shared" si="0"/>
        <v>coliv</v>
      </c>
      <c r="J23" s="11"/>
      <c r="K23" s="11"/>
      <c r="M23" s="11">
        <v>1</v>
      </c>
      <c r="Q23" s="11" t="str">
        <f t="shared" si="1"/>
        <v>coliv</v>
      </c>
      <c r="R23" s="11"/>
      <c r="S23" s="11"/>
      <c r="U23" s="11">
        <v>1</v>
      </c>
      <c r="Y23" s="11" t="str">
        <f t="shared" si="2"/>
        <v>coliv</v>
      </c>
      <c r="Z23" s="11"/>
      <c r="AA23" s="11"/>
      <c r="AC23" s="11">
        <v>1</v>
      </c>
    </row>
    <row r="24" spans="1:29" x14ac:dyDescent="0.3">
      <c r="A24" s="11" t="str">
        <f>[4]Sets!F23</f>
        <v>cfore</v>
      </c>
      <c r="B24" s="11"/>
      <c r="C24" s="11"/>
      <c r="E24" s="11">
        <v>1</v>
      </c>
      <c r="I24" s="11" t="str">
        <f t="shared" si="0"/>
        <v>cfore</v>
      </c>
      <c r="J24" s="11"/>
      <c r="K24" s="11"/>
      <c r="M24" s="11">
        <v>1</v>
      </c>
      <c r="Q24" s="11" t="str">
        <f t="shared" si="1"/>
        <v>cfore</v>
      </c>
      <c r="R24" s="11"/>
      <c r="S24" s="11"/>
      <c r="U24" s="11">
        <v>1</v>
      </c>
      <c r="Y24" s="11" t="str">
        <f t="shared" si="2"/>
        <v>cfore</v>
      </c>
      <c r="Z24" s="11"/>
      <c r="AA24" s="11"/>
      <c r="AC24" s="11">
        <v>1</v>
      </c>
    </row>
    <row r="25" spans="1:29" x14ac:dyDescent="0.3">
      <c r="A25" s="11" t="str">
        <f>[4]Sets!F24</f>
        <v>cfish</v>
      </c>
      <c r="B25" s="11"/>
      <c r="C25" s="11"/>
      <c r="E25" s="11">
        <v>1</v>
      </c>
      <c r="I25" s="11" t="str">
        <f t="shared" si="0"/>
        <v>cfish</v>
      </c>
      <c r="J25" s="11"/>
      <c r="K25" s="11"/>
      <c r="M25" s="11">
        <v>1</v>
      </c>
      <c r="Q25" s="11" t="str">
        <f t="shared" si="1"/>
        <v>cfish</v>
      </c>
      <c r="R25" s="11"/>
      <c r="S25" s="11"/>
      <c r="U25" s="11">
        <v>1</v>
      </c>
      <c r="Y25" s="11" t="str">
        <f t="shared" si="2"/>
        <v>cfish</v>
      </c>
      <c r="Z25" s="11"/>
      <c r="AA25" s="11"/>
      <c r="AC25" s="11">
        <v>1</v>
      </c>
    </row>
    <row r="26" spans="1:29" x14ac:dyDescent="0.3">
      <c r="A26" s="11" t="str">
        <f>[4]Sets!F25</f>
        <v>cmine</v>
      </c>
      <c r="B26" s="11"/>
      <c r="C26" s="11"/>
      <c r="E26" s="11">
        <v>1</v>
      </c>
      <c r="I26" s="11" t="str">
        <f t="shared" si="0"/>
        <v>cmine</v>
      </c>
      <c r="J26" s="11"/>
      <c r="K26" s="11"/>
      <c r="M26" s="11">
        <v>1</v>
      </c>
      <c r="Q26" s="11" t="str">
        <f t="shared" si="1"/>
        <v>cmine</v>
      </c>
      <c r="R26" s="11"/>
      <c r="S26" s="11"/>
      <c r="U26" s="11">
        <v>1</v>
      </c>
      <c r="Y26" s="11" t="str">
        <f t="shared" si="2"/>
        <v>cmine</v>
      </c>
      <c r="Z26" s="11"/>
      <c r="AA26" s="11"/>
      <c r="AC26" s="11">
        <v>1</v>
      </c>
    </row>
    <row r="27" spans="1:29" x14ac:dyDescent="0.3">
      <c r="A27" s="11" t="s">
        <v>418</v>
      </c>
      <c r="B27" s="11"/>
      <c r="C27" s="11"/>
      <c r="E27" s="11">
        <v>1</v>
      </c>
      <c r="I27" s="11" t="str">
        <f t="shared" ref="I27" si="3">A27</f>
        <v>cngas</v>
      </c>
      <c r="J27" s="11"/>
      <c r="K27" s="11"/>
      <c r="M27" s="11">
        <v>1</v>
      </c>
      <c r="Q27" s="11" t="str">
        <f t="shared" ref="Q27" si="4">I27</f>
        <v>cngas</v>
      </c>
      <c r="R27" s="11"/>
      <c r="S27" s="11"/>
      <c r="U27" s="11">
        <v>1</v>
      </c>
      <c r="Y27" s="11" t="str">
        <f t="shared" ref="Y27" si="5">Q27</f>
        <v>cngas</v>
      </c>
      <c r="Z27" s="11"/>
      <c r="AA27" s="11"/>
      <c r="AC27" s="11">
        <v>1</v>
      </c>
    </row>
    <row r="28" spans="1:29" x14ac:dyDescent="0.3">
      <c r="A28" s="11" t="str">
        <f>[4]Sets!F26</f>
        <v>cfood</v>
      </c>
      <c r="B28" s="11"/>
      <c r="C28" s="11"/>
      <c r="E28" s="11">
        <v>1</v>
      </c>
      <c r="I28" s="11" t="str">
        <f t="shared" si="0"/>
        <v>cfood</v>
      </c>
      <c r="J28" s="11"/>
      <c r="K28" s="11"/>
      <c r="M28" s="11">
        <v>1</v>
      </c>
      <c r="Q28" s="11" t="str">
        <f t="shared" si="1"/>
        <v>cfood</v>
      </c>
      <c r="R28" s="11"/>
      <c r="S28" s="11"/>
      <c r="U28" s="11">
        <v>1</v>
      </c>
      <c r="Y28" s="11" t="str">
        <f t="shared" si="2"/>
        <v>cfood</v>
      </c>
      <c r="Z28" s="11"/>
      <c r="AA28" s="11"/>
      <c r="AC28" s="11">
        <v>1</v>
      </c>
    </row>
    <row r="29" spans="1:29" x14ac:dyDescent="0.3">
      <c r="A29" s="11" t="str">
        <f>[4]Sets!F27</f>
        <v>cbeve</v>
      </c>
      <c r="B29" s="11"/>
      <c r="C29" s="11"/>
      <c r="E29" s="11">
        <v>1</v>
      </c>
      <c r="I29" s="11" t="str">
        <f t="shared" si="0"/>
        <v>cbeve</v>
      </c>
      <c r="J29" s="11"/>
      <c r="K29" s="11"/>
      <c r="M29" s="11">
        <v>1</v>
      </c>
      <c r="Q29" s="11" t="str">
        <f t="shared" si="1"/>
        <v>cbeve</v>
      </c>
      <c r="R29" s="11"/>
      <c r="S29" s="11"/>
      <c r="U29" s="11">
        <v>1</v>
      </c>
      <c r="Y29" s="11" t="str">
        <f t="shared" si="2"/>
        <v>cbeve</v>
      </c>
      <c r="Z29" s="11"/>
      <c r="AA29" s="11"/>
      <c r="AC29" s="11">
        <v>1</v>
      </c>
    </row>
    <row r="30" spans="1:29" x14ac:dyDescent="0.3">
      <c r="A30" s="11" t="str">
        <f>[4]Sets!F28</f>
        <v>ctext</v>
      </c>
      <c r="E30" s="11">
        <v>1</v>
      </c>
      <c r="I30" s="11" t="str">
        <f t="shared" si="0"/>
        <v>ctext</v>
      </c>
      <c r="M30" s="11">
        <v>1</v>
      </c>
      <c r="Q30" s="11" t="str">
        <f t="shared" si="1"/>
        <v>ctext</v>
      </c>
      <c r="U30" s="11">
        <v>1</v>
      </c>
      <c r="Y30" s="11" t="str">
        <f t="shared" si="2"/>
        <v>ctext</v>
      </c>
      <c r="AC30" s="11">
        <v>1</v>
      </c>
    </row>
    <row r="31" spans="1:29" x14ac:dyDescent="0.3">
      <c r="A31" s="11" t="str">
        <f>[4]Sets!F29</f>
        <v>cwood</v>
      </c>
      <c r="E31" s="11">
        <v>1</v>
      </c>
      <c r="I31" s="11" t="str">
        <f t="shared" si="0"/>
        <v>cwood</v>
      </c>
      <c r="M31" s="11">
        <v>1</v>
      </c>
      <c r="Q31" s="11" t="str">
        <f t="shared" si="1"/>
        <v>cwood</v>
      </c>
      <c r="U31" s="11">
        <v>1</v>
      </c>
      <c r="Y31" s="11" t="str">
        <f t="shared" si="2"/>
        <v>cwood</v>
      </c>
      <c r="AC31" s="11">
        <v>1</v>
      </c>
    </row>
    <row r="32" spans="1:29" x14ac:dyDescent="0.3">
      <c r="A32" s="11" t="s">
        <v>683</v>
      </c>
      <c r="E32" s="11">
        <v>1</v>
      </c>
      <c r="I32" s="11" t="str">
        <f t="shared" ref="I32" si="6">A32</f>
        <v>cpetr_d</v>
      </c>
      <c r="M32" s="11">
        <v>1</v>
      </c>
      <c r="Q32" s="11" t="str">
        <f t="shared" ref="Q32" si="7">I32</f>
        <v>cpetr_d</v>
      </c>
      <c r="U32" s="11">
        <v>1</v>
      </c>
      <c r="Y32" s="11" t="str">
        <f t="shared" ref="Y32" si="8">Q32</f>
        <v>cpetr_d</v>
      </c>
      <c r="AC32" s="11">
        <v>1</v>
      </c>
    </row>
    <row r="33" spans="1:29" x14ac:dyDescent="0.3">
      <c r="A33" s="11" t="str">
        <f>[4]Sets!F30</f>
        <v>cchem</v>
      </c>
      <c r="E33" s="11">
        <v>1</v>
      </c>
      <c r="I33" s="11" t="str">
        <f t="shared" si="0"/>
        <v>cchem</v>
      </c>
      <c r="M33" s="11">
        <v>1</v>
      </c>
      <c r="Q33" s="11" t="str">
        <f t="shared" si="1"/>
        <v>cchem</v>
      </c>
      <c r="U33" s="11">
        <v>1</v>
      </c>
      <c r="Y33" s="11" t="str">
        <f t="shared" si="2"/>
        <v>cchem</v>
      </c>
      <c r="AC33" s="11">
        <v>1</v>
      </c>
    </row>
    <row r="34" spans="1:29" x14ac:dyDescent="0.3">
      <c r="A34" s="11" t="str">
        <f>[4]Sets!F31</f>
        <v>cnmet</v>
      </c>
      <c r="E34" s="11">
        <v>1</v>
      </c>
      <c r="I34" s="11" t="str">
        <f t="shared" si="0"/>
        <v>cnmet</v>
      </c>
      <c r="M34" s="11">
        <v>1</v>
      </c>
      <c r="Q34" s="11" t="str">
        <f t="shared" si="1"/>
        <v>cnmet</v>
      </c>
      <c r="U34" s="11">
        <v>1</v>
      </c>
      <c r="Y34" s="11" t="str">
        <f t="shared" si="2"/>
        <v>cnmet</v>
      </c>
      <c r="AC34" s="11">
        <v>1</v>
      </c>
    </row>
    <row r="35" spans="1:29" x14ac:dyDescent="0.3">
      <c r="A35" s="11" t="str">
        <f>[4]Sets!F32</f>
        <v>cmetl</v>
      </c>
      <c r="E35" s="11">
        <v>1</v>
      </c>
      <c r="I35" s="11" t="str">
        <f t="shared" si="0"/>
        <v>cmetl</v>
      </c>
      <c r="M35" s="11">
        <v>1</v>
      </c>
      <c r="Q35" s="11" t="str">
        <f t="shared" si="1"/>
        <v>cmetl</v>
      </c>
      <c r="U35" s="11">
        <v>1</v>
      </c>
      <c r="Y35" s="11" t="str">
        <f t="shared" si="2"/>
        <v>cmetl</v>
      </c>
      <c r="AC35" s="11">
        <v>1</v>
      </c>
    </row>
    <row r="36" spans="1:29" x14ac:dyDescent="0.3">
      <c r="A36" s="11" t="str">
        <f>[4]Sets!F33</f>
        <v>cmach</v>
      </c>
      <c r="E36" s="11">
        <v>1</v>
      </c>
      <c r="I36" s="11" t="str">
        <f t="shared" si="0"/>
        <v>cmach</v>
      </c>
      <c r="M36" s="11">
        <v>1</v>
      </c>
      <c r="Q36" s="11" t="str">
        <f t="shared" si="1"/>
        <v>cmach</v>
      </c>
      <c r="U36" s="11">
        <v>1</v>
      </c>
      <c r="Y36" s="11" t="str">
        <f t="shared" si="2"/>
        <v>cmach</v>
      </c>
      <c r="AC36" s="11">
        <v>1</v>
      </c>
    </row>
    <row r="37" spans="1:29" x14ac:dyDescent="0.3">
      <c r="A37" s="11" t="str">
        <f>[4]Sets!F34</f>
        <v>coman</v>
      </c>
      <c r="E37" s="11">
        <v>1</v>
      </c>
      <c r="I37" s="11" t="str">
        <f t="shared" si="0"/>
        <v>coman</v>
      </c>
      <c r="M37" s="11">
        <v>1</v>
      </c>
      <c r="Q37" s="11" t="str">
        <f t="shared" si="1"/>
        <v>coman</v>
      </c>
      <c r="U37" s="11">
        <v>1</v>
      </c>
      <c r="Y37" s="11" t="str">
        <f t="shared" si="2"/>
        <v>coman</v>
      </c>
      <c r="AC37" s="11">
        <v>1</v>
      </c>
    </row>
    <row r="38" spans="1:29" x14ac:dyDescent="0.3">
      <c r="A38" s="11" t="str">
        <f>[4]Sets!F35</f>
        <v>celec</v>
      </c>
      <c r="E38" s="11">
        <v>1</v>
      </c>
      <c r="I38" s="11" t="str">
        <f t="shared" si="0"/>
        <v>celec</v>
      </c>
      <c r="M38" s="11">
        <v>1</v>
      </c>
      <c r="Q38" s="11" t="str">
        <f t="shared" si="1"/>
        <v>celec</v>
      </c>
      <c r="U38" s="11">
        <v>1</v>
      </c>
      <c r="Y38" s="11" t="str">
        <f t="shared" si="2"/>
        <v>celec</v>
      </c>
      <c r="AC38" s="11">
        <v>1</v>
      </c>
    </row>
    <row r="39" spans="1:29" x14ac:dyDescent="0.3">
      <c r="A39" s="11" t="str">
        <f>[4]Sets!F36</f>
        <v>cwatr</v>
      </c>
      <c r="E39" s="11">
        <v>1</v>
      </c>
      <c r="I39" s="11" t="str">
        <f t="shared" si="0"/>
        <v>cwatr</v>
      </c>
      <c r="M39" s="11">
        <v>1</v>
      </c>
      <c r="Q39" s="11" t="str">
        <f t="shared" si="1"/>
        <v>cwatr</v>
      </c>
      <c r="U39" s="11">
        <v>1</v>
      </c>
      <c r="Y39" s="11" t="str">
        <f t="shared" si="2"/>
        <v>cwatr</v>
      </c>
      <c r="AC39" s="11">
        <v>1</v>
      </c>
    </row>
    <row r="40" spans="1:29" x14ac:dyDescent="0.3">
      <c r="A40" s="11" t="str">
        <f>[4]Sets!F37</f>
        <v>ccons</v>
      </c>
      <c r="E40" s="11">
        <v>1</v>
      </c>
      <c r="I40" s="11" t="str">
        <f t="shared" si="0"/>
        <v>ccons</v>
      </c>
      <c r="M40" s="11">
        <v>1</v>
      </c>
      <c r="Q40" s="11" t="str">
        <f t="shared" si="1"/>
        <v>ccons</v>
      </c>
      <c r="U40" s="11">
        <v>1</v>
      </c>
      <c r="Y40" s="11" t="str">
        <f t="shared" si="2"/>
        <v>ccons</v>
      </c>
      <c r="AC40" s="11">
        <v>1</v>
      </c>
    </row>
    <row r="41" spans="1:29" x14ac:dyDescent="0.3">
      <c r="A41" s="11" t="str">
        <f>[4]Sets!F38</f>
        <v>ctrad</v>
      </c>
      <c r="E41" s="11">
        <v>1</v>
      </c>
      <c r="I41" s="11" t="str">
        <f t="shared" si="0"/>
        <v>ctrad</v>
      </c>
      <c r="M41" s="11">
        <v>1</v>
      </c>
      <c r="Q41" s="11" t="str">
        <f t="shared" si="1"/>
        <v>ctrad</v>
      </c>
      <c r="U41" s="11">
        <v>1</v>
      </c>
      <c r="Y41" s="11" t="str">
        <f t="shared" si="2"/>
        <v>ctrad</v>
      </c>
      <c r="AC41" s="11">
        <v>1</v>
      </c>
    </row>
    <row r="42" spans="1:29" x14ac:dyDescent="0.3">
      <c r="A42" s="11" t="str">
        <f>[4]Sets!F39</f>
        <v>ctran</v>
      </c>
      <c r="E42" s="11">
        <v>1</v>
      </c>
      <c r="I42" s="11" t="str">
        <f t="shared" si="0"/>
        <v>ctran</v>
      </c>
      <c r="M42" s="11">
        <v>1</v>
      </c>
      <c r="Q42" s="11" t="str">
        <f t="shared" si="1"/>
        <v>ctran</v>
      </c>
      <c r="U42" s="11">
        <v>1</v>
      </c>
      <c r="Y42" s="11" t="str">
        <f t="shared" si="2"/>
        <v>ctran</v>
      </c>
      <c r="AC42" s="11">
        <v>1</v>
      </c>
    </row>
    <row r="43" spans="1:29" x14ac:dyDescent="0.3">
      <c r="A43" s="11" t="str">
        <f>[4]Sets!F40</f>
        <v>chotl</v>
      </c>
      <c r="E43" s="11">
        <v>1</v>
      </c>
      <c r="I43" s="11" t="str">
        <f t="shared" si="0"/>
        <v>chotl</v>
      </c>
      <c r="M43" s="11">
        <v>1</v>
      </c>
      <c r="Q43" s="11" t="str">
        <f t="shared" si="1"/>
        <v>chotl</v>
      </c>
      <c r="U43" s="11">
        <v>1</v>
      </c>
      <c r="Y43" s="11" t="str">
        <f t="shared" si="2"/>
        <v>chotl</v>
      </c>
      <c r="AC43" s="11">
        <v>1</v>
      </c>
    </row>
    <row r="44" spans="1:29" x14ac:dyDescent="0.3">
      <c r="A44" s="11" t="str">
        <f>[4]Sets!F41</f>
        <v>ccomm</v>
      </c>
      <c r="E44" s="11">
        <v>1</v>
      </c>
      <c r="I44" s="11" t="str">
        <f t="shared" si="0"/>
        <v>ccomm</v>
      </c>
      <c r="M44" s="11">
        <v>1</v>
      </c>
      <c r="Q44" s="11" t="str">
        <f t="shared" si="1"/>
        <v>ccomm</v>
      </c>
      <c r="U44" s="11">
        <v>1</v>
      </c>
      <c r="Y44" s="11" t="str">
        <f t="shared" si="2"/>
        <v>ccomm</v>
      </c>
      <c r="AC44" s="11">
        <v>1</v>
      </c>
    </row>
    <row r="45" spans="1:29" x14ac:dyDescent="0.3">
      <c r="A45" s="11" t="str">
        <f>[4]Sets!F42</f>
        <v>cfsrv</v>
      </c>
      <c r="E45" s="11">
        <v>1</v>
      </c>
      <c r="I45" s="11" t="str">
        <f t="shared" si="0"/>
        <v>cfsrv</v>
      </c>
      <c r="M45" s="11">
        <v>1</v>
      </c>
      <c r="Q45" s="11" t="str">
        <f t="shared" si="1"/>
        <v>cfsrv</v>
      </c>
      <c r="U45" s="11">
        <v>1</v>
      </c>
      <c r="Y45" s="11" t="str">
        <f t="shared" si="2"/>
        <v>cfsrv</v>
      </c>
      <c r="AC45" s="11">
        <v>1</v>
      </c>
    </row>
    <row r="46" spans="1:29" x14ac:dyDescent="0.3">
      <c r="A46" s="11" t="str">
        <f>[4]Sets!F43</f>
        <v>creal</v>
      </c>
      <c r="E46" s="11">
        <v>1</v>
      </c>
      <c r="I46" s="11" t="str">
        <f t="shared" si="0"/>
        <v>creal</v>
      </c>
      <c r="M46" s="11">
        <v>1</v>
      </c>
      <c r="Q46" s="11" t="str">
        <f t="shared" si="1"/>
        <v>creal</v>
      </c>
      <c r="U46" s="11">
        <v>1</v>
      </c>
      <c r="Y46" s="11" t="str">
        <f t="shared" si="2"/>
        <v>creal</v>
      </c>
      <c r="AC46" s="11">
        <v>1</v>
      </c>
    </row>
    <row r="47" spans="1:29" x14ac:dyDescent="0.3">
      <c r="A47" s="11" t="str">
        <f>[4]Sets!F44</f>
        <v>cbsrv</v>
      </c>
      <c r="E47" s="11">
        <v>1</v>
      </c>
      <c r="I47" s="11" t="str">
        <f t="shared" si="0"/>
        <v>cbsrv</v>
      </c>
      <c r="M47" s="11">
        <v>1</v>
      </c>
      <c r="Q47" s="11" t="str">
        <f t="shared" si="1"/>
        <v>cbsrv</v>
      </c>
      <c r="U47" s="11">
        <v>1</v>
      </c>
      <c r="Y47" s="11" t="str">
        <f t="shared" si="2"/>
        <v>cbsrv</v>
      </c>
      <c r="AC47" s="11">
        <v>1</v>
      </c>
    </row>
    <row r="48" spans="1:29" x14ac:dyDescent="0.3">
      <c r="A48" s="11" t="str">
        <f>[4]Sets!F45</f>
        <v>cpadm</v>
      </c>
      <c r="E48" s="11">
        <v>1</v>
      </c>
      <c r="I48" s="11" t="str">
        <f t="shared" si="0"/>
        <v>cpadm</v>
      </c>
      <c r="M48" s="11">
        <v>1</v>
      </c>
      <c r="Q48" s="11" t="str">
        <f t="shared" si="1"/>
        <v>cpadm</v>
      </c>
      <c r="U48" s="11">
        <v>1</v>
      </c>
      <c r="Y48" s="11" t="str">
        <f t="shared" si="2"/>
        <v>cpadm</v>
      </c>
      <c r="AC48" s="11">
        <v>1</v>
      </c>
    </row>
    <row r="49" spans="1:29" x14ac:dyDescent="0.3">
      <c r="A49" s="11" t="str">
        <f>[4]Sets!F46</f>
        <v>ceduc</v>
      </c>
      <c r="E49" s="11">
        <v>1</v>
      </c>
      <c r="I49" s="11" t="str">
        <f t="shared" si="0"/>
        <v>ceduc</v>
      </c>
      <c r="M49" s="11">
        <v>1</v>
      </c>
      <c r="Q49" s="11" t="str">
        <f t="shared" si="1"/>
        <v>ceduc</v>
      </c>
      <c r="U49" s="11">
        <v>1</v>
      </c>
      <c r="Y49" s="11" t="str">
        <f t="shared" si="2"/>
        <v>ceduc</v>
      </c>
      <c r="AC49" s="11">
        <v>1</v>
      </c>
    </row>
    <row r="50" spans="1:29" x14ac:dyDescent="0.3">
      <c r="A50" s="11" t="str">
        <f>[4]Sets!F47</f>
        <v>cheal</v>
      </c>
      <c r="E50" s="11">
        <v>1</v>
      </c>
      <c r="I50" s="11" t="str">
        <f t="shared" si="0"/>
        <v>cheal</v>
      </c>
      <c r="M50" s="11">
        <v>1</v>
      </c>
      <c r="Q50" s="11" t="str">
        <f t="shared" si="1"/>
        <v>cheal</v>
      </c>
      <c r="U50" s="11">
        <v>1</v>
      </c>
      <c r="Y50" s="11" t="str">
        <f t="shared" si="2"/>
        <v>cheal</v>
      </c>
      <c r="AC50" s="11">
        <v>1</v>
      </c>
    </row>
    <row r="51" spans="1:29" x14ac:dyDescent="0.3">
      <c r="A51" s="11" t="str">
        <f>[4]Sets!F48</f>
        <v>cosrv</v>
      </c>
      <c r="E51" s="11">
        <v>1</v>
      </c>
      <c r="I51" s="11" t="str">
        <f t="shared" si="0"/>
        <v>cosrv</v>
      </c>
      <c r="M51" s="11">
        <v>1</v>
      </c>
      <c r="Q51" s="11" t="str">
        <f t="shared" si="1"/>
        <v>cosrv</v>
      </c>
      <c r="U51" s="11">
        <v>1</v>
      </c>
      <c r="Y51" s="11" t="str">
        <f t="shared" si="2"/>
        <v>cosrv</v>
      </c>
      <c r="AC51" s="11">
        <v>1</v>
      </c>
    </row>
    <row r="52" spans="1:29" x14ac:dyDescent="0.3">
      <c r="A52" s="11"/>
      <c r="E52" s="11"/>
      <c r="I52" s="11"/>
      <c r="M52" s="11"/>
      <c r="Q52" s="11"/>
      <c r="U52" s="11"/>
      <c r="Y52" s="11"/>
      <c r="AC52" s="11"/>
    </row>
    <row r="53" spans="1:29" x14ac:dyDescent="0.3">
      <c r="A53" s="11"/>
      <c r="E53" s="11"/>
      <c r="I53" s="11"/>
      <c r="M53" s="11"/>
      <c r="Q53" s="11"/>
      <c r="U53" s="11"/>
      <c r="Y53" s="11"/>
      <c r="AC53" s="11"/>
    </row>
    <row r="54" spans="1:29" x14ac:dyDescent="0.3">
      <c r="A54" s="11"/>
      <c r="E54" s="11"/>
      <c r="I54" s="11"/>
      <c r="M54" s="11"/>
      <c r="Q54" s="11"/>
      <c r="U54" s="11"/>
      <c r="Y54" s="11"/>
      <c r="AC54" s="11"/>
    </row>
    <row r="55" spans="1:29" x14ac:dyDescent="0.3">
      <c r="A55" s="11"/>
      <c r="E55" s="11"/>
      <c r="I55" s="11"/>
      <c r="M55" s="11"/>
      <c r="Q55" s="11"/>
      <c r="U55" s="11"/>
      <c r="Y55" s="11"/>
      <c r="AC55" s="11"/>
    </row>
    <row r="56" spans="1:29" x14ac:dyDescent="0.3">
      <c r="A56" s="11"/>
      <c r="E56" s="11"/>
      <c r="I56" s="11"/>
      <c r="M56" s="11"/>
      <c r="Q56" s="11"/>
      <c r="U56" s="11"/>
      <c r="Y56" s="11"/>
      <c r="AC56" s="11"/>
    </row>
    <row r="57" spans="1:29" x14ac:dyDescent="0.3">
      <c r="A57" s="11"/>
      <c r="E57" s="11"/>
      <c r="I57" s="11"/>
      <c r="M57" s="11"/>
      <c r="Q57" s="11"/>
      <c r="U57" s="11"/>
      <c r="Y57" s="11"/>
      <c r="AC57" s="11"/>
    </row>
    <row r="58" spans="1:29" x14ac:dyDescent="0.3">
      <c r="A58" s="11"/>
      <c r="E58" s="11"/>
      <c r="I58" s="11"/>
      <c r="M58" s="11"/>
      <c r="Q58" s="11"/>
      <c r="U58" s="11"/>
      <c r="Y58" s="11"/>
      <c r="AC58" s="11"/>
    </row>
    <row r="59" spans="1:29" x14ac:dyDescent="0.3">
      <c r="A59" s="11"/>
      <c r="E59" s="11"/>
      <c r="I59" s="11"/>
      <c r="M59" s="11"/>
      <c r="Q59" s="11"/>
      <c r="U59" s="11"/>
      <c r="Y59" s="11"/>
      <c r="AC59" s="11"/>
    </row>
    <row r="60" spans="1:29" x14ac:dyDescent="0.3">
      <c r="A60" s="11"/>
      <c r="E60" s="11"/>
      <c r="I60" s="11"/>
      <c r="M60" s="11"/>
      <c r="Q60" s="11"/>
      <c r="U60" s="11"/>
      <c r="Y60" s="11"/>
      <c r="AC60" s="11"/>
    </row>
    <row r="61" spans="1:29" x14ac:dyDescent="0.3">
      <c r="A61" s="11"/>
      <c r="E61" s="11"/>
      <c r="I61" s="11"/>
      <c r="M61" s="11"/>
      <c r="Q61" s="11"/>
      <c r="U61" s="11"/>
      <c r="Y61" s="11"/>
      <c r="AC61" s="11"/>
    </row>
    <row r="62" spans="1:29" x14ac:dyDescent="0.3">
      <c r="A62" s="11"/>
      <c r="E62" s="11"/>
      <c r="I62" s="11"/>
      <c r="M62" s="11"/>
      <c r="Q62" s="11"/>
      <c r="U62" s="11"/>
      <c r="Y62" s="11"/>
      <c r="AC62" s="11"/>
    </row>
    <row r="63" spans="1:29" x14ac:dyDescent="0.3">
      <c r="A63" s="11"/>
      <c r="E63" s="11"/>
      <c r="I63" s="11"/>
      <c r="M63" s="11"/>
      <c r="Q63" s="11"/>
      <c r="U63" s="11"/>
      <c r="Y63" s="11"/>
      <c r="AC63" s="11"/>
    </row>
    <row r="64" spans="1:29" x14ac:dyDescent="0.3">
      <c r="A64" s="11"/>
      <c r="E64" s="11"/>
      <c r="I64" s="11"/>
      <c r="M64" s="11"/>
      <c r="Q64" s="11"/>
      <c r="U64" s="11"/>
      <c r="Y64" s="11"/>
      <c r="AC64" s="11"/>
    </row>
    <row r="65" spans="1:29" x14ac:dyDescent="0.3">
      <c r="A65" s="11"/>
      <c r="E65" s="11"/>
      <c r="I65" s="11"/>
      <c r="M65" s="11"/>
      <c r="Q65" s="11"/>
      <c r="U65" s="11"/>
      <c r="Y65" s="11"/>
      <c r="AC65" s="11"/>
    </row>
    <row r="66" spans="1:29" x14ac:dyDescent="0.3">
      <c r="A66" s="11"/>
      <c r="E66" s="11"/>
      <c r="I66" s="11"/>
      <c r="M66" s="11"/>
      <c r="Q66" s="11"/>
      <c r="U66" s="11"/>
      <c r="Y66" s="11"/>
      <c r="AC66" s="11"/>
    </row>
    <row r="67" spans="1:29" x14ac:dyDescent="0.3">
      <c r="A67" s="11"/>
      <c r="E67" s="11"/>
      <c r="I67" s="11"/>
      <c r="M67" s="11"/>
      <c r="Q67" s="11"/>
      <c r="U67" s="11"/>
      <c r="Y67" s="11"/>
      <c r="AC67" s="11"/>
    </row>
    <row r="68" spans="1:29" x14ac:dyDescent="0.3">
      <c r="A68" s="11"/>
      <c r="E68" s="11"/>
      <c r="I68" s="11"/>
      <c r="M68" s="11"/>
      <c r="Q68" s="11"/>
      <c r="U68" s="11"/>
      <c r="Y68" s="11"/>
      <c r="AC68" s="11"/>
    </row>
    <row r="69" spans="1:29" x14ac:dyDescent="0.3">
      <c r="A69" s="11"/>
      <c r="E69" s="11"/>
      <c r="I69" s="11"/>
      <c r="M69" s="11"/>
      <c r="Q69" s="11"/>
      <c r="U69" s="11"/>
      <c r="Y69" s="11"/>
      <c r="AC69" s="11"/>
    </row>
    <row r="70" spans="1:29" x14ac:dyDescent="0.3">
      <c r="A70" s="11"/>
      <c r="E70" s="11"/>
      <c r="I70" s="11"/>
      <c r="M70" s="11"/>
      <c r="Q70" s="11"/>
      <c r="U70" s="11"/>
      <c r="Y70" s="11"/>
      <c r="AC70" s="11"/>
    </row>
    <row r="71" spans="1:29" x14ac:dyDescent="0.3">
      <c r="A71" s="11"/>
      <c r="E71" s="11"/>
      <c r="I71" s="11"/>
      <c r="M71" s="11"/>
      <c r="Q71" s="11"/>
      <c r="U71" s="11"/>
      <c r="Y71" s="11"/>
      <c r="AC71" s="11"/>
    </row>
    <row r="72" spans="1:29" x14ac:dyDescent="0.3">
      <c r="A72" s="11"/>
      <c r="E72" s="11"/>
      <c r="I72" s="11"/>
      <c r="M72" s="11"/>
      <c r="Q72" s="11"/>
      <c r="U72" s="11"/>
      <c r="Y72" s="11"/>
      <c r="AC72" s="11"/>
    </row>
    <row r="73" spans="1:29" x14ac:dyDescent="0.3">
      <c r="A73" s="11"/>
      <c r="E73" s="11"/>
      <c r="I73" s="11"/>
      <c r="M73" s="11"/>
      <c r="Q73" s="11"/>
      <c r="U73" s="11"/>
      <c r="Y73" s="11"/>
      <c r="AC73" s="11"/>
    </row>
    <row r="74" spans="1:29" x14ac:dyDescent="0.3">
      <c r="A74" s="11"/>
      <c r="E74" s="11"/>
      <c r="I74" s="11"/>
      <c r="M74" s="11"/>
      <c r="Q74" s="11"/>
      <c r="U74" s="11"/>
      <c r="Y74" s="11"/>
      <c r="AC74" s="11"/>
    </row>
    <row r="75" spans="1:29" x14ac:dyDescent="0.3">
      <c r="A75" s="11"/>
      <c r="E75" s="11"/>
      <c r="I75" s="11"/>
      <c r="M75" s="11"/>
      <c r="Q75" s="11"/>
      <c r="U75" s="11"/>
      <c r="Y75" s="11"/>
      <c r="AC75" s="11"/>
    </row>
    <row r="76" spans="1:29" x14ac:dyDescent="0.3">
      <c r="A76" s="11"/>
      <c r="E76" s="11"/>
      <c r="I76" s="11"/>
      <c r="M76" s="11"/>
      <c r="Q76" s="11"/>
      <c r="U76" s="11"/>
      <c r="Y76" s="11"/>
      <c r="AC76" s="11"/>
    </row>
    <row r="77" spans="1:29" x14ac:dyDescent="0.3">
      <c r="A77" s="11"/>
      <c r="E77" s="11"/>
      <c r="I77" s="11"/>
      <c r="M77" s="11"/>
      <c r="Q77" s="11"/>
      <c r="U77" s="11"/>
      <c r="Y77" s="11"/>
      <c r="AC77" s="11"/>
    </row>
    <row r="78" spans="1:29" x14ac:dyDescent="0.3">
      <c r="A78" s="11"/>
      <c r="E78" s="11"/>
      <c r="I78" s="11"/>
      <c r="M78" s="11"/>
      <c r="Q78" s="11"/>
      <c r="U78" s="11"/>
      <c r="Y78" s="11"/>
      <c r="AC78" s="11"/>
    </row>
    <row r="79" spans="1:29" x14ac:dyDescent="0.3">
      <c r="A79" s="11"/>
      <c r="E79" s="11"/>
      <c r="I79" s="11"/>
      <c r="M79" s="11"/>
      <c r="Q79" s="11"/>
      <c r="U79" s="11"/>
      <c r="Y79" s="11"/>
      <c r="AC79" s="11"/>
    </row>
    <row r="80" spans="1:29" x14ac:dyDescent="0.3">
      <c r="A80" s="11"/>
      <c r="E80" s="11"/>
      <c r="I80" s="11"/>
      <c r="M80" s="11"/>
      <c r="Q80" s="11"/>
      <c r="U80" s="11"/>
      <c r="Y80" s="11"/>
      <c r="AC80" s="11"/>
    </row>
    <row r="81" spans="1:29" x14ac:dyDescent="0.3">
      <c r="A81" s="11"/>
      <c r="E81" s="11"/>
      <c r="I81" s="11"/>
      <c r="M81" s="11"/>
      <c r="Q81" s="11"/>
      <c r="U81" s="11"/>
      <c r="Y81" s="11"/>
      <c r="AC81" s="11"/>
    </row>
    <row r="82" spans="1:29" x14ac:dyDescent="0.3">
      <c r="A82" s="11"/>
      <c r="E82" s="11"/>
      <c r="I82" s="11"/>
      <c r="M82" s="11"/>
      <c r="Q82" s="11"/>
      <c r="U82" s="11"/>
      <c r="Y82" s="11"/>
      <c r="AC82" s="11"/>
    </row>
    <row r="83" spans="1:29" x14ac:dyDescent="0.3">
      <c r="A83" s="11"/>
      <c r="E83" s="11"/>
      <c r="I83" s="11"/>
      <c r="M83" s="11"/>
      <c r="Q83" s="11"/>
      <c r="U83" s="11"/>
      <c r="Y83" s="11"/>
      <c r="AC83" s="11"/>
    </row>
    <row r="84" spans="1:29" x14ac:dyDescent="0.3">
      <c r="A84" s="11"/>
      <c r="E84" s="11"/>
      <c r="I84" s="11"/>
      <c r="M84" s="11"/>
      <c r="Q84" s="11"/>
      <c r="U84" s="11"/>
      <c r="Y84" s="11"/>
      <c r="AC84" s="11"/>
    </row>
    <row r="85" spans="1:29" x14ac:dyDescent="0.3">
      <c r="A85" s="11"/>
      <c r="E85" s="11"/>
      <c r="I85" s="11"/>
      <c r="M85" s="11"/>
      <c r="Q85" s="11"/>
      <c r="U85" s="11"/>
      <c r="Y85" s="11"/>
      <c r="AC85" s="11"/>
    </row>
    <row r="86" spans="1:29" x14ac:dyDescent="0.3">
      <c r="A86" s="11"/>
      <c r="E86" s="11"/>
      <c r="I86" s="11"/>
      <c r="M86" s="11"/>
      <c r="Q86" s="11"/>
      <c r="U86" s="11"/>
      <c r="Y86" s="11"/>
      <c r="AC86" s="11"/>
    </row>
    <row r="87" spans="1:29" x14ac:dyDescent="0.3">
      <c r="A87" s="11"/>
      <c r="E87" s="11"/>
      <c r="I87" s="11"/>
      <c r="M87" s="11"/>
      <c r="Q87" s="11"/>
      <c r="U87" s="11"/>
      <c r="Y87" s="11"/>
      <c r="AC87" s="11"/>
    </row>
    <row r="88" spans="1:29" x14ac:dyDescent="0.3">
      <c r="A88" s="11"/>
      <c r="E88" s="11"/>
      <c r="I88" s="11"/>
      <c r="M88" s="11"/>
      <c r="Q88" s="11"/>
      <c r="U88" s="11"/>
      <c r="Y88" s="11"/>
      <c r="AC88" s="11"/>
    </row>
    <row r="89" spans="1:29" x14ac:dyDescent="0.3">
      <c r="A89" s="11"/>
      <c r="E89" s="11"/>
      <c r="I89" s="11"/>
      <c r="M89" s="11"/>
      <c r="Q89" s="11"/>
      <c r="U89" s="11"/>
      <c r="Y89" s="11"/>
      <c r="AC89" s="11"/>
    </row>
    <row r="90" spans="1:29" x14ac:dyDescent="0.3">
      <c r="A90" s="11"/>
      <c r="E90" s="11"/>
      <c r="I90" s="11"/>
      <c r="M90" s="11"/>
      <c r="Q90" s="11"/>
      <c r="U90" s="11"/>
      <c r="Y90" s="11"/>
      <c r="AC90" s="11"/>
    </row>
    <row r="91" spans="1:29" x14ac:dyDescent="0.3">
      <c r="A91" s="11"/>
      <c r="E91" s="11"/>
      <c r="I91" s="11"/>
      <c r="M91" s="11"/>
      <c r="Q91" s="11"/>
      <c r="U91" s="11"/>
      <c r="Y91" s="11"/>
      <c r="AC91" s="11"/>
    </row>
    <row r="92" spans="1:29" x14ac:dyDescent="0.3">
      <c r="A92" s="11"/>
      <c r="E92" s="11"/>
      <c r="I92" s="11"/>
      <c r="M92" s="11"/>
      <c r="Q92" s="11"/>
      <c r="U92" s="11"/>
      <c r="Y92" s="11"/>
      <c r="AC92" s="11"/>
    </row>
    <row r="93" spans="1:29" x14ac:dyDescent="0.3">
      <c r="A93" s="11"/>
      <c r="E93" s="11"/>
      <c r="I93" s="11"/>
      <c r="M93" s="11"/>
      <c r="Q93" s="11"/>
      <c r="U93" s="11"/>
      <c r="Y93" s="11"/>
      <c r="AC93" s="11"/>
    </row>
    <row r="94" spans="1:29" x14ac:dyDescent="0.3">
      <c r="A94" s="11"/>
      <c r="E94" s="11"/>
      <c r="I94" s="11"/>
      <c r="M94" s="11"/>
      <c r="Q94" s="11"/>
      <c r="U94" s="11"/>
      <c r="Y94" s="11"/>
      <c r="AC94" s="11"/>
    </row>
    <row r="95" spans="1:29" x14ac:dyDescent="0.3">
      <c r="A95" s="11"/>
      <c r="E95" s="11"/>
      <c r="I95" s="11"/>
      <c r="M95" s="11"/>
      <c r="Q95" s="11"/>
      <c r="U95" s="11"/>
      <c r="Y95" s="11"/>
      <c r="AC95" s="11"/>
    </row>
    <row r="96" spans="1:29" x14ac:dyDescent="0.3">
      <c r="A96" s="11"/>
      <c r="E96" s="11"/>
      <c r="I96" s="11"/>
      <c r="M96" s="11"/>
      <c r="Q96" s="11"/>
      <c r="U96" s="11"/>
      <c r="Y96" s="11"/>
      <c r="AC96" s="11"/>
    </row>
    <row r="97" spans="1:29" x14ac:dyDescent="0.3">
      <c r="A97" s="11"/>
      <c r="E97" s="11"/>
      <c r="I97" s="11"/>
      <c r="M97" s="11"/>
      <c r="Q97" s="11"/>
      <c r="U97" s="11"/>
      <c r="Y97" s="11"/>
      <c r="AC97" s="11"/>
    </row>
    <row r="98" spans="1:29" x14ac:dyDescent="0.3">
      <c r="A98" s="11"/>
      <c r="E98" s="11"/>
      <c r="I98" s="11"/>
      <c r="M98" s="11"/>
      <c r="Q98" s="11"/>
      <c r="U98" s="11"/>
      <c r="Y98" s="11"/>
      <c r="AC98" s="11"/>
    </row>
    <row r="99" spans="1:29" x14ac:dyDescent="0.3">
      <c r="A99" s="11"/>
      <c r="E99" s="11"/>
      <c r="I99" s="11"/>
      <c r="M99" s="11"/>
      <c r="Q99" s="11"/>
      <c r="U99" s="11"/>
      <c r="Y99" s="11"/>
      <c r="AC99" s="11"/>
    </row>
    <row r="100" spans="1:29" x14ac:dyDescent="0.3">
      <c r="A100" s="11"/>
      <c r="E100" s="11"/>
      <c r="I100" s="11"/>
      <c r="M100" s="11"/>
      <c r="Q100" s="11"/>
      <c r="U100" s="11"/>
      <c r="Y100" s="11"/>
      <c r="AC100" s="11"/>
    </row>
    <row r="101" spans="1:29" x14ac:dyDescent="0.3">
      <c r="A101" s="11"/>
      <c r="E101" s="11"/>
      <c r="I101" s="11"/>
      <c r="M101" s="11"/>
      <c r="Q101" s="11"/>
      <c r="U101" s="11"/>
      <c r="Y101" s="11"/>
      <c r="AC101" s="11"/>
    </row>
    <row r="102" spans="1:29" x14ac:dyDescent="0.3">
      <c r="A102" s="11"/>
      <c r="E102" s="11"/>
      <c r="I102" s="11"/>
      <c r="M102" s="11"/>
      <c r="Q102" s="11"/>
      <c r="U102" s="11"/>
      <c r="Y102" s="11"/>
      <c r="AC102" s="11"/>
    </row>
    <row r="103" spans="1:29" x14ac:dyDescent="0.3">
      <c r="A103" s="11"/>
      <c r="E103" s="11"/>
      <c r="I103" s="11"/>
      <c r="M103" s="11"/>
      <c r="Q103" s="11"/>
      <c r="U103" s="11"/>
      <c r="Y103" s="11"/>
      <c r="AC103" s="11"/>
    </row>
    <row r="104" spans="1:29" x14ac:dyDescent="0.3">
      <c r="A104" s="11"/>
      <c r="E104" s="11"/>
      <c r="I104" s="11"/>
      <c r="M104" s="11"/>
      <c r="Q104" s="11"/>
      <c r="U104" s="11"/>
      <c r="Y104" s="11"/>
      <c r="AC104" s="11"/>
    </row>
    <row r="105" spans="1:29" x14ac:dyDescent="0.3">
      <c r="A105" s="11"/>
      <c r="E105" s="11"/>
      <c r="I105" s="11"/>
      <c r="M105" s="11"/>
      <c r="Q105" s="11"/>
      <c r="U105" s="11"/>
      <c r="Y105" s="11"/>
      <c r="AC105" s="11"/>
    </row>
    <row r="106" spans="1:29" x14ac:dyDescent="0.3">
      <c r="A106" s="11"/>
      <c r="E106" s="11"/>
      <c r="I106" s="11"/>
      <c r="M106" s="11"/>
      <c r="Q106" s="11"/>
      <c r="U106" s="11"/>
      <c r="Y106" s="11"/>
      <c r="AC106" s="11"/>
    </row>
    <row r="107" spans="1:29" x14ac:dyDescent="0.3">
      <c r="A107" s="11"/>
      <c r="E107" s="11"/>
      <c r="I107" s="11"/>
      <c r="M107" s="11"/>
      <c r="Q107" s="11"/>
      <c r="U107" s="11"/>
      <c r="Y107" s="11"/>
      <c r="AC107" s="11"/>
    </row>
    <row r="108" spans="1:29" x14ac:dyDescent="0.3">
      <c r="A108" s="11"/>
      <c r="E108" s="11"/>
      <c r="I108" s="11"/>
      <c r="M108" s="11"/>
      <c r="Q108" s="11"/>
      <c r="U108" s="11"/>
      <c r="Y108" s="11"/>
      <c r="AC108" s="11"/>
    </row>
    <row r="109" spans="1:29" x14ac:dyDescent="0.3">
      <c r="A109" s="11"/>
      <c r="E109" s="11"/>
      <c r="I109" s="11"/>
      <c r="M109" s="11"/>
      <c r="Q109" s="11"/>
      <c r="U109" s="11"/>
      <c r="Y109" s="11"/>
      <c r="AC109" s="11"/>
    </row>
    <row r="110" spans="1:29" x14ac:dyDescent="0.3">
      <c r="A110" s="11"/>
      <c r="E110" s="11"/>
      <c r="I110" s="11"/>
      <c r="M110" s="11"/>
      <c r="Q110" s="11"/>
      <c r="U110" s="11"/>
      <c r="Y110" s="11"/>
      <c r="AC110" s="11"/>
    </row>
    <row r="111" spans="1:29" x14ac:dyDescent="0.3">
      <c r="A111" s="11"/>
      <c r="E111" s="11"/>
      <c r="I111" s="11"/>
      <c r="M111" s="11"/>
      <c r="Q111" s="11"/>
      <c r="U111" s="11"/>
      <c r="Y111" s="11"/>
      <c r="AC111" s="11"/>
    </row>
    <row r="112" spans="1:29" x14ac:dyDescent="0.3">
      <c r="E112" s="11"/>
      <c r="M112" s="11"/>
      <c r="U112" s="11"/>
      <c r="AC112" s="11"/>
    </row>
    <row r="113" spans="5:29" x14ac:dyDescent="0.3">
      <c r="E113" s="11"/>
      <c r="M113" s="11"/>
      <c r="U113" s="11"/>
      <c r="AC11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Notes (2)</vt:lpstr>
      <vt:lpstr>Index</vt:lpstr>
      <vt:lpstr>Index2</vt:lpstr>
      <vt:lpstr>Sets</vt:lpstr>
      <vt:lpstr>SAM</vt:lpstr>
      <vt:lpstr>SAMB</vt:lpstr>
      <vt:lpstr>Demand</vt:lpstr>
      <vt:lpstr>Elasticities</vt:lpstr>
      <vt:lpstr>Trade</vt:lpstr>
      <vt:lpstr>Employment</vt:lpstr>
      <vt:lpstr>FacNest</vt:lpstr>
      <vt:lpstr>Population</vt:lpstr>
      <vt:lpstr>CropProd</vt:lpstr>
      <vt:lpstr>Power calc</vt:lpstr>
      <vt:lpstr>Energy calc</vt:lpstr>
      <vt:lpstr>Energy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Hartley, Faaiqa (IFPRI)</cp:lastModifiedBy>
  <cp:lastPrinted>2016-04-07T13:26:41Z</cp:lastPrinted>
  <dcterms:created xsi:type="dcterms:W3CDTF">2011-10-28T17:39:50Z</dcterms:created>
  <dcterms:modified xsi:type="dcterms:W3CDTF">2023-05-09T23:28:35Z</dcterms:modified>
</cp:coreProperties>
</file>