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.chard/Desktop/submission-package/"/>
    </mc:Choice>
  </mc:AlternateContent>
  <xr:revisionPtr revIDLastSave="0" documentId="8_{DCBC94C0-47C0-074F-9EC2-3253642E6253}" xr6:coauthVersionLast="44" xr6:coauthVersionMax="44" xr10:uidLastSave="{00000000-0000-0000-0000-000000000000}"/>
  <bookViews>
    <workbookView xWindow="1400" yWindow="460" windowWidth="24200" windowHeight="15540" tabRatio="680" xr2:uid="{00000000-000D-0000-FFFF-FFFF00000000}"/>
  </bookViews>
  <sheets>
    <sheet name="Convert_ES" sheetId="46" r:id="rId1"/>
    <sheet name="Convert_Betas" sheetId="58" r:id="rId2"/>
    <sheet name="All_Chosen" sheetId="44" r:id="rId3"/>
    <sheet name="FMxEmp_Chosen" sheetId="59" r:id="rId4"/>
    <sheet name="FMxEmp_Results" sheetId="35" r:id="rId5"/>
    <sheet name="FMxEmp_modAn" sheetId="42" r:id="rId6"/>
    <sheet name="FMxEmp_table" sheetId="55" r:id="rId7"/>
    <sheet name="FMxRec_Chosen" sheetId="60" r:id="rId8"/>
    <sheet name="FMxRec_Results" sheetId="61" r:id="rId9"/>
    <sheet name="Definitions" sheetId="57" r:id="rId10"/>
  </sheets>
  <definedNames>
    <definedName name="_xlnm._FilterDatabase" localSheetId="2" hidden="1">All_Chosen!$B$1:$AO$1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6" i="42" l="1"/>
  <c r="D135" i="55" l="1"/>
  <c r="D130" i="55"/>
  <c r="C135" i="55"/>
  <c r="C130" i="55"/>
  <c r="B136" i="55"/>
  <c r="B137" i="55"/>
  <c r="B135" i="55"/>
  <c r="B130" i="55"/>
  <c r="G95" i="55"/>
  <c r="G94" i="55"/>
  <c r="G89" i="55"/>
  <c r="E95" i="55"/>
  <c r="E94" i="55"/>
  <c r="E89" i="55"/>
  <c r="D93" i="55"/>
  <c r="D88" i="55"/>
  <c r="C93" i="55"/>
  <c r="C88" i="55"/>
  <c r="B93" i="55"/>
  <c r="B88" i="55"/>
  <c r="F95" i="55"/>
  <c r="D85" i="42"/>
  <c r="F94" i="55" s="1"/>
  <c r="D65" i="42"/>
  <c r="B131" i="55" l="1"/>
  <c r="B132" i="55"/>
  <c r="D125" i="55"/>
  <c r="C125" i="55"/>
  <c r="B126" i="55"/>
  <c r="B127" i="55"/>
  <c r="B125" i="55"/>
  <c r="G90" i="55"/>
  <c r="G84" i="55"/>
  <c r="F90" i="55"/>
  <c r="F89" i="55"/>
  <c r="E90" i="55"/>
  <c r="E84" i="55"/>
  <c r="D83" i="55"/>
  <c r="C83" i="55"/>
  <c r="B83" i="55"/>
  <c r="D5" i="42"/>
  <c r="F12" i="61"/>
  <c r="H113" i="55"/>
  <c r="I113" i="55"/>
  <c r="G10" i="55"/>
  <c r="G11" i="55"/>
  <c r="G12" i="55"/>
  <c r="G13" i="55"/>
  <c r="G14" i="55"/>
  <c r="D6" i="42"/>
  <c r="F10" i="55" s="1"/>
  <c r="D7" i="42"/>
  <c r="F11" i="55" s="1"/>
  <c r="D8" i="42"/>
  <c r="F12" i="55" s="1"/>
  <c r="D9" i="42"/>
  <c r="F13" i="55" s="1"/>
  <c r="D10" i="42"/>
  <c r="F14" i="55" s="1"/>
  <c r="E10" i="55"/>
  <c r="E11" i="55"/>
  <c r="E12" i="55"/>
  <c r="E13" i="55"/>
  <c r="E14" i="55"/>
  <c r="D61" i="42"/>
  <c r="D62" i="42"/>
  <c r="D63" i="42"/>
  <c r="D73" i="42" s="1"/>
  <c r="F64" i="55" s="1"/>
  <c r="D58" i="42"/>
  <c r="F48" i="55" s="1"/>
  <c r="D59" i="42"/>
  <c r="F49" i="55" s="1"/>
  <c r="D60" i="42"/>
  <c r="D33" i="42"/>
  <c r="F37" i="55" s="1"/>
  <c r="D34" i="42"/>
  <c r="D78" i="42"/>
  <c r="D77" i="42"/>
  <c r="F84" i="55" s="1"/>
  <c r="D72" i="42"/>
  <c r="F43" i="55" s="1"/>
  <c r="D68" i="42"/>
  <c r="F59" i="55" s="1"/>
  <c r="D69" i="42"/>
  <c r="F60" i="55" s="1"/>
  <c r="D64" i="42"/>
  <c r="D57" i="42"/>
  <c r="F47" i="55" s="1"/>
  <c r="D71" i="42"/>
  <c r="D70" i="42"/>
  <c r="D67" i="42"/>
  <c r="D66" i="42"/>
  <c r="D32" i="42"/>
  <c r="F33" i="55" s="1"/>
  <c r="D31" i="42"/>
  <c r="D30" i="42"/>
  <c r="D29" i="42"/>
  <c r="D28" i="42"/>
  <c r="D23" i="42"/>
  <c r="D27" i="42"/>
  <c r="D21" i="42"/>
  <c r="F22" i="55" s="1"/>
  <c r="D26" i="42"/>
  <c r="D19" i="42"/>
  <c r="D25" i="42"/>
  <c r="D18" i="42"/>
  <c r="D24" i="42"/>
  <c r="D17" i="42"/>
  <c r="F18" i="55" s="1"/>
  <c r="D22" i="42"/>
  <c r="D20" i="42"/>
  <c r="F21" i="55" s="1"/>
  <c r="D14" i="42"/>
  <c r="D13" i="42"/>
  <c r="D12" i="42"/>
  <c r="D3" i="42"/>
  <c r="D4" i="42"/>
  <c r="H112" i="55"/>
  <c r="G112" i="55"/>
  <c r="G113" i="55"/>
  <c r="G111" i="55"/>
  <c r="F111" i="55"/>
  <c r="F112" i="55"/>
  <c r="F113" i="55"/>
  <c r="F110" i="55"/>
  <c r="E110" i="55"/>
  <c r="E111" i="55"/>
  <c r="E112" i="55"/>
  <c r="E113" i="55"/>
  <c r="E109" i="55"/>
  <c r="D109" i="55"/>
  <c r="D110" i="55"/>
  <c r="D111" i="55"/>
  <c r="D112" i="55"/>
  <c r="D113" i="55"/>
  <c r="D108" i="55"/>
  <c r="C107" i="55"/>
  <c r="C108" i="55"/>
  <c r="C109" i="55"/>
  <c r="C110" i="55"/>
  <c r="C111" i="55"/>
  <c r="C112" i="55"/>
  <c r="C113" i="55"/>
  <c r="B106" i="55"/>
  <c r="B107" i="55"/>
  <c r="B108" i="55"/>
  <c r="B109" i="55"/>
  <c r="B110" i="55"/>
  <c r="B111" i="55"/>
  <c r="B112" i="55"/>
  <c r="B113" i="55"/>
  <c r="E85" i="55"/>
  <c r="F85" i="55"/>
  <c r="G85" i="55"/>
  <c r="B26" i="55"/>
  <c r="E80" i="55"/>
  <c r="G80" i="55"/>
  <c r="G79" i="55"/>
  <c r="E79" i="55"/>
  <c r="D78" i="55"/>
  <c r="C78" i="55"/>
  <c r="B78" i="55"/>
  <c r="E75" i="55"/>
  <c r="F75" i="55"/>
  <c r="G75" i="55"/>
  <c r="G74" i="55"/>
  <c r="F74" i="55"/>
  <c r="E74" i="55"/>
  <c r="D73" i="55"/>
  <c r="C73" i="55"/>
  <c r="B73" i="55"/>
  <c r="D68" i="55"/>
  <c r="C68" i="55"/>
  <c r="D63" i="55"/>
  <c r="G60" i="55"/>
  <c r="G59" i="55"/>
  <c r="E59" i="55"/>
  <c r="E60" i="55"/>
  <c r="D58" i="55"/>
  <c r="C58" i="55"/>
  <c r="D46" i="55"/>
  <c r="C46" i="55"/>
  <c r="D41" i="55"/>
  <c r="D36" i="55"/>
  <c r="C36" i="55"/>
  <c r="D31" i="55"/>
  <c r="C31" i="55"/>
  <c r="D26" i="55"/>
  <c r="C26" i="55"/>
  <c r="D17" i="55"/>
  <c r="C17" i="55"/>
  <c r="D8" i="55"/>
  <c r="C8" i="55"/>
  <c r="F33" i="35"/>
  <c r="I26" i="58"/>
  <c r="I27" i="58"/>
  <c r="I28" i="58"/>
  <c r="I29" i="58"/>
  <c r="I30" i="58"/>
  <c r="I31" i="58"/>
  <c r="I32" i="58"/>
  <c r="I33" i="58"/>
  <c r="I34" i="58"/>
  <c r="I35" i="58"/>
  <c r="I8" i="58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" i="58"/>
  <c r="I3" i="58"/>
  <c r="I4" i="58"/>
  <c r="I5" i="58"/>
  <c r="I6" i="58"/>
  <c r="I7" i="58"/>
  <c r="G70" i="55"/>
  <c r="G69" i="55"/>
  <c r="F70" i="55"/>
  <c r="E70" i="55"/>
  <c r="E69" i="55"/>
  <c r="B68" i="55"/>
  <c r="G65" i="55"/>
  <c r="G64" i="55"/>
  <c r="E65" i="55"/>
  <c r="E64" i="55"/>
  <c r="C63" i="55"/>
  <c r="B63" i="55"/>
  <c r="B58" i="55"/>
  <c r="G49" i="55"/>
  <c r="G50" i="55"/>
  <c r="G51" i="55"/>
  <c r="G52" i="55"/>
  <c r="G53" i="55"/>
  <c r="G54" i="55"/>
  <c r="G55" i="55"/>
  <c r="F50" i="55"/>
  <c r="F51" i="55"/>
  <c r="F52" i="55"/>
  <c r="F53" i="55"/>
  <c r="F54" i="55"/>
  <c r="F55" i="55"/>
  <c r="E49" i="55"/>
  <c r="E50" i="55"/>
  <c r="E51" i="55"/>
  <c r="E52" i="55"/>
  <c r="E53" i="55"/>
  <c r="E54" i="55"/>
  <c r="E55" i="55"/>
  <c r="G48" i="55"/>
  <c r="E48" i="55"/>
  <c r="G47" i="55"/>
  <c r="E47" i="55"/>
  <c r="B46" i="55"/>
  <c r="G43" i="55"/>
  <c r="G42" i="55"/>
  <c r="F42" i="55"/>
  <c r="E43" i="55"/>
  <c r="E42" i="55"/>
  <c r="C41" i="55"/>
  <c r="B41" i="55"/>
  <c r="G38" i="55"/>
  <c r="G37" i="55"/>
  <c r="F38" i="55"/>
  <c r="E38" i="55"/>
  <c r="E37" i="55"/>
  <c r="B36" i="55"/>
  <c r="G33" i="55"/>
  <c r="G32" i="55"/>
  <c r="F32" i="55"/>
  <c r="E33" i="55"/>
  <c r="E32" i="55"/>
  <c r="B31" i="55"/>
  <c r="G28" i="55"/>
  <c r="G27" i="55"/>
  <c r="F28" i="55"/>
  <c r="F27" i="55"/>
  <c r="E28" i="55"/>
  <c r="E27" i="55"/>
  <c r="G19" i="55"/>
  <c r="G20" i="55"/>
  <c r="G21" i="55"/>
  <c r="G22" i="55"/>
  <c r="G23" i="55"/>
  <c r="F19" i="55"/>
  <c r="F20" i="55"/>
  <c r="F23" i="55"/>
  <c r="E19" i="55"/>
  <c r="E20" i="55"/>
  <c r="E21" i="55"/>
  <c r="E22" i="55"/>
  <c r="E23" i="55"/>
  <c r="G18" i="55"/>
  <c r="E18" i="55"/>
  <c r="B17" i="55"/>
  <c r="E9" i="55"/>
  <c r="F9" i="55"/>
  <c r="B8" i="55"/>
  <c r="G9" i="55"/>
  <c r="D75" i="42" l="1"/>
  <c r="F69" i="55" s="1"/>
  <c r="D81" i="42"/>
  <c r="F79" i="55" s="1"/>
  <c r="D82" i="42"/>
  <c r="F80" i="55" s="1"/>
  <c r="D74" i="42"/>
  <c r="F65" i="55" s="1"/>
</calcChain>
</file>

<file path=xl/sharedStrings.xml><?xml version="1.0" encoding="utf-8"?>
<sst xmlns="http://schemas.openxmlformats.org/spreadsheetml/2006/main" count="13825" uniqueCount="956">
  <si>
    <t>Std</t>
  </si>
  <si>
    <t>Stimuli</t>
  </si>
  <si>
    <t>NA</t>
  </si>
  <si>
    <t>y</t>
  </si>
  <si>
    <t>n</t>
  </si>
  <si>
    <t>n/s</t>
  </si>
  <si>
    <t>sta</t>
  </si>
  <si>
    <t>dyn</t>
  </si>
  <si>
    <t>hap</t>
  </si>
  <si>
    <t>pai</t>
  </si>
  <si>
    <t>pos</t>
  </si>
  <si>
    <t>during</t>
  </si>
  <si>
    <t>self-report</t>
  </si>
  <si>
    <t>QMEE</t>
  </si>
  <si>
    <t>EQ</t>
  </si>
  <si>
    <t>TEQ</t>
  </si>
  <si>
    <t>before</t>
  </si>
  <si>
    <t>Muscle</t>
  </si>
  <si>
    <t>CS</t>
  </si>
  <si>
    <t>r</t>
  </si>
  <si>
    <t>ang</t>
  </si>
  <si>
    <t>fea</t>
  </si>
  <si>
    <t>dis</t>
  </si>
  <si>
    <t>ZM</t>
  </si>
  <si>
    <t>t-test</t>
  </si>
  <si>
    <t>OC</t>
  </si>
  <si>
    <t>LL</t>
  </si>
  <si>
    <t>sad</t>
  </si>
  <si>
    <t>IRI</t>
  </si>
  <si>
    <t>MF</t>
  </si>
  <si>
    <t>-0.33</t>
  </si>
  <si>
    <t>0.29</t>
  </si>
  <si>
    <t>15</t>
  </si>
  <si>
    <t>4.52</t>
  </si>
  <si>
    <t>5.13</t>
  </si>
  <si>
    <t>0.23</t>
  </si>
  <si>
    <t>0.30</t>
  </si>
  <si>
    <t>0.31</t>
  </si>
  <si>
    <t>38</t>
  </si>
  <si>
    <t>27</t>
  </si>
  <si>
    <t>26</t>
  </si>
  <si>
    <t>0.17</t>
  </si>
  <si>
    <t>9</t>
  </si>
  <si>
    <t>10</t>
  </si>
  <si>
    <t>19</t>
  </si>
  <si>
    <t>0.63</t>
  </si>
  <si>
    <t>-0.26</t>
  </si>
  <si>
    <t>0.28</t>
  </si>
  <si>
    <t>-0.17</t>
  </si>
  <si>
    <t>0.18</t>
  </si>
  <si>
    <t>0.33</t>
  </si>
  <si>
    <t>29</t>
  </si>
  <si>
    <t>neg</t>
  </si>
  <si>
    <t>28</t>
  </si>
  <si>
    <t>AQ</t>
  </si>
  <si>
    <t>Automatic level</t>
  </si>
  <si>
    <t>30</t>
  </si>
  <si>
    <t>31</t>
  </si>
  <si>
    <t>34</t>
  </si>
  <si>
    <t>Pearson</t>
  </si>
  <si>
    <t>Notes</t>
  </si>
  <si>
    <t>0.57</t>
  </si>
  <si>
    <t>0.11</t>
  </si>
  <si>
    <t>0.39</t>
  </si>
  <si>
    <t>f</t>
  </si>
  <si>
    <t>24</t>
  </si>
  <si>
    <t>61</t>
  </si>
  <si>
    <t>Controlled level</t>
  </si>
  <si>
    <t>0.310</t>
  </si>
  <si>
    <t>Study</t>
  </si>
  <si>
    <t xml:space="preserve"> </t>
  </si>
  <si>
    <t>Measure</t>
  </si>
  <si>
    <t>id</t>
  </si>
  <si>
    <t xml:space="preserve"> Model Results:  </t>
  </si>
  <si>
    <t>---</t>
  </si>
  <si>
    <t>Signif. codes:  0 ‘***’ 0.001 ‘**’ 0.01 ‘*’ 0.05 ‘.’ 0.1 ‘ ’ 1</t>
  </si>
  <si>
    <t xml:space="preserve"> Heterogeneity &amp; Fit:  </t>
  </si>
  <si>
    <t>ES</t>
  </si>
  <si>
    <t>ES interval</t>
  </si>
  <si>
    <t>ES interval type</t>
  </si>
  <si>
    <t>Emotion</t>
  </si>
  <si>
    <t>Additional moderators</t>
  </si>
  <si>
    <t>Year</t>
  </si>
  <si>
    <t>2013</t>
  </si>
  <si>
    <t>2012</t>
  </si>
  <si>
    <t>Chakraborty &amp; Chakrabarti (unpub.)</t>
  </si>
  <si>
    <t>2015</t>
  </si>
  <si>
    <t>Dimberg &amp; Thunberg</t>
  </si>
  <si>
    <t>2009</t>
  </si>
  <si>
    <t>2008</t>
  </si>
  <si>
    <t>2011</t>
  </si>
  <si>
    <t xml:space="preserve">Rehberger </t>
  </si>
  <si>
    <t>2014</t>
  </si>
  <si>
    <t>Sato et al. (Study 1)</t>
  </si>
  <si>
    <t>Sato et al. (Study 2)</t>
  </si>
  <si>
    <t>Sims et al. (unpub.)</t>
  </si>
  <si>
    <t>Sonnby-Borgström</t>
  </si>
  <si>
    <t xml:space="preserve">Sonnby-Borgström et al. </t>
  </si>
  <si>
    <t>2003</t>
  </si>
  <si>
    <t xml:space="preserve">Sun et al. </t>
  </si>
  <si>
    <t>Heterogeneity</t>
  </si>
  <si>
    <t>Rank Correlation Test for Funnel Plot Asymmetry</t>
  </si>
  <si>
    <t>Regression Test for Funnel Plot Asymmetry</t>
  </si>
  <si>
    <t>model:     mixed-effects meta-regression model</t>
  </si>
  <si>
    <t>predictor: standard error</t>
  </si>
  <si>
    <t>IRI personal distress</t>
  </si>
  <si>
    <t>Drimalla et al.</t>
  </si>
  <si>
    <t>-0.01</t>
  </si>
  <si>
    <t>0.09</t>
  </si>
  <si>
    <t>-0.07</t>
  </si>
  <si>
    <t>0.25</t>
  </si>
  <si>
    <t>Publication bias</t>
  </si>
  <si>
    <t>Measure_type</t>
  </si>
  <si>
    <t>Korb et al.</t>
  </si>
  <si>
    <t>2016</t>
  </si>
  <si>
    <t>Group</t>
  </si>
  <si>
    <t>Emotion start</t>
  </si>
  <si>
    <t>neu</t>
  </si>
  <si>
    <t>control</t>
  </si>
  <si>
    <t>high emp</t>
  </si>
  <si>
    <t>low emp</t>
  </si>
  <si>
    <t>0.15</t>
  </si>
  <si>
    <t>0.20</t>
  </si>
  <si>
    <t>Rec</t>
  </si>
  <si>
    <t>-0.37</t>
  </si>
  <si>
    <t>0.32</t>
  </si>
  <si>
    <t>after</t>
  </si>
  <si>
    <t>IRI empathic concern</t>
  </si>
  <si>
    <t>IRI perspective taking</t>
  </si>
  <si>
    <t>-0.09</t>
  </si>
  <si>
    <t>0.07</t>
  </si>
  <si>
    <t>0.06</t>
  </si>
  <si>
    <t>0.00</t>
  </si>
  <si>
    <t>0.22</t>
  </si>
  <si>
    <t>0.12</t>
  </si>
  <si>
    <t>-0.08</t>
  </si>
  <si>
    <t xml:space="preserve">PES </t>
  </si>
  <si>
    <t>EMG</t>
  </si>
  <si>
    <t>100</t>
  </si>
  <si>
    <t>49</t>
  </si>
  <si>
    <t>51</t>
  </si>
  <si>
    <t>Stimuli details</t>
  </si>
  <si>
    <t>Spearman</t>
  </si>
  <si>
    <t>13</t>
  </si>
  <si>
    <t>17</t>
  </si>
  <si>
    <t>0.34</t>
  </si>
  <si>
    <t>-0.3</t>
  </si>
  <si>
    <t>0.13</t>
  </si>
  <si>
    <t>-0.15</t>
  </si>
  <si>
    <t>0.35</t>
  </si>
  <si>
    <t>-0.46</t>
  </si>
  <si>
    <t>-0.16</t>
  </si>
  <si>
    <t>0-100</t>
  </si>
  <si>
    <t>Intensity %</t>
  </si>
  <si>
    <t>Mathersul et al.</t>
  </si>
  <si>
    <t>EQ cognitive</t>
  </si>
  <si>
    <t>EQ affective</t>
  </si>
  <si>
    <t>0.094</t>
  </si>
  <si>
    <t>0.004</t>
  </si>
  <si>
    <t>0.187</t>
  </si>
  <si>
    <t>0.501</t>
  </si>
  <si>
    <t>0.306</t>
  </si>
  <si>
    <t>0.392</t>
  </si>
  <si>
    <t>-0.13</t>
  </si>
  <si>
    <t>grey</t>
  </si>
  <si>
    <t>0-100-0</t>
  </si>
  <si>
    <t>b&amp;w full head &amp; shoulders</t>
  </si>
  <si>
    <t xml:space="preserve">Künecke et al. </t>
  </si>
  <si>
    <t>Emo Window (ms)</t>
  </si>
  <si>
    <t>Baseline (ms)</t>
  </si>
  <si>
    <t>ISI (ms)</t>
  </si>
  <si>
    <t>ITI (ms)</t>
  </si>
  <si>
    <t>2500</t>
  </si>
  <si>
    <t>2000</t>
  </si>
  <si>
    <t>0</t>
  </si>
  <si>
    <t>500</t>
  </si>
  <si>
    <t>5000</t>
  </si>
  <si>
    <t>4000</t>
  </si>
  <si>
    <t>1000</t>
  </si>
  <si>
    <t>30000</t>
  </si>
  <si>
    <t>20000</t>
  </si>
  <si>
    <t>0.322</t>
  </si>
  <si>
    <t>600</t>
  </si>
  <si>
    <t>200</t>
  </si>
  <si>
    <t>3500</t>
  </si>
  <si>
    <t>6000</t>
  </si>
  <si>
    <t>8000</t>
  </si>
  <si>
    <t>800</t>
  </si>
  <si>
    <t>920(M)</t>
  </si>
  <si>
    <t>1520(M)</t>
  </si>
  <si>
    <t>Stim Onset (ms)</t>
  </si>
  <si>
    <t>Stim Offset (ms)</t>
  </si>
  <si>
    <t>5% int.</t>
  </si>
  <si>
    <t xml:space="preserve">b&amp;w full head </t>
  </si>
  <si>
    <t>0-500, 500-1000</t>
  </si>
  <si>
    <t>b&amp;w face</t>
  </si>
  <si>
    <t>colour full head</t>
  </si>
  <si>
    <t>intensity</t>
  </si>
  <si>
    <t>Time bins (ms)</t>
  </si>
  <si>
    <t>-0.23</t>
  </si>
  <si>
    <t>-0.24</t>
  </si>
  <si>
    <t>0.38</t>
  </si>
  <si>
    <t>-0.05</t>
  </si>
  <si>
    <t>-0.27</t>
  </si>
  <si>
    <t>-0.03</t>
  </si>
  <si>
    <t>15000</t>
  </si>
  <si>
    <t>0-80, 0-100</t>
  </si>
  <si>
    <t>colour face, grey frame</t>
  </si>
  <si>
    <t>1200</t>
  </si>
  <si>
    <t>emotion perception accuracy</t>
  </si>
  <si>
    <t>10000</t>
  </si>
  <si>
    <t>22</t>
  </si>
  <si>
    <t>250</t>
  </si>
  <si>
    <t>De Sousa et al.</t>
  </si>
  <si>
    <t>BEES</t>
  </si>
  <si>
    <t>auto</t>
  </si>
  <si>
    <t>full</t>
  </si>
  <si>
    <t>TBI (not incl.)</t>
  </si>
  <si>
    <t>0.525</t>
  </si>
  <si>
    <t>0.492</t>
  </si>
  <si>
    <t>colour full head &amp; shoulders</t>
  </si>
  <si>
    <t>2350</t>
  </si>
  <si>
    <t>7000</t>
  </si>
  <si>
    <t>Hühnel et al.</t>
  </si>
  <si>
    <t>3.5min</t>
  </si>
  <si>
    <t>young</t>
  </si>
  <si>
    <t>0.161</t>
  </si>
  <si>
    <t>0.378</t>
  </si>
  <si>
    <t>0.109</t>
  </si>
  <si>
    <t>-0.009</t>
  </si>
  <si>
    <t>Bailey et al.</t>
  </si>
  <si>
    <t>old</t>
  </si>
  <si>
    <t>33</t>
  </si>
  <si>
    <t>40</t>
  </si>
  <si>
    <t>20</t>
  </si>
  <si>
    <t xml:space="preserve">McDonald et al. </t>
  </si>
  <si>
    <t>-0.34</t>
  </si>
  <si>
    <t>-0.53</t>
  </si>
  <si>
    <t>-0.44</t>
  </si>
  <si>
    <t>-0.22</t>
  </si>
  <si>
    <t>14000</t>
  </si>
  <si>
    <t>total</t>
  </si>
  <si>
    <t>1500</t>
  </si>
  <si>
    <t xml:space="preserve">Sato et al. </t>
  </si>
  <si>
    <t>25</t>
  </si>
  <si>
    <t>ple</t>
  </si>
  <si>
    <t>0.52</t>
  </si>
  <si>
    <t>32</t>
  </si>
  <si>
    <t>23</t>
  </si>
  <si>
    <t>-0.048</t>
  </si>
  <si>
    <t>Phys Onset (ms)</t>
  </si>
  <si>
    <t>Phys Offset (ms)</t>
  </si>
  <si>
    <t>-0.11</t>
  </si>
  <si>
    <t>0.10</t>
  </si>
  <si>
    <t>neutral</t>
  </si>
  <si>
    <t>Valence</t>
  </si>
  <si>
    <t>0.068</t>
  </si>
  <si>
    <t>0.037</t>
  </si>
  <si>
    <t>1520</t>
  </si>
  <si>
    <t>7500 (M)</t>
  </si>
  <si>
    <t>Intact (face &amp; arm)</t>
  </si>
  <si>
    <t>Face only</t>
  </si>
  <si>
    <t>Self unpleasantness</t>
  </si>
  <si>
    <t>-0.2687</t>
  </si>
  <si>
    <t>0.4359</t>
  </si>
  <si>
    <t>-0.0151</t>
  </si>
  <si>
    <t>-0.0399</t>
  </si>
  <si>
    <t>-0.2237</t>
  </si>
  <si>
    <t>-0.0906</t>
  </si>
  <si>
    <t>0.1580</t>
  </si>
  <si>
    <t>0.1210</t>
  </si>
  <si>
    <t>colour full body/face/arm</t>
  </si>
  <si>
    <t>16</t>
  </si>
  <si>
    <t>18</t>
  </si>
  <si>
    <t>fixation cross</t>
  </si>
  <si>
    <t>Pre-stimulus duration (ms)</t>
  </si>
  <si>
    <t>1450</t>
  </si>
  <si>
    <t>1450, 1000</t>
  </si>
  <si>
    <t>fixation cross, grey oval</t>
  </si>
  <si>
    <t>fixation cross grey on white bg</t>
  </si>
  <si>
    <t>Voice "Now"</t>
  </si>
  <si>
    <t>fixation cross red</t>
  </si>
  <si>
    <t>tone, blank screen</t>
  </si>
  <si>
    <t>50, 1000</t>
  </si>
  <si>
    <t>Go/No-go task for emo rec</t>
  </si>
  <si>
    <t>Prime</t>
  </si>
  <si>
    <t>30000 (M)</t>
  </si>
  <si>
    <t>var_r</t>
  </si>
  <si>
    <t>Prime_type</t>
  </si>
  <si>
    <t>emp</t>
  </si>
  <si>
    <t>Emo_rec_recorded</t>
  </si>
  <si>
    <t>TAS-20</t>
  </si>
  <si>
    <t>Summary effect size</t>
  </si>
  <si>
    <t>Emotion_valence</t>
  </si>
  <si>
    <t>Gender</t>
  </si>
  <si>
    <t>facial expressions</t>
  </si>
  <si>
    <t>last image of facial expression</t>
  </si>
  <si>
    <t>m</t>
  </si>
  <si>
    <t>both</t>
  </si>
  <si>
    <t>Blind_exp</t>
  </si>
  <si>
    <t>Measure_taken</t>
  </si>
  <si>
    <t>Phys_measure</t>
  </si>
  <si>
    <t>1003</t>
  </si>
  <si>
    <t>30003</t>
  </si>
  <si>
    <t>1006</t>
  </si>
  <si>
    <t>30006</t>
  </si>
  <si>
    <t>Measure_emp_aq</t>
  </si>
  <si>
    <t>-0.532</t>
  </si>
  <si>
    <t>0.207</t>
  </si>
  <si>
    <t>0.336</t>
  </si>
  <si>
    <t>0.359</t>
  </si>
  <si>
    <t>-0.277</t>
  </si>
  <si>
    <t>0.174</t>
  </si>
  <si>
    <t>0.081</t>
  </si>
  <si>
    <t>-0.055</t>
  </si>
  <si>
    <t>high vs. low emp</t>
  </si>
  <si>
    <t>Moderator</t>
  </si>
  <si>
    <t>Mod levels</t>
  </si>
  <si>
    <t>QM</t>
  </si>
  <si>
    <t>k</t>
  </si>
  <si>
    <t>&lt;0.0001</t>
  </si>
  <si>
    <t>Gender_mf</t>
  </si>
  <si>
    <t>implicit task</t>
  </si>
  <si>
    <t>0.26</t>
  </si>
  <si>
    <t>Pos90 reward</t>
  </si>
  <si>
    <t>Pos60 reward</t>
  </si>
  <si>
    <t>Neg60 reward</t>
  </si>
  <si>
    <t>Neg90 reward</t>
  </si>
  <si>
    <t>sd_1</t>
  </si>
  <si>
    <t>sd_2</t>
  </si>
  <si>
    <t>ES_type</t>
  </si>
  <si>
    <t>f-test</t>
  </si>
  <si>
    <t>mean</t>
  </si>
  <si>
    <t>n_1</t>
  </si>
  <si>
    <t>n_2</t>
  </si>
  <si>
    <t>mean_2</t>
  </si>
  <si>
    <t xml:space="preserve">       estimate   ci.lb   ci.ub</t>
  </si>
  <si>
    <t>Moderators</t>
  </si>
  <si>
    <t>Rymarczyk et al.</t>
  </si>
  <si>
    <t>LF</t>
  </si>
  <si>
    <t>grey background</t>
  </si>
  <si>
    <t>10000 (M)</t>
  </si>
  <si>
    <t>125</t>
  </si>
  <si>
    <t xml:space="preserve">DPES </t>
  </si>
  <si>
    <t xml:space="preserve">ECS </t>
  </si>
  <si>
    <t xml:space="preserve">EQ </t>
  </si>
  <si>
    <t xml:space="preserve">EQ affective </t>
  </si>
  <si>
    <t xml:space="preserve">EQ cognitive </t>
  </si>
  <si>
    <t xml:space="preserve">IECA </t>
  </si>
  <si>
    <t xml:space="preserve">IRI </t>
  </si>
  <si>
    <t xml:space="preserve">IRI empathic concern </t>
  </si>
  <si>
    <t xml:space="preserve">IRI personal distress </t>
  </si>
  <si>
    <t xml:space="preserve">IRI perspective taking </t>
  </si>
  <si>
    <t xml:space="preserve">PANAS </t>
  </si>
  <si>
    <t xml:space="preserve">PANAS negative affect </t>
  </si>
  <si>
    <t xml:space="preserve">PANAS positive affect </t>
  </si>
  <si>
    <t xml:space="preserve">QMEE </t>
  </si>
  <si>
    <t xml:space="preserve">self-report </t>
  </si>
  <si>
    <t xml:space="preserve">self unpleasantness </t>
  </si>
  <si>
    <t xml:space="preserve">Strayer's Empathy Continuum - Aff </t>
  </si>
  <si>
    <t xml:space="preserve">Strayer's Empathy Continuum - Cog </t>
  </si>
  <si>
    <t xml:space="preserve">TEQ </t>
  </si>
  <si>
    <t>Measure_type_full</t>
  </si>
  <si>
    <t>IRI ec</t>
  </si>
  <si>
    <t>IRI pt</t>
  </si>
  <si>
    <t>IRI pd</t>
  </si>
  <si>
    <t>EQ cog</t>
  </si>
  <si>
    <t>EQ aff</t>
  </si>
  <si>
    <t>emo perc</t>
  </si>
  <si>
    <t>Self unp</t>
  </si>
  <si>
    <t>pval</t>
  </si>
  <si>
    <t>ANOVA</t>
  </si>
  <si>
    <t>All levels</t>
  </si>
  <si>
    <t>CONFOUNDING MODS</t>
  </si>
  <si>
    <t>I-sq est. (%)</t>
  </si>
  <si>
    <t>R-sq est. (%)</t>
  </si>
  <si>
    <t>mean n</t>
  </si>
  <si>
    <t>Levels</t>
  </si>
  <si>
    <t>CS - LF</t>
  </si>
  <si>
    <t>ang - dis</t>
  </si>
  <si>
    <t>ang - fea</t>
  </si>
  <si>
    <t>dis - fea</t>
  </si>
  <si>
    <t>state</t>
  </si>
  <si>
    <t>trait</t>
  </si>
  <si>
    <t>BEES - EQ aff</t>
  </si>
  <si>
    <t>BEES - IECA</t>
  </si>
  <si>
    <t>BEES - IRI</t>
  </si>
  <si>
    <t>BEES - QMEE</t>
  </si>
  <si>
    <t>EQ aff - IECA</t>
  </si>
  <si>
    <t>EQ aff - IRI</t>
  </si>
  <si>
    <t>EQ aff - QMEE</t>
  </si>
  <si>
    <t>IECA - IRI</t>
  </si>
  <si>
    <t>IECA - QMEE</t>
  </si>
  <si>
    <t>IRI - QMEE</t>
  </si>
  <si>
    <t>ang - hap</t>
  </si>
  <si>
    <t>dis - hap</t>
  </si>
  <si>
    <t>fea - hap</t>
  </si>
  <si>
    <t>est.</t>
  </si>
  <si>
    <t>ci.lb</t>
  </si>
  <si>
    <t>ci.ub</t>
  </si>
  <si>
    <t>CS - OC</t>
  </si>
  <si>
    <t>LF - OC</t>
  </si>
  <si>
    <t>Estimates of each level in each mod</t>
  </si>
  <si>
    <t>Test mod sig</t>
  </si>
  <si>
    <t>QMp</t>
  </si>
  <si>
    <t>BEES - DPES</t>
  </si>
  <si>
    <t>BEES - EQ</t>
  </si>
  <si>
    <t>BEES - EQ cog</t>
  </si>
  <si>
    <t>BEES - IRI ec</t>
  </si>
  <si>
    <t>BEES - IRI pd</t>
  </si>
  <si>
    <t>BEES - IRI pt</t>
  </si>
  <si>
    <t>BEES - PES</t>
  </si>
  <si>
    <t>BEES - TEQ</t>
  </si>
  <si>
    <t>DPES - EQ</t>
  </si>
  <si>
    <t>DPES - EQ aff</t>
  </si>
  <si>
    <t>DPES - EQ cog</t>
  </si>
  <si>
    <t>DPES - IECA</t>
  </si>
  <si>
    <t>DPES - IRI</t>
  </si>
  <si>
    <t>DPES - IRI ec</t>
  </si>
  <si>
    <t>DPES - IRI pd</t>
  </si>
  <si>
    <t>DPES - IRI pt</t>
  </si>
  <si>
    <t>DPES - PES</t>
  </si>
  <si>
    <t>DPES - QMEE</t>
  </si>
  <si>
    <t>DPES - TEQ</t>
  </si>
  <si>
    <t>EQ - EQ cog</t>
  </si>
  <si>
    <t>EQ - IECA</t>
  </si>
  <si>
    <t>EQ - IRI</t>
  </si>
  <si>
    <t>EQ - IRI ec</t>
  </si>
  <si>
    <t>EQ - IRI pd</t>
  </si>
  <si>
    <t>EQ - IRI pt</t>
  </si>
  <si>
    <t>EQ - PES</t>
  </si>
  <si>
    <t>EQ - QMEE</t>
  </si>
  <si>
    <t>EQ - TEQ</t>
  </si>
  <si>
    <t>EQ aff - EQ cog</t>
  </si>
  <si>
    <t>EQ aff - IRI ec</t>
  </si>
  <si>
    <t>EQ aff - IRI pd</t>
  </si>
  <si>
    <t>EQ aff - IRI pt</t>
  </si>
  <si>
    <t>EQ aff - PES</t>
  </si>
  <si>
    <t>EQ aff - TEQ</t>
  </si>
  <si>
    <t>EQ cog - IECA</t>
  </si>
  <si>
    <t>EQ cog - IRI</t>
  </si>
  <si>
    <t>EQ cog - IRI ec</t>
  </si>
  <si>
    <t>EQ cog - IRI pd</t>
  </si>
  <si>
    <t>EQ cog - IRI pt</t>
  </si>
  <si>
    <t>EQ cog - PES</t>
  </si>
  <si>
    <t>EQ cog - QMEE</t>
  </si>
  <si>
    <t>EQ cog - TEQ</t>
  </si>
  <si>
    <t>IECA - IRI ec</t>
  </si>
  <si>
    <t>IECA - IRI pd</t>
  </si>
  <si>
    <t>IECA - IRI pt</t>
  </si>
  <si>
    <t>IECA - PES</t>
  </si>
  <si>
    <t>IECA - TEQ</t>
  </si>
  <si>
    <t>IRI - IRI ec</t>
  </si>
  <si>
    <t>IRI - IRI pd</t>
  </si>
  <si>
    <t>IRI - IRI pt</t>
  </si>
  <si>
    <t>IRI - PES</t>
  </si>
  <si>
    <t>IRI - TEQ</t>
  </si>
  <si>
    <t>IRI ec - IRI pd</t>
  </si>
  <si>
    <t>IRI ec - IRI pt</t>
  </si>
  <si>
    <t>IRI ec - PES</t>
  </si>
  <si>
    <t>IRI ec - QMEE</t>
  </si>
  <si>
    <t>IRI ec - TEQ</t>
  </si>
  <si>
    <t>IRI pd - IRI pt</t>
  </si>
  <si>
    <t>IRI pd - PES</t>
  </si>
  <si>
    <t>IRI pd - TEQ</t>
  </si>
  <si>
    <t>IRI pd - QMEE</t>
  </si>
  <si>
    <t>IRI pt - PES</t>
  </si>
  <si>
    <t>IRI pt - QMEE</t>
  </si>
  <si>
    <t>IRI pt - TEQ</t>
  </si>
  <si>
    <t>PES - QMEE</t>
  </si>
  <si>
    <t>PES - TEQ</t>
  </si>
  <si>
    <t>QMEE - TEQ</t>
  </si>
  <si>
    <t>ECS - PANAS</t>
  </si>
  <si>
    <t>ECS - PANAS neg</t>
  </si>
  <si>
    <t>ECS - PANAS pos</t>
  </si>
  <si>
    <t>ECS - self-report</t>
  </si>
  <si>
    <t>ECS - pain int</t>
  </si>
  <si>
    <t>ECS - self unp</t>
  </si>
  <si>
    <t>ECS - STRAYER aff</t>
  </si>
  <si>
    <t>ECS - STRAYER cog</t>
  </si>
  <si>
    <t>pain int - PANAS</t>
  </si>
  <si>
    <t>pain int - PANAS neg</t>
  </si>
  <si>
    <t>pain int - PANAS pos</t>
  </si>
  <si>
    <t>pain int - self-report</t>
  </si>
  <si>
    <t>pain int - self unp</t>
  </si>
  <si>
    <t>pain int - STRAYER aff</t>
  </si>
  <si>
    <t>pain int - STRAYER cog</t>
  </si>
  <si>
    <t>PANAS - PANAS neg</t>
  </si>
  <si>
    <t>PANAS - PANAS pos</t>
  </si>
  <si>
    <t>PANAS - self-report</t>
  </si>
  <si>
    <t>PANAS - self unp</t>
  </si>
  <si>
    <t>PANAS- STRAYER aff</t>
  </si>
  <si>
    <t>PANAS - STRAYER cog</t>
  </si>
  <si>
    <t>PANAS neg - PANAS pos</t>
  </si>
  <si>
    <t>PANAS neg - self-report</t>
  </si>
  <si>
    <t>PANAS neg - self unp</t>
  </si>
  <si>
    <t>PANAS neg - STRAYER cog</t>
  </si>
  <si>
    <t>PANAS neg - STRAYER aff</t>
  </si>
  <si>
    <t>PANAS pos - self-report</t>
  </si>
  <si>
    <t>PANAS pos - self unp</t>
  </si>
  <si>
    <t>PANAS pos - STRAYER aff</t>
  </si>
  <si>
    <t>PANAS pos - STRAYER cog</t>
  </si>
  <si>
    <t>self-report - self unp</t>
  </si>
  <si>
    <t>self-report - STRAYER aff</t>
  </si>
  <si>
    <t>self-report - STRAYER cog</t>
  </si>
  <si>
    <t>self unp - STRAYER aff</t>
  </si>
  <si>
    <t>self unp - STRAYER cog</t>
  </si>
  <si>
    <t>STRAYER aff - STRAYER cog</t>
  </si>
  <si>
    <t>QM (df)</t>
  </si>
  <si>
    <t>Emotion valence</t>
  </si>
  <si>
    <t>Measure type</t>
  </si>
  <si>
    <t>df</t>
  </si>
  <si>
    <t>Fear</t>
  </si>
  <si>
    <t>Pain</t>
  </si>
  <si>
    <t>State</t>
  </si>
  <si>
    <t>Trait</t>
  </si>
  <si>
    <t xml:space="preserve">Self-report </t>
  </si>
  <si>
    <t>Dyn</t>
  </si>
  <si>
    <t>Sta</t>
  </si>
  <si>
    <t>AQ as</t>
  </si>
  <si>
    <t>AQ ad</t>
  </si>
  <si>
    <t>AQ co</t>
  </si>
  <si>
    <t>AQ im</t>
  </si>
  <si>
    <t>AQ ss</t>
  </si>
  <si>
    <t>High emp</t>
  </si>
  <si>
    <t>Low emp</t>
  </si>
  <si>
    <t>Ang</t>
  </si>
  <si>
    <t>Dis</t>
  </si>
  <si>
    <t>Hap</t>
  </si>
  <si>
    <t>Sad</t>
  </si>
  <si>
    <t>Neg</t>
  </si>
  <si>
    <t>Pos</t>
  </si>
  <si>
    <t>Pain int</t>
  </si>
  <si>
    <t xml:space="preserve">PANAS neg </t>
  </si>
  <si>
    <t xml:space="preserve">PANAS pos </t>
  </si>
  <si>
    <t>SEC aff</t>
  </si>
  <si>
    <t>SEC cog</t>
  </si>
  <si>
    <t>Cog</t>
  </si>
  <si>
    <t>ang - pai</t>
  </si>
  <si>
    <t>ang - sad</t>
  </si>
  <si>
    <t>dis - pai</t>
  </si>
  <si>
    <t>dis - sad</t>
  </si>
  <si>
    <t>fea - pai</t>
  </si>
  <si>
    <t>fea - sad</t>
  </si>
  <si>
    <t>hap - pai</t>
  </si>
  <si>
    <t>hap - sad</t>
  </si>
  <si>
    <t>pai - sad</t>
  </si>
  <si>
    <t>-</t>
  </si>
  <si>
    <t>Emo</t>
  </si>
  <si>
    <t>Definition</t>
  </si>
  <si>
    <t>Corrugator Supercillii</t>
  </si>
  <si>
    <t>Orbicularis Oculi</t>
  </si>
  <si>
    <t>Zygomaticus major</t>
  </si>
  <si>
    <t>Anger</t>
  </si>
  <si>
    <t>Disgust</t>
  </si>
  <si>
    <t>Happiness</t>
  </si>
  <si>
    <t>Fea</t>
  </si>
  <si>
    <t>Sadness</t>
  </si>
  <si>
    <t>Pai</t>
  </si>
  <si>
    <t>Dynamic</t>
  </si>
  <si>
    <t>Static</t>
  </si>
  <si>
    <t>State empathy</t>
  </si>
  <si>
    <t>Trait empathy</t>
  </si>
  <si>
    <t>Negative valence</t>
  </si>
  <si>
    <t>Positive valence</t>
  </si>
  <si>
    <t>Balanced Emotional Empathy Scale</t>
  </si>
  <si>
    <t>Empathy Quotient</t>
  </si>
  <si>
    <t>High empathy</t>
  </si>
  <si>
    <t>Low empathy</t>
  </si>
  <si>
    <t>Emotional empathy (IRI empathic concern)</t>
  </si>
  <si>
    <t>Cognitive empathy (IRI perspective taking)</t>
  </si>
  <si>
    <t>Cognitive empathy (EQ cognitive)</t>
  </si>
  <si>
    <t>Emotional empathy (EQ affective)</t>
  </si>
  <si>
    <t>Toronto Empathy Questionnaire</t>
  </si>
  <si>
    <t>Strayer's Empathy Continuum cognitive subscale</t>
  </si>
  <si>
    <t>Strayer's Empathy Continuum affective subscale</t>
  </si>
  <si>
    <t>Self unpleaseantness report</t>
  </si>
  <si>
    <t>Questionnaire Measure of Emotional Empathy</t>
  </si>
  <si>
    <t>Dispositional Positive Emotion Scale</t>
  </si>
  <si>
    <t>Emotional Contagion Scale</t>
  </si>
  <si>
    <t>Empathy Quotient affective subscale</t>
  </si>
  <si>
    <t>Empathy Quotient cognitive subscale</t>
  </si>
  <si>
    <t> Empathy Index for Children and Adolescents</t>
  </si>
  <si>
    <t>Interpersonal Reactivity Index</t>
  </si>
  <si>
    <t>Interpersonal Reactivity Index empathic concern</t>
  </si>
  <si>
    <t>Interpersonal Reactivity Index personal distress</t>
  </si>
  <si>
    <t>Interpersonal Reactivity Index perspective taking</t>
  </si>
  <si>
    <t>Self-reported empathy rating</t>
  </si>
  <si>
    <t>Self-reported pain intensity</t>
  </si>
  <si>
    <t>Positive and Negative Affect Schedule</t>
  </si>
  <si>
    <t>Positive and Negative Affect Schedule negative subscale</t>
  </si>
  <si>
    <t>Positive and Negative Affect Schedule positive subscale</t>
  </si>
  <si>
    <t>Positive Empathy Scale</t>
  </si>
  <si>
    <t>Autism Quotient</t>
  </si>
  <si>
    <t xml:space="preserve">Autism Quotient attention switch </t>
  </si>
  <si>
    <t xml:space="preserve">Autism Quotient attention to detail </t>
  </si>
  <si>
    <t xml:space="preserve">Autism Quotient commun </t>
  </si>
  <si>
    <t xml:space="preserve">Autism Quotient imagination </t>
  </si>
  <si>
    <t xml:space="preserve">Autism Quotient social skill </t>
  </si>
  <si>
    <t>Empathy component (IRI)</t>
  </si>
  <si>
    <t>Empathy component (EQ)</t>
  </si>
  <si>
    <t>Empathy component (IRI &amp; EQ)</t>
  </si>
  <si>
    <t>Cognitive empathy (IRI perspective taking &amp; EQ cognitive)</t>
  </si>
  <si>
    <t>Emotional empathy (IRI empathic concern &amp; EQ affective)</t>
  </si>
  <si>
    <r>
      <t>I</t>
    </r>
    <r>
      <rPr>
        <b/>
        <i/>
        <vertAlign val="superscript"/>
        <sz val="10"/>
        <color theme="1"/>
        <rFont val="Times New Roman"/>
        <family val="1"/>
      </rPr>
      <t>2</t>
    </r>
    <r>
      <rPr>
        <b/>
        <i/>
        <sz val="10"/>
        <color theme="1"/>
        <rFont val="Times New Roman"/>
        <family val="1"/>
      </rPr>
      <t>(%)</t>
    </r>
  </si>
  <si>
    <r>
      <t xml:space="preserve">Moderators </t>
    </r>
    <r>
      <rPr>
        <b/>
        <i/>
        <sz val="10"/>
        <color theme="1"/>
        <rFont val="Times New Roman"/>
        <family val="1"/>
      </rPr>
      <t>QM</t>
    </r>
  </si>
  <si>
    <t>Measure_type_trait</t>
  </si>
  <si>
    <t>Measure_type_state</t>
  </si>
  <si>
    <t>Emotion - neg</t>
  </si>
  <si>
    <t>Muscle - neg</t>
  </si>
  <si>
    <t xml:space="preserve">Pain intensity </t>
  </si>
  <si>
    <t>EQ - EQ aff</t>
  </si>
  <si>
    <t>5.3633*</t>
  </si>
  <si>
    <t>12.0070**</t>
  </si>
  <si>
    <t>7.6694*</t>
  </si>
  <si>
    <t>10.6502*</t>
  </si>
  <si>
    <t>5.5067*</t>
  </si>
  <si>
    <t>9.149*</t>
  </si>
  <si>
    <t>4.9479*</t>
  </si>
  <si>
    <t>15.8526**</t>
  </si>
  <si>
    <t>12.8757**</t>
  </si>
  <si>
    <t>14.6786**</t>
  </si>
  <si>
    <t>7.0586*</t>
  </si>
  <si>
    <t>4.4010*</t>
  </si>
  <si>
    <t>5.9591*</t>
  </si>
  <si>
    <t>11.9460**</t>
  </si>
  <si>
    <t>8.4725*</t>
  </si>
  <si>
    <t>10.5847*</t>
  </si>
  <si>
    <t>18.8435**</t>
  </si>
  <si>
    <t>8.0571*</t>
  </si>
  <si>
    <t>15.7579**</t>
  </si>
  <si>
    <t>Sum ES for CS-ang</t>
  </si>
  <si>
    <t>Measure type - trait</t>
  </si>
  <si>
    <t>Measure type - state</t>
  </si>
  <si>
    <t>3.9563°</t>
  </si>
  <si>
    <t>3.7347°</t>
  </si>
  <si>
    <t>2.7261°</t>
  </si>
  <si>
    <r>
      <t xml:space="preserve">Moderator analysis (** </t>
    </r>
    <r>
      <rPr>
        <i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&lt; .001, * </t>
    </r>
    <r>
      <rPr>
        <i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&lt; .05, ° </t>
    </r>
    <r>
      <rPr>
        <i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&lt; .1)</t>
    </r>
  </si>
  <si>
    <t>Moderator analysis comparing level pairs for significant moderators with more than two levels (ANOVA) (** p &lt; .001, * p &lt; .05, ° p &lt; .1)</t>
  </si>
  <si>
    <t>Confounding moderators (** p &lt; .001, * p &lt; .05, ° p &lt; .1)</t>
  </si>
  <si>
    <t>CS-ang</t>
  </si>
  <si>
    <t>emo_cog</t>
  </si>
  <si>
    <t>Empathy component</t>
  </si>
  <si>
    <t>Cognitive</t>
  </si>
  <si>
    <t xml:space="preserve">Scarpazza et al. </t>
  </si>
  <si>
    <t>2018</t>
  </si>
  <si>
    <t>Stimuli were dynamic, but these correlations were taken at muscle activation 625ms</t>
  </si>
  <si>
    <t>low alexithymia</t>
  </si>
  <si>
    <t>0.72</t>
  </si>
  <si>
    <t>-0.21</t>
  </si>
  <si>
    <t>high alexithymia</t>
  </si>
  <si>
    <t>assuming that the emotion is happiness - not clearly stated in the paper</t>
  </si>
  <si>
    <t>0.24</t>
  </si>
  <si>
    <t>625</t>
  </si>
  <si>
    <t>-0.130</t>
  </si>
  <si>
    <t>-0.113</t>
  </si>
  <si>
    <t>-0.145</t>
  </si>
  <si>
    <t>-0.253</t>
  </si>
  <si>
    <t>Arguad et al.</t>
  </si>
  <si>
    <t>0-100%</t>
  </si>
  <si>
    <t>500-1000</t>
  </si>
  <si>
    <t>chi-sq</t>
  </si>
  <si>
    <t>supraliminal correlations in Table 4</t>
  </si>
  <si>
    <t>0.08</t>
  </si>
  <si>
    <t>0.21</t>
  </si>
  <si>
    <t>0.53</t>
  </si>
  <si>
    <t>1001</t>
  </si>
  <si>
    <t>1002</t>
  </si>
  <si>
    <t>1004</t>
  </si>
  <si>
    <t>1005</t>
  </si>
  <si>
    <t>30001</t>
  </si>
  <si>
    <t>30002</t>
  </si>
  <si>
    <t>30004</t>
  </si>
  <si>
    <t>30005</t>
  </si>
  <si>
    <t>0.903</t>
  </si>
  <si>
    <t>0.64</t>
  </si>
  <si>
    <t>Harrison et al.</t>
  </si>
  <si>
    <t>2010</t>
  </si>
  <si>
    <t>beta</t>
  </si>
  <si>
    <t>colour face only</t>
  </si>
  <si>
    <t>scrambled image</t>
  </si>
  <si>
    <t>3.2615 </t>
  </si>
  <si>
    <t>Path A</t>
  </si>
  <si>
    <t>Path B</t>
  </si>
  <si>
    <t>Hess &amp; Blairy</t>
  </si>
  <si>
    <t>2001</t>
  </si>
  <si>
    <t>-0.036</t>
  </si>
  <si>
    <t>FACS b&amp;w</t>
  </si>
  <si>
    <t>-0.057</t>
  </si>
  <si>
    <t>-0.315</t>
  </si>
  <si>
    <t>0.209</t>
  </si>
  <si>
    <t>0.028</t>
  </si>
  <si>
    <t>4.1758*</t>
  </si>
  <si>
    <t>6.4022*</t>
  </si>
  <si>
    <t>cognitive (IRI pt, EQ cog)</t>
  </si>
  <si>
    <t>emotion (IRI ec, EQ aff, QMEE, BEES)</t>
  </si>
  <si>
    <t>emo_state</t>
  </si>
  <si>
    <t>Emotional empathy vs. state empathy</t>
  </si>
  <si>
    <t>-0.173</t>
  </si>
  <si>
    <t>-0.094</t>
  </si>
  <si>
    <t>-0.102</t>
  </si>
  <si>
    <t>-0.159</t>
  </si>
  <si>
    <t>-0.515</t>
  </si>
  <si>
    <t>-0.553</t>
  </si>
  <si>
    <t>-0.281</t>
  </si>
  <si>
    <t>-0.120</t>
  </si>
  <si>
    <t>-0.106</t>
  </si>
  <si>
    <t>0.307</t>
  </si>
  <si>
    <t>0.331</t>
  </si>
  <si>
    <t>0.308</t>
  </si>
  <si>
    <t>-0.417</t>
  </si>
  <si>
    <t>0.233</t>
  </si>
  <si>
    <t>0.341</t>
  </si>
  <si>
    <t>39</t>
  </si>
  <si>
    <t>80</t>
  </si>
  <si>
    <t>96</t>
  </si>
  <si>
    <t>94</t>
  </si>
  <si>
    <t>Stimulus_exposure</t>
  </si>
  <si>
    <t>&gt;1</t>
  </si>
  <si>
    <t>&lt;1</t>
  </si>
  <si>
    <t>Deng &amp; Hu (Exp. 1)</t>
  </si>
  <si>
    <t>-0.027</t>
  </si>
  <si>
    <t>1460</t>
  </si>
  <si>
    <t>800-1000</t>
  </si>
  <si>
    <t>Deng &amp; Hu (Exp. 2)</t>
  </si>
  <si>
    <t>-0.166</t>
  </si>
  <si>
    <t>colour full head + gaze shift</t>
  </si>
  <si>
    <t>Social appraisal (not relevant for r)</t>
  </si>
  <si>
    <t>1700</t>
  </si>
  <si>
    <t>FACS</t>
  </si>
  <si>
    <t>No</t>
  </si>
  <si>
    <t xml:space="preserve">Nilsonne et al. </t>
  </si>
  <si>
    <t>2017</t>
  </si>
  <si>
    <t>76</t>
  </si>
  <si>
    <t>-0.02</t>
  </si>
  <si>
    <t>placebo</t>
  </si>
  <si>
    <t>0.01</t>
  </si>
  <si>
    <t>0.03</t>
  </si>
  <si>
    <t>5000 / 4000</t>
  </si>
  <si>
    <t>0 / 4000</t>
  </si>
  <si>
    <t>State-trait anxiety inventory (trait)</t>
  </si>
  <si>
    <t>5001 / 4000</t>
  </si>
  <si>
    <t>1 / 4000</t>
  </si>
  <si>
    <t>5002 / 4000</t>
  </si>
  <si>
    <t>2 / 4000</t>
  </si>
  <si>
    <t>5005 / 4000</t>
  </si>
  <si>
    <t>5 / 4000</t>
  </si>
  <si>
    <t>5006 / 4000</t>
  </si>
  <si>
    <t>6 / 4000</t>
  </si>
  <si>
    <t>5007 / 4000</t>
  </si>
  <si>
    <t>7 / 4000</t>
  </si>
  <si>
    <t>Hua et al.</t>
  </si>
  <si>
    <t>black X</t>
  </si>
  <si>
    <t>0.19</t>
  </si>
  <si>
    <t>Pre-stimulus_full</t>
  </si>
  <si>
    <t>Prestimulus</t>
  </si>
  <si>
    <t>fixationcross</t>
  </si>
  <si>
    <t>41</t>
  </si>
  <si>
    <t>2019</t>
  </si>
  <si>
    <t>self</t>
  </si>
  <si>
    <t>other</t>
  </si>
  <si>
    <t>Tau-sq</t>
  </si>
  <si>
    <r>
      <t>Tau</t>
    </r>
    <r>
      <rPr>
        <b/>
        <i/>
        <vertAlign val="superscript"/>
        <sz val="10"/>
        <color theme="1"/>
        <rFont val="Times New Roman"/>
        <family val="1"/>
      </rPr>
      <t>2</t>
    </r>
  </si>
  <si>
    <t>ang - ple</t>
  </si>
  <si>
    <t>dis - ple</t>
  </si>
  <si>
    <t>fea - ple</t>
  </si>
  <si>
    <t>hap - ple</t>
  </si>
  <si>
    <t>pai - ple</t>
  </si>
  <si>
    <t>ple - sad</t>
  </si>
  <si>
    <t>BEES - STAI-T</t>
  </si>
  <si>
    <t>BEES - TAS-20</t>
  </si>
  <si>
    <t>EQ - STAI-T</t>
  </si>
  <si>
    <t>EQ - TAS-20</t>
  </si>
  <si>
    <t>EQ aff - STAI-T</t>
  </si>
  <si>
    <t>EQ aff - TAS-20</t>
  </si>
  <si>
    <t>EQ cog - STAI-T</t>
  </si>
  <si>
    <t>EQ cog - TAS-20</t>
  </si>
  <si>
    <t>IRI ec - STAI-T</t>
  </si>
  <si>
    <t>IRI ec - TAS-20</t>
  </si>
  <si>
    <t>IRI pd - STAI-T</t>
  </si>
  <si>
    <t>IRI pd - TAS-20</t>
  </si>
  <si>
    <t>IRI pt - STAI-T</t>
  </si>
  <si>
    <t>IRI pt - TAS-20</t>
  </si>
  <si>
    <t>QMEE - STAI-T</t>
  </si>
  <si>
    <t>QMEE - TAS-20</t>
  </si>
  <si>
    <t>STAI-T - TAS-20</t>
  </si>
  <si>
    <t>STAI-T - TEQ</t>
  </si>
  <si>
    <t>TAS-20 - TEQ</t>
  </si>
  <si>
    <t>neutral baseline</t>
  </si>
  <si>
    <t>empathy (state &amp; trait)</t>
  </si>
  <si>
    <t>IRI_EQ</t>
  </si>
  <si>
    <t>Ple</t>
  </si>
  <si>
    <t>EQ vs. IRI trait measure type</t>
  </si>
  <si>
    <t>Fixation cross vs. Baselines</t>
  </si>
  <si>
    <t>Fixation cross</t>
  </si>
  <si>
    <t>Baslines</t>
  </si>
  <si>
    <t>Pleasantness</t>
  </si>
  <si>
    <t>Levator Labii</t>
  </si>
  <si>
    <t>Levator Frontalis</t>
  </si>
  <si>
    <t>Empathy &amp; emotion recognition</t>
  </si>
  <si>
    <t>swapped sign</t>
  </si>
  <si>
    <t>Peter-Ruf et al.</t>
  </si>
  <si>
    <t>-0.20</t>
  </si>
  <si>
    <t>-0.04</t>
  </si>
  <si>
    <t>passive viewing of facial emotions (happy, angry, sad, pain, fear, disgust, neutral) followed by emotion labelling from list</t>
  </si>
  <si>
    <t>neutral mood video shown at start</t>
  </si>
  <si>
    <t>0.265</t>
  </si>
  <si>
    <t>1</t>
  </si>
  <si>
    <t>2</t>
  </si>
  <si>
    <t>3</t>
  </si>
  <si>
    <t>4</t>
  </si>
  <si>
    <t>5</t>
  </si>
  <si>
    <t>6</t>
  </si>
  <si>
    <t>7</t>
  </si>
  <si>
    <t>8</t>
  </si>
  <si>
    <t>11</t>
  </si>
  <si>
    <t>12</t>
  </si>
  <si>
    <t>14</t>
  </si>
  <si>
    <t>21</t>
  </si>
  <si>
    <t>ES.interval</t>
  </si>
  <si>
    <t>ES.interval.type</t>
  </si>
  <si>
    <t>Emotion.start</t>
  </si>
  <si>
    <t>Stimuli.details</t>
  </si>
  <si>
    <t>Intensity..</t>
  </si>
  <si>
    <t>Pre.stimulus_full</t>
  </si>
  <si>
    <t>Pre.stimulus.duration..ms.</t>
  </si>
  <si>
    <t>Baseline..ms.</t>
  </si>
  <si>
    <t>Emo.Window..ms.</t>
  </si>
  <si>
    <t>Stim.Onset..ms.</t>
  </si>
  <si>
    <t>Phys.Onset..ms.</t>
  </si>
  <si>
    <t>Stim.Offset..ms.</t>
  </si>
  <si>
    <t>Phys.Offset..ms.</t>
  </si>
  <si>
    <t>Time.bins..ms.</t>
  </si>
  <si>
    <t>ISI..ms.</t>
  </si>
  <si>
    <t>ITI..ms.</t>
  </si>
  <si>
    <t>Additional.moderators</t>
  </si>
  <si>
    <t>state (self-report, self unp)</t>
  </si>
  <si>
    <t>0.1258*</t>
  </si>
  <si>
    <t>0.1569°</t>
  </si>
  <si>
    <t>0.1436*</t>
  </si>
  <si>
    <t xml:space="preserve">         estimate        se         z      ci.u   ci.l Pr(&gt;|z|)</t>
  </si>
  <si>
    <t xml:space="preserve">          QE QE.df QEp     QM QM.df    QMp</t>
  </si>
  <si>
    <t xml:space="preserve">        estimate       se        z     ci.u   ci.l  Pr(&gt;|z|)    </t>
  </si>
  <si>
    <t>0.1376*</t>
  </si>
  <si>
    <t>0.1209**</t>
  </si>
  <si>
    <t>0.1968°</t>
  </si>
  <si>
    <t>0.1229**</t>
  </si>
  <si>
    <t>emo rec (not rec ES, but studies that measured rec)</t>
  </si>
  <si>
    <t>empOnly_empAndEmorec</t>
  </si>
  <si>
    <t>Empathy only vs. empathy &amp; emotion recognition</t>
  </si>
  <si>
    <t>Empathy only</t>
  </si>
  <si>
    <t>Stimulus exposure</t>
  </si>
  <si>
    <t>Measure Type - Trait vs. Stimuli</t>
  </si>
  <si>
    <t>Measure Type - Trait (controlling for Stimuli)</t>
  </si>
  <si>
    <t>Stimuli (controlling for Measure Type - Trait)</t>
  </si>
  <si>
    <t>Measure Type - Trait vs. Stimulus Exposure</t>
  </si>
  <si>
    <t>Measure Type - Trait (controlling for Stimulus Exposure)</t>
  </si>
  <si>
    <t>Stimulus Exposure (controlling for Measure Type - Trait)</t>
  </si>
  <si>
    <t>&lt; 1 second</t>
  </si>
  <si>
    <t>&gt; 1 second</t>
  </si>
  <si>
    <t>1.1282 (1)</t>
  </si>
  <si>
    <t>1.6209 (5)</t>
  </si>
  <si>
    <t>0.8541 (1)</t>
  </si>
  <si>
    <r>
      <t>R</t>
    </r>
    <r>
      <rPr>
        <b/>
        <i/>
        <vertAlign val="superscript"/>
        <sz val="10"/>
        <color theme="1"/>
        <rFont val="Times New Roman"/>
        <family val="1"/>
      </rPr>
      <t>2</t>
    </r>
    <r>
      <rPr>
        <b/>
        <i/>
        <sz val="10"/>
        <color theme="1"/>
        <rFont val="Times New Roman"/>
        <family val="1"/>
      </rPr>
      <t>(%)</t>
    </r>
  </si>
  <si>
    <t>Measure type - trait vs. stimulus exposure</t>
  </si>
  <si>
    <t>Measure type - trait vs. stimuli</t>
  </si>
  <si>
    <t>intrcpt 0.166790 0.049181 3.391322 0.070396 0.2632 0.0006956 ***</t>
  </si>
  <si>
    <t xml:space="preserve">          QE QE.df    QEp      QM QM.df   QMp</t>
  </si>
  <si>
    <t>[1,] 21.1731    14 0.0973 11.5011     1 7e-04</t>
  </si>
  <si>
    <t>Explicit</t>
  </si>
  <si>
    <t>yes</t>
  </si>
  <si>
    <t>no</t>
  </si>
  <si>
    <t>Measure Type - Trait vs. Explicit</t>
  </si>
  <si>
    <t>Measure Type - Trait (controlling for Explicit)</t>
  </si>
  <si>
    <t>Explicit (controlling for Measure Type - Trait)</t>
  </si>
  <si>
    <t>Yes</t>
  </si>
  <si>
    <t>Measure type - trait vs. Explicit</t>
  </si>
  <si>
    <t>70</t>
  </si>
  <si>
    <t xml:space="preserve">most emotions and muscles were not specified for correlations and therefore dummy variables were coded instead. </t>
  </si>
  <si>
    <t>0.27</t>
  </si>
  <si>
    <t>-0.06</t>
  </si>
  <si>
    <t>intrcpt 0.187580 0.038022 4.933505 0.113059 0.2621 8.077e-07 ***</t>
  </si>
  <si>
    <t xml:space="preserve">          QE QE.df    QEp      QM QM.df QMp</t>
  </si>
  <si>
    <t>[1,] 28.1761    22 0.1699 24.3395     1   0</t>
  </si>
  <si>
    <t xml:space="preserve">       estimate  ci.lb   ci.ub</t>
  </si>
  <si>
    <t>tau^2    0.0079 0.0000  0.0380</t>
  </si>
  <si>
    <t>tau      0.0889 0.0000  0.1950</t>
  </si>
  <si>
    <t>I^2(%)  24.8098 0.0000 61.3368</t>
  </si>
  <si>
    <t>H^2      1.3300 1.0000  2.5864</t>
  </si>
  <si>
    <t>Kendall's tau = -0.2648, p = 0.0812</t>
  </si>
  <si>
    <t>test for funnel plot asymmetry: z = -1.6966, p = 0.0898</t>
  </si>
  <si>
    <t>0.1204*</t>
  </si>
  <si>
    <t>0.1832*</t>
  </si>
  <si>
    <t>0.1200**</t>
  </si>
  <si>
    <t>0.1828*</t>
  </si>
  <si>
    <t>3.3362 (5)</t>
  </si>
  <si>
    <t>0.1286**</t>
  </si>
  <si>
    <t>0.1201**</t>
  </si>
  <si>
    <t>0.0397 (1)</t>
  </si>
  <si>
    <t>7.9146° (1)</t>
  </si>
  <si>
    <t>0.1632**</t>
  </si>
  <si>
    <t>0.1122**</t>
  </si>
  <si>
    <t>&lt;.0001</t>
  </si>
  <si>
    <t>1.1349 (1)</t>
  </si>
  <si>
    <t>0.3445**</t>
  </si>
  <si>
    <t>0.2971°</t>
  </si>
  <si>
    <t>0.1549*</t>
  </si>
  <si>
    <t>0.2464**</t>
  </si>
  <si>
    <t>26.1439* (8)</t>
  </si>
  <si>
    <t>4.3318*</t>
  </si>
  <si>
    <t>11.8818**</t>
  </si>
  <si>
    <t>11.3787**</t>
  </si>
  <si>
    <t>3.2750°</t>
  </si>
  <si>
    <t>4.1894*</t>
  </si>
  <si>
    <t>3.7919°</t>
  </si>
  <si>
    <t>3.7913°</t>
  </si>
  <si>
    <t>3.6748°</t>
  </si>
  <si>
    <t>6.0910*</t>
  </si>
  <si>
    <t>11.4908**</t>
  </si>
  <si>
    <t>5.5506*</t>
  </si>
  <si>
    <t>10.7136*</t>
  </si>
  <si>
    <t>0.1692**</t>
  </si>
  <si>
    <t>0.0378 (1)</t>
  </si>
  <si>
    <t>0.1561*</t>
  </si>
  <si>
    <t>0.1317*</t>
  </si>
  <si>
    <t>0.1275 (1)</t>
  </si>
  <si>
    <t>0.1324*</t>
  </si>
  <si>
    <t>0.1621**</t>
  </si>
  <si>
    <t>0.2245 (1)</t>
  </si>
  <si>
    <t>0.1069**</t>
  </si>
  <si>
    <t>0.1843°</t>
  </si>
  <si>
    <t>0.6038 (1)</t>
  </si>
  <si>
    <t>0.1223**</t>
  </si>
  <si>
    <t>0.2455 (1)</t>
  </si>
  <si>
    <t>3.4132° (1)</t>
  </si>
  <si>
    <t>0.2477**</t>
  </si>
  <si>
    <t>0.1033**</t>
  </si>
  <si>
    <t>5.2291* (1)</t>
  </si>
  <si>
    <t>0.1780**</t>
  </si>
  <si>
    <t>0.0641*</t>
  </si>
  <si>
    <t>8.2457* (1)</t>
  </si>
  <si>
    <t>27.0878*</t>
  </si>
  <si>
    <t>18.4736*</t>
  </si>
  <si>
    <t>27.5496**</t>
  </si>
  <si>
    <t>27.5496*</t>
  </si>
  <si>
    <t>4.7908*</t>
  </si>
  <si>
    <t>31.2911**</t>
  </si>
  <si>
    <t>20.3034*</t>
  </si>
  <si>
    <t>intrcpt -0.059573  0.097162 -0.613127 -0.250006 0.1309   0.5398</t>
  </si>
  <si>
    <t>[1,] 40.6352     8   0 0.3759     1 0.5398</t>
  </si>
  <si>
    <t>tau^2    0.0637  0.0184  0.2756</t>
  </si>
  <si>
    <t>tau      0.2523  0.1357  0.5249</t>
  </si>
  <si>
    <t>I^2(%)  77.6047 50.0439 93.7481</t>
  </si>
  <si>
    <t>H^2      4.4652  2.0018 15.9950</t>
  </si>
  <si>
    <t>Kendall's tau = -0.2222, p = 0.4767</t>
  </si>
  <si>
    <t>test for funnel plot asymmetry: z = -1.6902, p = 0.0910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</si>
</sst>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i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FF0000"/>
      <name val="Lucida Console"/>
      <family val="3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vertAlign val="superscript"/>
      <sz val="10"/>
      <color theme="1"/>
      <name val="Times New Roman"/>
      <family val="1"/>
    </font>
    <font>
      <sz val="10"/>
      <color rgb="FF00000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i/>
      <sz val="10"/>
      <color rgb="FFFF0000"/>
      <name val="Times New Roman"/>
      <family val="1"/>
    </font>
    <font>
      <sz val="1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521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5" applyNumberFormat="0" applyAlignment="0" applyProtection="0"/>
    <xf numFmtId="0" fontId="15" fillId="6" borderId="6" applyNumberFormat="0" applyAlignment="0" applyProtection="0"/>
    <xf numFmtId="0" fontId="16" fillId="6" borderId="5" applyNumberFormat="0" applyAlignment="0" applyProtection="0"/>
    <xf numFmtId="0" fontId="17" fillId="0" borderId="7" applyNumberFormat="0" applyFill="0" applyAlignment="0" applyProtection="0"/>
    <xf numFmtId="0" fontId="18" fillId="7" borderId="8" applyNumberFormat="0" applyAlignment="0" applyProtection="0"/>
    <xf numFmtId="0" fontId="19" fillId="0" borderId="0" applyNumberFormat="0" applyFill="0" applyBorder="0" applyAlignment="0" applyProtection="0"/>
    <xf numFmtId="0" fontId="6" fillId="8" borderId="9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2" fillId="3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2">
    <xf numFmtId="0" fontId="0" fillId="0" borderId="0" xfId="0"/>
    <xf numFmtId="49" fontId="1" fillId="0" borderId="0" xfId="0" applyNumberFormat="1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0" fillId="0" borderId="0" xfId="0" applyFill="1" applyBorder="1"/>
    <xf numFmtId="49" fontId="3" fillId="33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/>
    </xf>
    <xf numFmtId="0" fontId="0" fillId="0" borderId="0" xfId="0" applyFill="1"/>
    <xf numFmtId="0" fontId="25" fillId="0" borderId="0" xfId="0" applyFont="1" applyFill="1" applyBorder="1"/>
    <xf numFmtId="0" fontId="23" fillId="0" borderId="0" xfId="0" applyFont="1" applyAlignment="1">
      <alignment vertical="center"/>
    </xf>
    <xf numFmtId="0" fontId="21" fillId="0" borderId="0" xfId="0" applyFont="1" applyFill="1"/>
    <xf numFmtId="2" fontId="30" fillId="0" borderId="0" xfId="0" applyNumberFormat="1" applyFont="1" applyFill="1" applyBorder="1" applyAlignment="1">
      <alignment horizontal="left" vertical="center"/>
    </xf>
    <xf numFmtId="2" fontId="30" fillId="0" borderId="1" xfId="0" applyNumberFormat="1" applyFont="1" applyFill="1" applyBorder="1" applyAlignment="1">
      <alignment horizontal="left" vertical="center"/>
    </xf>
    <xf numFmtId="2" fontId="33" fillId="0" borderId="0" xfId="0" applyNumberFormat="1" applyFont="1" applyFill="1" applyBorder="1" applyAlignment="1">
      <alignment horizontal="left" vertical="center"/>
    </xf>
    <xf numFmtId="2" fontId="33" fillId="0" borderId="1" xfId="0" applyNumberFormat="1" applyFont="1" applyFill="1" applyBorder="1" applyAlignment="1">
      <alignment horizontal="left" vertical="center"/>
    </xf>
    <xf numFmtId="0" fontId="30" fillId="0" borderId="0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left" vertical="center"/>
    </xf>
    <xf numFmtId="0" fontId="31" fillId="0" borderId="0" xfId="0" applyFont="1" applyFill="1" applyBorder="1" applyAlignment="1">
      <alignment horizontal="left" vertical="center"/>
    </xf>
    <xf numFmtId="2" fontId="35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left" vertical="center"/>
    </xf>
    <xf numFmtId="0" fontId="30" fillId="0" borderId="0" xfId="0" applyFont="1"/>
    <xf numFmtId="0" fontId="30" fillId="0" borderId="0" xfId="0" applyFont="1" applyBorder="1"/>
    <xf numFmtId="0" fontId="30" fillId="0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4" fontId="30" fillId="0" borderId="0" xfId="0" applyNumberFormat="1" applyFont="1" applyFill="1" applyAlignment="1">
      <alignment horizontal="left" vertical="center"/>
    </xf>
    <xf numFmtId="3" fontId="30" fillId="0" borderId="0" xfId="0" applyNumberFormat="1" applyFont="1" applyFill="1" applyAlignment="1">
      <alignment horizontal="left" vertical="center"/>
    </xf>
    <xf numFmtId="49" fontId="3" fillId="0" borderId="0" xfId="1" applyNumberFormat="1" applyFont="1" applyFill="1" applyBorder="1" applyAlignment="1">
      <alignment horizontal="left" vertical="center" wrapText="1"/>
    </xf>
    <xf numFmtId="49" fontId="3" fillId="0" borderId="0" xfId="1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 wrapText="1"/>
    </xf>
    <xf numFmtId="0" fontId="0" fillId="0" borderId="1" xfId="0" applyBorder="1"/>
    <xf numFmtId="0" fontId="38" fillId="0" borderId="1" xfId="0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left" vertical="center"/>
    </xf>
    <xf numFmtId="0" fontId="38" fillId="0" borderId="0" xfId="0" applyFont="1" applyBorder="1" applyAlignment="1">
      <alignment horizontal="left" vertical="center"/>
    </xf>
    <xf numFmtId="0" fontId="0" fillId="0" borderId="0" xfId="0"/>
    <xf numFmtId="0" fontId="26" fillId="0" borderId="0" xfId="0" applyFont="1" applyFill="1" applyBorder="1"/>
    <xf numFmtId="49" fontId="3" fillId="0" borderId="16" xfId="0" applyNumberFormat="1" applyFont="1" applyFill="1" applyBorder="1" applyAlignment="1">
      <alignment horizontal="left" vertical="center"/>
    </xf>
    <xf numFmtId="0" fontId="0" fillId="0" borderId="16" xfId="0" applyFill="1" applyBorder="1"/>
    <xf numFmtId="49" fontId="3" fillId="0" borderId="16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27" fillId="0" borderId="0" xfId="0" applyFont="1" applyFill="1" applyAlignment="1">
      <alignment horizontal="center"/>
    </xf>
    <xf numFmtId="164" fontId="30" fillId="0" borderId="1" xfId="0" applyNumberFormat="1" applyFont="1" applyFill="1" applyBorder="1" applyAlignment="1">
      <alignment horizontal="left" vertical="center"/>
    </xf>
    <xf numFmtId="164" fontId="30" fillId="0" borderId="0" xfId="0" applyNumberFormat="1" applyFont="1" applyFill="1" applyBorder="1" applyAlignment="1">
      <alignment horizontal="left" vertical="center"/>
    </xf>
    <xf numFmtId="0" fontId="38" fillId="0" borderId="1" xfId="0" applyFont="1" applyBorder="1"/>
    <xf numFmtId="0" fontId="38" fillId="0" borderId="16" xfId="0" applyFont="1" applyBorder="1"/>
    <xf numFmtId="0" fontId="38" fillId="0" borderId="0" xfId="0" applyFont="1"/>
    <xf numFmtId="0" fontId="38" fillId="0" borderId="0" xfId="0" applyFont="1" applyBorder="1"/>
    <xf numFmtId="0" fontId="0" fillId="0" borderId="0" xfId="0"/>
    <xf numFmtId="0" fontId="40" fillId="0" borderId="1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/>
    <xf numFmtId="0" fontId="19" fillId="0" borderId="0" xfId="0" applyFont="1" applyFill="1" applyBorder="1"/>
    <xf numFmtId="0" fontId="23" fillId="0" borderId="0" xfId="0" applyFont="1" applyAlignment="1">
      <alignment vertical="center"/>
    </xf>
    <xf numFmtId="0" fontId="29" fillId="0" borderId="0" xfId="0" applyFont="1" applyFill="1" applyAlignment="1">
      <alignment vertical="center"/>
    </xf>
    <xf numFmtId="0" fontId="29" fillId="0" borderId="1" xfId="0" applyFont="1" applyFill="1" applyBorder="1" applyAlignment="1">
      <alignment vertical="center"/>
    </xf>
    <xf numFmtId="0" fontId="29" fillId="0" borderId="11" xfId="0" applyFont="1" applyFill="1" applyBorder="1" applyAlignment="1">
      <alignment vertical="center"/>
    </xf>
    <xf numFmtId="0" fontId="27" fillId="0" borderId="0" xfId="0" applyFont="1" applyFill="1"/>
    <xf numFmtId="0" fontId="27" fillId="0" borderId="1" xfId="0" applyFont="1" applyFill="1" applyBorder="1"/>
    <xf numFmtId="0" fontId="27" fillId="0" borderId="13" xfId="0" applyFont="1" applyFill="1" applyBorder="1"/>
    <xf numFmtId="0" fontId="27" fillId="0" borderId="14" xfId="0" applyFont="1" applyFill="1" applyBorder="1"/>
    <xf numFmtId="0" fontId="21" fillId="0" borderId="1" xfId="0" applyFont="1" applyFill="1" applyBorder="1"/>
    <xf numFmtId="0" fontId="23" fillId="0" borderId="0" xfId="0" applyFont="1" applyFill="1" applyBorder="1" applyAlignment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9" fillId="0" borderId="11" xfId="0" applyFont="1" applyFill="1" applyBorder="1"/>
    <xf numFmtId="2" fontId="0" fillId="0" borderId="0" xfId="0" applyNumberFormat="1" applyFill="1" applyBorder="1"/>
    <xf numFmtId="2" fontId="0" fillId="0" borderId="13" xfId="0" applyNumberFormat="1" applyFill="1" applyBorder="1"/>
    <xf numFmtId="0" fontId="0" fillId="0" borderId="1" xfId="0" quotePrefix="1" applyFont="1" applyFill="1" applyBorder="1"/>
    <xf numFmtId="2" fontId="0" fillId="0" borderId="12" xfId="0" quotePrefix="1" applyNumberFormat="1" applyFill="1" applyBorder="1"/>
    <xf numFmtId="0" fontId="19" fillId="0" borderId="0" xfId="0" applyFont="1" applyFill="1"/>
    <xf numFmtId="0" fontId="19" fillId="0" borderId="13" xfId="0" applyFont="1" applyFill="1" applyBorder="1"/>
    <xf numFmtId="0" fontId="19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19" fillId="0" borderId="1" xfId="0" applyFont="1" applyFill="1" applyBorder="1"/>
    <xf numFmtId="0" fontId="19" fillId="0" borderId="12" xfId="0" applyFont="1" applyFill="1" applyBorder="1"/>
    <xf numFmtId="0" fontId="19" fillId="0" borderId="14" xfId="0" applyFont="1" applyFill="1" applyBorder="1"/>
    <xf numFmtId="2" fontId="19" fillId="0" borderId="1" xfId="0" applyNumberFormat="1" applyFont="1" applyFill="1" applyBorder="1"/>
    <xf numFmtId="0" fontId="19" fillId="0" borderId="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2" fontId="19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2" fontId="23" fillId="0" borderId="11" xfId="0" applyNumberFormat="1" applyFont="1" applyFill="1" applyBorder="1" applyAlignment="1">
      <alignment vertical="center"/>
    </xf>
    <xf numFmtId="0" fontId="29" fillId="0" borderId="12" xfId="0" applyFont="1" applyFill="1" applyBorder="1" applyAlignment="1">
      <alignment vertical="center"/>
    </xf>
    <xf numFmtId="0" fontId="0" fillId="0" borderId="1" xfId="0" applyFill="1" applyBorder="1"/>
    <xf numFmtId="0" fontId="23" fillId="0" borderId="0" xfId="0" applyFont="1" applyFill="1" applyAlignment="1">
      <alignment vertical="center"/>
    </xf>
    <xf numFmtId="0" fontId="23" fillId="0" borderId="1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2" fontId="0" fillId="0" borderId="1" xfId="0" applyNumberFormat="1" applyFill="1" applyBorder="1"/>
    <xf numFmtId="0" fontId="0" fillId="0" borderId="13" xfId="0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4" xfId="0" applyFill="1" applyBorder="1"/>
    <xf numFmtId="0" fontId="23" fillId="0" borderId="11" xfId="0" applyFont="1" applyFill="1" applyBorder="1" applyAlignment="1">
      <alignment vertical="center"/>
    </xf>
    <xf numFmtId="0" fontId="23" fillId="0" borderId="12" xfId="0" applyFont="1" applyFill="1" applyBorder="1" applyAlignment="1">
      <alignment vertical="center"/>
    </xf>
    <xf numFmtId="0" fontId="0" fillId="0" borderId="12" xfId="0" applyFill="1" applyBorder="1" applyAlignment="1">
      <alignment horizontal="center" vertical="center"/>
    </xf>
    <xf numFmtId="0" fontId="27" fillId="0" borderId="11" xfId="0" applyFont="1" applyFill="1" applyBorder="1"/>
    <xf numFmtId="0" fontId="27" fillId="0" borderId="12" xfId="0" applyFont="1" applyFill="1" applyBorder="1"/>
    <xf numFmtId="0" fontId="0" fillId="0" borderId="12" xfId="0" applyFont="1" applyFill="1" applyBorder="1"/>
    <xf numFmtId="0" fontId="27" fillId="0" borderId="0" xfId="0" applyFont="1" applyFill="1" applyBorder="1"/>
    <xf numFmtId="11" fontId="23" fillId="0" borderId="12" xfId="0" applyNumberFormat="1" applyFont="1" applyFill="1" applyBorder="1" applyAlignment="1">
      <alignment vertical="center"/>
    </xf>
    <xf numFmtId="0" fontId="40" fillId="0" borderId="0" xfId="0" applyFont="1" applyFill="1" applyAlignment="1">
      <alignment vertical="center"/>
    </xf>
    <xf numFmtId="0" fontId="40" fillId="0" borderId="11" xfId="0" applyFont="1" applyFill="1" applyBorder="1" applyAlignment="1">
      <alignment vertical="center"/>
    </xf>
    <xf numFmtId="0" fontId="40" fillId="0" borderId="0" xfId="0" applyFont="1" applyFill="1" applyBorder="1" applyAlignment="1">
      <alignment vertical="center"/>
    </xf>
    <xf numFmtId="2" fontId="27" fillId="0" borderId="0" xfId="0" applyNumberFormat="1" applyFont="1" applyFill="1" applyBorder="1"/>
    <xf numFmtId="0" fontId="27" fillId="0" borderId="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40" fillId="0" borderId="1" xfId="0" applyFont="1" applyFill="1" applyBorder="1" applyAlignment="1">
      <alignment vertical="center"/>
    </xf>
    <xf numFmtId="2" fontId="27" fillId="0" borderId="1" xfId="0" applyNumberFormat="1" applyFont="1" applyFill="1" applyBorder="1"/>
    <xf numFmtId="0" fontId="27" fillId="0" borderId="1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2" fontId="21" fillId="0" borderId="0" xfId="0" applyNumberFormat="1" applyFont="1" applyFill="1"/>
    <xf numFmtId="0" fontId="2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17" fontId="0" fillId="0" borderId="0" xfId="0" applyNumberFormat="1"/>
    <xf numFmtId="0" fontId="0" fillId="0" borderId="0" xfId="0"/>
    <xf numFmtId="0" fontId="0" fillId="0" borderId="0" xfId="0"/>
    <xf numFmtId="0" fontId="21" fillId="0" borderId="13" xfId="0" applyFont="1" applyFill="1" applyBorder="1" applyAlignment="1">
      <alignment horizontal="left"/>
    </xf>
    <xf numFmtId="0" fontId="0" fillId="0" borderId="0" xfId="0" applyFill="1" applyAlignment="1">
      <alignment vertical="center"/>
    </xf>
    <xf numFmtId="4" fontId="30" fillId="0" borderId="1" xfId="0" applyNumberFormat="1" applyFont="1" applyFill="1" applyBorder="1" applyAlignment="1">
      <alignment horizontal="left" vertical="center"/>
    </xf>
    <xf numFmtId="3" fontId="30" fillId="0" borderId="1" xfId="0" applyNumberFormat="1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4" fontId="33" fillId="0" borderId="0" xfId="0" applyNumberFormat="1" applyFont="1" applyFill="1" applyAlignment="1">
      <alignment horizontal="left" vertical="center"/>
    </xf>
    <xf numFmtId="3" fontId="33" fillId="0" borderId="0" xfId="0" applyNumberFormat="1" applyFont="1" applyFill="1" applyAlignment="1">
      <alignment horizontal="left" vertical="center"/>
    </xf>
    <xf numFmtId="0" fontId="33" fillId="0" borderId="0" xfId="0" applyFont="1" applyFill="1" applyAlignment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4" fontId="33" fillId="0" borderId="1" xfId="0" applyNumberFormat="1" applyFont="1" applyFill="1" applyBorder="1" applyAlignment="1">
      <alignment horizontal="left" vertical="center"/>
    </xf>
    <xf numFmtId="3" fontId="33" fillId="0" borderId="1" xfId="0" applyNumberFormat="1" applyFont="1" applyFill="1" applyBorder="1" applyAlignment="1">
      <alignment horizontal="left" vertical="center"/>
    </xf>
    <xf numFmtId="0" fontId="33" fillId="0" borderId="1" xfId="0" applyFont="1" applyFill="1" applyBorder="1" applyAlignment="1">
      <alignment horizontal="left" vertical="center"/>
    </xf>
    <xf numFmtId="0" fontId="38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 vertical="center"/>
    </xf>
    <xf numFmtId="4" fontId="33" fillId="0" borderId="0" xfId="0" applyNumberFormat="1" applyFont="1" applyFill="1" applyBorder="1" applyAlignment="1">
      <alignment horizontal="left" vertical="center"/>
    </xf>
    <xf numFmtId="3" fontId="33" fillId="0" borderId="0" xfId="0" applyNumberFormat="1" applyFont="1" applyFill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164" fontId="30" fillId="0" borderId="0" xfId="0" applyNumberFormat="1" applyFont="1" applyFill="1" applyAlignment="1">
      <alignment horizontal="left" vertical="center"/>
    </xf>
    <xf numFmtId="0" fontId="31" fillId="0" borderId="0" xfId="0" applyFont="1" applyFill="1" applyAlignment="1">
      <alignment horizontal="left" vertical="center"/>
    </xf>
    <xf numFmtId="4" fontId="30" fillId="0" borderId="0" xfId="0" applyNumberFormat="1" applyFont="1" applyFill="1" applyBorder="1" applyAlignment="1">
      <alignment horizontal="left" vertical="center"/>
    </xf>
    <xf numFmtId="3" fontId="30" fillId="0" borderId="0" xfId="0" applyNumberFormat="1" applyFont="1" applyFill="1" applyBorder="1" applyAlignment="1">
      <alignment horizontal="left" vertical="center"/>
    </xf>
    <xf numFmtId="0" fontId="32" fillId="0" borderId="0" xfId="0" applyFont="1" applyFill="1" applyAlignment="1">
      <alignment horizontal="left" vertical="center"/>
    </xf>
    <xf numFmtId="0" fontId="36" fillId="0" borderId="0" xfId="0" applyFont="1" applyFill="1" applyAlignment="1">
      <alignment horizontal="left" vertical="center"/>
    </xf>
    <xf numFmtId="0" fontId="37" fillId="0" borderId="0" xfId="0" applyFont="1" applyFill="1" applyAlignment="1">
      <alignment horizontal="left" vertical="center"/>
    </xf>
    <xf numFmtId="0" fontId="37" fillId="0" borderId="1" xfId="0" applyFont="1" applyFill="1" applyBorder="1" applyAlignment="1">
      <alignment horizontal="left" vertical="center"/>
    </xf>
    <xf numFmtId="0" fontId="21" fillId="0" borderId="15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"/>
    </xf>
    <xf numFmtId="0" fontId="21" fillId="0" borderId="0" xfId="0" applyFont="1" applyFill="1" applyAlignment="1">
      <alignment horizontal="left"/>
    </xf>
    <xf numFmtId="0" fontId="21" fillId="0" borderId="11" xfId="0" applyFont="1" applyFill="1" applyBorder="1" applyAlignment="1">
      <alignment horizontal="left"/>
    </xf>
    <xf numFmtId="0" fontId="21" fillId="0" borderId="15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</cellXfs>
  <cellStyles count="521">
    <cellStyle name="20% - Accent1" xfId="488" builtinId="30" customBuiltin="1"/>
    <cellStyle name="20% - Accent2" xfId="492" builtinId="34" customBuiltin="1"/>
    <cellStyle name="20% - Accent3" xfId="496" builtinId="38" customBuiltin="1"/>
    <cellStyle name="20% - Accent4" xfId="500" builtinId="42" customBuiltin="1"/>
    <cellStyle name="20% - Accent5" xfId="504" builtinId="46" customBuiltin="1"/>
    <cellStyle name="20% - Accent6" xfId="508" builtinId="50" customBuiltin="1"/>
    <cellStyle name="40% - Accent1" xfId="489" builtinId="31" customBuiltin="1"/>
    <cellStyle name="40% - Accent2" xfId="493" builtinId="35" customBuiltin="1"/>
    <cellStyle name="40% - Accent3" xfId="497" builtinId="39" customBuiltin="1"/>
    <cellStyle name="40% - Accent4" xfId="501" builtinId="43" customBuiltin="1"/>
    <cellStyle name="40% - Accent5" xfId="505" builtinId="47" customBuiltin="1"/>
    <cellStyle name="40% - Accent6" xfId="509" builtinId="51" customBuiltin="1"/>
    <cellStyle name="60% - Accent1" xfId="490" builtinId="32" customBuiltin="1"/>
    <cellStyle name="60% - Accent2" xfId="494" builtinId="36" customBuiltin="1"/>
    <cellStyle name="60% - Accent3" xfId="498" builtinId="40" customBuiltin="1"/>
    <cellStyle name="60% - Accent4" xfId="502" builtinId="44" customBuiltin="1"/>
    <cellStyle name="60% - Accent5" xfId="506" builtinId="48" customBuiltin="1"/>
    <cellStyle name="60% - Accent6" xfId="510" builtinId="52" customBuiltin="1"/>
    <cellStyle name="Accent1" xfId="487" builtinId="29" customBuiltin="1"/>
    <cellStyle name="Accent2" xfId="491" builtinId="33" customBuiltin="1"/>
    <cellStyle name="Accent3" xfId="495" builtinId="37" customBuiltin="1"/>
    <cellStyle name="Accent4" xfId="499" builtinId="41" customBuiltin="1"/>
    <cellStyle name="Accent5" xfId="503" builtinId="45" customBuiltin="1"/>
    <cellStyle name="Accent6" xfId="507" builtinId="49" customBuiltin="1"/>
    <cellStyle name="Bad" xfId="476" builtinId="27" customBuiltin="1"/>
    <cellStyle name="Calculation" xfId="480" builtinId="22" customBuiltin="1"/>
    <cellStyle name="Check Cell" xfId="482" builtinId="23" customBuiltin="1"/>
    <cellStyle name="Explanatory Text" xfId="485" builtinId="53" customBuilti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Good" xfId="475" builtinId="26" customBuiltin="1"/>
    <cellStyle name="Heading 1" xfId="471" builtinId="16" customBuiltin="1"/>
    <cellStyle name="Heading 2" xfId="472" builtinId="17" customBuiltin="1"/>
    <cellStyle name="Heading 3" xfId="473" builtinId="18" customBuiltin="1"/>
    <cellStyle name="Heading 4" xfId="474" builtinId="19" customBuilti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Input" xfId="478" builtinId="20" customBuiltin="1"/>
    <cellStyle name="Linked Cell" xfId="481" builtinId="24" customBuiltin="1"/>
    <cellStyle name="Neutral" xfId="477" builtinId="28" customBuiltin="1"/>
    <cellStyle name="Normal" xfId="0" builtinId="0"/>
    <cellStyle name="Note" xfId="484" builtinId="10" customBuiltin="1"/>
    <cellStyle name="Output" xfId="479" builtinId="21" customBuiltin="1"/>
    <cellStyle name="Standard 2" xfId="1" xr:uid="{00000000-0005-0000-0000-000000020000}"/>
    <cellStyle name="Title" xfId="470" builtinId="15" customBuiltin="1"/>
    <cellStyle name="Total" xfId="486" builtinId="25" customBuiltin="1"/>
    <cellStyle name="Warning Text" xfId="48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tabSelected="1" workbookViewId="0">
      <pane ySplit="1" topLeftCell="A2" activePane="bottomLeft" state="frozen"/>
      <selection pane="bottomLeft" activeCell="B52" sqref="B52"/>
    </sheetView>
  </sheetViews>
  <sheetFormatPr baseColWidth="10" defaultColWidth="10.83203125" defaultRowHeight="16" x14ac:dyDescent="0.2"/>
  <cols>
    <col min="1" max="1" width="13.5" style="30" bestFit="1" customWidth="1"/>
    <col min="2" max="2" width="23.5" style="30" bestFit="1" customWidth="1"/>
    <col min="3" max="3" width="14.83203125" style="30" bestFit="1" customWidth="1"/>
    <col min="4" max="4" width="14.83203125" style="30" customWidth="1"/>
    <col min="5" max="16384" width="10.83203125" style="30"/>
  </cols>
  <sheetData>
    <row r="1" spans="1:11" x14ac:dyDescent="0.2">
      <c r="A1" s="30" t="s">
        <v>72</v>
      </c>
      <c r="B1" s="30" t="s">
        <v>69</v>
      </c>
      <c r="C1" s="30" t="s">
        <v>82</v>
      </c>
      <c r="D1" s="30" t="s">
        <v>330</v>
      </c>
      <c r="E1" s="30" t="s">
        <v>77</v>
      </c>
      <c r="F1" s="30" t="s">
        <v>335</v>
      </c>
      <c r="G1" s="30" t="s">
        <v>333</v>
      </c>
      <c r="H1" s="30" t="s">
        <v>334</v>
      </c>
      <c r="I1" s="30" t="s">
        <v>328</v>
      </c>
      <c r="J1" s="30" t="s">
        <v>329</v>
      </c>
      <c r="K1" s="30" t="s">
        <v>19</v>
      </c>
    </row>
    <row r="2" spans="1:11" x14ac:dyDescent="0.2">
      <c r="A2" s="30">
        <v>2</v>
      </c>
      <c r="B2" s="30" t="s">
        <v>658</v>
      </c>
      <c r="C2" s="30" t="s">
        <v>114</v>
      </c>
      <c r="D2" s="30" t="s">
        <v>661</v>
      </c>
      <c r="E2" s="30">
        <v>2.87</v>
      </c>
      <c r="F2" s="30" t="s">
        <v>2</v>
      </c>
      <c r="G2" s="30">
        <v>40</v>
      </c>
      <c r="H2" s="30" t="s">
        <v>2</v>
      </c>
      <c r="I2" s="30" t="s">
        <v>2</v>
      </c>
      <c r="J2" s="30" t="s">
        <v>2</v>
      </c>
      <c r="K2" s="30">
        <v>0.26786190471957699</v>
      </c>
    </row>
    <row r="3" spans="1:11" x14ac:dyDescent="0.2">
      <c r="A3" s="30">
        <v>67</v>
      </c>
      <c r="B3" s="30" t="s">
        <v>87</v>
      </c>
      <c r="C3" s="30" t="s">
        <v>84</v>
      </c>
      <c r="D3" s="30" t="s">
        <v>331</v>
      </c>
      <c r="E3" s="30" t="s">
        <v>33</v>
      </c>
      <c r="F3" s="30" t="s">
        <v>2</v>
      </c>
      <c r="G3" s="30" t="s">
        <v>65</v>
      </c>
      <c r="H3" s="30" t="s">
        <v>65</v>
      </c>
      <c r="I3" s="30" t="s">
        <v>2</v>
      </c>
      <c r="J3" s="30" t="s">
        <v>2</v>
      </c>
      <c r="K3" s="30">
        <v>0.293364027104698</v>
      </c>
    </row>
    <row r="4" spans="1:11" x14ac:dyDescent="0.2">
      <c r="A4" s="30">
        <v>68</v>
      </c>
      <c r="B4" s="30" t="s">
        <v>87</v>
      </c>
      <c r="C4" s="30" t="s">
        <v>84</v>
      </c>
      <c r="D4" s="30" t="s">
        <v>331</v>
      </c>
      <c r="E4" s="30" t="s">
        <v>34</v>
      </c>
      <c r="F4" s="30" t="s">
        <v>2</v>
      </c>
      <c r="G4" s="30" t="s">
        <v>65</v>
      </c>
      <c r="H4" s="30" t="s">
        <v>65</v>
      </c>
      <c r="I4" s="30" t="s">
        <v>2</v>
      </c>
      <c r="J4" s="30" t="s">
        <v>2</v>
      </c>
      <c r="K4" s="30">
        <v>0.31073399925780398</v>
      </c>
    </row>
    <row r="5" spans="1:11" x14ac:dyDescent="0.2">
      <c r="A5" s="30">
        <v>76</v>
      </c>
      <c r="B5" s="30" t="s">
        <v>91</v>
      </c>
      <c r="C5" s="30" t="s">
        <v>92</v>
      </c>
      <c r="D5" s="30" t="s">
        <v>24</v>
      </c>
      <c r="E5" s="30" t="s">
        <v>61</v>
      </c>
      <c r="F5" s="30" t="s">
        <v>2</v>
      </c>
      <c r="G5" s="30">
        <v>19</v>
      </c>
      <c r="H5" s="30" t="s">
        <v>2</v>
      </c>
      <c r="I5" s="30" t="s">
        <v>2</v>
      </c>
      <c r="J5" s="30" t="s">
        <v>2</v>
      </c>
      <c r="K5" s="30">
        <v>0.13694288954787001</v>
      </c>
    </row>
    <row r="6" spans="1:11" x14ac:dyDescent="0.2">
      <c r="A6" s="30">
        <v>77</v>
      </c>
      <c r="B6" s="30" t="s">
        <v>91</v>
      </c>
      <c r="C6" s="30" t="s">
        <v>92</v>
      </c>
      <c r="D6" s="30" t="s">
        <v>24</v>
      </c>
      <c r="E6" s="30" t="s">
        <v>62</v>
      </c>
      <c r="F6" s="30" t="s">
        <v>2</v>
      </c>
      <c r="G6" s="30">
        <v>19</v>
      </c>
      <c r="H6" s="30" t="s">
        <v>2</v>
      </c>
      <c r="I6" s="30" t="s">
        <v>2</v>
      </c>
      <c r="J6" s="30" t="s">
        <v>2</v>
      </c>
      <c r="K6" s="30">
        <v>2.66694292630297E-2</v>
      </c>
    </row>
    <row r="7" spans="1:11" x14ac:dyDescent="0.2">
      <c r="A7" s="30">
        <v>78</v>
      </c>
      <c r="B7" s="30" t="s">
        <v>91</v>
      </c>
      <c r="C7" s="30" t="s">
        <v>92</v>
      </c>
      <c r="D7" s="30" t="s">
        <v>24</v>
      </c>
      <c r="E7" s="30" t="s">
        <v>45</v>
      </c>
      <c r="F7" s="30" t="s">
        <v>2</v>
      </c>
      <c r="G7" s="30">
        <v>19</v>
      </c>
      <c r="H7" s="30" t="s">
        <v>2</v>
      </c>
      <c r="I7" s="30" t="s">
        <v>2</v>
      </c>
      <c r="J7" s="30" t="s">
        <v>2</v>
      </c>
      <c r="K7" s="30">
        <v>0.151044395671455</v>
      </c>
    </row>
    <row r="8" spans="1:11" x14ac:dyDescent="0.2">
      <c r="A8" s="30">
        <v>79</v>
      </c>
      <c r="B8" s="30" t="s">
        <v>91</v>
      </c>
      <c r="C8" s="30" t="s">
        <v>92</v>
      </c>
      <c r="D8" s="30" t="s">
        <v>24</v>
      </c>
      <c r="E8" s="30" t="s">
        <v>36</v>
      </c>
      <c r="F8" s="30" t="s">
        <v>2</v>
      </c>
      <c r="G8" s="30" t="s">
        <v>44</v>
      </c>
      <c r="H8" s="30" t="s">
        <v>2</v>
      </c>
      <c r="I8" s="30" t="s">
        <v>2</v>
      </c>
      <c r="J8" s="30" t="s">
        <v>2</v>
      </c>
      <c r="K8" s="30">
        <v>7.2568847075228995E-2</v>
      </c>
    </row>
    <row r="9" spans="1:11" x14ac:dyDescent="0.2">
      <c r="A9" s="30">
        <v>80</v>
      </c>
      <c r="B9" s="30" t="s">
        <v>91</v>
      </c>
      <c r="C9" s="30" t="s">
        <v>92</v>
      </c>
      <c r="D9" s="30" t="s">
        <v>24</v>
      </c>
      <c r="E9" s="30" t="s">
        <v>47</v>
      </c>
      <c r="F9" s="30" t="s">
        <v>2</v>
      </c>
      <c r="G9" s="30" t="s">
        <v>44</v>
      </c>
      <c r="H9" s="30" t="s">
        <v>2</v>
      </c>
      <c r="I9" s="30" t="s">
        <v>2</v>
      </c>
      <c r="J9" s="30" t="s">
        <v>2</v>
      </c>
      <c r="K9" s="30">
        <v>6.7753922149554793E-2</v>
      </c>
    </row>
    <row r="10" spans="1:11" x14ac:dyDescent="0.2">
      <c r="A10" s="30">
        <v>81</v>
      </c>
      <c r="B10" s="30" t="s">
        <v>91</v>
      </c>
      <c r="C10" s="30" t="s">
        <v>92</v>
      </c>
      <c r="D10" s="30" t="s">
        <v>24</v>
      </c>
      <c r="E10" s="30" t="s">
        <v>63</v>
      </c>
      <c r="F10" s="30" t="s">
        <v>2</v>
      </c>
      <c r="G10" s="30" t="s">
        <v>44</v>
      </c>
      <c r="H10" s="30" t="s">
        <v>2</v>
      </c>
      <c r="I10" s="30" t="s">
        <v>2</v>
      </c>
      <c r="J10" s="30" t="s">
        <v>2</v>
      </c>
      <c r="K10" s="30">
        <v>9.4168565995251405E-2</v>
      </c>
    </row>
    <row r="11" spans="1:11" x14ac:dyDescent="0.2">
      <c r="A11" s="30">
        <v>82</v>
      </c>
      <c r="B11" s="30" t="s">
        <v>338</v>
      </c>
      <c r="C11" s="30" t="s">
        <v>114</v>
      </c>
      <c r="D11" s="30" t="s">
        <v>24</v>
      </c>
      <c r="E11" s="30">
        <v>1.7090000000000001</v>
      </c>
      <c r="F11" s="30" t="s">
        <v>2</v>
      </c>
      <c r="G11" s="30" t="s">
        <v>247</v>
      </c>
      <c r="H11" s="30" t="s">
        <v>2</v>
      </c>
      <c r="I11" s="30" t="s">
        <v>2</v>
      </c>
      <c r="J11" s="30" t="s">
        <v>2</v>
      </c>
      <c r="K11" s="30">
        <v>0.29785689470774501</v>
      </c>
    </row>
    <row r="12" spans="1:11" x14ac:dyDescent="0.2">
      <c r="A12" s="30">
        <v>83</v>
      </c>
      <c r="B12" s="30" t="s">
        <v>338</v>
      </c>
      <c r="C12" s="30" t="s">
        <v>114</v>
      </c>
      <c r="D12" s="30" t="s">
        <v>24</v>
      </c>
      <c r="E12" s="30">
        <v>2.3220000000000001</v>
      </c>
      <c r="F12" s="30" t="s">
        <v>2</v>
      </c>
      <c r="G12" s="30" t="s">
        <v>247</v>
      </c>
      <c r="H12" s="30" t="s">
        <v>2</v>
      </c>
      <c r="I12" s="30" t="s">
        <v>2</v>
      </c>
      <c r="J12" s="30" t="s">
        <v>2</v>
      </c>
      <c r="K12" s="30">
        <v>0.39031172846756501</v>
      </c>
    </row>
    <row r="13" spans="1:11" x14ac:dyDescent="0.2">
      <c r="A13" s="30">
        <v>84</v>
      </c>
      <c r="B13" s="30" t="s">
        <v>338</v>
      </c>
      <c r="C13" s="30" t="s">
        <v>114</v>
      </c>
      <c r="D13" s="30" t="s">
        <v>24</v>
      </c>
      <c r="E13" s="30">
        <v>0.77500000000000002</v>
      </c>
      <c r="F13" s="30" t="s">
        <v>2</v>
      </c>
      <c r="G13" s="30" t="s">
        <v>247</v>
      </c>
      <c r="H13" s="30" t="s">
        <v>2</v>
      </c>
      <c r="I13" s="30" t="s">
        <v>2</v>
      </c>
      <c r="J13" s="30" t="s">
        <v>2</v>
      </c>
      <c r="K13" s="30">
        <v>0.14009948992726001</v>
      </c>
    </row>
    <row r="14" spans="1:11" x14ac:dyDescent="0.2">
      <c r="A14" s="30">
        <v>85</v>
      </c>
      <c r="B14" s="30" t="s">
        <v>338</v>
      </c>
      <c r="C14" s="30" t="s">
        <v>114</v>
      </c>
      <c r="D14" s="30" t="s">
        <v>24</v>
      </c>
      <c r="E14" s="30">
        <v>0.93600000000000005</v>
      </c>
      <c r="F14" s="30" t="s">
        <v>2</v>
      </c>
      <c r="G14" s="30" t="s">
        <v>247</v>
      </c>
      <c r="H14" s="30" t="s">
        <v>2</v>
      </c>
      <c r="I14" s="30" t="s">
        <v>2</v>
      </c>
      <c r="J14" s="30" t="s">
        <v>2</v>
      </c>
      <c r="K14" s="30">
        <v>0.16844753399059101</v>
      </c>
    </row>
    <row r="15" spans="1:11" x14ac:dyDescent="0.2">
      <c r="A15" s="30">
        <v>86</v>
      </c>
      <c r="B15" s="30" t="s">
        <v>338</v>
      </c>
      <c r="C15" s="30" t="s">
        <v>114</v>
      </c>
      <c r="D15" s="30" t="s">
        <v>24</v>
      </c>
      <c r="E15" s="30">
        <v>2.4790000000000001</v>
      </c>
      <c r="F15" s="30" t="s">
        <v>2</v>
      </c>
      <c r="G15" s="30" t="s">
        <v>247</v>
      </c>
      <c r="H15" s="30" t="s">
        <v>2</v>
      </c>
      <c r="I15" s="30" t="s">
        <v>2</v>
      </c>
      <c r="J15" s="30" t="s">
        <v>2</v>
      </c>
      <c r="K15" s="30">
        <v>0.41233458464034101</v>
      </c>
    </row>
    <row r="16" spans="1:11" x14ac:dyDescent="0.2">
      <c r="A16" s="30">
        <v>87</v>
      </c>
      <c r="B16" s="30" t="s">
        <v>338</v>
      </c>
      <c r="C16" s="30" t="s">
        <v>114</v>
      </c>
      <c r="D16" s="30" t="s">
        <v>24</v>
      </c>
      <c r="E16" s="30">
        <v>2.8929999999999998</v>
      </c>
      <c r="F16" s="30" t="s">
        <v>2</v>
      </c>
      <c r="G16" s="30" t="s">
        <v>247</v>
      </c>
      <c r="H16" s="30" t="s">
        <v>2</v>
      </c>
      <c r="I16" s="30" t="s">
        <v>2</v>
      </c>
      <c r="J16" s="30" t="s">
        <v>2</v>
      </c>
      <c r="K16" s="30">
        <v>0.46704169343456298</v>
      </c>
    </row>
    <row r="17" spans="1:11" x14ac:dyDescent="0.2">
      <c r="A17" s="30">
        <v>88</v>
      </c>
      <c r="B17" s="30" t="s">
        <v>338</v>
      </c>
      <c r="C17" s="30" t="s">
        <v>114</v>
      </c>
      <c r="D17" s="30" t="s">
        <v>24</v>
      </c>
      <c r="E17" s="30">
        <v>3.7530000000000001</v>
      </c>
      <c r="F17" s="30" t="s">
        <v>2</v>
      </c>
      <c r="G17" s="30" t="s">
        <v>247</v>
      </c>
      <c r="H17" s="30" t="s">
        <v>2</v>
      </c>
      <c r="I17" s="30" t="s">
        <v>2</v>
      </c>
      <c r="J17" s="30" t="s">
        <v>2</v>
      </c>
      <c r="K17" s="30">
        <v>0.565240273053636</v>
      </c>
    </row>
    <row r="18" spans="1:11" x14ac:dyDescent="0.2">
      <c r="A18" s="30">
        <v>89</v>
      </c>
      <c r="B18" s="30" t="s">
        <v>338</v>
      </c>
      <c r="C18" s="30" t="s">
        <v>114</v>
      </c>
      <c r="D18" s="30" t="s">
        <v>24</v>
      </c>
      <c r="E18" s="30">
        <v>2.5350000000000001</v>
      </c>
      <c r="F18" s="30" t="s">
        <v>2</v>
      </c>
      <c r="G18" s="30" t="s">
        <v>247</v>
      </c>
      <c r="H18" s="30" t="s">
        <v>2</v>
      </c>
      <c r="I18" s="30" t="s">
        <v>2</v>
      </c>
      <c r="J18" s="30" t="s">
        <v>2</v>
      </c>
      <c r="K18" s="30">
        <v>0.42002088023770201</v>
      </c>
    </row>
    <row r="19" spans="1:11" x14ac:dyDescent="0.2">
      <c r="A19" s="30">
        <v>90</v>
      </c>
      <c r="B19" s="30" t="s">
        <v>338</v>
      </c>
      <c r="C19" s="30" t="s">
        <v>114</v>
      </c>
      <c r="D19" s="30" t="s">
        <v>24</v>
      </c>
      <c r="E19" s="30">
        <v>1.0449999999999999</v>
      </c>
      <c r="F19" s="30" t="s">
        <v>2</v>
      </c>
      <c r="G19" s="30" t="s">
        <v>247</v>
      </c>
      <c r="H19" s="30" t="s">
        <v>2</v>
      </c>
      <c r="I19" s="30" t="s">
        <v>2</v>
      </c>
      <c r="J19" s="30" t="s">
        <v>2</v>
      </c>
      <c r="K19" s="30">
        <v>0.18740957954779</v>
      </c>
    </row>
    <row r="20" spans="1:11" x14ac:dyDescent="0.2">
      <c r="A20" s="30">
        <v>91</v>
      </c>
      <c r="B20" s="30" t="s">
        <v>338</v>
      </c>
      <c r="C20" s="30" t="s">
        <v>114</v>
      </c>
      <c r="D20" s="30" t="s">
        <v>24</v>
      </c>
      <c r="E20" s="30">
        <v>1.224</v>
      </c>
      <c r="F20" s="30" t="s">
        <v>2</v>
      </c>
      <c r="G20" s="30" t="s">
        <v>247</v>
      </c>
      <c r="H20" s="30" t="s">
        <v>2</v>
      </c>
      <c r="I20" s="30" t="s">
        <v>2</v>
      </c>
      <c r="J20" s="30" t="s">
        <v>2</v>
      </c>
      <c r="K20" s="30">
        <v>0.21809148775978399</v>
      </c>
    </row>
    <row r="21" spans="1:11" x14ac:dyDescent="0.2">
      <c r="A21" s="30">
        <v>92</v>
      </c>
      <c r="B21" s="30" t="s">
        <v>338</v>
      </c>
      <c r="C21" s="30" t="s">
        <v>114</v>
      </c>
      <c r="D21" s="30" t="s">
        <v>24</v>
      </c>
      <c r="E21" s="30">
        <v>1.8169999999999999</v>
      </c>
      <c r="F21" s="30" t="s">
        <v>2</v>
      </c>
      <c r="G21" s="30" t="s">
        <v>247</v>
      </c>
      <c r="H21" s="30" t="s">
        <v>2</v>
      </c>
      <c r="I21" s="30" t="s">
        <v>2</v>
      </c>
      <c r="J21" s="30" t="s">
        <v>2</v>
      </c>
      <c r="K21" s="30">
        <v>0.31486406721740001</v>
      </c>
    </row>
    <row r="22" spans="1:11" x14ac:dyDescent="0.2">
      <c r="A22" s="30">
        <v>93</v>
      </c>
      <c r="B22" s="30" t="s">
        <v>338</v>
      </c>
      <c r="C22" s="30" t="s">
        <v>114</v>
      </c>
      <c r="D22" s="30" t="s">
        <v>24</v>
      </c>
      <c r="E22" s="30">
        <v>2.0750000000000002</v>
      </c>
      <c r="F22" s="30" t="s">
        <v>2</v>
      </c>
      <c r="G22" s="30" t="s">
        <v>247</v>
      </c>
      <c r="H22" s="30" t="s">
        <v>2</v>
      </c>
      <c r="I22" s="30" t="s">
        <v>2</v>
      </c>
      <c r="J22" s="30" t="s">
        <v>2</v>
      </c>
      <c r="K22" s="30">
        <v>0.35427086120866902</v>
      </c>
    </row>
    <row r="23" spans="1:11" x14ac:dyDescent="0.2">
      <c r="A23" s="30">
        <v>94</v>
      </c>
      <c r="B23" s="30" t="s">
        <v>338</v>
      </c>
      <c r="C23" s="30" t="s">
        <v>114</v>
      </c>
      <c r="D23" s="30" t="s">
        <v>24</v>
      </c>
      <c r="E23" s="30">
        <v>0.121</v>
      </c>
      <c r="F23" s="30" t="s">
        <v>2</v>
      </c>
      <c r="G23" s="30" t="s">
        <v>247</v>
      </c>
      <c r="H23" s="30" t="s">
        <v>2</v>
      </c>
      <c r="I23" s="30" t="s">
        <v>2</v>
      </c>
      <c r="J23" s="30" t="s">
        <v>2</v>
      </c>
      <c r="K23" s="30">
        <v>2.2086087769912499E-2</v>
      </c>
    </row>
    <row r="24" spans="1:11" x14ac:dyDescent="0.2">
      <c r="A24" s="30">
        <v>95</v>
      </c>
      <c r="B24" s="30" t="s">
        <v>338</v>
      </c>
      <c r="C24" s="30" t="s">
        <v>114</v>
      </c>
      <c r="D24" s="30" t="s">
        <v>24</v>
      </c>
      <c r="E24" s="30">
        <v>0.19800000000000001</v>
      </c>
      <c r="F24" s="30" t="s">
        <v>2</v>
      </c>
      <c r="G24" s="30" t="s">
        <v>247</v>
      </c>
      <c r="H24" s="30" t="s">
        <v>2</v>
      </c>
      <c r="I24" s="30" t="s">
        <v>2</v>
      </c>
      <c r="J24" s="30" t="s">
        <v>2</v>
      </c>
      <c r="K24" s="30">
        <v>3.6126091713664897E-2</v>
      </c>
    </row>
    <row r="25" spans="1:11" x14ac:dyDescent="0.2">
      <c r="A25" s="30">
        <v>96</v>
      </c>
      <c r="B25" s="30" t="s">
        <v>338</v>
      </c>
      <c r="C25" s="30" t="s">
        <v>114</v>
      </c>
      <c r="D25" s="30" t="s">
        <v>24</v>
      </c>
      <c r="E25" s="30">
        <v>2.3969999999999998</v>
      </c>
      <c r="F25" s="30" t="s">
        <v>2</v>
      </c>
      <c r="G25" s="30" t="s">
        <v>247</v>
      </c>
      <c r="H25" s="30" t="s">
        <v>2</v>
      </c>
      <c r="I25" s="30" t="s">
        <v>2</v>
      </c>
      <c r="J25" s="30" t="s">
        <v>2</v>
      </c>
      <c r="K25" s="30">
        <v>0.40091904182918198</v>
      </c>
    </row>
    <row r="26" spans="1:11" x14ac:dyDescent="0.2">
      <c r="A26" s="30">
        <v>97</v>
      </c>
      <c r="B26" s="30" t="s">
        <v>338</v>
      </c>
      <c r="C26" s="30" t="s">
        <v>114</v>
      </c>
      <c r="D26" s="30" t="s">
        <v>24</v>
      </c>
      <c r="E26" s="30">
        <v>1.1779999999999999</v>
      </c>
      <c r="F26" s="30" t="s">
        <v>2</v>
      </c>
      <c r="G26" s="30" t="s">
        <v>247</v>
      </c>
      <c r="H26" s="30" t="s">
        <v>2</v>
      </c>
      <c r="I26" s="30" t="s">
        <v>2</v>
      </c>
      <c r="J26" s="30" t="s">
        <v>2</v>
      </c>
      <c r="K26" s="30">
        <v>0.21026435468264601</v>
      </c>
    </row>
    <row r="27" spans="1:11" x14ac:dyDescent="0.2">
      <c r="A27" s="30">
        <v>98</v>
      </c>
      <c r="B27" s="30" t="s">
        <v>338</v>
      </c>
      <c r="C27" s="30" t="s">
        <v>114</v>
      </c>
      <c r="D27" s="30" t="s">
        <v>24</v>
      </c>
      <c r="E27" s="30">
        <v>2.0560999999999998</v>
      </c>
      <c r="F27" s="30" t="s">
        <v>2</v>
      </c>
      <c r="G27" s="30" t="s">
        <v>247</v>
      </c>
      <c r="H27" s="30" t="s">
        <v>2</v>
      </c>
      <c r="I27" s="30" t="s">
        <v>2</v>
      </c>
      <c r="J27" s="30" t="s">
        <v>2</v>
      </c>
      <c r="K27" s="30">
        <v>0.35144417054371602</v>
      </c>
    </row>
    <row r="28" spans="1:11" x14ac:dyDescent="0.2">
      <c r="A28" s="30">
        <v>99</v>
      </c>
      <c r="B28" s="30" t="s">
        <v>338</v>
      </c>
      <c r="C28" s="30" t="s">
        <v>114</v>
      </c>
      <c r="D28" s="30" t="s">
        <v>24</v>
      </c>
      <c r="E28" s="30">
        <v>2.6551</v>
      </c>
      <c r="F28" s="30" t="s">
        <v>2</v>
      </c>
      <c r="G28" s="30" t="s">
        <v>247</v>
      </c>
      <c r="H28" s="30" t="s">
        <v>2</v>
      </c>
      <c r="I28" s="30" t="s">
        <v>2</v>
      </c>
      <c r="J28" s="30" t="s">
        <v>2</v>
      </c>
      <c r="K28" s="30">
        <v>0.43620373385106598</v>
      </c>
    </row>
    <row r="29" spans="1:11" x14ac:dyDescent="0.2">
      <c r="A29" s="30">
        <v>100</v>
      </c>
      <c r="B29" s="30" t="s">
        <v>338</v>
      </c>
      <c r="C29" s="30" t="s">
        <v>114</v>
      </c>
      <c r="D29" s="30" t="s">
        <v>24</v>
      </c>
      <c r="E29" s="30" t="s">
        <v>681</v>
      </c>
      <c r="F29" s="30" t="s">
        <v>2</v>
      </c>
      <c r="G29" s="30" t="s">
        <v>247</v>
      </c>
      <c r="H29" s="30" t="s">
        <v>2</v>
      </c>
      <c r="I29" s="30" t="s">
        <v>2</v>
      </c>
      <c r="J29" s="30" t="s">
        <v>2</v>
      </c>
      <c r="K29" s="30">
        <v>0.51162825517103505</v>
      </c>
    </row>
    <row r="30" spans="1:11" x14ac:dyDescent="0.2">
      <c r="A30" s="30">
        <v>101</v>
      </c>
      <c r="B30" s="30" t="s">
        <v>338</v>
      </c>
      <c r="C30" s="30" t="s">
        <v>114</v>
      </c>
      <c r="D30" s="30" t="s">
        <v>24</v>
      </c>
      <c r="E30" s="30">
        <v>2.2210999999999999</v>
      </c>
      <c r="F30" s="30" t="s">
        <v>2</v>
      </c>
      <c r="G30" s="30" t="s">
        <v>247</v>
      </c>
      <c r="H30" s="30" t="s">
        <v>2</v>
      </c>
      <c r="I30" s="30" t="s">
        <v>2</v>
      </c>
      <c r="J30" s="30" t="s">
        <v>2</v>
      </c>
      <c r="K30" s="30">
        <v>0.37579275007783097</v>
      </c>
    </row>
    <row r="31" spans="1:11" x14ac:dyDescent="0.2">
      <c r="A31" s="30">
        <v>102</v>
      </c>
      <c r="B31" s="30" t="s">
        <v>338</v>
      </c>
      <c r="C31" s="30" t="s">
        <v>114</v>
      </c>
      <c r="D31" s="30" t="s">
        <v>24</v>
      </c>
      <c r="E31" s="30">
        <v>2.347</v>
      </c>
      <c r="F31" s="30" t="s">
        <v>2</v>
      </c>
      <c r="G31" s="30" t="s">
        <v>247</v>
      </c>
      <c r="H31" s="30" t="s">
        <v>2</v>
      </c>
      <c r="I31" s="30" t="s">
        <v>2</v>
      </c>
      <c r="J31" s="30" t="s">
        <v>2</v>
      </c>
      <c r="K31" s="30">
        <v>0.39386508429734801</v>
      </c>
    </row>
    <row r="32" spans="1:11" x14ac:dyDescent="0.2">
      <c r="A32" s="30">
        <v>103</v>
      </c>
      <c r="B32" s="30" t="s">
        <v>338</v>
      </c>
      <c r="C32" s="30" t="s">
        <v>114</v>
      </c>
      <c r="D32" s="30" t="s">
        <v>24</v>
      </c>
      <c r="E32" s="30">
        <v>1.411</v>
      </c>
      <c r="F32" s="30" t="s">
        <v>2</v>
      </c>
      <c r="G32" s="30" t="s">
        <v>247</v>
      </c>
      <c r="H32" s="30" t="s">
        <v>2</v>
      </c>
      <c r="I32" s="30" t="s">
        <v>2</v>
      </c>
      <c r="J32" s="30" t="s">
        <v>2</v>
      </c>
      <c r="K32" s="30">
        <v>0.249467308850578</v>
      </c>
    </row>
    <row r="33" spans="1:11" x14ac:dyDescent="0.2">
      <c r="A33" s="30">
        <v>104</v>
      </c>
      <c r="B33" s="30" t="s">
        <v>338</v>
      </c>
      <c r="C33" s="30" t="s">
        <v>114</v>
      </c>
      <c r="D33" s="30" t="s">
        <v>24</v>
      </c>
      <c r="E33" s="30">
        <v>4.3529999999999998</v>
      </c>
      <c r="F33" s="30" t="s">
        <v>2</v>
      </c>
      <c r="G33" s="30" t="s">
        <v>247</v>
      </c>
      <c r="H33" s="30" t="s">
        <v>2</v>
      </c>
      <c r="I33" s="30" t="s">
        <v>2</v>
      </c>
      <c r="J33" s="30" t="s">
        <v>2</v>
      </c>
      <c r="K33" s="30">
        <v>0.62218350020790203</v>
      </c>
    </row>
    <row r="34" spans="1:11" x14ac:dyDescent="0.2">
      <c r="A34" s="30">
        <v>105</v>
      </c>
      <c r="B34" s="30" t="s">
        <v>338</v>
      </c>
      <c r="C34" s="30" t="s">
        <v>114</v>
      </c>
      <c r="D34" s="30" t="s">
        <v>24</v>
      </c>
      <c r="E34" s="30">
        <v>-0.41799999999999998</v>
      </c>
      <c r="F34" s="30" t="s">
        <v>2</v>
      </c>
      <c r="G34" s="30" t="s">
        <v>247</v>
      </c>
      <c r="H34" s="30" t="s">
        <v>2</v>
      </c>
      <c r="I34" s="30" t="s">
        <v>2</v>
      </c>
      <c r="J34" s="30" t="s">
        <v>2</v>
      </c>
      <c r="K34" s="30">
        <v>7.6094738438299295E-2</v>
      </c>
    </row>
    <row r="35" spans="1:11" x14ac:dyDescent="0.2">
      <c r="A35" s="30">
        <v>106</v>
      </c>
      <c r="B35" s="30" t="s">
        <v>338</v>
      </c>
      <c r="C35" s="30" t="s">
        <v>758</v>
      </c>
      <c r="D35" s="30" t="s">
        <v>332</v>
      </c>
      <c r="E35" s="30" t="s">
        <v>37</v>
      </c>
      <c r="F35" s="30">
        <v>0.14000000000000001</v>
      </c>
      <c r="G35" s="30" t="s">
        <v>65</v>
      </c>
      <c r="H35" s="30">
        <v>22</v>
      </c>
      <c r="I35" s="30">
        <v>0.04</v>
      </c>
      <c r="J35" s="30">
        <v>0.03</v>
      </c>
      <c r="K35" s="30">
        <v>0.92231765833971902</v>
      </c>
    </row>
    <row r="36" spans="1:11" x14ac:dyDescent="0.2">
      <c r="A36" s="30">
        <v>107</v>
      </c>
      <c r="B36" s="30" t="s">
        <v>338</v>
      </c>
      <c r="C36" s="30" t="s">
        <v>758</v>
      </c>
      <c r="D36" s="30" t="s">
        <v>332</v>
      </c>
      <c r="E36" s="30" t="s">
        <v>31</v>
      </c>
      <c r="F36" s="30">
        <v>0.13</v>
      </c>
      <c r="G36" s="30" t="s">
        <v>65</v>
      </c>
      <c r="H36" s="30">
        <v>22</v>
      </c>
      <c r="I36" s="30">
        <v>0.03</v>
      </c>
      <c r="J36" s="30">
        <v>0.02</v>
      </c>
      <c r="K36" s="30">
        <v>0.951934755307556</v>
      </c>
    </row>
    <row r="37" spans="1:11" x14ac:dyDescent="0.2">
      <c r="A37" s="30">
        <v>108</v>
      </c>
      <c r="B37" s="30" t="s">
        <v>338</v>
      </c>
      <c r="C37" s="30" t="s">
        <v>758</v>
      </c>
      <c r="D37" s="30" t="s">
        <v>332</v>
      </c>
      <c r="E37" s="30" t="s">
        <v>879</v>
      </c>
      <c r="F37" s="30">
        <v>0.09</v>
      </c>
      <c r="G37" s="30" t="s">
        <v>65</v>
      </c>
      <c r="H37" s="30">
        <v>22</v>
      </c>
      <c r="I37" s="30">
        <v>0.03</v>
      </c>
      <c r="J37" s="30">
        <v>0.02</v>
      </c>
      <c r="K37" s="30">
        <v>0.96144758722108803</v>
      </c>
    </row>
    <row r="38" spans="1:11" x14ac:dyDescent="0.2">
      <c r="A38" s="30">
        <v>109</v>
      </c>
      <c r="B38" s="30" t="s">
        <v>338</v>
      </c>
      <c r="C38" s="30" t="s">
        <v>758</v>
      </c>
      <c r="D38" s="30" t="s">
        <v>332</v>
      </c>
      <c r="E38" s="30" t="s">
        <v>880</v>
      </c>
      <c r="F38" s="30">
        <v>-0.08</v>
      </c>
      <c r="G38" s="30" t="s">
        <v>65</v>
      </c>
      <c r="H38" s="30">
        <v>22</v>
      </c>
      <c r="I38" s="30">
        <v>0.04</v>
      </c>
      <c r="J38" s="30">
        <v>0.04</v>
      </c>
      <c r="K38" s="30">
        <v>0.24231974993789601</v>
      </c>
    </row>
    <row r="39" spans="1:11" x14ac:dyDescent="0.2">
      <c r="A39" s="30">
        <v>110</v>
      </c>
      <c r="B39" s="30" t="s">
        <v>97</v>
      </c>
      <c r="C39" s="30" t="s">
        <v>98</v>
      </c>
      <c r="D39" s="30" t="s">
        <v>24</v>
      </c>
      <c r="E39" s="30" t="s">
        <v>674</v>
      </c>
      <c r="F39" s="30" t="s">
        <v>2</v>
      </c>
      <c r="G39" s="30">
        <v>61</v>
      </c>
      <c r="H39" s="30" t="s">
        <v>2</v>
      </c>
      <c r="I39" s="30" t="s">
        <v>2</v>
      </c>
      <c r="J39" s="30" t="s">
        <v>2</v>
      </c>
      <c r="K39" s="30">
        <v>0.116756538789427</v>
      </c>
    </row>
    <row r="40" spans="1:11" x14ac:dyDescent="0.2">
      <c r="A40" s="30">
        <v>111</v>
      </c>
      <c r="B40" s="30" t="s">
        <v>97</v>
      </c>
      <c r="C40" s="30" t="s">
        <v>98</v>
      </c>
      <c r="D40" s="30" t="s">
        <v>24</v>
      </c>
      <c r="E40" s="30" t="s">
        <v>675</v>
      </c>
      <c r="F40" s="30" t="s">
        <v>2</v>
      </c>
      <c r="G40" s="30">
        <v>61</v>
      </c>
      <c r="H40" s="30" t="s">
        <v>2</v>
      </c>
      <c r="I40" s="30" t="s">
        <v>2</v>
      </c>
      <c r="J40" s="30" t="s">
        <v>2</v>
      </c>
      <c r="K40" s="30">
        <v>8.3033177896559104E-2</v>
      </c>
    </row>
    <row r="41" spans="1:11" x14ac:dyDescent="0.2">
      <c r="A41" s="30">
        <v>117</v>
      </c>
      <c r="B41" s="30" t="s">
        <v>96</v>
      </c>
      <c r="C41" s="30">
        <v>2009</v>
      </c>
      <c r="D41" s="30" t="s">
        <v>332</v>
      </c>
      <c r="E41" s="30">
        <v>12</v>
      </c>
      <c r="F41" s="30">
        <v>10.71</v>
      </c>
      <c r="G41" s="30">
        <v>49</v>
      </c>
      <c r="H41" s="30">
        <v>51</v>
      </c>
      <c r="I41" s="30">
        <v>6.25</v>
      </c>
      <c r="J41" s="30">
        <v>4.6399999999999997</v>
      </c>
      <c r="K41" s="30">
        <v>0.116704630845167</v>
      </c>
    </row>
    <row r="42" spans="1:11" x14ac:dyDescent="0.2">
      <c r="A42" s="30">
        <v>118</v>
      </c>
      <c r="B42" s="30" t="s">
        <v>96</v>
      </c>
      <c r="C42" s="30">
        <v>2009</v>
      </c>
      <c r="D42" s="30" t="s">
        <v>332</v>
      </c>
      <c r="E42" s="30">
        <v>10.55</v>
      </c>
      <c r="F42" s="30">
        <v>10.82</v>
      </c>
      <c r="G42" s="30">
        <v>49</v>
      </c>
      <c r="H42" s="30">
        <v>51</v>
      </c>
      <c r="I42" s="30">
        <v>5.04</v>
      </c>
      <c r="J42" s="30">
        <v>5.34</v>
      </c>
      <c r="K42" s="30">
        <v>-2.5971432839786701E-2</v>
      </c>
    </row>
    <row r="43" spans="1:11" x14ac:dyDescent="0.2">
      <c r="A43" s="30">
        <v>119</v>
      </c>
      <c r="B43" s="30" t="s">
        <v>96</v>
      </c>
      <c r="C43" s="30">
        <v>2009</v>
      </c>
      <c r="D43" s="30" t="s">
        <v>332</v>
      </c>
      <c r="E43" s="30">
        <v>11.34</v>
      </c>
      <c r="F43" s="30">
        <v>11.16</v>
      </c>
      <c r="G43" s="30">
        <v>49</v>
      </c>
      <c r="H43" s="30">
        <v>51</v>
      </c>
      <c r="I43" s="30">
        <v>5.38</v>
      </c>
      <c r="J43" s="30">
        <v>4.8600000000000003</v>
      </c>
      <c r="K43" s="30">
        <v>1.7567452638653901E-2</v>
      </c>
    </row>
    <row r="44" spans="1:11" x14ac:dyDescent="0.2">
      <c r="A44" s="30">
        <v>120</v>
      </c>
      <c r="B44" s="30" t="s">
        <v>96</v>
      </c>
      <c r="C44" s="30">
        <v>2009</v>
      </c>
      <c r="D44" s="30" t="s">
        <v>332</v>
      </c>
      <c r="E44" s="30">
        <v>4.0999999999999996</v>
      </c>
      <c r="F44" s="30">
        <v>3.97</v>
      </c>
      <c r="G44" s="30">
        <v>49</v>
      </c>
      <c r="H44" s="30">
        <v>51</v>
      </c>
      <c r="I44" s="30">
        <v>3.89</v>
      </c>
      <c r="J44" s="30">
        <v>2.94</v>
      </c>
      <c r="K44" s="30">
        <v>1.88977473271035E-2</v>
      </c>
    </row>
    <row r="45" spans="1:11" x14ac:dyDescent="0.2">
      <c r="A45" s="30">
        <v>121</v>
      </c>
      <c r="B45" s="30" t="s">
        <v>96</v>
      </c>
      <c r="C45" s="30">
        <v>2009</v>
      </c>
      <c r="D45" s="30" t="s">
        <v>332</v>
      </c>
      <c r="E45" s="30">
        <v>4.3600000000000003</v>
      </c>
      <c r="F45" s="30">
        <v>4.2</v>
      </c>
      <c r="G45" s="30">
        <v>49</v>
      </c>
      <c r="H45" s="30">
        <v>51</v>
      </c>
      <c r="I45" s="30">
        <v>3.28</v>
      </c>
      <c r="J45" s="30">
        <v>3.1</v>
      </c>
      <c r="K45" s="30">
        <v>2.5069930689914501E-2</v>
      </c>
    </row>
    <row r="46" spans="1:11" x14ac:dyDescent="0.2">
      <c r="A46" s="30">
        <v>122</v>
      </c>
      <c r="B46" s="30" t="s">
        <v>96</v>
      </c>
      <c r="C46" s="30">
        <v>2009</v>
      </c>
      <c r="D46" s="30" t="s">
        <v>332</v>
      </c>
      <c r="E46" s="30">
        <v>3.51</v>
      </c>
      <c r="F46" s="30">
        <v>3.63</v>
      </c>
      <c r="G46" s="30">
        <v>49</v>
      </c>
      <c r="H46" s="30">
        <v>51</v>
      </c>
      <c r="I46" s="30">
        <v>1.52</v>
      </c>
      <c r="J46" s="30">
        <v>2.67</v>
      </c>
      <c r="K46" s="30">
        <v>-2.7459661884418299E-2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2:F77"/>
  <sheetViews>
    <sheetView workbookViewId="0">
      <selection activeCell="E13" sqref="E13"/>
    </sheetView>
  </sheetViews>
  <sheetFormatPr baseColWidth="10" defaultColWidth="11.5" defaultRowHeight="13" x14ac:dyDescent="0.15"/>
  <cols>
    <col min="1" max="2" width="11.5" style="21"/>
    <col min="3" max="3" width="29.83203125" style="51" bestFit="1" customWidth="1"/>
    <col min="4" max="4" width="12.6640625" style="50" bestFit="1" customWidth="1"/>
    <col min="5" max="5" width="53.1640625" style="50" bestFit="1" customWidth="1"/>
    <col min="6" max="16384" width="11.5" style="21"/>
  </cols>
  <sheetData>
    <row r="2" spans="3:5" x14ac:dyDescent="0.15">
      <c r="C2" s="48"/>
      <c r="D2" s="48"/>
      <c r="E2" s="48"/>
    </row>
    <row r="4" spans="3:5" x14ac:dyDescent="0.15">
      <c r="C4" s="51" t="s">
        <v>337</v>
      </c>
      <c r="D4" s="50" t="s">
        <v>377</v>
      </c>
      <c r="E4" s="50" t="s">
        <v>549</v>
      </c>
    </row>
    <row r="5" spans="3:5" x14ac:dyDescent="0.15">
      <c r="C5" s="48"/>
      <c r="D5" s="48"/>
      <c r="E5" s="48"/>
    </row>
    <row r="6" spans="3:5" x14ac:dyDescent="0.15">
      <c r="C6" s="37"/>
    </row>
    <row r="7" spans="3:5" x14ac:dyDescent="0.15">
      <c r="C7" s="35" t="s">
        <v>17</v>
      </c>
      <c r="D7" s="35" t="s">
        <v>18</v>
      </c>
      <c r="E7" s="50" t="s">
        <v>550</v>
      </c>
    </row>
    <row r="8" spans="3:5" x14ac:dyDescent="0.15">
      <c r="C8" s="35"/>
      <c r="D8" s="35" t="s">
        <v>339</v>
      </c>
      <c r="E8" s="50" t="s">
        <v>798</v>
      </c>
    </row>
    <row r="9" spans="3:5" x14ac:dyDescent="0.15">
      <c r="C9" s="35"/>
      <c r="D9" s="35" t="s">
        <v>26</v>
      </c>
      <c r="E9" s="50" t="s">
        <v>797</v>
      </c>
    </row>
    <row r="10" spans="3:5" x14ac:dyDescent="0.15">
      <c r="C10" s="35"/>
      <c r="D10" s="35" t="s">
        <v>25</v>
      </c>
      <c r="E10" s="50" t="s">
        <v>551</v>
      </c>
    </row>
    <row r="11" spans="3:5" x14ac:dyDescent="0.15">
      <c r="C11" s="35"/>
      <c r="D11" s="35" t="s">
        <v>23</v>
      </c>
      <c r="E11" s="50" t="s">
        <v>552</v>
      </c>
    </row>
    <row r="12" spans="3:5" x14ac:dyDescent="0.15">
      <c r="C12" s="37"/>
    </row>
    <row r="13" spans="3:5" x14ac:dyDescent="0.15">
      <c r="C13" s="35" t="s">
        <v>80</v>
      </c>
      <c r="D13" s="35" t="s">
        <v>526</v>
      </c>
      <c r="E13" s="50" t="s">
        <v>553</v>
      </c>
    </row>
    <row r="14" spans="3:5" x14ac:dyDescent="0.15">
      <c r="C14" s="35"/>
      <c r="D14" s="35" t="s">
        <v>527</v>
      </c>
      <c r="E14" s="50" t="s">
        <v>554</v>
      </c>
    </row>
    <row r="15" spans="3:5" x14ac:dyDescent="0.15">
      <c r="C15" s="35"/>
      <c r="D15" s="35" t="s">
        <v>556</v>
      </c>
      <c r="E15" s="50" t="s">
        <v>512</v>
      </c>
    </row>
    <row r="16" spans="3:5" x14ac:dyDescent="0.15">
      <c r="C16" s="35"/>
      <c r="D16" s="35" t="s">
        <v>528</v>
      </c>
      <c r="E16" s="50" t="s">
        <v>555</v>
      </c>
    </row>
    <row r="17" spans="3:5" x14ac:dyDescent="0.15">
      <c r="C17" s="35"/>
      <c r="D17" s="35" t="s">
        <v>558</v>
      </c>
      <c r="E17" s="50" t="s">
        <v>513</v>
      </c>
    </row>
    <row r="18" spans="3:5" x14ac:dyDescent="0.15">
      <c r="C18" s="35"/>
      <c r="D18" s="35" t="s">
        <v>791</v>
      </c>
      <c r="E18" s="50" t="s">
        <v>796</v>
      </c>
    </row>
    <row r="19" spans="3:5" x14ac:dyDescent="0.15">
      <c r="C19" s="35"/>
      <c r="D19" s="35" t="s">
        <v>529</v>
      </c>
      <c r="E19" s="50" t="s">
        <v>557</v>
      </c>
    </row>
    <row r="20" spans="3:5" x14ac:dyDescent="0.15">
      <c r="C20" s="37"/>
    </row>
    <row r="21" spans="3:5" x14ac:dyDescent="0.15">
      <c r="C21" s="35" t="s">
        <v>509</v>
      </c>
      <c r="D21" s="35" t="s">
        <v>530</v>
      </c>
      <c r="E21" s="50" t="s">
        <v>563</v>
      </c>
    </row>
    <row r="22" spans="3:5" x14ac:dyDescent="0.15">
      <c r="C22" s="37"/>
      <c r="D22" s="35" t="s">
        <v>531</v>
      </c>
      <c r="E22" s="50" t="s">
        <v>564</v>
      </c>
    </row>
    <row r="23" spans="3:5" x14ac:dyDescent="0.15">
      <c r="C23" s="37"/>
    </row>
    <row r="24" spans="3:5" x14ac:dyDescent="0.15">
      <c r="C24" s="35" t="s">
        <v>1</v>
      </c>
      <c r="D24" s="35" t="s">
        <v>517</v>
      </c>
      <c r="E24" s="50" t="s">
        <v>559</v>
      </c>
    </row>
    <row r="25" spans="3:5" x14ac:dyDescent="0.15">
      <c r="C25" s="37"/>
      <c r="D25" s="35" t="s">
        <v>518</v>
      </c>
      <c r="E25" s="50" t="s">
        <v>560</v>
      </c>
    </row>
    <row r="26" spans="3:5" x14ac:dyDescent="0.15">
      <c r="C26" s="35"/>
    </row>
    <row r="27" spans="3:5" x14ac:dyDescent="0.15">
      <c r="C27" s="35" t="s">
        <v>71</v>
      </c>
      <c r="D27" s="35" t="s">
        <v>514</v>
      </c>
      <c r="E27" s="50" t="s">
        <v>561</v>
      </c>
    </row>
    <row r="28" spans="3:5" x14ac:dyDescent="0.15">
      <c r="C28" s="37"/>
      <c r="D28" s="35" t="s">
        <v>515</v>
      </c>
      <c r="E28" s="50" t="s">
        <v>562</v>
      </c>
    </row>
    <row r="29" spans="3:5" x14ac:dyDescent="0.15">
      <c r="C29" s="37"/>
      <c r="D29" s="35"/>
    </row>
    <row r="30" spans="3:5" x14ac:dyDescent="0.15">
      <c r="C30" s="35" t="s">
        <v>285</v>
      </c>
      <c r="D30" s="35" t="s">
        <v>524</v>
      </c>
      <c r="E30" s="50" t="s">
        <v>567</v>
      </c>
    </row>
    <row r="31" spans="3:5" x14ac:dyDescent="0.15">
      <c r="C31" s="37"/>
      <c r="D31" s="35" t="s">
        <v>525</v>
      </c>
      <c r="E31" s="50" t="s">
        <v>568</v>
      </c>
    </row>
    <row r="32" spans="3:5" x14ac:dyDescent="0.15">
      <c r="C32" s="37"/>
      <c r="E32" s="51"/>
    </row>
    <row r="33" spans="3:6" x14ac:dyDescent="0.15">
      <c r="C33" s="50" t="s">
        <v>510</v>
      </c>
      <c r="D33" s="50" t="s">
        <v>54</v>
      </c>
      <c r="E33" s="50" t="s">
        <v>593</v>
      </c>
    </row>
    <row r="34" spans="3:6" x14ac:dyDescent="0.15">
      <c r="C34" s="50"/>
      <c r="D34" s="50" t="s">
        <v>519</v>
      </c>
      <c r="E34" s="50" t="s">
        <v>594</v>
      </c>
    </row>
    <row r="35" spans="3:6" x14ac:dyDescent="0.15">
      <c r="C35" s="50"/>
      <c r="D35" s="50" t="s">
        <v>520</v>
      </c>
      <c r="E35" s="50" t="s">
        <v>595</v>
      </c>
    </row>
    <row r="36" spans="3:6" x14ac:dyDescent="0.15">
      <c r="C36" s="50"/>
      <c r="D36" s="50" t="s">
        <v>521</v>
      </c>
      <c r="E36" s="50" t="s">
        <v>596</v>
      </c>
    </row>
    <row r="37" spans="3:6" x14ac:dyDescent="0.15">
      <c r="C37" s="50"/>
      <c r="D37" s="50" t="s">
        <v>522</v>
      </c>
      <c r="E37" s="50" t="s">
        <v>597</v>
      </c>
    </row>
    <row r="38" spans="3:6" x14ac:dyDescent="0.15">
      <c r="C38" s="50"/>
      <c r="D38" s="50" t="s">
        <v>523</v>
      </c>
      <c r="E38" s="50" t="s">
        <v>598</v>
      </c>
    </row>
    <row r="39" spans="3:6" x14ac:dyDescent="0.15">
      <c r="C39" s="50"/>
      <c r="D39" s="50" t="s">
        <v>214</v>
      </c>
      <c r="E39" s="50" t="s">
        <v>565</v>
      </c>
    </row>
    <row r="40" spans="3:6" x14ac:dyDescent="0.15">
      <c r="C40" s="50"/>
      <c r="D40" s="50" t="s">
        <v>343</v>
      </c>
      <c r="E40" s="50" t="s">
        <v>578</v>
      </c>
    </row>
    <row r="41" spans="3:6" x14ac:dyDescent="0.15">
      <c r="C41" s="35"/>
      <c r="D41" s="35" t="s">
        <v>344</v>
      </c>
      <c r="E41" s="50" t="s">
        <v>579</v>
      </c>
      <c r="F41" s="22"/>
    </row>
    <row r="42" spans="3:6" x14ac:dyDescent="0.15">
      <c r="C42" s="35"/>
      <c r="D42" s="35" t="s">
        <v>345</v>
      </c>
      <c r="E42" s="50" t="s">
        <v>566</v>
      </c>
      <c r="F42" s="22"/>
    </row>
    <row r="43" spans="3:6" x14ac:dyDescent="0.15">
      <c r="C43" s="35"/>
      <c r="D43" s="35" t="s">
        <v>367</v>
      </c>
      <c r="E43" s="50" t="s">
        <v>580</v>
      </c>
      <c r="F43" s="22"/>
    </row>
    <row r="44" spans="3:6" x14ac:dyDescent="0.15">
      <c r="C44" s="35"/>
      <c r="D44" s="35" t="s">
        <v>366</v>
      </c>
      <c r="E44" s="50" t="s">
        <v>581</v>
      </c>
      <c r="F44" s="22"/>
    </row>
    <row r="45" spans="3:6" x14ac:dyDescent="0.15">
      <c r="C45" s="35"/>
      <c r="D45" s="35" t="s">
        <v>348</v>
      </c>
      <c r="E45" s="50" t="s">
        <v>582</v>
      </c>
      <c r="F45" s="22"/>
    </row>
    <row r="46" spans="3:6" x14ac:dyDescent="0.15">
      <c r="C46" s="35"/>
      <c r="D46" s="35" t="s">
        <v>349</v>
      </c>
      <c r="E46" s="50" t="s">
        <v>583</v>
      </c>
      <c r="F46" s="22"/>
    </row>
    <row r="47" spans="3:6" x14ac:dyDescent="0.15">
      <c r="C47" s="35"/>
      <c r="D47" s="35" t="s">
        <v>363</v>
      </c>
      <c r="E47" s="50" t="s">
        <v>584</v>
      </c>
      <c r="F47" s="22"/>
    </row>
    <row r="48" spans="3:6" x14ac:dyDescent="0.15">
      <c r="C48" s="35"/>
      <c r="D48" s="35" t="s">
        <v>365</v>
      </c>
      <c r="E48" s="50" t="s">
        <v>585</v>
      </c>
      <c r="F48" s="22"/>
    </row>
    <row r="49" spans="3:5" x14ac:dyDescent="0.15">
      <c r="C49" s="35"/>
      <c r="D49" s="35" t="s">
        <v>364</v>
      </c>
      <c r="E49" s="50" t="s">
        <v>586</v>
      </c>
    </row>
    <row r="50" spans="3:5" x14ac:dyDescent="0.15">
      <c r="C50" s="35"/>
      <c r="D50" s="35" t="s">
        <v>532</v>
      </c>
      <c r="E50" s="50" t="s">
        <v>588</v>
      </c>
    </row>
    <row r="51" spans="3:5" x14ac:dyDescent="0.15">
      <c r="C51" s="34"/>
      <c r="D51" s="34"/>
      <c r="E51" s="48"/>
    </row>
    <row r="52" spans="3:5" x14ac:dyDescent="0.15">
      <c r="C52" s="35"/>
      <c r="D52" s="35"/>
    </row>
    <row r="53" spans="3:5" x14ac:dyDescent="0.15">
      <c r="C53" s="49"/>
      <c r="D53" s="49"/>
      <c r="E53" s="49"/>
    </row>
    <row r="54" spans="3:5" x14ac:dyDescent="0.15">
      <c r="C54" s="51" t="s">
        <v>337</v>
      </c>
      <c r="D54" s="50" t="s">
        <v>377</v>
      </c>
      <c r="E54" s="50" t="s">
        <v>549</v>
      </c>
    </row>
    <row r="55" spans="3:5" x14ac:dyDescent="0.15">
      <c r="C55" s="48"/>
      <c r="D55" s="48"/>
      <c r="E55" s="48"/>
    </row>
    <row r="56" spans="3:5" x14ac:dyDescent="0.15">
      <c r="C56" s="35"/>
      <c r="D56" s="35"/>
    </row>
    <row r="57" spans="3:5" x14ac:dyDescent="0.15">
      <c r="C57" s="35"/>
      <c r="D57" s="35" t="s">
        <v>353</v>
      </c>
      <c r="E57" s="50" t="s">
        <v>589</v>
      </c>
    </row>
    <row r="58" spans="3:5" x14ac:dyDescent="0.15">
      <c r="C58" s="35"/>
      <c r="D58" s="35" t="s">
        <v>533</v>
      </c>
      <c r="E58" s="50" t="s">
        <v>590</v>
      </c>
    </row>
    <row r="59" spans="3:5" x14ac:dyDescent="0.15">
      <c r="C59" s="35"/>
      <c r="D59" s="35" t="s">
        <v>534</v>
      </c>
      <c r="E59" s="50" t="s">
        <v>591</v>
      </c>
    </row>
    <row r="60" spans="3:5" x14ac:dyDescent="0.15">
      <c r="C60" s="35"/>
      <c r="D60" s="35" t="s">
        <v>136</v>
      </c>
      <c r="E60" s="50" t="s">
        <v>592</v>
      </c>
    </row>
    <row r="61" spans="3:5" x14ac:dyDescent="0.15">
      <c r="C61" s="35"/>
      <c r="D61" s="35" t="s">
        <v>356</v>
      </c>
      <c r="E61" s="50" t="s">
        <v>577</v>
      </c>
    </row>
    <row r="62" spans="3:5" x14ac:dyDescent="0.15">
      <c r="C62" s="35"/>
      <c r="D62" s="35" t="s">
        <v>516</v>
      </c>
      <c r="E62" s="35" t="s">
        <v>587</v>
      </c>
    </row>
    <row r="63" spans="3:5" x14ac:dyDescent="0.15">
      <c r="C63" s="35"/>
      <c r="D63" s="35" t="s">
        <v>369</v>
      </c>
      <c r="E63" s="50" t="s">
        <v>576</v>
      </c>
    </row>
    <row r="64" spans="3:5" x14ac:dyDescent="0.15">
      <c r="C64" s="35"/>
      <c r="D64" s="35" t="s">
        <v>535</v>
      </c>
      <c r="E64" s="50" t="s">
        <v>575</v>
      </c>
    </row>
    <row r="65" spans="3:5" x14ac:dyDescent="0.15">
      <c r="C65" s="35"/>
      <c r="D65" s="35" t="s">
        <v>536</v>
      </c>
      <c r="E65" s="50" t="s">
        <v>574</v>
      </c>
    </row>
    <row r="66" spans="3:5" x14ac:dyDescent="0.15">
      <c r="C66" s="35"/>
      <c r="D66" s="35" t="s">
        <v>361</v>
      </c>
      <c r="E66" s="50" t="s">
        <v>573</v>
      </c>
    </row>
    <row r="67" spans="3:5" x14ac:dyDescent="0.15">
      <c r="C67" s="37"/>
    </row>
    <row r="68" spans="3:5" x14ac:dyDescent="0.15">
      <c r="C68" s="35" t="s">
        <v>599</v>
      </c>
      <c r="D68" s="35" t="s">
        <v>537</v>
      </c>
      <c r="E68" s="50" t="s">
        <v>570</v>
      </c>
    </row>
    <row r="69" spans="3:5" x14ac:dyDescent="0.15">
      <c r="C69" s="37"/>
      <c r="D69" s="35" t="s">
        <v>548</v>
      </c>
      <c r="E69" s="50" t="s">
        <v>569</v>
      </c>
    </row>
    <row r="70" spans="3:5" x14ac:dyDescent="0.15">
      <c r="C70" s="37"/>
    </row>
    <row r="71" spans="3:5" x14ac:dyDescent="0.15">
      <c r="C71" s="35" t="s">
        <v>600</v>
      </c>
      <c r="D71" s="35" t="s">
        <v>537</v>
      </c>
      <c r="E71" s="50" t="s">
        <v>571</v>
      </c>
    </row>
    <row r="72" spans="3:5" x14ac:dyDescent="0.15">
      <c r="C72" s="37"/>
      <c r="D72" s="35" t="s">
        <v>548</v>
      </c>
      <c r="E72" s="50" t="s">
        <v>572</v>
      </c>
    </row>
    <row r="73" spans="3:5" x14ac:dyDescent="0.15">
      <c r="C73" s="37"/>
    </row>
    <row r="74" spans="3:5" x14ac:dyDescent="0.15">
      <c r="C74" s="35" t="s">
        <v>601</v>
      </c>
      <c r="D74" s="35" t="s">
        <v>537</v>
      </c>
      <c r="E74" s="50" t="s">
        <v>602</v>
      </c>
    </row>
    <row r="75" spans="3:5" x14ac:dyDescent="0.15">
      <c r="C75" s="35"/>
      <c r="D75" s="35" t="s">
        <v>548</v>
      </c>
      <c r="E75" s="50" t="s">
        <v>603</v>
      </c>
    </row>
    <row r="76" spans="3:5" x14ac:dyDescent="0.15">
      <c r="C76" s="34"/>
      <c r="D76" s="48"/>
      <c r="E76" s="48"/>
    </row>
    <row r="77" spans="3:5" x14ac:dyDescent="0.15">
      <c r="C77" s="3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E21" sqref="E21"/>
    </sheetView>
  </sheetViews>
  <sheetFormatPr baseColWidth="10" defaultColWidth="11.5" defaultRowHeight="15" x14ac:dyDescent="0.2"/>
  <cols>
    <col min="1" max="1" width="22.6640625" style="54" customWidth="1"/>
    <col min="2" max="9" width="11.5" style="54"/>
    <col min="10" max="10" width="11.5" style="123"/>
    <col min="11" max="16384" width="11.5" style="54"/>
  </cols>
  <sheetData>
    <row r="1" spans="1:10" s="89" customFormat="1" x14ac:dyDescent="0.2">
      <c r="A1" s="89" t="s">
        <v>69</v>
      </c>
      <c r="B1" s="89" t="s">
        <v>82</v>
      </c>
      <c r="C1" s="89" t="s">
        <v>77</v>
      </c>
      <c r="D1" s="89" t="s">
        <v>330</v>
      </c>
      <c r="E1" s="89" t="s">
        <v>17</v>
      </c>
      <c r="F1" s="89" t="s">
        <v>80</v>
      </c>
      <c r="G1" s="89" t="s">
        <v>71</v>
      </c>
      <c r="H1" s="89" t="s">
        <v>115</v>
      </c>
      <c r="I1" s="89" t="s">
        <v>19</v>
      </c>
      <c r="J1" s="121" t="s">
        <v>60</v>
      </c>
    </row>
    <row r="2" spans="1:10" s="41" customFormat="1" ht="16" x14ac:dyDescent="0.2">
      <c r="A2" s="40" t="s">
        <v>684</v>
      </c>
      <c r="B2" s="41" t="s">
        <v>685</v>
      </c>
      <c r="C2" s="42" t="s">
        <v>698</v>
      </c>
      <c r="D2" s="41" t="s">
        <v>678</v>
      </c>
      <c r="E2" s="42" t="s">
        <v>18</v>
      </c>
      <c r="F2" s="42" t="s">
        <v>8</v>
      </c>
      <c r="G2" s="42" t="s">
        <v>123</v>
      </c>
      <c r="H2" s="42" t="s">
        <v>682</v>
      </c>
      <c r="I2" s="41">
        <f>0.98*C2+0.052</f>
        <v>-0.11754000000000001</v>
      </c>
      <c r="J2" s="122"/>
    </row>
    <row r="3" spans="1:10" ht="16" x14ac:dyDescent="0.2">
      <c r="A3" s="31" t="s">
        <v>684</v>
      </c>
      <c r="B3" s="54" t="s">
        <v>685</v>
      </c>
      <c r="C3" s="30" t="s">
        <v>699</v>
      </c>
      <c r="D3" s="54" t="s">
        <v>678</v>
      </c>
      <c r="E3" s="30" t="s">
        <v>25</v>
      </c>
      <c r="F3" s="30" t="s">
        <v>8</v>
      </c>
      <c r="G3" s="30" t="s">
        <v>123</v>
      </c>
      <c r="H3" s="30" t="s">
        <v>682</v>
      </c>
      <c r="I3" s="54">
        <f t="shared" ref="I3:I35" si="0">0.98*C3+0.052</f>
        <v>-4.0119999999999996E-2</v>
      </c>
    </row>
    <row r="4" spans="1:10" ht="16" x14ac:dyDescent="0.2">
      <c r="A4" s="31" t="s">
        <v>684</v>
      </c>
      <c r="B4" s="54" t="s">
        <v>685</v>
      </c>
      <c r="C4" s="30" t="s">
        <v>308</v>
      </c>
      <c r="D4" s="54" t="s">
        <v>678</v>
      </c>
      <c r="E4" s="30" t="s">
        <v>26</v>
      </c>
      <c r="F4" s="30" t="s">
        <v>8</v>
      </c>
      <c r="G4" s="30" t="s">
        <v>123</v>
      </c>
      <c r="H4" s="30" t="s">
        <v>682</v>
      </c>
      <c r="I4" s="54">
        <f t="shared" si="0"/>
        <v>0.25485999999999998</v>
      </c>
    </row>
    <row r="5" spans="1:10" ht="16" x14ac:dyDescent="0.2">
      <c r="A5" s="31" t="s">
        <v>684</v>
      </c>
      <c r="B5" s="54" t="s">
        <v>685</v>
      </c>
      <c r="C5" s="30" t="s">
        <v>657</v>
      </c>
      <c r="D5" s="54" t="s">
        <v>678</v>
      </c>
      <c r="E5" s="30" t="s">
        <v>18</v>
      </c>
      <c r="F5" s="30" t="s">
        <v>20</v>
      </c>
      <c r="G5" s="30" t="s">
        <v>123</v>
      </c>
      <c r="H5" s="30" t="s">
        <v>682</v>
      </c>
      <c r="I5" s="54">
        <f t="shared" si="0"/>
        <v>-0.19594</v>
      </c>
    </row>
    <row r="6" spans="1:10" ht="16" x14ac:dyDescent="0.2">
      <c r="A6" s="31" t="s">
        <v>684</v>
      </c>
      <c r="B6" s="54" t="s">
        <v>685</v>
      </c>
      <c r="C6" s="30" t="s">
        <v>700</v>
      </c>
      <c r="D6" s="54" t="s">
        <v>678</v>
      </c>
      <c r="E6" s="30" t="s">
        <v>25</v>
      </c>
      <c r="F6" s="30" t="s">
        <v>20</v>
      </c>
      <c r="G6" s="30" t="s">
        <v>123</v>
      </c>
      <c r="H6" s="30" t="s">
        <v>682</v>
      </c>
      <c r="I6" s="54">
        <f t="shared" si="0"/>
        <v>-4.7959999999999996E-2</v>
      </c>
    </row>
    <row r="7" spans="1:10" ht="16" x14ac:dyDescent="0.2">
      <c r="A7" s="31" t="s">
        <v>684</v>
      </c>
      <c r="B7" s="54" t="s">
        <v>685</v>
      </c>
      <c r="C7" s="30" t="s">
        <v>701</v>
      </c>
      <c r="D7" s="54" t="s">
        <v>678</v>
      </c>
      <c r="E7" s="30" t="s">
        <v>26</v>
      </c>
      <c r="F7" s="30" t="s">
        <v>20</v>
      </c>
      <c r="G7" s="30" t="s">
        <v>123</v>
      </c>
      <c r="H7" s="30" t="s">
        <v>682</v>
      </c>
      <c r="I7" s="54">
        <f t="shared" si="0"/>
        <v>-0.10382</v>
      </c>
    </row>
    <row r="8" spans="1:10" ht="16" x14ac:dyDescent="0.2">
      <c r="A8" s="31" t="s">
        <v>684</v>
      </c>
      <c r="B8" s="54" t="s">
        <v>685</v>
      </c>
      <c r="C8" s="30" t="s">
        <v>688</v>
      </c>
      <c r="D8" s="54" t="s">
        <v>678</v>
      </c>
      <c r="E8" s="30" t="s">
        <v>18</v>
      </c>
      <c r="F8" s="30" t="s">
        <v>27</v>
      </c>
      <c r="G8" s="30" t="s">
        <v>123</v>
      </c>
      <c r="H8" s="30" t="s">
        <v>682</v>
      </c>
      <c r="I8" s="54">
        <f t="shared" si="0"/>
        <v>-3.8600000000000023E-3</v>
      </c>
    </row>
    <row r="9" spans="1:10" ht="16" x14ac:dyDescent="0.2">
      <c r="A9" s="31" t="s">
        <v>684</v>
      </c>
      <c r="B9" s="54" t="s">
        <v>685</v>
      </c>
      <c r="C9" s="30" t="s">
        <v>702</v>
      </c>
      <c r="D9" s="54" t="s">
        <v>678</v>
      </c>
      <c r="E9" s="30" t="s">
        <v>25</v>
      </c>
      <c r="F9" s="30" t="s">
        <v>27</v>
      </c>
      <c r="G9" s="30" t="s">
        <v>123</v>
      </c>
      <c r="H9" s="30" t="s">
        <v>682</v>
      </c>
      <c r="I9" s="54">
        <f t="shared" si="0"/>
        <v>-0.45270000000000005</v>
      </c>
    </row>
    <row r="10" spans="1:10" ht="16" x14ac:dyDescent="0.2">
      <c r="A10" s="31" t="s">
        <v>684</v>
      </c>
      <c r="B10" s="54" t="s">
        <v>685</v>
      </c>
      <c r="C10" s="30" t="s">
        <v>703</v>
      </c>
      <c r="D10" s="54" t="s">
        <v>678</v>
      </c>
      <c r="E10" s="30" t="s">
        <v>26</v>
      </c>
      <c r="F10" s="30" t="s">
        <v>27</v>
      </c>
      <c r="G10" s="30" t="s">
        <v>123</v>
      </c>
      <c r="H10" s="30" t="s">
        <v>682</v>
      </c>
      <c r="I10" s="54">
        <f t="shared" si="0"/>
        <v>-0.4899400000000001</v>
      </c>
    </row>
    <row r="11" spans="1:10" ht="16" x14ac:dyDescent="0.2">
      <c r="A11" s="31" t="s">
        <v>684</v>
      </c>
      <c r="B11" s="54" t="s">
        <v>685</v>
      </c>
      <c r="C11" s="30" t="s">
        <v>689</v>
      </c>
      <c r="D11" s="54" t="s">
        <v>678</v>
      </c>
      <c r="E11" s="30" t="s">
        <v>18</v>
      </c>
      <c r="F11" s="30" t="s">
        <v>22</v>
      </c>
      <c r="G11" s="30" t="s">
        <v>123</v>
      </c>
      <c r="H11" s="30" t="s">
        <v>682</v>
      </c>
      <c r="I11" s="54">
        <f t="shared" si="0"/>
        <v>-0.25669999999999998</v>
      </c>
    </row>
    <row r="12" spans="1:10" ht="16" x14ac:dyDescent="0.2">
      <c r="A12" s="31" t="s">
        <v>684</v>
      </c>
      <c r="B12" s="54" t="s">
        <v>685</v>
      </c>
      <c r="C12" s="30" t="s">
        <v>704</v>
      </c>
      <c r="D12" s="54" t="s">
        <v>678</v>
      </c>
      <c r="E12" s="30" t="s">
        <v>25</v>
      </c>
      <c r="F12" s="30" t="s">
        <v>22</v>
      </c>
      <c r="G12" s="30" t="s">
        <v>123</v>
      </c>
      <c r="H12" s="30" t="s">
        <v>682</v>
      </c>
      <c r="I12" s="54">
        <f t="shared" si="0"/>
        <v>-0.22338000000000002</v>
      </c>
    </row>
    <row r="13" spans="1:10" ht="16" x14ac:dyDescent="0.2">
      <c r="A13" s="31" t="s">
        <v>684</v>
      </c>
      <c r="B13" s="54" t="s">
        <v>685</v>
      </c>
      <c r="C13" s="30" t="s">
        <v>249</v>
      </c>
      <c r="D13" s="54" t="s">
        <v>678</v>
      </c>
      <c r="E13" s="30" t="s">
        <v>26</v>
      </c>
      <c r="F13" s="30" t="s">
        <v>22</v>
      </c>
      <c r="G13" s="30" t="s">
        <v>123</v>
      </c>
      <c r="H13" s="30" t="s">
        <v>682</v>
      </c>
      <c r="I13" s="54">
        <f t="shared" si="0"/>
        <v>4.9599999999999991E-3</v>
      </c>
    </row>
    <row r="14" spans="1:10" ht="16" x14ac:dyDescent="0.2">
      <c r="A14" s="31" t="s">
        <v>684</v>
      </c>
      <c r="B14" s="54" t="s">
        <v>685</v>
      </c>
      <c r="C14" s="30" t="s">
        <v>705</v>
      </c>
      <c r="D14" s="54" t="s">
        <v>678</v>
      </c>
      <c r="E14" s="30" t="s">
        <v>18</v>
      </c>
      <c r="F14" s="30" t="s">
        <v>8</v>
      </c>
      <c r="G14" s="30" t="s">
        <v>382</v>
      </c>
      <c r="H14" s="30" t="s">
        <v>683</v>
      </c>
      <c r="I14" s="54">
        <f t="shared" si="0"/>
        <v>-6.5599999999999992E-2</v>
      </c>
    </row>
    <row r="15" spans="1:10" ht="16" x14ac:dyDescent="0.2">
      <c r="A15" s="31" t="s">
        <v>684</v>
      </c>
      <c r="B15" s="54" t="s">
        <v>685</v>
      </c>
      <c r="C15" s="30" t="s">
        <v>706</v>
      </c>
      <c r="D15" s="54" t="s">
        <v>678</v>
      </c>
      <c r="E15" s="30" t="s">
        <v>25</v>
      </c>
      <c r="F15" s="30" t="s">
        <v>8</v>
      </c>
      <c r="G15" s="30" t="s">
        <v>382</v>
      </c>
      <c r="H15" s="30" t="s">
        <v>683</v>
      </c>
      <c r="I15" s="54">
        <f t="shared" si="0"/>
        <v>-5.1880000000000003E-2</v>
      </c>
    </row>
    <row r="16" spans="1:10" ht="16" x14ac:dyDescent="0.2">
      <c r="A16" s="31" t="s">
        <v>684</v>
      </c>
      <c r="B16" s="54" t="s">
        <v>685</v>
      </c>
      <c r="C16" s="30" t="s">
        <v>707</v>
      </c>
      <c r="D16" s="54" t="s">
        <v>678</v>
      </c>
      <c r="E16" s="30" t="s">
        <v>26</v>
      </c>
      <c r="F16" s="30" t="s">
        <v>8</v>
      </c>
      <c r="G16" s="30" t="s">
        <v>382</v>
      </c>
      <c r="H16" s="30" t="s">
        <v>683</v>
      </c>
      <c r="I16" s="54">
        <f t="shared" si="0"/>
        <v>0.35286000000000001</v>
      </c>
    </row>
    <row r="17" spans="1:10" ht="16" x14ac:dyDescent="0.2">
      <c r="A17" s="31" t="s">
        <v>684</v>
      </c>
      <c r="B17" s="54" t="s">
        <v>685</v>
      </c>
      <c r="C17" s="30" t="s">
        <v>686</v>
      </c>
      <c r="D17" s="54" t="s">
        <v>678</v>
      </c>
      <c r="E17" s="30" t="s">
        <v>18</v>
      </c>
      <c r="F17" s="30" t="s">
        <v>20</v>
      </c>
      <c r="G17" s="30" t="s">
        <v>382</v>
      </c>
      <c r="H17" s="30" t="s">
        <v>683</v>
      </c>
      <c r="I17" s="54">
        <f t="shared" si="0"/>
        <v>1.6719999999999999E-2</v>
      </c>
    </row>
    <row r="18" spans="1:10" ht="16" x14ac:dyDescent="0.2">
      <c r="A18" s="31" t="s">
        <v>684</v>
      </c>
      <c r="B18" s="54" t="s">
        <v>685</v>
      </c>
      <c r="C18" s="30" t="s">
        <v>708</v>
      </c>
      <c r="D18" s="54" t="s">
        <v>678</v>
      </c>
      <c r="E18" s="30" t="s">
        <v>25</v>
      </c>
      <c r="F18" s="30" t="s">
        <v>20</v>
      </c>
      <c r="G18" s="30" t="s">
        <v>382</v>
      </c>
      <c r="H18" s="30" t="s">
        <v>683</v>
      </c>
      <c r="I18" s="54">
        <f t="shared" si="0"/>
        <v>0.37637999999999999</v>
      </c>
    </row>
    <row r="19" spans="1:10" ht="16" x14ac:dyDescent="0.2">
      <c r="A19" s="31" t="s">
        <v>684</v>
      </c>
      <c r="B19" s="54" t="s">
        <v>685</v>
      </c>
      <c r="C19" s="30" t="s">
        <v>709</v>
      </c>
      <c r="D19" s="54" t="s">
        <v>678</v>
      </c>
      <c r="E19" s="30" t="s">
        <v>26</v>
      </c>
      <c r="F19" s="30" t="s">
        <v>20</v>
      </c>
      <c r="G19" s="30" t="s">
        <v>382</v>
      </c>
      <c r="H19" s="30" t="s">
        <v>683</v>
      </c>
      <c r="I19" s="54">
        <f t="shared" si="0"/>
        <v>0.35383999999999999</v>
      </c>
    </row>
    <row r="20" spans="1:10" ht="16" x14ac:dyDescent="0.2">
      <c r="A20" s="31" t="s">
        <v>684</v>
      </c>
      <c r="B20" s="54" t="s">
        <v>685</v>
      </c>
      <c r="C20" s="30" t="s">
        <v>690</v>
      </c>
      <c r="D20" s="54" t="s">
        <v>678</v>
      </c>
      <c r="E20" s="30" t="s">
        <v>18</v>
      </c>
      <c r="F20" s="30" t="s">
        <v>27</v>
      </c>
      <c r="G20" s="30" t="s">
        <v>382</v>
      </c>
      <c r="H20" s="30" t="s">
        <v>683</v>
      </c>
      <c r="I20" s="54">
        <f t="shared" si="0"/>
        <v>0.25681999999999999</v>
      </c>
    </row>
    <row r="21" spans="1:10" ht="16" x14ac:dyDescent="0.2">
      <c r="A21" s="31" t="s">
        <v>684</v>
      </c>
      <c r="B21" s="54" t="s">
        <v>685</v>
      </c>
      <c r="C21" s="30" t="s">
        <v>710</v>
      </c>
      <c r="D21" s="54" t="s">
        <v>678</v>
      </c>
      <c r="E21" s="30" t="s">
        <v>25</v>
      </c>
      <c r="F21" s="30" t="s">
        <v>27</v>
      </c>
      <c r="G21" s="30" t="s">
        <v>382</v>
      </c>
      <c r="H21" s="30" t="s">
        <v>683</v>
      </c>
      <c r="I21" s="54">
        <f t="shared" si="0"/>
        <v>-0.35665999999999998</v>
      </c>
    </row>
    <row r="22" spans="1:10" ht="16" x14ac:dyDescent="0.2">
      <c r="A22" s="31" t="s">
        <v>684</v>
      </c>
      <c r="B22" s="54" t="s">
        <v>685</v>
      </c>
      <c r="C22" s="30" t="s">
        <v>656</v>
      </c>
      <c r="D22" s="54" t="s">
        <v>678</v>
      </c>
      <c r="E22" s="30" t="s">
        <v>26</v>
      </c>
      <c r="F22" s="30" t="s">
        <v>27</v>
      </c>
      <c r="G22" s="30" t="s">
        <v>382</v>
      </c>
      <c r="H22" s="30" t="s">
        <v>683</v>
      </c>
      <c r="I22" s="54">
        <f t="shared" si="0"/>
        <v>-9.0099999999999986E-2</v>
      </c>
    </row>
    <row r="23" spans="1:10" ht="16" x14ac:dyDescent="0.2">
      <c r="A23" s="31" t="s">
        <v>684</v>
      </c>
      <c r="B23" s="54" t="s">
        <v>685</v>
      </c>
      <c r="C23" s="30" t="s">
        <v>691</v>
      </c>
      <c r="D23" s="54" t="s">
        <v>678</v>
      </c>
      <c r="E23" s="30" t="s">
        <v>18</v>
      </c>
      <c r="F23" s="30" t="s">
        <v>22</v>
      </c>
      <c r="G23" s="30" t="s">
        <v>382</v>
      </c>
      <c r="H23" s="30" t="s">
        <v>683</v>
      </c>
      <c r="I23" s="54">
        <f t="shared" si="0"/>
        <v>7.9439999999999997E-2</v>
      </c>
    </row>
    <row r="24" spans="1:10" ht="16" x14ac:dyDescent="0.2">
      <c r="A24" s="31" t="s">
        <v>684</v>
      </c>
      <c r="B24" s="54" t="s">
        <v>685</v>
      </c>
      <c r="C24" s="30" t="s">
        <v>711</v>
      </c>
      <c r="D24" s="54" t="s">
        <v>678</v>
      </c>
      <c r="E24" s="30" t="s">
        <v>25</v>
      </c>
      <c r="F24" s="30" t="s">
        <v>22</v>
      </c>
      <c r="G24" s="30" t="s">
        <v>382</v>
      </c>
      <c r="H24" s="30" t="s">
        <v>683</v>
      </c>
      <c r="I24" s="54">
        <f t="shared" si="0"/>
        <v>0.28034000000000003</v>
      </c>
    </row>
    <row r="25" spans="1:10" ht="16" x14ac:dyDescent="0.2">
      <c r="A25" s="31" t="s">
        <v>684</v>
      </c>
      <c r="B25" s="54" t="s">
        <v>685</v>
      </c>
      <c r="C25" s="30" t="s">
        <v>712</v>
      </c>
      <c r="D25" s="54" t="s">
        <v>678</v>
      </c>
      <c r="E25" s="30" t="s">
        <v>26</v>
      </c>
      <c r="F25" s="30" t="s">
        <v>22</v>
      </c>
      <c r="G25" s="30" t="s">
        <v>382</v>
      </c>
      <c r="H25" s="30" t="s">
        <v>683</v>
      </c>
      <c r="I25" s="54">
        <f t="shared" si="0"/>
        <v>0.38618000000000002</v>
      </c>
    </row>
    <row r="26" spans="1:10" ht="17" x14ac:dyDescent="0.2">
      <c r="A26" s="32" t="s">
        <v>731</v>
      </c>
      <c r="B26" s="32" t="s">
        <v>732</v>
      </c>
      <c r="C26" s="30" t="s">
        <v>734</v>
      </c>
      <c r="D26" s="54" t="s">
        <v>678</v>
      </c>
      <c r="E26" s="30" t="s">
        <v>18</v>
      </c>
      <c r="F26" s="30" t="s">
        <v>20</v>
      </c>
      <c r="G26" s="30" t="s">
        <v>383</v>
      </c>
      <c r="H26" s="30" t="s">
        <v>735</v>
      </c>
      <c r="I26" s="54">
        <f t="shared" si="0"/>
        <v>3.2399999999999998E-2</v>
      </c>
      <c r="J26" s="31" t="s">
        <v>800</v>
      </c>
    </row>
    <row r="27" spans="1:10" ht="17" x14ac:dyDescent="0.2">
      <c r="A27" s="32" t="s">
        <v>731</v>
      </c>
      <c r="B27" s="32" t="s">
        <v>732</v>
      </c>
      <c r="C27" s="30" t="s">
        <v>132</v>
      </c>
      <c r="D27" s="54" t="s">
        <v>678</v>
      </c>
      <c r="E27" s="30" t="s">
        <v>18</v>
      </c>
      <c r="F27" s="30" t="s">
        <v>20</v>
      </c>
      <c r="G27" s="30" t="s">
        <v>383</v>
      </c>
      <c r="H27" s="30" t="s">
        <v>735</v>
      </c>
      <c r="I27" s="54">
        <f t="shared" si="0"/>
        <v>5.1999999999999998E-2</v>
      </c>
    </row>
    <row r="28" spans="1:10" ht="17" x14ac:dyDescent="0.2">
      <c r="A28" s="32" t="s">
        <v>731</v>
      </c>
      <c r="B28" s="32" t="s">
        <v>732</v>
      </c>
      <c r="C28" s="30" t="s">
        <v>204</v>
      </c>
      <c r="D28" s="54" t="s">
        <v>678</v>
      </c>
      <c r="E28" s="30" t="s">
        <v>18</v>
      </c>
      <c r="F28" s="30" t="s">
        <v>20</v>
      </c>
      <c r="G28" s="30" t="s">
        <v>383</v>
      </c>
      <c r="H28" s="30" t="s">
        <v>735</v>
      </c>
      <c r="I28" s="54">
        <f t="shared" si="0"/>
        <v>2.2599999999999999E-2</v>
      </c>
    </row>
    <row r="29" spans="1:10" ht="17" x14ac:dyDescent="0.2">
      <c r="A29" s="32" t="s">
        <v>731</v>
      </c>
      <c r="B29" s="32" t="s">
        <v>732</v>
      </c>
      <c r="C29" s="30" t="s">
        <v>107</v>
      </c>
      <c r="D29" s="54" t="s">
        <v>678</v>
      </c>
      <c r="E29" s="30" t="s">
        <v>18</v>
      </c>
      <c r="F29" s="30" t="s">
        <v>20</v>
      </c>
      <c r="G29" s="30" t="s">
        <v>383</v>
      </c>
      <c r="H29" s="30" t="s">
        <v>735</v>
      </c>
      <c r="I29" s="54">
        <f t="shared" si="0"/>
        <v>4.2200000000000001E-2</v>
      </c>
    </row>
    <row r="30" spans="1:10" ht="17" x14ac:dyDescent="0.2">
      <c r="A30" s="32" t="s">
        <v>731</v>
      </c>
      <c r="B30" s="32" t="s">
        <v>732</v>
      </c>
      <c r="C30" s="30" t="s">
        <v>132</v>
      </c>
      <c r="D30" s="54" t="s">
        <v>678</v>
      </c>
      <c r="E30" s="30" t="s">
        <v>18</v>
      </c>
      <c r="F30" s="30" t="s">
        <v>20</v>
      </c>
      <c r="G30" s="30" t="s">
        <v>383</v>
      </c>
      <c r="H30" s="30" t="s">
        <v>735</v>
      </c>
      <c r="I30" s="54">
        <f t="shared" si="0"/>
        <v>5.1999999999999998E-2</v>
      </c>
    </row>
    <row r="31" spans="1:10" ht="17" x14ac:dyDescent="0.2">
      <c r="A31" s="32" t="s">
        <v>731</v>
      </c>
      <c r="B31" s="32" t="s">
        <v>732</v>
      </c>
      <c r="C31" s="30" t="s">
        <v>131</v>
      </c>
      <c r="D31" s="54" t="s">
        <v>678</v>
      </c>
      <c r="E31" s="30" t="s">
        <v>23</v>
      </c>
      <c r="F31" s="30" t="s">
        <v>8</v>
      </c>
      <c r="G31" s="30" t="s">
        <v>383</v>
      </c>
      <c r="H31" s="30" t="s">
        <v>735</v>
      </c>
      <c r="I31" s="54">
        <f t="shared" si="0"/>
        <v>0.1108</v>
      </c>
    </row>
    <row r="32" spans="1:10" ht="17" x14ac:dyDescent="0.2">
      <c r="A32" s="32" t="s">
        <v>731</v>
      </c>
      <c r="B32" s="32" t="s">
        <v>732</v>
      </c>
      <c r="C32" s="30" t="s">
        <v>736</v>
      </c>
      <c r="D32" s="54" t="s">
        <v>678</v>
      </c>
      <c r="E32" s="30" t="s">
        <v>23</v>
      </c>
      <c r="F32" s="30" t="s">
        <v>8</v>
      </c>
      <c r="G32" s="30" t="s">
        <v>383</v>
      </c>
      <c r="H32" s="30" t="s">
        <v>735</v>
      </c>
      <c r="I32" s="54">
        <f t="shared" si="0"/>
        <v>6.1799999999999994E-2</v>
      </c>
    </row>
    <row r="33" spans="1:9" ht="17" x14ac:dyDescent="0.2">
      <c r="A33" s="32" t="s">
        <v>731</v>
      </c>
      <c r="B33" s="32" t="s">
        <v>732</v>
      </c>
      <c r="C33" s="30" t="s">
        <v>737</v>
      </c>
      <c r="D33" s="54" t="s">
        <v>678</v>
      </c>
      <c r="E33" s="30" t="s">
        <v>23</v>
      </c>
      <c r="F33" s="30" t="s">
        <v>8</v>
      </c>
      <c r="G33" s="30" t="s">
        <v>383</v>
      </c>
      <c r="H33" s="30" t="s">
        <v>735</v>
      </c>
      <c r="I33" s="54">
        <f t="shared" si="0"/>
        <v>8.14E-2</v>
      </c>
    </row>
    <row r="34" spans="1:9" ht="17" x14ac:dyDescent="0.2">
      <c r="A34" s="32" t="s">
        <v>731</v>
      </c>
      <c r="B34" s="32" t="s">
        <v>732</v>
      </c>
      <c r="C34" s="30" t="s">
        <v>737</v>
      </c>
      <c r="D34" s="54" t="s">
        <v>678</v>
      </c>
      <c r="E34" s="30" t="s">
        <v>23</v>
      </c>
      <c r="F34" s="30" t="s">
        <v>8</v>
      </c>
      <c r="G34" s="30" t="s">
        <v>383</v>
      </c>
      <c r="H34" s="30" t="s">
        <v>735</v>
      </c>
      <c r="I34" s="54">
        <f t="shared" si="0"/>
        <v>8.14E-2</v>
      </c>
    </row>
    <row r="35" spans="1:9" ht="17" x14ac:dyDescent="0.2">
      <c r="A35" s="32" t="s">
        <v>731</v>
      </c>
      <c r="B35" s="32" t="s">
        <v>732</v>
      </c>
      <c r="C35" s="30" t="s">
        <v>130</v>
      </c>
      <c r="D35" s="54" t="s">
        <v>678</v>
      </c>
      <c r="E35" s="30" t="s">
        <v>23</v>
      </c>
      <c r="F35" s="30" t="s">
        <v>8</v>
      </c>
      <c r="G35" s="30" t="s">
        <v>383</v>
      </c>
      <c r="H35" s="30" t="s">
        <v>735</v>
      </c>
      <c r="I35" s="54">
        <f t="shared" si="0"/>
        <v>0.12060000000000001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62"/>
  <sheetViews>
    <sheetView zoomScaleNormal="100" workbookViewId="0">
      <pane ySplit="1" topLeftCell="A2" activePane="bottomLeft" state="frozen"/>
      <selection pane="bottomLeft" activeCell="B14" sqref="B14"/>
    </sheetView>
  </sheetViews>
  <sheetFormatPr baseColWidth="10" defaultColWidth="10.83203125" defaultRowHeight="16" x14ac:dyDescent="0.2"/>
  <cols>
    <col min="1" max="1" width="10.83203125" style="30"/>
    <col min="2" max="2" width="52" style="31" customWidth="1"/>
    <col min="3" max="3" width="8.33203125" style="30" bestFit="1" customWidth="1"/>
    <col min="4" max="4" width="4.5" style="30" bestFit="1" customWidth="1"/>
    <col min="5" max="5" width="7.6640625" style="30" bestFit="1" customWidth="1"/>
    <col min="6" max="6" width="21.33203125" style="30" bestFit="1" customWidth="1"/>
    <col min="7" max="7" width="20.5" style="30" bestFit="1" customWidth="1"/>
    <col min="8" max="8" width="12.1640625" style="30" customWidth="1"/>
    <col min="9" max="9" width="15.33203125" style="30" customWidth="1"/>
    <col min="10" max="10" width="12" style="30" bestFit="1" customWidth="1"/>
    <col min="11" max="11" width="13.5" style="30" bestFit="1" customWidth="1"/>
    <col min="12" max="12" width="16.1640625" style="30" bestFit="1" customWidth="1"/>
    <col min="13" max="13" width="17" style="30" bestFit="1" customWidth="1"/>
    <col min="14" max="14" width="21" style="30" bestFit="1" customWidth="1"/>
    <col min="15" max="15" width="17" style="30" customWidth="1"/>
    <col min="16" max="16" width="48.33203125" style="30" bestFit="1" customWidth="1"/>
    <col min="17" max="17" width="21.5" style="30" bestFit="1" customWidth="1"/>
    <col min="18" max="18" width="29.83203125" style="30" bestFit="1" customWidth="1"/>
    <col min="19" max="19" width="29.83203125" style="30" customWidth="1"/>
    <col min="20" max="20" width="18.6640625" style="30" customWidth="1"/>
    <col min="21" max="21" width="13.6640625" style="30" bestFit="1" customWidth="1"/>
    <col min="22" max="23" width="18" style="30" customWidth="1"/>
    <col min="24" max="24" width="15.83203125" style="30" bestFit="1" customWidth="1"/>
    <col min="25" max="25" width="16.5" style="30" bestFit="1" customWidth="1"/>
    <col min="26" max="26" width="17.1640625" style="30" bestFit="1" customWidth="1"/>
    <col min="27" max="27" width="16.6640625" style="30" bestFit="1" customWidth="1"/>
    <col min="28" max="28" width="14.6640625" style="30" bestFit="1" customWidth="1"/>
    <col min="29" max="29" width="10" style="30" bestFit="1" customWidth="1"/>
    <col min="30" max="30" width="10.83203125" style="30"/>
    <col min="31" max="31" width="14.5" style="30" bestFit="1" customWidth="1"/>
    <col min="32" max="33" width="40.5" style="30" bestFit="1" customWidth="1"/>
    <col min="34" max="34" width="17.83203125" style="30" bestFit="1" customWidth="1"/>
    <col min="35" max="35" width="17.5" style="30" customWidth="1"/>
    <col min="36" max="36" width="13.6640625" style="30" bestFit="1" customWidth="1"/>
    <col min="37" max="37" width="18.83203125" style="30" bestFit="1" customWidth="1"/>
    <col min="38" max="38" width="13.6640625" style="30" customWidth="1"/>
    <col min="39" max="39" width="23.6640625" style="30" bestFit="1" customWidth="1"/>
    <col min="40" max="40" width="62.5" style="30" bestFit="1" customWidth="1"/>
    <col min="41" max="41" width="10.83203125" style="30"/>
    <col min="42" max="43" width="16.1640625" style="30" customWidth="1"/>
    <col min="44" max="16384" width="10.83203125" style="30"/>
  </cols>
  <sheetData>
    <row r="1" spans="1:44" ht="34" x14ac:dyDescent="0.2">
      <c r="A1" s="30" t="s">
        <v>72</v>
      </c>
      <c r="B1" s="27" t="s">
        <v>69</v>
      </c>
      <c r="C1" s="28" t="s">
        <v>82</v>
      </c>
      <c r="D1" s="28" t="s">
        <v>4</v>
      </c>
      <c r="E1" s="28" t="s">
        <v>294</v>
      </c>
      <c r="F1" s="28" t="s">
        <v>19</v>
      </c>
      <c r="G1" s="28" t="s">
        <v>78</v>
      </c>
      <c r="H1" s="28" t="s">
        <v>79</v>
      </c>
      <c r="I1" s="28" t="s">
        <v>301</v>
      </c>
      <c r="J1" s="28" t="s">
        <v>17</v>
      </c>
      <c r="K1" s="28" t="s">
        <v>116</v>
      </c>
      <c r="L1" s="28" t="s">
        <v>80</v>
      </c>
      <c r="M1" s="28" t="s">
        <v>293</v>
      </c>
      <c r="N1" s="28" t="s">
        <v>290</v>
      </c>
      <c r="O1" s="28" t="s">
        <v>1</v>
      </c>
      <c r="P1" s="28" t="s">
        <v>141</v>
      </c>
      <c r="Q1" s="28" t="s">
        <v>153</v>
      </c>
      <c r="R1" s="28" t="s">
        <v>754</v>
      </c>
      <c r="S1" s="28" t="s">
        <v>755</v>
      </c>
      <c r="T1" s="28" t="s">
        <v>275</v>
      </c>
      <c r="U1" s="28" t="s">
        <v>169</v>
      </c>
      <c r="V1" s="28" t="s">
        <v>168</v>
      </c>
      <c r="W1" s="28" t="s">
        <v>717</v>
      </c>
      <c r="X1" s="28" t="s">
        <v>190</v>
      </c>
      <c r="Y1" s="28" t="s">
        <v>250</v>
      </c>
      <c r="Z1" s="28" t="s">
        <v>191</v>
      </c>
      <c r="AA1" s="28" t="s">
        <v>251</v>
      </c>
      <c r="AB1" s="28" t="s">
        <v>198</v>
      </c>
      <c r="AC1" s="28" t="s">
        <v>170</v>
      </c>
      <c r="AD1" s="28" t="s">
        <v>171</v>
      </c>
      <c r="AE1" s="28" t="s">
        <v>71</v>
      </c>
      <c r="AF1" s="28" t="s">
        <v>362</v>
      </c>
      <c r="AG1" s="28" t="s">
        <v>112</v>
      </c>
      <c r="AH1" s="28" t="s">
        <v>306</v>
      </c>
      <c r="AI1" s="28" t="s">
        <v>300</v>
      </c>
      <c r="AJ1" s="28" t="s">
        <v>285</v>
      </c>
      <c r="AK1" s="28" t="s">
        <v>288</v>
      </c>
      <c r="AL1" s="28" t="s">
        <v>299</v>
      </c>
      <c r="AM1" s="28" t="s">
        <v>115</v>
      </c>
      <c r="AN1" s="28" t="s">
        <v>81</v>
      </c>
      <c r="AO1" s="28" t="s">
        <v>0</v>
      </c>
      <c r="AP1" s="28" t="s">
        <v>729</v>
      </c>
      <c r="AQ1" s="28" t="s">
        <v>869</v>
      </c>
      <c r="AR1" s="30" t="s">
        <v>60</v>
      </c>
    </row>
    <row r="2" spans="1:44" s="29" customFormat="1" ht="17" x14ac:dyDescent="0.2">
      <c r="A2" s="29" t="s">
        <v>807</v>
      </c>
      <c r="B2" s="27" t="s">
        <v>658</v>
      </c>
      <c r="C2" s="28" t="s">
        <v>114</v>
      </c>
      <c r="D2" s="28" t="s">
        <v>714</v>
      </c>
      <c r="E2" s="28" t="s">
        <v>2</v>
      </c>
      <c r="F2" s="45">
        <v>-0.26786190471957699</v>
      </c>
      <c r="G2" s="28" t="s">
        <v>19</v>
      </c>
      <c r="H2" s="28" t="s">
        <v>2</v>
      </c>
      <c r="I2" s="28" t="s">
        <v>137</v>
      </c>
      <c r="J2" s="28" t="s">
        <v>18</v>
      </c>
      <c r="K2" s="28" t="s">
        <v>117</v>
      </c>
      <c r="L2" s="28" t="s">
        <v>20</v>
      </c>
      <c r="M2" s="28" t="s">
        <v>52</v>
      </c>
      <c r="N2" s="28" t="s">
        <v>2</v>
      </c>
      <c r="O2" s="28" t="s">
        <v>7</v>
      </c>
      <c r="P2" s="30" t="s">
        <v>196</v>
      </c>
      <c r="Q2" s="28" t="s">
        <v>659</v>
      </c>
      <c r="R2" s="28" t="s">
        <v>274</v>
      </c>
      <c r="S2" s="28" t="s">
        <v>756</v>
      </c>
      <c r="T2" s="28" t="s">
        <v>242</v>
      </c>
      <c r="U2" s="28" t="s">
        <v>242</v>
      </c>
      <c r="V2" s="28" t="s">
        <v>660</v>
      </c>
      <c r="W2" s="28" t="s">
        <v>719</v>
      </c>
      <c r="X2" s="28" t="s">
        <v>174</v>
      </c>
      <c r="Y2" s="28" t="s">
        <v>174</v>
      </c>
      <c r="Z2" s="28" t="s">
        <v>173</v>
      </c>
      <c r="AA2" s="28" t="s">
        <v>173</v>
      </c>
      <c r="AB2" s="28" t="s">
        <v>175</v>
      </c>
      <c r="AC2" s="28" t="s">
        <v>5</v>
      </c>
      <c r="AD2" s="28" t="s">
        <v>5</v>
      </c>
      <c r="AE2" s="28" t="s">
        <v>123</v>
      </c>
      <c r="AF2" s="28" t="s">
        <v>12</v>
      </c>
      <c r="AG2" s="28" t="s">
        <v>12</v>
      </c>
      <c r="AH2" s="28" t="s">
        <v>2</v>
      </c>
      <c r="AI2" s="28" t="s">
        <v>11</v>
      </c>
      <c r="AJ2" s="28" t="s">
        <v>4</v>
      </c>
      <c r="AK2" s="28" t="s">
        <v>2</v>
      </c>
      <c r="AL2" s="28" t="s">
        <v>4</v>
      </c>
      <c r="AM2" s="28" t="s">
        <v>2</v>
      </c>
      <c r="AN2" s="28" t="s">
        <v>2</v>
      </c>
      <c r="AO2" s="28" t="s">
        <v>4</v>
      </c>
      <c r="AP2" s="28" t="s">
        <v>730</v>
      </c>
      <c r="AQ2" s="28" t="s">
        <v>2</v>
      </c>
      <c r="AR2" s="31"/>
    </row>
    <row r="3" spans="1:44" ht="17" x14ac:dyDescent="0.2">
      <c r="A3" s="30" t="s">
        <v>808</v>
      </c>
      <c r="B3" s="27" t="s">
        <v>230</v>
      </c>
      <c r="C3" s="28" t="s">
        <v>88</v>
      </c>
      <c r="D3" s="28" t="s">
        <v>232</v>
      </c>
      <c r="E3" s="28" t="s">
        <v>298</v>
      </c>
      <c r="F3" s="28" t="s">
        <v>124</v>
      </c>
      <c r="G3" s="28" t="s">
        <v>19</v>
      </c>
      <c r="H3" s="28" t="s">
        <v>2</v>
      </c>
      <c r="I3" s="28" t="s">
        <v>137</v>
      </c>
      <c r="J3" s="28" t="s">
        <v>18</v>
      </c>
      <c r="K3" s="28" t="s">
        <v>2</v>
      </c>
      <c r="L3" s="28" t="s">
        <v>20</v>
      </c>
      <c r="M3" s="28" t="s">
        <v>52</v>
      </c>
      <c r="N3" s="28" t="s">
        <v>20</v>
      </c>
      <c r="O3" s="28" t="s">
        <v>6</v>
      </c>
      <c r="P3" s="28" t="s">
        <v>166</v>
      </c>
      <c r="Q3" s="28" t="s">
        <v>5</v>
      </c>
      <c r="R3" s="28" t="s">
        <v>282</v>
      </c>
      <c r="S3" s="28" t="s">
        <v>254</v>
      </c>
      <c r="T3" s="28" t="s">
        <v>283</v>
      </c>
      <c r="U3" s="28" t="s">
        <v>175</v>
      </c>
      <c r="V3" s="28" t="s">
        <v>176</v>
      </c>
      <c r="W3" s="28" t="s">
        <v>718</v>
      </c>
      <c r="X3" s="28" t="s">
        <v>174</v>
      </c>
      <c r="Y3" s="28" t="s">
        <v>175</v>
      </c>
      <c r="Z3" s="28" t="s">
        <v>176</v>
      </c>
      <c r="AA3" s="28" t="s">
        <v>187</v>
      </c>
      <c r="AB3" s="28" t="s">
        <v>138</v>
      </c>
      <c r="AC3" s="28" t="s">
        <v>185</v>
      </c>
      <c r="AD3" s="28" t="s">
        <v>5</v>
      </c>
      <c r="AE3" s="28" t="s">
        <v>123</v>
      </c>
      <c r="AF3" s="28" t="s">
        <v>12</v>
      </c>
      <c r="AG3" s="28" t="s">
        <v>12</v>
      </c>
      <c r="AH3" s="28" t="s">
        <v>2</v>
      </c>
      <c r="AI3" s="28" t="s">
        <v>11</v>
      </c>
      <c r="AJ3" s="28" t="s">
        <v>4</v>
      </c>
      <c r="AK3" s="28" t="s">
        <v>2</v>
      </c>
      <c r="AL3" s="28" t="s">
        <v>3</v>
      </c>
      <c r="AM3" s="28" t="s">
        <v>231</v>
      </c>
      <c r="AN3" s="28" t="s">
        <v>284</v>
      </c>
      <c r="AO3" s="28" t="s">
        <v>3</v>
      </c>
      <c r="AP3" s="28" t="s">
        <v>730</v>
      </c>
      <c r="AQ3" s="28" t="s">
        <v>2</v>
      </c>
    </row>
    <row r="4" spans="1:44" ht="17" x14ac:dyDescent="0.2">
      <c r="A4" s="30" t="s">
        <v>809</v>
      </c>
      <c r="B4" s="32" t="s">
        <v>85</v>
      </c>
      <c r="C4" s="43" t="s">
        <v>86</v>
      </c>
      <c r="D4" s="30" t="s">
        <v>58</v>
      </c>
      <c r="E4" s="30" t="s">
        <v>298</v>
      </c>
      <c r="F4" s="44">
        <v>0.15636818110942799</v>
      </c>
      <c r="G4" s="30" t="s">
        <v>19</v>
      </c>
      <c r="H4" s="30" t="s">
        <v>59</v>
      </c>
      <c r="I4" s="30" t="s">
        <v>137</v>
      </c>
      <c r="J4" s="30" t="s">
        <v>18</v>
      </c>
      <c r="K4" s="30" t="s">
        <v>117</v>
      </c>
      <c r="L4" s="30" t="s">
        <v>20</v>
      </c>
      <c r="M4" s="30" t="s">
        <v>52</v>
      </c>
      <c r="N4" s="30" t="s">
        <v>20</v>
      </c>
      <c r="O4" s="30" t="s">
        <v>7</v>
      </c>
      <c r="P4" s="30" t="s">
        <v>195</v>
      </c>
      <c r="Q4" s="30" t="s">
        <v>192</v>
      </c>
      <c r="R4" s="30" t="s">
        <v>274</v>
      </c>
      <c r="S4" s="30" t="s">
        <v>756</v>
      </c>
      <c r="T4" s="30" t="s">
        <v>175</v>
      </c>
      <c r="U4" s="30" t="s">
        <v>175</v>
      </c>
      <c r="V4" s="30" t="s">
        <v>178</v>
      </c>
      <c r="W4" s="28" t="s">
        <v>718</v>
      </c>
      <c r="X4" s="30" t="s">
        <v>174</v>
      </c>
      <c r="Y4" s="30" t="s">
        <v>173</v>
      </c>
      <c r="Z4" s="30" t="s">
        <v>177</v>
      </c>
      <c r="AA4" s="30" t="s">
        <v>177</v>
      </c>
      <c r="AB4" s="30" t="s">
        <v>5</v>
      </c>
      <c r="AC4" s="30" t="s">
        <v>5</v>
      </c>
      <c r="AD4" s="30" t="s">
        <v>178</v>
      </c>
      <c r="AE4" s="30" t="s">
        <v>383</v>
      </c>
      <c r="AF4" s="28" t="s">
        <v>14</v>
      </c>
      <c r="AG4" s="28" t="s">
        <v>14</v>
      </c>
      <c r="AH4" s="28" t="s">
        <v>289</v>
      </c>
      <c r="AI4" s="28" t="s">
        <v>16</v>
      </c>
      <c r="AJ4" s="28" t="s">
        <v>3</v>
      </c>
      <c r="AK4" s="28" t="s">
        <v>119</v>
      </c>
      <c r="AL4" s="28" t="s">
        <v>4</v>
      </c>
      <c r="AM4" s="28" t="s">
        <v>759</v>
      </c>
      <c r="AN4" s="30" t="s">
        <v>2</v>
      </c>
      <c r="AO4" s="30" t="s">
        <v>4</v>
      </c>
      <c r="AP4" s="30" t="s">
        <v>730</v>
      </c>
      <c r="AQ4" s="30" t="s">
        <v>4</v>
      </c>
    </row>
    <row r="5" spans="1:44" ht="17" x14ac:dyDescent="0.2">
      <c r="A5" s="30" t="s">
        <v>809</v>
      </c>
      <c r="B5" s="32" t="s">
        <v>85</v>
      </c>
      <c r="C5" s="43" t="s">
        <v>86</v>
      </c>
      <c r="D5" s="30" t="s">
        <v>58</v>
      </c>
      <c r="E5" s="30" t="s">
        <v>298</v>
      </c>
      <c r="F5" s="44">
        <v>0.22767773270607</v>
      </c>
      <c r="G5" s="30" t="s">
        <v>19</v>
      </c>
      <c r="H5" s="30" t="s">
        <v>59</v>
      </c>
      <c r="I5" s="30" t="s">
        <v>137</v>
      </c>
      <c r="J5" s="30" t="s">
        <v>18</v>
      </c>
      <c r="K5" s="30" t="s">
        <v>117</v>
      </c>
      <c r="L5" s="30" t="s">
        <v>20</v>
      </c>
      <c r="M5" s="30" t="s">
        <v>52</v>
      </c>
      <c r="N5" s="30" t="s">
        <v>20</v>
      </c>
      <c r="O5" s="30" t="s">
        <v>7</v>
      </c>
      <c r="P5" s="30" t="s">
        <v>195</v>
      </c>
      <c r="Q5" s="30" t="s">
        <v>192</v>
      </c>
      <c r="R5" s="30" t="s">
        <v>274</v>
      </c>
      <c r="S5" s="30" t="s">
        <v>756</v>
      </c>
      <c r="T5" s="30" t="s">
        <v>175</v>
      </c>
      <c r="U5" s="30" t="s">
        <v>175</v>
      </c>
      <c r="V5" s="30" t="s">
        <v>178</v>
      </c>
      <c r="W5" s="28" t="s">
        <v>718</v>
      </c>
      <c r="X5" s="30" t="s">
        <v>174</v>
      </c>
      <c r="Y5" s="30" t="s">
        <v>173</v>
      </c>
      <c r="Z5" s="30" t="s">
        <v>177</v>
      </c>
      <c r="AA5" s="30" t="s">
        <v>177</v>
      </c>
      <c r="AB5" s="30" t="s">
        <v>5</v>
      </c>
      <c r="AC5" s="30" t="s">
        <v>5</v>
      </c>
      <c r="AD5" s="30" t="s">
        <v>178</v>
      </c>
      <c r="AE5" s="30" t="s">
        <v>383</v>
      </c>
      <c r="AF5" s="28" t="s">
        <v>14</v>
      </c>
      <c r="AG5" s="28" t="s">
        <v>14</v>
      </c>
      <c r="AH5" s="28" t="s">
        <v>289</v>
      </c>
      <c r="AI5" s="28" t="s">
        <v>16</v>
      </c>
      <c r="AJ5" s="28" t="s">
        <v>3</v>
      </c>
      <c r="AK5" s="28" t="s">
        <v>120</v>
      </c>
      <c r="AL5" s="28" t="s">
        <v>4</v>
      </c>
      <c r="AM5" s="28" t="s">
        <v>760</v>
      </c>
      <c r="AN5" s="30" t="s">
        <v>2</v>
      </c>
      <c r="AO5" s="30" t="s">
        <v>4</v>
      </c>
      <c r="AP5" s="30" t="s">
        <v>730</v>
      </c>
      <c r="AQ5" s="30" t="s">
        <v>4</v>
      </c>
    </row>
    <row r="6" spans="1:44" ht="17" x14ac:dyDescent="0.2">
      <c r="A6" s="30" t="s">
        <v>809</v>
      </c>
      <c r="B6" s="32" t="s">
        <v>85</v>
      </c>
      <c r="C6" s="43" t="s">
        <v>86</v>
      </c>
      <c r="D6" s="30" t="s">
        <v>58</v>
      </c>
      <c r="E6" s="30" t="s">
        <v>298</v>
      </c>
      <c r="F6" s="44">
        <v>0.21404598653316501</v>
      </c>
      <c r="G6" s="30" t="s">
        <v>19</v>
      </c>
      <c r="H6" s="30" t="s">
        <v>59</v>
      </c>
      <c r="I6" s="30" t="s">
        <v>137</v>
      </c>
      <c r="J6" s="30" t="s">
        <v>18</v>
      </c>
      <c r="K6" s="30" t="s">
        <v>117</v>
      </c>
      <c r="L6" s="30" t="s">
        <v>20</v>
      </c>
      <c r="M6" s="30" t="s">
        <v>52</v>
      </c>
      <c r="N6" s="30" t="s">
        <v>20</v>
      </c>
      <c r="O6" s="30" t="s">
        <v>7</v>
      </c>
      <c r="P6" s="30" t="s">
        <v>195</v>
      </c>
      <c r="Q6" s="30" t="s">
        <v>192</v>
      </c>
      <c r="R6" s="30" t="s">
        <v>274</v>
      </c>
      <c r="S6" s="30" t="s">
        <v>756</v>
      </c>
      <c r="T6" s="30" t="s">
        <v>175</v>
      </c>
      <c r="U6" s="30" t="s">
        <v>175</v>
      </c>
      <c r="V6" s="30" t="s">
        <v>178</v>
      </c>
      <c r="W6" s="28" t="s">
        <v>718</v>
      </c>
      <c r="X6" s="30" t="s">
        <v>174</v>
      </c>
      <c r="Y6" s="30" t="s">
        <v>174</v>
      </c>
      <c r="Z6" s="30" t="s">
        <v>177</v>
      </c>
      <c r="AA6" s="30" t="s">
        <v>173</v>
      </c>
      <c r="AB6" s="30" t="s">
        <v>5</v>
      </c>
      <c r="AC6" s="30" t="s">
        <v>5</v>
      </c>
      <c r="AD6" s="30" t="s">
        <v>178</v>
      </c>
      <c r="AE6" s="30" t="s">
        <v>383</v>
      </c>
      <c r="AF6" s="28" t="s">
        <v>14</v>
      </c>
      <c r="AG6" s="28" t="s">
        <v>14</v>
      </c>
      <c r="AH6" s="28" t="s">
        <v>289</v>
      </c>
      <c r="AI6" s="28" t="s">
        <v>16</v>
      </c>
      <c r="AJ6" s="28" t="s">
        <v>3</v>
      </c>
      <c r="AK6" s="28" t="s">
        <v>119</v>
      </c>
      <c r="AL6" s="28" t="s">
        <v>4</v>
      </c>
      <c r="AM6" s="28" t="s">
        <v>759</v>
      </c>
      <c r="AN6" s="30" t="s">
        <v>2</v>
      </c>
      <c r="AO6" s="30" t="s">
        <v>4</v>
      </c>
      <c r="AP6" s="30" t="s">
        <v>730</v>
      </c>
      <c r="AQ6" s="30" t="s">
        <v>4</v>
      </c>
    </row>
    <row r="7" spans="1:44" ht="17" x14ac:dyDescent="0.2">
      <c r="A7" s="30" t="s">
        <v>809</v>
      </c>
      <c r="B7" s="32" t="s">
        <v>85</v>
      </c>
      <c r="C7" s="43" t="s">
        <v>86</v>
      </c>
      <c r="D7" s="30" t="s">
        <v>58</v>
      </c>
      <c r="E7" s="30" t="s">
        <v>298</v>
      </c>
      <c r="F7" s="44">
        <v>0.13257279992103599</v>
      </c>
      <c r="G7" s="30" t="s">
        <v>19</v>
      </c>
      <c r="H7" s="30" t="s">
        <v>59</v>
      </c>
      <c r="I7" s="30" t="s">
        <v>137</v>
      </c>
      <c r="J7" s="30" t="s">
        <v>18</v>
      </c>
      <c r="K7" s="30" t="s">
        <v>117</v>
      </c>
      <c r="L7" s="30" t="s">
        <v>20</v>
      </c>
      <c r="M7" s="30" t="s">
        <v>52</v>
      </c>
      <c r="N7" s="30" t="s">
        <v>20</v>
      </c>
      <c r="O7" s="30" t="s">
        <v>7</v>
      </c>
      <c r="P7" s="30" t="s">
        <v>195</v>
      </c>
      <c r="Q7" s="30" t="s">
        <v>192</v>
      </c>
      <c r="R7" s="30" t="s">
        <v>274</v>
      </c>
      <c r="S7" s="30" t="s">
        <v>756</v>
      </c>
      <c r="T7" s="30" t="s">
        <v>175</v>
      </c>
      <c r="U7" s="30" t="s">
        <v>175</v>
      </c>
      <c r="V7" s="30" t="s">
        <v>178</v>
      </c>
      <c r="W7" s="28" t="s">
        <v>718</v>
      </c>
      <c r="X7" s="30" t="s">
        <v>174</v>
      </c>
      <c r="Y7" s="30" t="s">
        <v>174</v>
      </c>
      <c r="Z7" s="30" t="s">
        <v>177</v>
      </c>
      <c r="AA7" s="30" t="s">
        <v>173</v>
      </c>
      <c r="AB7" s="30" t="s">
        <v>5</v>
      </c>
      <c r="AC7" s="30" t="s">
        <v>5</v>
      </c>
      <c r="AD7" s="30" t="s">
        <v>178</v>
      </c>
      <c r="AE7" s="30" t="s">
        <v>383</v>
      </c>
      <c r="AF7" s="28" t="s">
        <v>14</v>
      </c>
      <c r="AG7" s="28" t="s">
        <v>14</v>
      </c>
      <c r="AH7" s="28" t="s">
        <v>289</v>
      </c>
      <c r="AI7" s="28" t="s">
        <v>16</v>
      </c>
      <c r="AJ7" s="28" t="s">
        <v>3</v>
      </c>
      <c r="AK7" s="28" t="s">
        <v>120</v>
      </c>
      <c r="AL7" s="28" t="s">
        <v>4</v>
      </c>
      <c r="AM7" s="28" t="s">
        <v>760</v>
      </c>
      <c r="AN7" s="30" t="s">
        <v>2</v>
      </c>
      <c r="AO7" s="30" t="s">
        <v>4</v>
      </c>
      <c r="AP7" s="30" t="s">
        <v>730</v>
      </c>
      <c r="AQ7" s="30" t="s">
        <v>4</v>
      </c>
    </row>
    <row r="8" spans="1:44" ht="17" x14ac:dyDescent="0.2">
      <c r="A8" s="30" t="s">
        <v>809</v>
      </c>
      <c r="B8" s="32" t="s">
        <v>85</v>
      </c>
      <c r="C8" s="43" t="s">
        <v>86</v>
      </c>
      <c r="D8" s="30" t="s">
        <v>58</v>
      </c>
      <c r="E8" s="30" t="s">
        <v>298</v>
      </c>
      <c r="F8" s="44">
        <v>-4.3460201472043998E-2</v>
      </c>
      <c r="G8" s="30" t="s">
        <v>19</v>
      </c>
      <c r="H8" s="30" t="s">
        <v>59</v>
      </c>
      <c r="I8" s="30" t="s">
        <v>137</v>
      </c>
      <c r="J8" s="30" t="s">
        <v>23</v>
      </c>
      <c r="K8" s="30" t="s">
        <v>117</v>
      </c>
      <c r="L8" s="30" t="s">
        <v>8</v>
      </c>
      <c r="M8" s="30" t="s">
        <v>10</v>
      </c>
      <c r="N8" s="30" t="s">
        <v>8</v>
      </c>
      <c r="O8" s="30" t="s">
        <v>7</v>
      </c>
      <c r="P8" s="30" t="s">
        <v>195</v>
      </c>
      <c r="Q8" s="30" t="s">
        <v>192</v>
      </c>
      <c r="R8" s="30" t="s">
        <v>274</v>
      </c>
      <c r="S8" s="30" t="s">
        <v>756</v>
      </c>
      <c r="T8" s="30" t="s">
        <v>175</v>
      </c>
      <c r="U8" s="30" t="s">
        <v>175</v>
      </c>
      <c r="V8" s="30" t="s">
        <v>178</v>
      </c>
      <c r="W8" s="28" t="s">
        <v>718</v>
      </c>
      <c r="X8" s="30" t="s">
        <v>174</v>
      </c>
      <c r="Y8" s="30" t="s">
        <v>173</v>
      </c>
      <c r="Z8" s="30" t="s">
        <v>177</v>
      </c>
      <c r="AA8" s="30" t="s">
        <v>177</v>
      </c>
      <c r="AB8" s="30" t="s">
        <v>5</v>
      </c>
      <c r="AC8" s="30" t="s">
        <v>5</v>
      </c>
      <c r="AD8" s="30" t="s">
        <v>178</v>
      </c>
      <c r="AE8" s="30" t="s">
        <v>383</v>
      </c>
      <c r="AF8" s="28" t="s">
        <v>14</v>
      </c>
      <c r="AG8" s="28" t="s">
        <v>14</v>
      </c>
      <c r="AH8" s="28" t="s">
        <v>289</v>
      </c>
      <c r="AI8" s="28" t="s">
        <v>16</v>
      </c>
      <c r="AJ8" s="28" t="s">
        <v>3</v>
      </c>
      <c r="AK8" s="28" t="s">
        <v>119</v>
      </c>
      <c r="AL8" s="28" t="s">
        <v>4</v>
      </c>
      <c r="AM8" s="28" t="s">
        <v>759</v>
      </c>
      <c r="AN8" s="30" t="s">
        <v>2</v>
      </c>
      <c r="AO8" s="30" t="s">
        <v>4</v>
      </c>
      <c r="AP8" s="30" t="s">
        <v>730</v>
      </c>
      <c r="AQ8" s="30" t="s">
        <v>4</v>
      </c>
    </row>
    <row r="9" spans="1:44" ht="17" x14ac:dyDescent="0.2">
      <c r="A9" s="30" t="s">
        <v>809</v>
      </c>
      <c r="B9" s="32" t="s">
        <v>85</v>
      </c>
      <c r="C9" s="43" t="s">
        <v>86</v>
      </c>
      <c r="D9" s="30" t="s">
        <v>58</v>
      </c>
      <c r="E9" s="30" t="s">
        <v>298</v>
      </c>
      <c r="F9" s="44">
        <v>0.30984887480735801</v>
      </c>
      <c r="G9" s="30" t="s">
        <v>19</v>
      </c>
      <c r="H9" s="30" t="s">
        <v>59</v>
      </c>
      <c r="I9" s="30" t="s">
        <v>137</v>
      </c>
      <c r="J9" s="30" t="s">
        <v>23</v>
      </c>
      <c r="K9" s="30" t="s">
        <v>117</v>
      </c>
      <c r="L9" s="30" t="s">
        <v>8</v>
      </c>
      <c r="M9" s="30" t="s">
        <v>10</v>
      </c>
      <c r="N9" s="30" t="s">
        <v>8</v>
      </c>
      <c r="O9" s="30" t="s">
        <v>7</v>
      </c>
      <c r="P9" s="30" t="s">
        <v>195</v>
      </c>
      <c r="Q9" s="30" t="s">
        <v>192</v>
      </c>
      <c r="R9" s="30" t="s">
        <v>274</v>
      </c>
      <c r="S9" s="30" t="s">
        <v>756</v>
      </c>
      <c r="T9" s="30" t="s">
        <v>175</v>
      </c>
      <c r="U9" s="30" t="s">
        <v>175</v>
      </c>
      <c r="V9" s="30" t="s">
        <v>178</v>
      </c>
      <c r="W9" s="28" t="s">
        <v>718</v>
      </c>
      <c r="X9" s="30" t="s">
        <v>174</v>
      </c>
      <c r="Y9" s="30" t="s">
        <v>173</v>
      </c>
      <c r="Z9" s="30" t="s">
        <v>177</v>
      </c>
      <c r="AA9" s="30" t="s">
        <v>177</v>
      </c>
      <c r="AB9" s="30" t="s">
        <v>5</v>
      </c>
      <c r="AC9" s="30" t="s">
        <v>5</v>
      </c>
      <c r="AD9" s="30" t="s">
        <v>178</v>
      </c>
      <c r="AE9" s="30" t="s">
        <v>383</v>
      </c>
      <c r="AF9" s="28" t="s">
        <v>14</v>
      </c>
      <c r="AG9" s="28" t="s">
        <v>14</v>
      </c>
      <c r="AH9" s="28" t="s">
        <v>289</v>
      </c>
      <c r="AI9" s="28" t="s">
        <v>16</v>
      </c>
      <c r="AJ9" s="28" t="s">
        <v>3</v>
      </c>
      <c r="AK9" s="28" t="s">
        <v>120</v>
      </c>
      <c r="AL9" s="28" t="s">
        <v>4</v>
      </c>
      <c r="AM9" s="28" t="s">
        <v>760</v>
      </c>
      <c r="AN9" s="30" t="s">
        <v>2</v>
      </c>
      <c r="AO9" s="30" t="s">
        <v>4</v>
      </c>
      <c r="AP9" s="30" t="s">
        <v>730</v>
      </c>
      <c r="AQ9" s="30" t="s">
        <v>4</v>
      </c>
    </row>
    <row r="10" spans="1:44" ht="17" x14ac:dyDescent="0.2">
      <c r="A10" s="30" t="s">
        <v>809</v>
      </c>
      <c r="B10" s="32" t="s">
        <v>85</v>
      </c>
      <c r="C10" s="43" t="s">
        <v>86</v>
      </c>
      <c r="D10" s="30" t="s">
        <v>58</v>
      </c>
      <c r="E10" s="30" t="s">
        <v>298</v>
      </c>
      <c r="F10" s="44">
        <v>0.16962526738643599</v>
      </c>
      <c r="G10" s="30" t="s">
        <v>19</v>
      </c>
      <c r="H10" s="30" t="s">
        <v>59</v>
      </c>
      <c r="I10" s="30" t="s">
        <v>137</v>
      </c>
      <c r="J10" s="30" t="s">
        <v>23</v>
      </c>
      <c r="K10" s="30" t="s">
        <v>117</v>
      </c>
      <c r="L10" s="30" t="s">
        <v>8</v>
      </c>
      <c r="M10" s="30" t="s">
        <v>10</v>
      </c>
      <c r="N10" s="30" t="s">
        <v>8</v>
      </c>
      <c r="O10" s="30" t="s">
        <v>7</v>
      </c>
      <c r="P10" s="30" t="s">
        <v>195</v>
      </c>
      <c r="Q10" s="30" t="s">
        <v>192</v>
      </c>
      <c r="R10" s="30" t="s">
        <v>274</v>
      </c>
      <c r="S10" s="30" t="s">
        <v>756</v>
      </c>
      <c r="T10" s="30" t="s">
        <v>175</v>
      </c>
      <c r="U10" s="30" t="s">
        <v>175</v>
      </c>
      <c r="V10" s="30" t="s">
        <v>178</v>
      </c>
      <c r="W10" s="28" t="s">
        <v>718</v>
      </c>
      <c r="X10" s="30" t="s">
        <v>174</v>
      </c>
      <c r="Y10" s="30" t="s">
        <v>174</v>
      </c>
      <c r="Z10" s="30" t="s">
        <v>177</v>
      </c>
      <c r="AA10" s="30" t="s">
        <v>173</v>
      </c>
      <c r="AB10" s="30" t="s">
        <v>5</v>
      </c>
      <c r="AC10" s="30" t="s">
        <v>5</v>
      </c>
      <c r="AD10" s="30" t="s">
        <v>178</v>
      </c>
      <c r="AE10" s="30" t="s">
        <v>383</v>
      </c>
      <c r="AF10" s="28" t="s">
        <v>14</v>
      </c>
      <c r="AG10" s="28" t="s">
        <v>14</v>
      </c>
      <c r="AH10" s="28" t="s">
        <v>289</v>
      </c>
      <c r="AI10" s="28" t="s">
        <v>16</v>
      </c>
      <c r="AJ10" s="28" t="s">
        <v>3</v>
      </c>
      <c r="AK10" s="28" t="s">
        <v>119</v>
      </c>
      <c r="AL10" s="28" t="s">
        <v>4</v>
      </c>
      <c r="AM10" s="28" t="s">
        <v>759</v>
      </c>
      <c r="AN10" s="30" t="s">
        <v>2</v>
      </c>
      <c r="AO10" s="30" t="s">
        <v>4</v>
      </c>
      <c r="AP10" s="30" t="s">
        <v>730</v>
      </c>
      <c r="AQ10" s="30" t="s">
        <v>4</v>
      </c>
    </row>
    <row r="11" spans="1:44" ht="17" x14ac:dyDescent="0.2">
      <c r="A11" s="30" t="s">
        <v>809</v>
      </c>
      <c r="B11" s="32" t="s">
        <v>85</v>
      </c>
      <c r="C11" s="43" t="s">
        <v>86</v>
      </c>
      <c r="D11" s="30" t="s">
        <v>58</v>
      </c>
      <c r="E11" s="30" t="s">
        <v>298</v>
      </c>
      <c r="F11" s="44">
        <v>0.26549926400184598</v>
      </c>
      <c r="G11" s="30" t="s">
        <v>19</v>
      </c>
      <c r="H11" s="30" t="s">
        <v>59</v>
      </c>
      <c r="I11" s="30" t="s">
        <v>137</v>
      </c>
      <c r="J11" s="30" t="s">
        <v>23</v>
      </c>
      <c r="K11" s="30" t="s">
        <v>117</v>
      </c>
      <c r="L11" s="30" t="s">
        <v>8</v>
      </c>
      <c r="M11" s="30" t="s">
        <v>10</v>
      </c>
      <c r="N11" s="30" t="s">
        <v>8</v>
      </c>
      <c r="O11" s="30" t="s">
        <v>7</v>
      </c>
      <c r="P11" s="30" t="s">
        <v>195</v>
      </c>
      <c r="Q11" s="30" t="s">
        <v>192</v>
      </c>
      <c r="R11" s="30" t="s">
        <v>274</v>
      </c>
      <c r="S11" s="30" t="s">
        <v>756</v>
      </c>
      <c r="T11" s="30" t="s">
        <v>175</v>
      </c>
      <c r="U11" s="30" t="s">
        <v>175</v>
      </c>
      <c r="V11" s="30" t="s">
        <v>178</v>
      </c>
      <c r="W11" s="28" t="s">
        <v>718</v>
      </c>
      <c r="X11" s="30" t="s">
        <v>174</v>
      </c>
      <c r="Y11" s="30" t="s">
        <v>174</v>
      </c>
      <c r="Z11" s="30" t="s">
        <v>177</v>
      </c>
      <c r="AA11" s="30" t="s">
        <v>173</v>
      </c>
      <c r="AB11" s="30" t="s">
        <v>5</v>
      </c>
      <c r="AC11" s="30" t="s">
        <v>5</v>
      </c>
      <c r="AD11" s="30" t="s">
        <v>178</v>
      </c>
      <c r="AE11" s="30" t="s">
        <v>383</v>
      </c>
      <c r="AF11" s="28" t="s">
        <v>14</v>
      </c>
      <c r="AG11" s="28" t="s">
        <v>14</v>
      </c>
      <c r="AH11" s="28" t="s">
        <v>289</v>
      </c>
      <c r="AI11" s="28" t="s">
        <v>16</v>
      </c>
      <c r="AJ11" s="28" t="s">
        <v>3</v>
      </c>
      <c r="AK11" s="28" t="s">
        <v>120</v>
      </c>
      <c r="AL11" s="28" t="s">
        <v>4</v>
      </c>
      <c r="AM11" s="28" t="s">
        <v>760</v>
      </c>
      <c r="AN11" s="30" t="s">
        <v>2</v>
      </c>
      <c r="AO11" s="30" t="s">
        <v>4</v>
      </c>
      <c r="AP11" s="30" t="s">
        <v>730</v>
      </c>
      <c r="AQ11" s="30" t="s">
        <v>4</v>
      </c>
    </row>
    <row r="12" spans="1:44" ht="17" x14ac:dyDescent="0.2">
      <c r="A12" s="30" t="s">
        <v>810</v>
      </c>
      <c r="B12" s="32" t="s">
        <v>213</v>
      </c>
      <c r="C12" s="43" t="s">
        <v>90</v>
      </c>
      <c r="D12" s="30" t="s">
        <v>211</v>
      </c>
      <c r="E12" s="30" t="s">
        <v>298</v>
      </c>
      <c r="F12" s="30" t="s">
        <v>218</v>
      </c>
      <c r="G12" s="30" t="s">
        <v>19</v>
      </c>
      <c r="H12" s="30" t="s">
        <v>142</v>
      </c>
      <c r="I12" s="30" t="s">
        <v>137</v>
      </c>
      <c r="J12" s="30" t="s">
        <v>23</v>
      </c>
      <c r="K12" s="30" t="s">
        <v>2</v>
      </c>
      <c r="L12" s="30" t="s">
        <v>8</v>
      </c>
      <c r="M12" s="30" t="s">
        <v>10</v>
      </c>
      <c r="N12" s="30" t="s">
        <v>2</v>
      </c>
      <c r="O12" s="30" t="s">
        <v>6</v>
      </c>
      <c r="P12" s="30" t="s">
        <v>195</v>
      </c>
      <c r="Q12" s="30" t="s">
        <v>5</v>
      </c>
      <c r="R12" s="30" t="s">
        <v>274</v>
      </c>
      <c r="S12" s="30" t="s">
        <v>756</v>
      </c>
      <c r="T12" s="30" t="s">
        <v>276</v>
      </c>
      <c r="U12" s="30" t="s">
        <v>178</v>
      </c>
      <c r="V12" s="30" t="s">
        <v>185</v>
      </c>
      <c r="W12" s="28" t="s">
        <v>718</v>
      </c>
      <c r="X12" s="30" t="s">
        <v>174</v>
      </c>
      <c r="Y12" s="30" t="s">
        <v>175</v>
      </c>
      <c r="Z12" s="30" t="s">
        <v>185</v>
      </c>
      <c r="AA12" s="30" t="s">
        <v>178</v>
      </c>
      <c r="AB12" s="30" t="s">
        <v>138</v>
      </c>
      <c r="AC12" s="30" t="s">
        <v>5</v>
      </c>
      <c r="AD12" s="30" t="s">
        <v>205</v>
      </c>
      <c r="AE12" s="30" t="s">
        <v>383</v>
      </c>
      <c r="AF12" s="30" t="s">
        <v>214</v>
      </c>
      <c r="AG12" s="30" t="s">
        <v>214</v>
      </c>
      <c r="AH12" s="30" t="s">
        <v>289</v>
      </c>
      <c r="AI12" s="30" t="s">
        <v>126</v>
      </c>
      <c r="AJ12" s="30" t="s">
        <v>4</v>
      </c>
      <c r="AK12" s="30" t="s">
        <v>2</v>
      </c>
      <c r="AL12" s="30" t="s">
        <v>3</v>
      </c>
      <c r="AM12" s="30" t="s">
        <v>215</v>
      </c>
      <c r="AN12" s="30" t="s">
        <v>217</v>
      </c>
      <c r="AO12" s="30" t="s">
        <v>3</v>
      </c>
      <c r="AP12" s="30" t="s">
        <v>730</v>
      </c>
      <c r="AQ12" s="30" t="s">
        <v>4</v>
      </c>
    </row>
    <row r="13" spans="1:44" ht="17" x14ac:dyDescent="0.2">
      <c r="A13" s="30" t="s">
        <v>810</v>
      </c>
      <c r="B13" s="32" t="s">
        <v>213</v>
      </c>
      <c r="C13" s="43" t="s">
        <v>90</v>
      </c>
      <c r="D13" s="30" t="s">
        <v>211</v>
      </c>
      <c r="E13" s="30" t="s">
        <v>298</v>
      </c>
      <c r="F13" s="30" t="s">
        <v>219</v>
      </c>
      <c r="G13" s="30" t="s">
        <v>19</v>
      </c>
      <c r="H13" s="30" t="s">
        <v>142</v>
      </c>
      <c r="I13" s="30" t="s">
        <v>137</v>
      </c>
      <c r="J13" s="30" t="s">
        <v>23</v>
      </c>
      <c r="K13" s="30" t="s">
        <v>2</v>
      </c>
      <c r="L13" s="30" t="s">
        <v>8</v>
      </c>
      <c r="M13" s="30" t="s">
        <v>10</v>
      </c>
      <c r="N13" s="30" t="s">
        <v>2</v>
      </c>
      <c r="O13" s="30" t="s">
        <v>6</v>
      </c>
      <c r="P13" s="30" t="s">
        <v>195</v>
      </c>
      <c r="Q13" s="30" t="s">
        <v>5</v>
      </c>
      <c r="R13" s="30" t="s">
        <v>274</v>
      </c>
      <c r="S13" s="30" t="s">
        <v>756</v>
      </c>
      <c r="T13" s="30" t="s">
        <v>276</v>
      </c>
      <c r="U13" s="30" t="s">
        <v>178</v>
      </c>
      <c r="V13" s="30" t="s">
        <v>185</v>
      </c>
      <c r="W13" s="28" t="s">
        <v>718</v>
      </c>
      <c r="X13" s="30" t="s">
        <v>174</v>
      </c>
      <c r="Y13" s="30" t="s">
        <v>174</v>
      </c>
      <c r="Z13" s="30" t="s">
        <v>185</v>
      </c>
      <c r="AA13" s="30" t="s">
        <v>185</v>
      </c>
      <c r="AB13" s="30" t="s">
        <v>138</v>
      </c>
      <c r="AC13" s="30" t="s">
        <v>5</v>
      </c>
      <c r="AD13" s="30" t="s">
        <v>205</v>
      </c>
      <c r="AE13" s="30" t="s">
        <v>383</v>
      </c>
      <c r="AF13" s="30" t="s">
        <v>214</v>
      </c>
      <c r="AG13" s="30" t="s">
        <v>214</v>
      </c>
      <c r="AH13" s="30" t="s">
        <v>289</v>
      </c>
      <c r="AI13" s="30" t="s">
        <v>126</v>
      </c>
      <c r="AJ13" s="30" t="s">
        <v>4</v>
      </c>
      <c r="AK13" s="30" t="s">
        <v>2</v>
      </c>
      <c r="AL13" s="30" t="s">
        <v>3</v>
      </c>
      <c r="AM13" s="30" t="s">
        <v>216</v>
      </c>
      <c r="AN13" s="30" t="s">
        <v>217</v>
      </c>
      <c r="AO13" s="30" t="s">
        <v>3</v>
      </c>
      <c r="AP13" s="30" t="s">
        <v>730</v>
      </c>
      <c r="AQ13" s="30" t="s">
        <v>4</v>
      </c>
    </row>
    <row r="14" spans="1:44" ht="17" x14ac:dyDescent="0.2">
      <c r="A14" s="30" t="s">
        <v>811</v>
      </c>
      <c r="B14" s="32" t="s">
        <v>720</v>
      </c>
      <c r="C14" s="32" t="s">
        <v>645</v>
      </c>
      <c r="D14" s="30" t="s">
        <v>56</v>
      </c>
      <c r="E14" s="30" t="s">
        <v>298</v>
      </c>
      <c r="F14" s="30" t="s">
        <v>721</v>
      </c>
      <c r="G14" s="30" t="s">
        <v>19</v>
      </c>
      <c r="H14" s="30" t="s">
        <v>2</v>
      </c>
      <c r="I14" s="30" t="s">
        <v>137</v>
      </c>
      <c r="J14" s="30" t="s">
        <v>23</v>
      </c>
      <c r="K14" s="30" t="s">
        <v>117</v>
      </c>
      <c r="L14" s="30" t="s">
        <v>8</v>
      </c>
      <c r="M14" s="30" t="s">
        <v>10</v>
      </c>
      <c r="N14" s="30" t="s">
        <v>8</v>
      </c>
      <c r="O14" s="30" t="s">
        <v>7</v>
      </c>
      <c r="P14" s="30" t="s">
        <v>196</v>
      </c>
      <c r="Q14" s="30" t="s">
        <v>152</v>
      </c>
      <c r="R14" s="30" t="s">
        <v>274</v>
      </c>
      <c r="S14" s="30" t="s">
        <v>756</v>
      </c>
      <c r="T14" s="30" t="s">
        <v>178</v>
      </c>
      <c r="U14" s="30" t="s">
        <v>178</v>
      </c>
      <c r="V14" s="30" t="s">
        <v>722</v>
      </c>
      <c r="W14" s="28" t="s">
        <v>718</v>
      </c>
      <c r="X14" s="30" t="s">
        <v>174</v>
      </c>
      <c r="Y14" s="30" t="s">
        <v>174</v>
      </c>
      <c r="Z14" s="30" t="s">
        <v>722</v>
      </c>
      <c r="AA14" s="30" t="s">
        <v>722</v>
      </c>
      <c r="AB14" s="30" t="s">
        <v>138</v>
      </c>
      <c r="AC14" s="30" t="s">
        <v>723</v>
      </c>
      <c r="AD14" s="30" t="s">
        <v>5</v>
      </c>
      <c r="AE14" s="30" t="s">
        <v>382</v>
      </c>
      <c r="AF14" s="28" t="s">
        <v>12</v>
      </c>
      <c r="AG14" s="28" t="s">
        <v>12</v>
      </c>
      <c r="AH14" s="28" t="s">
        <v>289</v>
      </c>
      <c r="AI14" s="28" t="s">
        <v>126</v>
      </c>
      <c r="AJ14" s="28" t="s">
        <v>4</v>
      </c>
      <c r="AK14" s="28" t="s">
        <v>2</v>
      </c>
      <c r="AL14" s="28" t="s">
        <v>3</v>
      </c>
      <c r="AM14" s="28" t="s">
        <v>2</v>
      </c>
      <c r="AN14" s="30" t="s">
        <v>2</v>
      </c>
      <c r="AO14" s="30" t="s">
        <v>4</v>
      </c>
      <c r="AP14" s="30" t="s">
        <v>1</v>
      </c>
      <c r="AQ14" s="30" t="s">
        <v>4</v>
      </c>
      <c r="AR14" s="31"/>
    </row>
    <row r="15" spans="1:44" ht="17" x14ac:dyDescent="0.2">
      <c r="A15" s="30" t="s">
        <v>812</v>
      </c>
      <c r="B15" s="32" t="s">
        <v>724</v>
      </c>
      <c r="C15" s="32" t="s">
        <v>645</v>
      </c>
      <c r="D15" s="30" t="s">
        <v>38</v>
      </c>
      <c r="E15" s="30" t="s">
        <v>298</v>
      </c>
      <c r="F15" s="30" t="s">
        <v>725</v>
      </c>
      <c r="G15" s="30" t="s">
        <v>19</v>
      </c>
      <c r="H15" s="30" t="s">
        <v>2</v>
      </c>
      <c r="I15" s="30" t="s">
        <v>137</v>
      </c>
      <c r="J15" s="30" t="s">
        <v>23</v>
      </c>
      <c r="K15" s="30" t="s">
        <v>117</v>
      </c>
      <c r="L15" s="30" t="s">
        <v>8</v>
      </c>
      <c r="M15" s="30" t="s">
        <v>10</v>
      </c>
      <c r="N15" s="30" t="s">
        <v>8</v>
      </c>
      <c r="O15" s="30" t="s">
        <v>7</v>
      </c>
      <c r="P15" s="30" t="s">
        <v>726</v>
      </c>
      <c r="Q15" s="30" t="s">
        <v>152</v>
      </c>
      <c r="R15" s="30" t="s">
        <v>274</v>
      </c>
      <c r="S15" s="30" t="s">
        <v>756</v>
      </c>
      <c r="T15" s="30" t="s">
        <v>178</v>
      </c>
      <c r="U15" s="30" t="s">
        <v>178</v>
      </c>
      <c r="V15" s="30" t="s">
        <v>728</v>
      </c>
      <c r="W15" s="28" t="s">
        <v>718</v>
      </c>
      <c r="X15" s="30" t="s">
        <v>174</v>
      </c>
      <c r="Y15" s="30" t="s">
        <v>174</v>
      </c>
      <c r="Z15" s="30" t="s">
        <v>728</v>
      </c>
      <c r="AA15" s="30" t="s">
        <v>728</v>
      </c>
      <c r="AB15" s="30" t="s">
        <v>138</v>
      </c>
      <c r="AC15" s="30" t="s">
        <v>723</v>
      </c>
      <c r="AD15" s="30" t="s">
        <v>5</v>
      </c>
      <c r="AE15" s="30" t="s">
        <v>382</v>
      </c>
      <c r="AF15" s="28" t="s">
        <v>12</v>
      </c>
      <c r="AG15" s="28" t="s">
        <v>12</v>
      </c>
      <c r="AH15" s="28" t="s">
        <v>289</v>
      </c>
      <c r="AI15" s="28" t="s">
        <v>126</v>
      </c>
      <c r="AJ15" s="28" t="s">
        <v>4</v>
      </c>
      <c r="AK15" s="28" t="s">
        <v>2</v>
      </c>
      <c r="AL15" s="28" t="s">
        <v>3</v>
      </c>
      <c r="AM15" s="28" t="s">
        <v>2</v>
      </c>
      <c r="AN15" s="30" t="s">
        <v>727</v>
      </c>
      <c r="AO15" s="30" t="s">
        <v>4</v>
      </c>
      <c r="AP15" s="30" t="s">
        <v>1</v>
      </c>
      <c r="AQ15" s="30" t="s">
        <v>4</v>
      </c>
      <c r="AR15" s="31"/>
    </row>
    <row r="16" spans="1:44" ht="17" x14ac:dyDescent="0.2">
      <c r="A16" s="30" t="s">
        <v>813</v>
      </c>
      <c r="B16" s="32" t="s">
        <v>87</v>
      </c>
      <c r="C16" s="43" t="s">
        <v>84</v>
      </c>
      <c r="D16" s="30" t="s">
        <v>715</v>
      </c>
      <c r="E16" s="30" t="s">
        <v>298</v>
      </c>
      <c r="F16" s="30">
        <v>0.29336402725728</v>
      </c>
      <c r="G16" s="30" t="s">
        <v>19</v>
      </c>
      <c r="H16" s="30" t="s">
        <v>2</v>
      </c>
      <c r="I16" s="30" t="s">
        <v>137</v>
      </c>
      <c r="J16" s="30" t="s">
        <v>18</v>
      </c>
      <c r="K16" s="30" t="s">
        <v>2</v>
      </c>
      <c r="L16" s="30" t="s">
        <v>20</v>
      </c>
      <c r="M16" s="30" t="s">
        <v>52</v>
      </c>
      <c r="N16" s="30" t="s">
        <v>2</v>
      </c>
      <c r="O16" s="30" t="s">
        <v>6</v>
      </c>
      <c r="P16" s="30" t="s">
        <v>193</v>
      </c>
      <c r="Q16" s="30" t="s">
        <v>5</v>
      </c>
      <c r="R16" s="30" t="s">
        <v>274</v>
      </c>
      <c r="S16" s="30" t="s">
        <v>756</v>
      </c>
      <c r="T16" s="30" t="s">
        <v>2</v>
      </c>
      <c r="U16" s="30" t="s">
        <v>178</v>
      </c>
      <c r="V16" s="30" t="s">
        <v>5</v>
      </c>
      <c r="W16" s="30" t="s">
        <v>5</v>
      </c>
      <c r="X16" s="30" t="s">
        <v>174</v>
      </c>
      <c r="Y16" s="30" t="s">
        <v>174</v>
      </c>
      <c r="Z16" s="30" t="s">
        <v>5</v>
      </c>
      <c r="AA16" s="30" t="s">
        <v>194</v>
      </c>
      <c r="AB16" s="30" t="s">
        <v>138</v>
      </c>
      <c r="AC16" s="30" t="s">
        <v>5</v>
      </c>
      <c r="AD16" s="30" t="s">
        <v>286</v>
      </c>
      <c r="AE16" s="30" t="s">
        <v>383</v>
      </c>
      <c r="AF16" s="28" t="s">
        <v>13</v>
      </c>
      <c r="AG16" s="28" t="s">
        <v>13</v>
      </c>
      <c r="AH16" s="28" t="s">
        <v>289</v>
      </c>
      <c r="AI16" s="30" t="s">
        <v>16</v>
      </c>
      <c r="AJ16" s="30" t="s">
        <v>4</v>
      </c>
      <c r="AK16" s="30" t="s">
        <v>2</v>
      </c>
      <c r="AL16" s="30" t="s">
        <v>3</v>
      </c>
      <c r="AM16" s="28" t="s">
        <v>315</v>
      </c>
      <c r="AN16" s="30" t="s">
        <v>2</v>
      </c>
      <c r="AO16" s="30" t="s">
        <v>4</v>
      </c>
      <c r="AP16" s="30" t="s">
        <v>730</v>
      </c>
      <c r="AQ16" s="30" t="s">
        <v>4</v>
      </c>
    </row>
    <row r="17" spans="1:44" ht="17" x14ac:dyDescent="0.2">
      <c r="A17" s="30" t="s">
        <v>813</v>
      </c>
      <c r="B17" s="32" t="s">
        <v>87</v>
      </c>
      <c r="C17" s="43" t="s">
        <v>84</v>
      </c>
      <c r="D17" s="30" t="s">
        <v>715</v>
      </c>
      <c r="E17" s="30" t="s">
        <v>298</v>
      </c>
      <c r="F17" s="30">
        <v>0.31073399945912999</v>
      </c>
      <c r="G17" s="30" t="s">
        <v>19</v>
      </c>
      <c r="H17" s="30" t="s">
        <v>2</v>
      </c>
      <c r="I17" s="30" t="s">
        <v>137</v>
      </c>
      <c r="J17" s="30" t="s">
        <v>23</v>
      </c>
      <c r="K17" s="30" t="s">
        <v>2</v>
      </c>
      <c r="L17" s="30" t="s">
        <v>8</v>
      </c>
      <c r="M17" s="30" t="s">
        <v>10</v>
      </c>
      <c r="N17" s="30" t="s">
        <v>2</v>
      </c>
      <c r="O17" s="30" t="s">
        <v>6</v>
      </c>
      <c r="P17" s="30" t="s">
        <v>193</v>
      </c>
      <c r="Q17" s="30" t="s">
        <v>5</v>
      </c>
      <c r="R17" s="30" t="s">
        <v>274</v>
      </c>
      <c r="S17" s="30" t="s">
        <v>756</v>
      </c>
      <c r="T17" s="30" t="s">
        <v>2</v>
      </c>
      <c r="U17" s="30" t="s">
        <v>178</v>
      </c>
      <c r="V17" s="30" t="s">
        <v>5</v>
      </c>
      <c r="W17" s="30" t="s">
        <v>5</v>
      </c>
      <c r="X17" s="30" t="s">
        <v>174</v>
      </c>
      <c r="Y17" s="30" t="s">
        <v>174</v>
      </c>
      <c r="Z17" s="30" t="s">
        <v>5</v>
      </c>
      <c r="AA17" s="30" t="s">
        <v>194</v>
      </c>
      <c r="AB17" s="30" t="s">
        <v>138</v>
      </c>
      <c r="AC17" s="30" t="s">
        <v>5</v>
      </c>
      <c r="AD17" s="30" t="s">
        <v>286</v>
      </c>
      <c r="AE17" s="30" t="s">
        <v>383</v>
      </c>
      <c r="AF17" s="28" t="s">
        <v>13</v>
      </c>
      <c r="AG17" s="28" t="s">
        <v>13</v>
      </c>
      <c r="AH17" s="28" t="s">
        <v>289</v>
      </c>
      <c r="AI17" s="30" t="s">
        <v>16</v>
      </c>
      <c r="AJ17" s="30" t="s">
        <v>4</v>
      </c>
      <c r="AK17" s="30" t="s">
        <v>2</v>
      </c>
      <c r="AL17" s="30" t="s">
        <v>3</v>
      </c>
      <c r="AM17" s="28" t="s">
        <v>315</v>
      </c>
      <c r="AN17" s="30" t="s">
        <v>2</v>
      </c>
      <c r="AO17" s="30" t="s">
        <v>4</v>
      </c>
      <c r="AP17" s="30" t="s">
        <v>730</v>
      </c>
      <c r="AQ17" s="30" t="s">
        <v>4</v>
      </c>
    </row>
    <row r="18" spans="1:44" s="4" customFormat="1" ht="17" x14ac:dyDescent="0.2">
      <c r="A18" s="30" t="s">
        <v>814</v>
      </c>
      <c r="B18" s="31" t="s">
        <v>106</v>
      </c>
      <c r="C18" s="32" t="s">
        <v>758</v>
      </c>
      <c r="D18" s="30" t="s">
        <v>877</v>
      </c>
      <c r="E18" s="30" t="s">
        <v>298</v>
      </c>
      <c r="F18" s="30" t="s">
        <v>147</v>
      </c>
      <c r="G18" s="30" t="s">
        <v>19</v>
      </c>
      <c r="H18" s="30" t="s">
        <v>2</v>
      </c>
      <c r="I18" s="30" t="s">
        <v>137</v>
      </c>
      <c r="J18" s="30" t="s">
        <v>2</v>
      </c>
      <c r="K18" s="30" t="s">
        <v>2</v>
      </c>
      <c r="L18" s="30" t="s">
        <v>2</v>
      </c>
      <c r="M18" s="30" t="s">
        <v>52</v>
      </c>
      <c r="N18" s="30" t="s">
        <v>52</v>
      </c>
      <c r="O18" s="30" t="s">
        <v>6</v>
      </c>
      <c r="P18" s="30" t="s">
        <v>2</v>
      </c>
      <c r="Q18" s="30" t="s">
        <v>2</v>
      </c>
      <c r="R18" s="30" t="s">
        <v>274</v>
      </c>
      <c r="S18" s="30" t="s">
        <v>756</v>
      </c>
      <c r="T18" s="30" t="s">
        <v>2</v>
      </c>
      <c r="U18" s="30" t="s">
        <v>2</v>
      </c>
      <c r="V18" s="30" t="s">
        <v>2</v>
      </c>
      <c r="W18" s="30" t="s">
        <v>718</v>
      </c>
      <c r="X18" s="30" t="s">
        <v>2</v>
      </c>
      <c r="Y18" s="30" t="s">
        <v>2</v>
      </c>
      <c r="Z18" s="30" t="s">
        <v>2</v>
      </c>
      <c r="AA18" s="30" t="s">
        <v>2</v>
      </c>
      <c r="AB18" s="30" t="s">
        <v>2</v>
      </c>
      <c r="AC18" s="30" t="s">
        <v>2</v>
      </c>
      <c r="AD18" s="30" t="s">
        <v>2</v>
      </c>
      <c r="AE18" s="30" t="s">
        <v>123</v>
      </c>
      <c r="AF18" s="28" t="s">
        <v>12</v>
      </c>
      <c r="AG18" s="28" t="s">
        <v>12</v>
      </c>
      <c r="AH18" s="28" t="s">
        <v>2</v>
      </c>
      <c r="AI18" s="30" t="s">
        <v>2</v>
      </c>
      <c r="AJ18" s="30" t="s">
        <v>4</v>
      </c>
      <c r="AK18" s="30" t="s">
        <v>2</v>
      </c>
      <c r="AL18" s="30" t="s">
        <v>2</v>
      </c>
      <c r="AM18" s="28" t="s">
        <v>2</v>
      </c>
      <c r="AN18" s="30" t="s">
        <v>2</v>
      </c>
      <c r="AO18" s="30" t="s">
        <v>2</v>
      </c>
      <c r="AP18" s="30" t="s">
        <v>2</v>
      </c>
      <c r="AQ18" s="32" t="s">
        <v>3</v>
      </c>
      <c r="AR18" s="31" t="s">
        <v>878</v>
      </c>
    </row>
    <row r="19" spans="1:44" s="4" customFormat="1" ht="17" x14ac:dyDescent="0.2">
      <c r="A19" s="30" t="s">
        <v>814</v>
      </c>
      <c r="B19" s="31" t="s">
        <v>106</v>
      </c>
      <c r="C19" s="32" t="s">
        <v>758</v>
      </c>
      <c r="D19" s="30" t="s">
        <v>877</v>
      </c>
      <c r="E19" s="30" t="s">
        <v>298</v>
      </c>
      <c r="F19" s="30" t="s">
        <v>253</v>
      </c>
      <c r="G19" s="30" t="s">
        <v>19</v>
      </c>
      <c r="H19" s="30" t="s">
        <v>2</v>
      </c>
      <c r="I19" s="30" t="s">
        <v>137</v>
      </c>
      <c r="J19" s="30" t="s">
        <v>2</v>
      </c>
      <c r="K19" s="30" t="s">
        <v>8</v>
      </c>
      <c r="L19" s="30" t="s">
        <v>8</v>
      </c>
      <c r="M19" s="30" t="s">
        <v>10</v>
      </c>
      <c r="N19" s="30" t="s">
        <v>10</v>
      </c>
      <c r="O19" s="30" t="s">
        <v>6</v>
      </c>
      <c r="P19" s="30" t="s">
        <v>2</v>
      </c>
      <c r="Q19" s="30" t="s">
        <v>2</v>
      </c>
      <c r="R19" s="30" t="s">
        <v>274</v>
      </c>
      <c r="S19" s="30" t="s">
        <v>756</v>
      </c>
      <c r="T19" s="30" t="s">
        <v>2</v>
      </c>
      <c r="U19" s="30" t="s">
        <v>2</v>
      </c>
      <c r="V19" s="30" t="s">
        <v>2</v>
      </c>
      <c r="W19" s="30" t="s">
        <v>718</v>
      </c>
      <c r="X19" s="30" t="s">
        <v>2</v>
      </c>
      <c r="Y19" s="30" t="s">
        <v>2</v>
      </c>
      <c r="Z19" s="30" t="s">
        <v>2</v>
      </c>
      <c r="AA19" s="30" t="s">
        <v>2</v>
      </c>
      <c r="AB19" s="30" t="s">
        <v>2</v>
      </c>
      <c r="AC19" s="30" t="s">
        <v>2</v>
      </c>
      <c r="AD19" s="30" t="s">
        <v>2</v>
      </c>
      <c r="AE19" s="30" t="s">
        <v>123</v>
      </c>
      <c r="AF19" s="28" t="s">
        <v>12</v>
      </c>
      <c r="AG19" s="28" t="s">
        <v>12</v>
      </c>
      <c r="AH19" s="28" t="s">
        <v>2</v>
      </c>
      <c r="AI19" s="30" t="s">
        <v>2</v>
      </c>
      <c r="AJ19" s="30" t="s">
        <v>4</v>
      </c>
      <c r="AK19" s="30" t="s">
        <v>2</v>
      </c>
      <c r="AL19" s="30" t="s">
        <v>2</v>
      </c>
      <c r="AM19" s="28" t="s">
        <v>2</v>
      </c>
      <c r="AN19" s="30" t="s">
        <v>2</v>
      </c>
      <c r="AO19" s="30" t="s">
        <v>2</v>
      </c>
      <c r="AP19" s="30" t="s">
        <v>2</v>
      </c>
      <c r="AQ19" s="32" t="s">
        <v>3</v>
      </c>
      <c r="AR19" s="31"/>
    </row>
    <row r="20" spans="1:44" s="4" customFormat="1" ht="17" x14ac:dyDescent="0.2">
      <c r="A20" s="30" t="s">
        <v>814</v>
      </c>
      <c r="B20" s="31" t="s">
        <v>106</v>
      </c>
      <c r="C20" s="32" t="s">
        <v>758</v>
      </c>
      <c r="D20" s="30" t="s">
        <v>877</v>
      </c>
      <c r="E20" s="30" t="s">
        <v>298</v>
      </c>
      <c r="F20" s="30" t="s">
        <v>110</v>
      </c>
      <c r="G20" s="30" t="s">
        <v>19</v>
      </c>
      <c r="H20" s="30" t="s">
        <v>2</v>
      </c>
      <c r="I20" s="30" t="s">
        <v>137</v>
      </c>
      <c r="J20" s="30" t="s">
        <v>2</v>
      </c>
      <c r="K20" s="30" t="s">
        <v>2</v>
      </c>
      <c r="L20" s="30" t="s">
        <v>2</v>
      </c>
      <c r="M20" s="30" t="s">
        <v>52</v>
      </c>
      <c r="N20" s="30" t="s">
        <v>52</v>
      </c>
      <c r="O20" s="30" t="s">
        <v>6</v>
      </c>
      <c r="P20" s="30" t="s">
        <v>2</v>
      </c>
      <c r="Q20" s="30" t="s">
        <v>2</v>
      </c>
      <c r="R20" s="30" t="s">
        <v>274</v>
      </c>
      <c r="S20" s="30" t="s">
        <v>756</v>
      </c>
      <c r="T20" s="30" t="s">
        <v>2</v>
      </c>
      <c r="U20" s="30" t="s">
        <v>2</v>
      </c>
      <c r="V20" s="30" t="s">
        <v>2</v>
      </c>
      <c r="W20" s="30" t="s">
        <v>718</v>
      </c>
      <c r="X20" s="30" t="s">
        <v>2</v>
      </c>
      <c r="Y20" s="30" t="s">
        <v>2</v>
      </c>
      <c r="Z20" s="30" t="s">
        <v>2</v>
      </c>
      <c r="AA20" s="30" t="s">
        <v>2</v>
      </c>
      <c r="AB20" s="30" t="s">
        <v>2</v>
      </c>
      <c r="AC20" s="30" t="s">
        <v>2</v>
      </c>
      <c r="AD20" s="30" t="s">
        <v>2</v>
      </c>
      <c r="AE20" s="30" t="s">
        <v>382</v>
      </c>
      <c r="AF20" s="28" t="s">
        <v>12</v>
      </c>
      <c r="AG20" s="28" t="s">
        <v>12</v>
      </c>
      <c r="AH20" s="28" t="s">
        <v>289</v>
      </c>
      <c r="AI20" s="30" t="s">
        <v>2</v>
      </c>
      <c r="AJ20" s="30" t="s">
        <v>4</v>
      </c>
      <c r="AK20" s="30" t="s">
        <v>2</v>
      </c>
      <c r="AL20" s="30" t="s">
        <v>2</v>
      </c>
      <c r="AM20" s="28" t="s">
        <v>2</v>
      </c>
      <c r="AN20" s="30" t="s">
        <v>2</v>
      </c>
      <c r="AO20" s="30" t="s">
        <v>2</v>
      </c>
      <c r="AP20" s="30" t="s">
        <v>2</v>
      </c>
      <c r="AQ20" s="32" t="s">
        <v>3</v>
      </c>
      <c r="AR20" s="31"/>
    </row>
    <row r="21" spans="1:44" s="4" customFormat="1" ht="17" x14ac:dyDescent="0.2">
      <c r="A21" s="30" t="s">
        <v>814</v>
      </c>
      <c r="B21" s="31" t="s">
        <v>106</v>
      </c>
      <c r="C21" s="32" t="s">
        <v>758</v>
      </c>
      <c r="D21" s="30" t="s">
        <v>877</v>
      </c>
      <c r="E21" s="30" t="s">
        <v>298</v>
      </c>
      <c r="F21" s="30" t="s">
        <v>121</v>
      </c>
      <c r="G21" s="30" t="s">
        <v>19</v>
      </c>
      <c r="H21" s="30" t="s">
        <v>2</v>
      </c>
      <c r="I21" s="30" t="s">
        <v>137</v>
      </c>
      <c r="J21" s="30" t="s">
        <v>2</v>
      </c>
      <c r="K21" s="30" t="s">
        <v>8</v>
      </c>
      <c r="L21" s="30" t="s">
        <v>8</v>
      </c>
      <c r="M21" s="30" t="s">
        <v>10</v>
      </c>
      <c r="N21" s="30" t="s">
        <v>10</v>
      </c>
      <c r="O21" s="30" t="s">
        <v>6</v>
      </c>
      <c r="P21" s="30" t="s">
        <v>2</v>
      </c>
      <c r="Q21" s="30" t="s">
        <v>2</v>
      </c>
      <c r="R21" s="30" t="s">
        <v>274</v>
      </c>
      <c r="S21" s="30" t="s">
        <v>756</v>
      </c>
      <c r="T21" s="30" t="s">
        <v>2</v>
      </c>
      <c r="U21" s="30" t="s">
        <v>2</v>
      </c>
      <c r="V21" s="30" t="s">
        <v>2</v>
      </c>
      <c r="W21" s="30" t="s">
        <v>718</v>
      </c>
      <c r="X21" s="30" t="s">
        <v>2</v>
      </c>
      <c r="Y21" s="30" t="s">
        <v>2</v>
      </c>
      <c r="Z21" s="30" t="s">
        <v>2</v>
      </c>
      <c r="AA21" s="30" t="s">
        <v>2</v>
      </c>
      <c r="AB21" s="30" t="s">
        <v>2</v>
      </c>
      <c r="AC21" s="30" t="s">
        <v>2</v>
      </c>
      <c r="AD21" s="30" t="s">
        <v>2</v>
      </c>
      <c r="AE21" s="30" t="s">
        <v>382</v>
      </c>
      <c r="AF21" s="28" t="s">
        <v>12</v>
      </c>
      <c r="AG21" s="28" t="s">
        <v>12</v>
      </c>
      <c r="AH21" s="28" t="s">
        <v>289</v>
      </c>
      <c r="AI21" s="30" t="s">
        <v>2</v>
      </c>
      <c r="AJ21" s="30" t="s">
        <v>4</v>
      </c>
      <c r="AK21" s="30" t="s">
        <v>2</v>
      </c>
      <c r="AL21" s="30" t="s">
        <v>2</v>
      </c>
      <c r="AM21" s="28" t="s">
        <v>2</v>
      </c>
      <c r="AN21" s="30" t="s">
        <v>2</v>
      </c>
      <c r="AO21" s="30" t="s">
        <v>2</v>
      </c>
      <c r="AP21" s="30" t="s">
        <v>2</v>
      </c>
      <c r="AQ21" s="32" t="s">
        <v>3</v>
      </c>
      <c r="AR21" s="31"/>
    </row>
    <row r="22" spans="1:44" s="4" customFormat="1" ht="17" x14ac:dyDescent="0.2">
      <c r="A22" s="30" t="s">
        <v>814</v>
      </c>
      <c r="B22" s="31" t="s">
        <v>106</v>
      </c>
      <c r="C22" s="32" t="s">
        <v>758</v>
      </c>
      <c r="D22" s="30" t="s">
        <v>877</v>
      </c>
      <c r="E22" s="30" t="s">
        <v>298</v>
      </c>
      <c r="F22" s="30" t="s">
        <v>62</v>
      </c>
      <c r="G22" s="30" t="s">
        <v>19</v>
      </c>
      <c r="H22" s="30" t="s">
        <v>2</v>
      </c>
      <c r="I22" s="30" t="s">
        <v>137</v>
      </c>
      <c r="J22" s="30" t="s">
        <v>2</v>
      </c>
      <c r="K22" s="30" t="s">
        <v>2</v>
      </c>
      <c r="L22" s="30" t="s">
        <v>2</v>
      </c>
      <c r="M22" s="30" t="s">
        <v>2</v>
      </c>
      <c r="N22" s="30" t="s">
        <v>2</v>
      </c>
      <c r="O22" s="30" t="s">
        <v>6</v>
      </c>
      <c r="P22" s="30" t="s">
        <v>2</v>
      </c>
      <c r="Q22" s="30" t="s">
        <v>2</v>
      </c>
      <c r="R22" s="30" t="s">
        <v>274</v>
      </c>
      <c r="S22" s="30" t="s">
        <v>756</v>
      </c>
      <c r="T22" s="30" t="s">
        <v>2</v>
      </c>
      <c r="U22" s="30" t="s">
        <v>2</v>
      </c>
      <c r="V22" s="30" t="s">
        <v>2</v>
      </c>
      <c r="W22" s="30" t="s">
        <v>718</v>
      </c>
      <c r="X22" s="30" t="s">
        <v>2</v>
      </c>
      <c r="Y22" s="30" t="s">
        <v>2</v>
      </c>
      <c r="Z22" s="30" t="s">
        <v>2</v>
      </c>
      <c r="AA22" s="30" t="s">
        <v>2</v>
      </c>
      <c r="AB22" s="30" t="s">
        <v>2</v>
      </c>
      <c r="AC22" s="30" t="s">
        <v>2</v>
      </c>
      <c r="AD22" s="30" t="s">
        <v>2</v>
      </c>
      <c r="AE22" s="30" t="s">
        <v>383</v>
      </c>
      <c r="AF22" s="28" t="s">
        <v>127</v>
      </c>
      <c r="AG22" s="28" t="s">
        <v>363</v>
      </c>
      <c r="AH22" s="28" t="s">
        <v>289</v>
      </c>
      <c r="AI22" s="30" t="s">
        <v>2</v>
      </c>
      <c r="AJ22" s="30" t="s">
        <v>4</v>
      </c>
      <c r="AK22" s="30" t="s">
        <v>2</v>
      </c>
      <c r="AL22" s="30" t="s">
        <v>2</v>
      </c>
      <c r="AM22" s="28" t="s">
        <v>2</v>
      </c>
      <c r="AN22" s="30" t="s">
        <v>2</v>
      </c>
      <c r="AO22" s="30" t="s">
        <v>2</v>
      </c>
      <c r="AP22" s="30" t="s">
        <v>2</v>
      </c>
      <c r="AQ22" s="32" t="s">
        <v>3</v>
      </c>
      <c r="AR22" s="31"/>
    </row>
    <row r="23" spans="1:44" s="4" customFormat="1" ht="17" x14ac:dyDescent="0.2">
      <c r="A23" s="30" t="s">
        <v>814</v>
      </c>
      <c r="B23" s="31" t="s">
        <v>106</v>
      </c>
      <c r="C23" s="32" t="s">
        <v>758</v>
      </c>
      <c r="D23" s="30" t="s">
        <v>877</v>
      </c>
      <c r="E23" s="30" t="s">
        <v>298</v>
      </c>
      <c r="F23" s="30" t="s">
        <v>134</v>
      </c>
      <c r="G23" s="30" t="s">
        <v>19</v>
      </c>
      <c r="H23" s="30" t="s">
        <v>2</v>
      </c>
      <c r="I23" s="30" t="s">
        <v>137</v>
      </c>
      <c r="J23" s="30" t="s">
        <v>2</v>
      </c>
      <c r="K23" s="30" t="s">
        <v>2</v>
      </c>
      <c r="L23" s="30" t="s">
        <v>2</v>
      </c>
      <c r="M23" s="30" t="s">
        <v>2</v>
      </c>
      <c r="N23" s="30" t="s">
        <v>2</v>
      </c>
      <c r="O23" s="30" t="s">
        <v>6</v>
      </c>
      <c r="P23" s="30" t="s">
        <v>2</v>
      </c>
      <c r="Q23" s="30" t="s">
        <v>2</v>
      </c>
      <c r="R23" s="30" t="s">
        <v>274</v>
      </c>
      <c r="S23" s="30" t="s">
        <v>756</v>
      </c>
      <c r="T23" s="30" t="s">
        <v>2</v>
      </c>
      <c r="U23" s="30" t="s">
        <v>2</v>
      </c>
      <c r="V23" s="30" t="s">
        <v>2</v>
      </c>
      <c r="W23" s="30" t="s">
        <v>718</v>
      </c>
      <c r="X23" s="30" t="s">
        <v>2</v>
      </c>
      <c r="Y23" s="30" t="s">
        <v>2</v>
      </c>
      <c r="Z23" s="30" t="s">
        <v>2</v>
      </c>
      <c r="AA23" s="30" t="s">
        <v>2</v>
      </c>
      <c r="AB23" s="30" t="s">
        <v>2</v>
      </c>
      <c r="AC23" s="30" t="s">
        <v>2</v>
      </c>
      <c r="AD23" s="30" t="s">
        <v>2</v>
      </c>
      <c r="AE23" s="30" t="s">
        <v>383</v>
      </c>
      <c r="AF23" s="28" t="s">
        <v>128</v>
      </c>
      <c r="AG23" s="28" t="s">
        <v>364</v>
      </c>
      <c r="AH23" s="28" t="s">
        <v>289</v>
      </c>
      <c r="AI23" s="30" t="s">
        <v>2</v>
      </c>
      <c r="AJ23" s="30" t="s">
        <v>4</v>
      </c>
      <c r="AK23" s="30" t="s">
        <v>2</v>
      </c>
      <c r="AL23" s="30" t="s">
        <v>2</v>
      </c>
      <c r="AM23" s="28" t="s">
        <v>2</v>
      </c>
      <c r="AN23" s="30" t="s">
        <v>2</v>
      </c>
      <c r="AO23" s="30" t="s">
        <v>2</v>
      </c>
      <c r="AP23" s="30" t="s">
        <v>2</v>
      </c>
      <c r="AQ23" s="32" t="s">
        <v>3</v>
      </c>
      <c r="AR23" s="31"/>
    </row>
    <row r="24" spans="1:44" s="4" customFormat="1" ht="17" x14ac:dyDescent="0.2">
      <c r="A24" s="30" t="s">
        <v>814</v>
      </c>
      <c r="B24" s="31" t="s">
        <v>106</v>
      </c>
      <c r="C24" s="32" t="s">
        <v>758</v>
      </c>
      <c r="D24" s="30" t="s">
        <v>877</v>
      </c>
      <c r="E24" s="30" t="s">
        <v>298</v>
      </c>
      <c r="F24" s="30" t="s">
        <v>107</v>
      </c>
      <c r="G24" s="30" t="s">
        <v>19</v>
      </c>
      <c r="H24" s="30" t="s">
        <v>2</v>
      </c>
      <c r="I24" s="30" t="s">
        <v>137</v>
      </c>
      <c r="J24" s="30" t="s">
        <v>2</v>
      </c>
      <c r="K24" s="30" t="s">
        <v>2</v>
      </c>
      <c r="L24" s="30" t="s">
        <v>2</v>
      </c>
      <c r="M24" s="30" t="s">
        <v>2</v>
      </c>
      <c r="N24" s="30" t="s">
        <v>2</v>
      </c>
      <c r="O24" s="30" t="s">
        <v>6</v>
      </c>
      <c r="P24" s="30" t="s">
        <v>2</v>
      </c>
      <c r="Q24" s="30" t="s">
        <v>2</v>
      </c>
      <c r="R24" s="30" t="s">
        <v>274</v>
      </c>
      <c r="S24" s="30" t="s">
        <v>756</v>
      </c>
      <c r="T24" s="30" t="s">
        <v>2</v>
      </c>
      <c r="U24" s="30" t="s">
        <v>2</v>
      </c>
      <c r="V24" s="30" t="s">
        <v>2</v>
      </c>
      <c r="W24" s="30" t="s">
        <v>718</v>
      </c>
      <c r="X24" s="30" t="s">
        <v>2</v>
      </c>
      <c r="Y24" s="30" t="s">
        <v>2</v>
      </c>
      <c r="Z24" s="30" t="s">
        <v>2</v>
      </c>
      <c r="AA24" s="30" t="s">
        <v>2</v>
      </c>
      <c r="AB24" s="30" t="s">
        <v>2</v>
      </c>
      <c r="AC24" s="30" t="s">
        <v>2</v>
      </c>
      <c r="AD24" s="30" t="s">
        <v>2</v>
      </c>
      <c r="AE24" s="30" t="s">
        <v>383</v>
      </c>
      <c r="AF24" s="28" t="s">
        <v>105</v>
      </c>
      <c r="AG24" s="28" t="s">
        <v>365</v>
      </c>
      <c r="AH24" s="28" t="s">
        <v>289</v>
      </c>
      <c r="AI24" s="30" t="s">
        <v>2</v>
      </c>
      <c r="AJ24" s="30" t="s">
        <v>4</v>
      </c>
      <c r="AK24" s="30" t="s">
        <v>2</v>
      </c>
      <c r="AL24" s="30" t="s">
        <v>2</v>
      </c>
      <c r="AM24" s="28" t="s">
        <v>2</v>
      </c>
      <c r="AN24" s="30" t="s">
        <v>2</v>
      </c>
      <c r="AO24" s="30" t="s">
        <v>2</v>
      </c>
      <c r="AP24" s="30" t="s">
        <v>2</v>
      </c>
      <c r="AQ24" s="32" t="s">
        <v>3</v>
      </c>
      <c r="AR24" s="31"/>
    </row>
    <row r="25" spans="1:44" ht="17" x14ac:dyDescent="0.2">
      <c r="A25" s="30" t="s">
        <v>42</v>
      </c>
      <c r="B25" s="32" t="s">
        <v>676</v>
      </c>
      <c r="C25" s="43" t="s">
        <v>677</v>
      </c>
      <c r="D25" s="30" t="s">
        <v>233</v>
      </c>
      <c r="E25" s="30" t="s">
        <v>298</v>
      </c>
      <c r="F25" s="30" t="s">
        <v>246</v>
      </c>
      <c r="G25" s="30" t="s">
        <v>19</v>
      </c>
      <c r="H25" s="30" t="s">
        <v>678</v>
      </c>
      <c r="I25" s="30" t="s">
        <v>137</v>
      </c>
      <c r="J25" s="30" t="s">
        <v>18</v>
      </c>
      <c r="K25" s="30" t="s">
        <v>2</v>
      </c>
      <c r="L25" s="30" t="s">
        <v>20</v>
      </c>
      <c r="M25" s="30" t="s">
        <v>52</v>
      </c>
      <c r="N25" s="30" t="s">
        <v>2</v>
      </c>
      <c r="O25" s="30" t="s">
        <v>6</v>
      </c>
      <c r="P25" s="30" t="s">
        <v>679</v>
      </c>
      <c r="Q25" s="30" t="s">
        <v>5</v>
      </c>
      <c r="R25" s="30" t="s">
        <v>680</v>
      </c>
      <c r="S25" s="30" t="s">
        <v>254</v>
      </c>
      <c r="T25" s="30" t="s">
        <v>173</v>
      </c>
      <c r="U25" s="30" t="s">
        <v>178</v>
      </c>
      <c r="V25" s="30" t="s">
        <v>242</v>
      </c>
      <c r="W25" s="28" t="s">
        <v>718</v>
      </c>
      <c r="X25" s="30" t="s">
        <v>174</v>
      </c>
      <c r="Y25" s="30" t="s">
        <v>175</v>
      </c>
      <c r="Z25" s="30" t="s">
        <v>242</v>
      </c>
      <c r="AA25" s="30" t="s">
        <v>178</v>
      </c>
      <c r="AB25" s="30" t="s">
        <v>183</v>
      </c>
      <c r="AC25" s="30" t="s">
        <v>5</v>
      </c>
      <c r="AD25" s="30" t="s">
        <v>5</v>
      </c>
      <c r="AE25" s="30" t="s">
        <v>383</v>
      </c>
      <c r="AF25" s="30" t="s">
        <v>214</v>
      </c>
      <c r="AG25" s="30" t="s">
        <v>214</v>
      </c>
      <c r="AH25" s="30" t="s">
        <v>289</v>
      </c>
      <c r="AI25" s="30" t="s">
        <v>126</v>
      </c>
      <c r="AJ25" s="30" t="s">
        <v>4</v>
      </c>
      <c r="AK25" s="30" t="s">
        <v>2</v>
      </c>
      <c r="AL25" s="30" t="s">
        <v>5</v>
      </c>
      <c r="AM25" s="30" t="s">
        <v>2</v>
      </c>
      <c r="AN25" s="30" t="s">
        <v>2</v>
      </c>
      <c r="AO25" s="30" t="s">
        <v>3</v>
      </c>
      <c r="AP25" s="30" t="s">
        <v>730</v>
      </c>
      <c r="AQ25" s="30" t="s">
        <v>3</v>
      </c>
      <c r="AR25" s="31"/>
    </row>
    <row r="26" spans="1:44" ht="17" x14ac:dyDescent="0.2">
      <c r="A26" s="30" t="s">
        <v>42</v>
      </c>
      <c r="B26" s="32" t="s">
        <v>676</v>
      </c>
      <c r="C26" s="43" t="s">
        <v>677</v>
      </c>
      <c r="D26" s="30" t="s">
        <v>233</v>
      </c>
      <c r="E26" s="30" t="s">
        <v>298</v>
      </c>
      <c r="F26" s="30" t="s">
        <v>110</v>
      </c>
      <c r="G26" s="30" t="s">
        <v>19</v>
      </c>
      <c r="H26" s="30" t="s">
        <v>678</v>
      </c>
      <c r="I26" s="30" t="s">
        <v>137</v>
      </c>
      <c r="J26" s="30" t="s">
        <v>18</v>
      </c>
      <c r="K26" s="30" t="s">
        <v>2</v>
      </c>
      <c r="L26" s="30" t="s">
        <v>27</v>
      </c>
      <c r="M26" s="30" t="s">
        <v>52</v>
      </c>
      <c r="N26" s="30" t="s">
        <v>2</v>
      </c>
      <c r="O26" s="30" t="s">
        <v>6</v>
      </c>
      <c r="P26" s="30" t="s">
        <v>679</v>
      </c>
      <c r="Q26" s="30" t="s">
        <v>5</v>
      </c>
      <c r="R26" s="30" t="s">
        <v>680</v>
      </c>
      <c r="S26" s="30" t="s">
        <v>254</v>
      </c>
      <c r="T26" s="30" t="s">
        <v>173</v>
      </c>
      <c r="U26" s="30" t="s">
        <v>178</v>
      </c>
      <c r="V26" s="30" t="s">
        <v>242</v>
      </c>
      <c r="W26" s="28" t="s">
        <v>718</v>
      </c>
      <c r="X26" s="30" t="s">
        <v>174</v>
      </c>
      <c r="Y26" s="30" t="s">
        <v>175</v>
      </c>
      <c r="Z26" s="30" t="s">
        <v>242</v>
      </c>
      <c r="AA26" s="30" t="s">
        <v>178</v>
      </c>
      <c r="AB26" s="30" t="s">
        <v>183</v>
      </c>
      <c r="AC26" s="30" t="s">
        <v>5</v>
      </c>
      <c r="AD26" s="30" t="s">
        <v>5</v>
      </c>
      <c r="AE26" s="30" t="s">
        <v>383</v>
      </c>
      <c r="AF26" s="30" t="s">
        <v>214</v>
      </c>
      <c r="AG26" s="30" t="s">
        <v>214</v>
      </c>
      <c r="AH26" s="30" t="s">
        <v>289</v>
      </c>
      <c r="AI26" s="30" t="s">
        <v>126</v>
      </c>
      <c r="AJ26" s="30" t="s">
        <v>4</v>
      </c>
      <c r="AK26" s="30" t="s">
        <v>2</v>
      </c>
      <c r="AL26" s="30" t="s">
        <v>5</v>
      </c>
      <c r="AM26" s="30" t="s">
        <v>2</v>
      </c>
      <c r="AN26" s="30" t="s">
        <v>2</v>
      </c>
      <c r="AO26" s="30" t="s">
        <v>3</v>
      </c>
      <c r="AP26" s="30" t="s">
        <v>730</v>
      </c>
      <c r="AQ26" s="30" t="s">
        <v>3</v>
      </c>
      <c r="AR26" s="31"/>
    </row>
    <row r="27" spans="1:44" ht="17" x14ac:dyDescent="0.2">
      <c r="A27" s="30" t="s">
        <v>42</v>
      </c>
      <c r="B27" s="32" t="s">
        <v>676</v>
      </c>
      <c r="C27" s="43" t="s">
        <v>677</v>
      </c>
      <c r="D27" s="30" t="s">
        <v>233</v>
      </c>
      <c r="E27" s="30" t="s">
        <v>298</v>
      </c>
      <c r="F27" s="30" t="s">
        <v>252</v>
      </c>
      <c r="G27" s="30" t="s">
        <v>19</v>
      </c>
      <c r="H27" s="30" t="s">
        <v>678</v>
      </c>
      <c r="I27" s="30" t="s">
        <v>137</v>
      </c>
      <c r="J27" s="30" t="s">
        <v>23</v>
      </c>
      <c r="K27" s="30" t="s">
        <v>2</v>
      </c>
      <c r="L27" s="30" t="s">
        <v>8</v>
      </c>
      <c r="M27" s="30" t="s">
        <v>10</v>
      </c>
      <c r="N27" s="30" t="s">
        <v>2</v>
      </c>
      <c r="O27" s="30" t="s">
        <v>6</v>
      </c>
      <c r="P27" s="30" t="s">
        <v>679</v>
      </c>
      <c r="Q27" s="30" t="s">
        <v>5</v>
      </c>
      <c r="R27" s="30" t="s">
        <v>680</v>
      </c>
      <c r="S27" s="30" t="s">
        <v>254</v>
      </c>
      <c r="T27" s="30" t="s">
        <v>173</v>
      </c>
      <c r="U27" s="30" t="s">
        <v>178</v>
      </c>
      <c r="V27" s="30" t="s">
        <v>242</v>
      </c>
      <c r="W27" s="28" t="s">
        <v>718</v>
      </c>
      <c r="X27" s="30" t="s">
        <v>174</v>
      </c>
      <c r="Y27" s="30" t="s">
        <v>175</v>
      </c>
      <c r="Z27" s="30" t="s">
        <v>242</v>
      </c>
      <c r="AA27" s="30" t="s">
        <v>178</v>
      </c>
      <c r="AB27" s="30" t="s">
        <v>183</v>
      </c>
      <c r="AC27" s="30" t="s">
        <v>5</v>
      </c>
      <c r="AD27" s="30" t="s">
        <v>5</v>
      </c>
      <c r="AE27" s="30" t="s">
        <v>383</v>
      </c>
      <c r="AF27" s="30" t="s">
        <v>214</v>
      </c>
      <c r="AG27" s="30" t="s">
        <v>214</v>
      </c>
      <c r="AH27" s="30" t="s">
        <v>289</v>
      </c>
      <c r="AI27" s="30" t="s">
        <v>126</v>
      </c>
      <c r="AJ27" s="30" t="s">
        <v>4</v>
      </c>
      <c r="AK27" s="30" t="s">
        <v>2</v>
      </c>
      <c r="AL27" s="30" t="s">
        <v>5</v>
      </c>
      <c r="AM27" s="30" t="s">
        <v>2</v>
      </c>
      <c r="AN27" s="30" t="s">
        <v>2</v>
      </c>
      <c r="AO27" s="30" t="s">
        <v>3</v>
      </c>
      <c r="AP27" s="30" t="s">
        <v>730</v>
      </c>
      <c r="AQ27" s="30" t="s">
        <v>3</v>
      </c>
      <c r="AR27" s="31"/>
    </row>
    <row r="28" spans="1:44" ht="17" x14ac:dyDescent="0.2">
      <c r="A28" s="30" t="s">
        <v>43</v>
      </c>
      <c r="B28" s="31" t="s">
        <v>684</v>
      </c>
      <c r="C28" s="30" t="s">
        <v>685</v>
      </c>
      <c r="D28" s="30" t="s">
        <v>757</v>
      </c>
      <c r="E28" s="30" t="s">
        <v>64</v>
      </c>
      <c r="F28" s="44">
        <v>-4.0119999999999996E-2</v>
      </c>
      <c r="G28" s="30" t="s">
        <v>19</v>
      </c>
      <c r="H28" s="30" t="s">
        <v>2</v>
      </c>
      <c r="I28" s="30" t="s">
        <v>137</v>
      </c>
      <c r="J28" s="30" t="s">
        <v>25</v>
      </c>
      <c r="K28" s="30" t="s">
        <v>117</v>
      </c>
      <c r="L28" s="30" t="s">
        <v>8</v>
      </c>
      <c r="M28" s="30" t="s">
        <v>10</v>
      </c>
      <c r="N28" s="30" t="s">
        <v>8</v>
      </c>
      <c r="O28" s="30" t="s">
        <v>7</v>
      </c>
      <c r="P28" s="30" t="s">
        <v>687</v>
      </c>
      <c r="Q28" s="30" t="s">
        <v>5</v>
      </c>
      <c r="R28" s="30" t="s">
        <v>5</v>
      </c>
      <c r="S28" s="30" t="s">
        <v>2</v>
      </c>
      <c r="T28" s="30" t="s">
        <v>176</v>
      </c>
      <c r="U28" s="30" t="s">
        <v>176</v>
      </c>
      <c r="V28" s="30" t="s">
        <v>210</v>
      </c>
      <c r="W28" s="28" t="s">
        <v>718</v>
      </c>
      <c r="X28" s="30" t="s">
        <v>174</v>
      </c>
      <c r="Y28" s="30" t="s">
        <v>174</v>
      </c>
      <c r="Z28" s="30" t="s">
        <v>205</v>
      </c>
      <c r="AA28" s="30" t="s">
        <v>205</v>
      </c>
      <c r="AB28" s="30" t="s">
        <v>5</v>
      </c>
      <c r="AC28" s="30" t="s">
        <v>5</v>
      </c>
      <c r="AD28" s="30" t="s">
        <v>5</v>
      </c>
      <c r="AE28" s="30" t="s">
        <v>123</v>
      </c>
      <c r="AF28" s="30" t="s">
        <v>12</v>
      </c>
      <c r="AG28" s="30" t="s">
        <v>12</v>
      </c>
      <c r="AH28" s="30" t="s">
        <v>2</v>
      </c>
      <c r="AI28" s="30" t="s">
        <v>11</v>
      </c>
      <c r="AJ28" s="30" t="s">
        <v>4</v>
      </c>
      <c r="AK28" s="30" t="s">
        <v>2</v>
      </c>
      <c r="AL28" s="30" t="s">
        <v>4</v>
      </c>
      <c r="AM28" s="30" t="s">
        <v>682</v>
      </c>
      <c r="AN28" s="30" t="s">
        <v>2</v>
      </c>
      <c r="AO28" s="30" t="s">
        <v>3</v>
      </c>
      <c r="AP28" s="30" t="s">
        <v>1</v>
      </c>
      <c r="AQ28" s="30" t="s">
        <v>2</v>
      </c>
      <c r="AR28" s="39"/>
    </row>
    <row r="29" spans="1:44" s="31" customFormat="1" ht="17" x14ac:dyDescent="0.2">
      <c r="A29" s="30" t="s">
        <v>43</v>
      </c>
      <c r="B29" s="31" t="s">
        <v>684</v>
      </c>
      <c r="C29" s="30" t="s">
        <v>685</v>
      </c>
      <c r="D29" s="30" t="s">
        <v>757</v>
      </c>
      <c r="E29" s="30" t="s">
        <v>64</v>
      </c>
      <c r="F29" s="30">
        <v>-0.19594</v>
      </c>
      <c r="G29" s="30" t="s">
        <v>19</v>
      </c>
      <c r="H29" s="30" t="s">
        <v>2</v>
      </c>
      <c r="I29" s="30" t="s">
        <v>137</v>
      </c>
      <c r="J29" s="30" t="s">
        <v>18</v>
      </c>
      <c r="K29" s="30" t="s">
        <v>117</v>
      </c>
      <c r="L29" s="30" t="s">
        <v>20</v>
      </c>
      <c r="M29" s="30" t="s">
        <v>52</v>
      </c>
      <c r="N29" s="30" t="s">
        <v>20</v>
      </c>
      <c r="O29" s="30" t="s">
        <v>7</v>
      </c>
      <c r="P29" s="30" t="s">
        <v>687</v>
      </c>
      <c r="Q29" s="30" t="s">
        <v>5</v>
      </c>
      <c r="R29" s="30" t="s">
        <v>5</v>
      </c>
      <c r="S29" s="30" t="s">
        <v>2</v>
      </c>
      <c r="T29" s="30" t="s">
        <v>176</v>
      </c>
      <c r="U29" s="30" t="s">
        <v>176</v>
      </c>
      <c r="V29" s="30" t="s">
        <v>210</v>
      </c>
      <c r="W29" s="28" t="s">
        <v>718</v>
      </c>
      <c r="X29" s="30" t="s">
        <v>174</v>
      </c>
      <c r="Y29" s="30" t="s">
        <v>174</v>
      </c>
      <c r="Z29" s="30" t="s">
        <v>205</v>
      </c>
      <c r="AA29" s="30" t="s">
        <v>205</v>
      </c>
      <c r="AB29" s="30" t="s">
        <v>5</v>
      </c>
      <c r="AC29" s="30" t="s">
        <v>5</v>
      </c>
      <c r="AD29" s="30" t="s">
        <v>5</v>
      </c>
      <c r="AE29" s="30" t="s">
        <v>123</v>
      </c>
      <c r="AF29" s="30" t="s">
        <v>12</v>
      </c>
      <c r="AG29" s="30" t="s">
        <v>12</v>
      </c>
      <c r="AH29" s="30" t="s">
        <v>2</v>
      </c>
      <c r="AI29" s="30" t="s">
        <v>11</v>
      </c>
      <c r="AJ29" s="30" t="s">
        <v>4</v>
      </c>
      <c r="AK29" s="30" t="s">
        <v>2</v>
      </c>
      <c r="AL29" s="30" t="s">
        <v>4</v>
      </c>
      <c r="AM29" s="30" t="s">
        <v>682</v>
      </c>
      <c r="AN29" s="30" t="s">
        <v>2</v>
      </c>
      <c r="AO29" s="30" t="s">
        <v>3</v>
      </c>
      <c r="AP29" s="30" t="s">
        <v>1</v>
      </c>
      <c r="AQ29" s="30" t="s">
        <v>2</v>
      </c>
    </row>
    <row r="30" spans="1:44" s="31" customFormat="1" ht="17" x14ac:dyDescent="0.2">
      <c r="A30" s="30" t="s">
        <v>43</v>
      </c>
      <c r="B30" s="31" t="s">
        <v>684</v>
      </c>
      <c r="C30" s="30" t="s">
        <v>685</v>
      </c>
      <c r="D30" s="30" t="s">
        <v>757</v>
      </c>
      <c r="E30" s="30" t="s">
        <v>64</v>
      </c>
      <c r="F30" s="30">
        <v>-3.8600000000000023E-3</v>
      </c>
      <c r="G30" s="30" t="s">
        <v>19</v>
      </c>
      <c r="H30" s="30" t="s">
        <v>2</v>
      </c>
      <c r="I30" s="30" t="s">
        <v>137</v>
      </c>
      <c r="J30" s="30" t="s">
        <v>18</v>
      </c>
      <c r="K30" s="30" t="s">
        <v>117</v>
      </c>
      <c r="L30" s="30" t="s">
        <v>27</v>
      </c>
      <c r="M30" s="30" t="s">
        <v>52</v>
      </c>
      <c r="N30" s="30" t="s">
        <v>27</v>
      </c>
      <c r="O30" s="30" t="s">
        <v>7</v>
      </c>
      <c r="P30" s="30" t="s">
        <v>687</v>
      </c>
      <c r="Q30" s="30" t="s">
        <v>5</v>
      </c>
      <c r="R30" s="30" t="s">
        <v>5</v>
      </c>
      <c r="S30" s="30" t="s">
        <v>2</v>
      </c>
      <c r="T30" s="30" t="s">
        <v>176</v>
      </c>
      <c r="U30" s="30" t="s">
        <v>176</v>
      </c>
      <c r="V30" s="30" t="s">
        <v>210</v>
      </c>
      <c r="W30" s="28" t="s">
        <v>718</v>
      </c>
      <c r="X30" s="30" t="s">
        <v>174</v>
      </c>
      <c r="Y30" s="30" t="s">
        <v>174</v>
      </c>
      <c r="Z30" s="30" t="s">
        <v>205</v>
      </c>
      <c r="AA30" s="30" t="s">
        <v>205</v>
      </c>
      <c r="AB30" s="30" t="s">
        <v>5</v>
      </c>
      <c r="AC30" s="30" t="s">
        <v>5</v>
      </c>
      <c r="AD30" s="30" t="s">
        <v>5</v>
      </c>
      <c r="AE30" s="30" t="s">
        <v>123</v>
      </c>
      <c r="AF30" s="30" t="s">
        <v>12</v>
      </c>
      <c r="AG30" s="30" t="s">
        <v>12</v>
      </c>
      <c r="AH30" s="30" t="s">
        <v>2</v>
      </c>
      <c r="AI30" s="30" t="s">
        <v>11</v>
      </c>
      <c r="AJ30" s="30" t="s">
        <v>4</v>
      </c>
      <c r="AK30" s="30" t="s">
        <v>2</v>
      </c>
      <c r="AL30" s="30" t="s">
        <v>4</v>
      </c>
      <c r="AM30" s="30" t="s">
        <v>682</v>
      </c>
      <c r="AN30" s="30" t="s">
        <v>2</v>
      </c>
      <c r="AO30" s="30" t="s">
        <v>3</v>
      </c>
      <c r="AP30" s="30" t="s">
        <v>1</v>
      </c>
      <c r="AQ30" s="30" t="s">
        <v>2</v>
      </c>
    </row>
    <row r="31" spans="1:44" ht="17" x14ac:dyDescent="0.2">
      <c r="A31" s="30" t="s">
        <v>43</v>
      </c>
      <c r="B31" s="31" t="s">
        <v>684</v>
      </c>
      <c r="C31" s="30" t="s">
        <v>685</v>
      </c>
      <c r="D31" s="30" t="s">
        <v>757</v>
      </c>
      <c r="E31" s="30" t="s">
        <v>64</v>
      </c>
      <c r="F31" s="44">
        <v>4.9599999999999991E-3</v>
      </c>
      <c r="G31" s="30" t="s">
        <v>19</v>
      </c>
      <c r="H31" s="30" t="s">
        <v>2</v>
      </c>
      <c r="I31" s="30" t="s">
        <v>137</v>
      </c>
      <c r="J31" s="30" t="s">
        <v>26</v>
      </c>
      <c r="K31" s="30" t="s">
        <v>117</v>
      </c>
      <c r="L31" s="30" t="s">
        <v>22</v>
      </c>
      <c r="M31" s="30" t="s">
        <v>52</v>
      </c>
      <c r="N31" s="30" t="s">
        <v>22</v>
      </c>
      <c r="O31" s="30" t="s">
        <v>7</v>
      </c>
      <c r="P31" s="30" t="s">
        <v>687</v>
      </c>
      <c r="Q31" s="30" t="s">
        <v>5</v>
      </c>
      <c r="R31" s="30" t="s">
        <v>5</v>
      </c>
      <c r="S31" s="30" t="s">
        <v>2</v>
      </c>
      <c r="T31" s="30" t="s">
        <v>176</v>
      </c>
      <c r="U31" s="30" t="s">
        <v>176</v>
      </c>
      <c r="V31" s="30" t="s">
        <v>210</v>
      </c>
      <c r="W31" s="28" t="s">
        <v>718</v>
      </c>
      <c r="X31" s="30" t="s">
        <v>174</v>
      </c>
      <c r="Y31" s="30" t="s">
        <v>174</v>
      </c>
      <c r="Z31" s="30" t="s">
        <v>205</v>
      </c>
      <c r="AA31" s="30" t="s">
        <v>205</v>
      </c>
      <c r="AB31" s="30" t="s">
        <v>5</v>
      </c>
      <c r="AC31" s="30" t="s">
        <v>5</v>
      </c>
      <c r="AD31" s="30" t="s">
        <v>5</v>
      </c>
      <c r="AE31" s="30" t="s">
        <v>123</v>
      </c>
      <c r="AF31" s="30" t="s">
        <v>12</v>
      </c>
      <c r="AG31" s="30" t="s">
        <v>12</v>
      </c>
      <c r="AH31" s="30" t="s">
        <v>2</v>
      </c>
      <c r="AI31" s="30" t="s">
        <v>11</v>
      </c>
      <c r="AJ31" s="30" t="s">
        <v>4</v>
      </c>
      <c r="AK31" s="30" t="s">
        <v>2</v>
      </c>
      <c r="AL31" s="30" t="s">
        <v>4</v>
      </c>
      <c r="AM31" s="30" t="s">
        <v>682</v>
      </c>
      <c r="AN31" s="30" t="s">
        <v>2</v>
      </c>
      <c r="AO31" s="30" t="s">
        <v>3</v>
      </c>
      <c r="AP31" s="30" t="s">
        <v>1</v>
      </c>
      <c r="AQ31" s="30" t="s">
        <v>2</v>
      </c>
      <c r="AR31" s="39"/>
    </row>
    <row r="32" spans="1:44" ht="17" x14ac:dyDescent="0.2">
      <c r="A32" s="30" t="s">
        <v>43</v>
      </c>
      <c r="B32" s="31" t="s">
        <v>684</v>
      </c>
      <c r="C32" s="30" t="s">
        <v>685</v>
      </c>
      <c r="D32" s="30" t="s">
        <v>757</v>
      </c>
      <c r="E32" s="30" t="s">
        <v>64</v>
      </c>
      <c r="F32" s="44">
        <v>-5.1880000000000003E-2</v>
      </c>
      <c r="G32" s="30" t="s">
        <v>19</v>
      </c>
      <c r="H32" s="30" t="s">
        <v>2</v>
      </c>
      <c r="I32" s="30" t="s">
        <v>137</v>
      </c>
      <c r="J32" s="30" t="s">
        <v>25</v>
      </c>
      <c r="K32" s="30" t="s">
        <v>117</v>
      </c>
      <c r="L32" s="30" t="s">
        <v>8</v>
      </c>
      <c r="M32" s="30" t="s">
        <v>10</v>
      </c>
      <c r="N32" s="30" t="s">
        <v>8</v>
      </c>
      <c r="O32" s="30" t="s">
        <v>7</v>
      </c>
      <c r="P32" s="30" t="s">
        <v>687</v>
      </c>
      <c r="Q32" s="30" t="s">
        <v>5</v>
      </c>
      <c r="R32" s="30" t="s">
        <v>5</v>
      </c>
      <c r="S32" s="30" t="s">
        <v>2</v>
      </c>
      <c r="T32" s="30" t="s">
        <v>176</v>
      </c>
      <c r="U32" s="30" t="s">
        <v>176</v>
      </c>
      <c r="V32" s="30" t="s">
        <v>210</v>
      </c>
      <c r="W32" s="28" t="s">
        <v>718</v>
      </c>
      <c r="X32" s="30" t="s">
        <v>174</v>
      </c>
      <c r="Y32" s="30" t="s">
        <v>174</v>
      </c>
      <c r="Z32" s="30" t="s">
        <v>205</v>
      </c>
      <c r="AA32" s="30" t="s">
        <v>205</v>
      </c>
      <c r="AB32" s="30" t="s">
        <v>5</v>
      </c>
      <c r="AC32" s="30" t="s">
        <v>5</v>
      </c>
      <c r="AD32" s="30" t="s">
        <v>5</v>
      </c>
      <c r="AE32" s="30" t="s">
        <v>382</v>
      </c>
      <c r="AF32" s="30" t="s">
        <v>12</v>
      </c>
      <c r="AG32" s="30" t="s">
        <v>12</v>
      </c>
      <c r="AH32" s="30" t="s">
        <v>289</v>
      </c>
      <c r="AI32" s="30" t="s">
        <v>11</v>
      </c>
      <c r="AJ32" s="30" t="s">
        <v>4</v>
      </c>
      <c r="AK32" s="30" t="s">
        <v>2</v>
      </c>
      <c r="AL32" s="30" t="s">
        <v>4</v>
      </c>
      <c r="AM32" s="30" t="s">
        <v>683</v>
      </c>
      <c r="AN32" s="30" t="s">
        <v>2</v>
      </c>
      <c r="AO32" s="30" t="s">
        <v>3</v>
      </c>
      <c r="AP32" s="30" t="s">
        <v>1</v>
      </c>
      <c r="AQ32" s="30" t="s">
        <v>3</v>
      </c>
      <c r="AR32" s="39"/>
    </row>
    <row r="33" spans="1:44" s="31" customFormat="1" ht="17" x14ac:dyDescent="0.2">
      <c r="A33" s="30" t="s">
        <v>43</v>
      </c>
      <c r="B33" s="31" t="s">
        <v>684</v>
      </c>
      <c r="C33" s="30" t="s">
        <v>685</v>
      </c>
      <c r="D33" s="30" t="s">
        <v>757</v>
      </c>
      <c r="E33" s="30" t="s">
        <v>64</v>
      </c>
      <c r="F33" s="30">
        <v>1.6719999999999999E-2</v>
      </c>
      <c r="G33" s="30" t="s">
        <v>19</v>
      </c>
      <c r="H33" s="30" t="s">
        <v>2</v>
      </c>
      <c r="I33" s="30" t="s">
        <v>137</v>
      </c>
      <c r="J33" s="30" t="s">
        <v>18</v>
      </c>
      <c r="K33" s="30" t="s">
        <v>117</v>
      </c>
      <c r="L33" s="30" t="s">
        <v>20</v>
      </c>
      <c r="M33" s="30" t="s">
        <v>52</v>
      </c>
      <c r="N33" s="30" t="s">
        <v>20</v>
      </c>
      <c r="O33" s="30" t="s">
        <v>7</v>
      </c>
      <c r="P33" s="30" t="s">
        <v>687</v>
      </c>
      <c r="Q33" s="30" t="s">
        <v>5</v>
      </c>
      <c r="R33" s="30" t="s">
        <v>5</v>
      </c>
      <c r="S33" s="30" t="s">
        <v>2</v>
      </c>
      <c r="T33" s="30" t="s">
        <v>176</v>
      </c>
      <c r="U33" s="30" t="s">
        <v>176</v>
      </c>
      <c r="V33" s="30" t="s">
        <v>210</v>
      </c>
      <c r="W33" s="28" t="s">
        <v>718</v>
      </c>
      <c r="X33" s="30" t="s">
        <v>174</v>
      </c>
      <c r="Y33" s="30" t="s">
        <v>174</v>
      </c>
      <c r="Z33" s="30" t="s">
        <v>205</v>
      </c>
      <c r="AA33" s="30" t="s">
        <v>205</v>
      </c>
      <c r="AB33" s="30" t="s">
        <v>5</v>
      </c>
      <c r="AC33" s="30" t="s">
        <v>5</v>
      </c>
      <c r="AD33" s="30" t="s">
        <v>5</v>
      </c>
      <c r="AE33" s="30" t="s">
        <v>382</v>
      </c>
      <c r="AF33" s="30" t="s">
        <v>12</v>
      </c>
      <c r="AG33" s="30" t="s">
        <v>12</v>
      </c>
      <c r="AH33" s="30" t="s">
        <v>289</v>
      </c>
      <c r="AI33" s="30" t="s">
        <v>11</v>
      </c>
      <c r="AJ33" s="30" t="s">
        <v>4</v>
      </c>
      <c r="AK33" s="30" t="s">
        <v>2</v>
      </c>
      <c r="AL33" s="30" t="s">
        <v>4</v>
      </c>
      <c r="AM33" s="30" t="s">
        <v>683</v>
      </c>
      <c r="AN33" s="30" t="s">
        <v>2</v>
      </c>
      <c r="AO33" s="30" t="s">
        <v>3</v>
      </c>
      <c r="AP33" s="30" t="s">
        <v>1</v>
      </c>
      <c r="AQ33" s="30" t="s">
        <v>3</v>
      </c>
    </row>
    <row r="34" spans="1:44" s="31" customFormat="1" ht="17" x14ac:dyDescent="0.2">
      <c r="A34" s="30" t="s">
        <v>43</v>
      </c>
      <c r="B34" s="31" t="s">
        <v>684</v>
      </c>
      <c r="C34" s="30" t="s">
        <v>685</v>
      </c>
      <c r="D34" s="30" t="s">
        <v>757</v>
      </c>
      <c r="E34" s="30" t="s">
        <v>64</v>
      </c>
      <c r="F34" s="30">
        <v>0.25681999999999999</v>
      </c>
      <c r="G34" s="30" t="s">
        <v>19</v>
      </c>
      <c r="H34" s="30" t="s">
        <v>2</v>
      </c>
      <c r="I34" s="30" t="s">
        <v>137</v>
      </c>
      <c r="J34" s="30" t="s">
        <v>18</v>
      </c>
      <c r="K34" s="30" t="s">
        <v>117</v>
      </c>
      <c r="L34" s="30" t="s">
        <v>27</v>
      </c>
      <c r="M34" s="30" t="s">
        <v>52</v>
      </c>
      <c r="N34" s="30" t="s">
        <v>27</v>
      </c>
      <c r="O34" s="30" t="s">
        <v>7</v>
      </c>
      <c r="P34" s="30" t="s">
        <v>687</v>
      </c>
      <c r="Q34" s="30" t="s">
        <v>5</v>
      </c>
      <c r="R34" s="30" t="s">
        <v>5</v>
      </c>
      <c r="S34" s="30" t="s">
        <v>2</v>
      </c>
      <c r="T34" s="30" t="s">
        <v>176</v>
      </c>
      <c r="U34" s="30" t="s">
        <v>176</v>
      </c>
      <c r="V34" s="30" t="s">
        <v>210</v>
      </c>
      <c r="W34" s="28" t="s">
        <v>718</v>
      </c>
      <c r="X34" s="30" t="s">
        <v>174</v>
      </c>
      <c r="Y34" s="30" t="s">
        <v>174</v>
      </c>
      <c r="Z34" s="30" t="s">
        <v>205</v>
      </c>
      <c r="AA34" s="30" t="s">
        <v>205</v>
      </c>
      <c r="AB34" s="30" t="s">
        <v>5</v>
      </c>
      <c r="AC34" s="30" t="s">
        <v>5</v>
      </c>
      <c r="AD34" s="30" t="s">
        <v>5</v>
      </c>
      <c r="AE34" s="30" t="s">
        <v>382</v>
      </c>
      <c r="AF34" s="30" t="s">
        <v>12</v>
      </c>
      <c r="AG34" s="30" t="s">
        <v>12</v>
      </c>
      <c r="AH34" s="30" t="s">
        <v>289</v>
      </c>
      <c r="AI34" s="30" t="s">
        <v>11</v>
      </c>
      <c r="AJ34" s="30" t="s">
        <v>4</v>
      </c>
      <c r="AK34" s="30" t="s">
        <v>2</v>
      </c>
      <c r="AL34" s="30" t="s">
        <v>4</v>
      </c>
      <c r="AM34" s="30" t="s">
        <v>683</v>
      </c>
      <c r="AN34" s="30" t="s">
        <v>2</v>
      </c>
      <c r="AO34" s="30" t="s">
        <v>3</v>
      </c>
      <c r="AP34" s="30" t="s">
        <v>1</v>
      </c>
      <c r="AQ34" s="30" t="s">
        <v>3</v>
      </c>
    </row>
    <row r="35" spans="1:44" ht="17" x14ac:dyDescent="0.2">
      <c r="A35" s="30" t="s">
        <v>43</v>
      </c>
      <c r="B35" s="31" t="s">
        <v>684</v>
      </c>
      <c r="C35" s="30" t="s">
        <v>685</v>
      </c>
      <c r="D35" s="30" t="s">
        <v>757</v>
      </c>
      <c r="E35" s="30" t="s">
        <v>64</v>
      </c>
      <c r="F35" s="44">
        <v>0.38618000000000002</v>
      </c>
      <c r="G35" s="30" t="s">
        <v>19</v>
      </c>
      <c r="H35" s="30" t="s">
        <v>2</v>
      </c>
      <c r="I35" s="30" t="s">
        <v>137</v>
      </c>
      <c r="J35" s="30" t="s">
        <v>26</v>
      </c>
      <c r="K35" s="30" t="s">
        <v>117</v>
      </c>
      <c r="L35" s="30" t="s">
        <v>22</v>
      </c>
      <c r="M35" s="30" t="s">
        <v>52</v>
      </c>
      <c r="N35" s="30" t="s">
        <v>22</v>
      </c>
      <c r="O35" s="30" t="s">
        <v>7</v>
      </c>
      <c r="P35" s="30" t="s">
        <v>687</v>
      </c>
      <c r="Q35" s="30" t="s">
        <v>5</v>
      </c>
      <c r="R35" s="30" t="s">
        <v>5</v>
      </c>
      <c r="S35" s="30" t="s">
        <v>2</v>
      </c>
      <c r="T35" s="30" t="s">
        <v>176</v>
      </c>
      <c r="U35" s="30" t="s">
        <v>176</v>
      </c>
      <c r="V35" s="30" t="s">
        <v>210</v>
      </c>
      <c r="W35" s="28" t="s">
        <v>718</v>
      </c>
      <c r="X35" s="30" t="s">
        <v>174</v>
      </c>
      <c r="Y35" s="30" t="s">
        <v>174</v>
      </c>
      <c r="Z35" s="30" t="s">
        <v>205</v>
      </c>
      <c r="AA35" s="30" t="s">
        <v>205</v>
      </c>
      <c r="AB35" s="30" t="s">
        <v>5</v>
      </c>
      <c r="AC35" s="30" t="s">
        <v>5</v>
      </c>
      <c r="AD35" s="30" t="s">
        <v>5</v>
      </c>
      <c r="AE35" s="30" t="s">
        <v>382</v>
      </c>
      <c r="AF35" s="30" t="s">
        <v>12</v>
      </c>
      <c r="AG35" s="30" t="s">
        <v>12</v>
      </c>
      <c r="AH35" s="30" t="s">
        <v>289</v>
      </c>
      <c r="AI35" s="30" t="s">
        <v>11</v>
      </c>
      <c r="AJ35" s="30" t="s">
        <v>4</v>
      </c>
      <c r="AK35" s="30" t="s">
        <v>2</v>
      </c>
      <c r="AL35" s="30" t="s">
        <v>4</v>
      </c>
      <c r="AM35" s="30" t="s">
        <v>683</v>
      </c>
      <c r="AN35" s="30" t="s">
        <v>2</v>
      </c>
      <c r="AO35" s="30" t="s">
        <v>3</v>
      </c>
      <c r="AP35" s="30" t="s">
        <v>1</v>
      </c>
      <c r="AQ35" s="30" t="s">
        <v>3</v>
      </c>
      <c r="AR35" s="39"/>
    </row>
    <row r="36" spans="1:44" ht="17" x14ac:dyDescent="0.15">
      <c r="A36" s="30" t="s">
        <v>815</v>
      </c>
      <c r="B36" s="31" t="s">
        <v>751</v>
      </c>
      <c r="C36" s="30" t="s">
        <v>645</v>
      </c>
      <c r="D36" s="30" t="s">
        <v>43</v>
      </c>
      <c r="E36" s="30" t="s">
        <v>298</v>
      </c>
      <c r="F36" s="30" t="s">
        <v>135</v>
      </c>
      <c r="G36" s="30" t="s">
        <v>19</v>
      </c>
      <c r="H36" s="30" t="s">
        <v>59</v>
      </c>
      <c r="I36" s="30" t="s">
        <v>137</v>
      </c>
      <c r="J36" s="30" t="s">
        <v>18</v>
      </c>
      <c r="K36" s="30" t="s">
        <v>2</v>
      </c>
      <c r="L36" s="30" t="s">
        <v>20</v>
      </c>
      <c r="M36" s="30" t="s">
        <v>52</v>
      </c>
      <c r="N36" s="30" t="s">
        <v>20</v>
      </c>
      <c r="O36" s="30" t="s">
        <v>6</v>
      </c>
      <c r="P36" s="30" t="s">
        <v>220</v>
      </c>
      <c r="Q36" s="30" t="s">
        <v>5</v>
      </c>
      <c r="R36" s="30" t="s">
        <v>752</v>
      </c>
      <c r="S36" s="30" t="s">
        <v>756</v>
      </c>
      <c r="T36" s="30" t="s">
        <v>179</v>
      </c>
      <c r="U36" s="30" t="s">
        <v>173</v>
      </c>
      <c r="V36" s="30" t="s">
        <v>210</v>
      </c>
      <c r="W36" s="28" t="s">
        <v>718</v>
      </c>
      <c r="X36" s="30" t="s">
        <v>173</v>
      </c>
      <c r="Y36" s="30" t="s">
        <v>174</v>
      </c>
      <c r="Z36" s="30" t="s">
        <v>176</v>
      </c>
      <c r="AA36" s="30" t="s">
        <v>222</v>
      </c>
      <c r="AB36" s="30" t="s">
        <v>138</v>
      </c>
      <c r="AC36" s="30" t="s">
        <v>5</v>
      </c>
      <c r="AD36" s="30" t="s">
        <v>5</v>
      </c>
      <c r="AE36" s="30" t="s">
        <v>383</v>
      </c>
      <c r="AF36" s="30" t="s">
        <v>128</v>
      </c>
      <c r="AG36" s="30" t="s">
        <v>364</v>
      </c>
      <c r="AH36" s="30" t="s">
        <v>289</v>
      </c>
      <c r="AI36" s="30" t="s">
        <v>16</v>
      </c>
      <c r="AJ36" s="30" t="s">
        <v>4</v>
      </c>
      <c r="AK36" s="30" t="s">
        <v>2</v>
      </c>
      <c r="AL36" s="30" t="s">
        <v>4</v>
      </c>
      <c r="AM36" s="30" t="s">
        <v>2</v>
      </c>
      <c r="AN36" s="30" t="s">
        <v>2</v>
      </c>
      <c r="AO36" s="30" t="s">
        <v>4</v>
      </c>
      <c r="AP36" s="30" t="s">
        <v>730</v>
      </c>
      <c r="AQ36" s="30" t="s">
        <v>3</v>
      </c>
      <c r="AR36" s="39"/>
    </row>
    <row r="37" spans="1:44" ht="17" x14ac:dyDescent="0.15">
      <c r="A37" s="30" t="s">
        <v>815</v>
      </c>
      <c r="B37" s="31" t="s">
        <v>751</v>
      </c>
      <c r="C37" s="30" t="s">
        <v>645</v>
      </c>
      <c r="D37" s="30" t="s">
        <v>43</v>
      </c>
      <c r="E37" s="30" t="s">
        <v>298</v>
      </c>
      <c r="F37" s="30" t="s">
        <v>150</v>
      </c>
      <c r="G37" s="30" t="s">
        <v>19</v>
      </c>
      <c r="H37" s="30" t="s">
        <v>59</v>
      </c>
      <c r="I37" s="30" t="s">
        <v>137</v>
      </c>
      <c r="J37" s="30" t="s">
        <v>18</v>
      </c>
      <c r="K37" s="30" t="s">
        <v>2</v>
      </c>
      <c r="L37" s="30" t="s">
        <v>20</v>
      </c>
      <c r="M37" s="30" t="s">
        <v>52</v>
      </c>
      <c r="N37" s="30" t="s">
        <v>20</v>
      </c>
      <c r="O37" s="30" t="s">
        <v>6</v>
      </c>
      <c r="P37" s="30" t="s">
        <v>220</v>
      </c>
      <c r="Q37" s="30" t="s">
        <v>5</v>
      </c>
      <c r="R37" s="30" t="s">
        <v>752</v>
      </c>
      <c r="S37" s="30" t="s">
        <v>756</v>
      </c>
      <c r="T37" s="30" t="s">
        <v>179</v>
      </c>
      <c r="U37" s="30" t="s">
        <v>173</v>
      </c>
      <c r="V37" s="30" t="s">
        <v>210</v>
      </c>
      <c r="W37" s="28" t="s">
        <v>718</v>
      </c>
      <c r="X37" s="30" t="s">
        <v>173</v>
      </c>
      <c r="Y37" s="30" t="s">
        <v>174</v>
      </c>
      <c r="Z37" s="30" t="s">
        <v>176</v>
      </c>
      <c r="AA37" s="30" t="s">
        <v>222</v>
      </c>
      <c r="AB37" s="30" t="s">
        <v>138</v>
      </c>
      <c r="AC37" s="30" t="s">
        <v>5</v>
      </c>
      <c r="AD37" s="30" t="s">
        <v>5</v>
      </c>
      <c r="AE37" s="30" t="s">
        <v>383</v>
      </c>
      <c r="AF37" s="30" t="s">
        <v>127</v>
      </c>
      <c r="AG37" s="30" t="s">
        <v>363</v>
      </c>
      <c r="AH37" s="30" t="s">
        <v>289</v>
      </c>
      <c r="AI37" s="30" t="s">
        <v>16</v>
      </c>
      <c r="AJ37" s="30" t="s">
        <v>4</v>
      </c>
      <c r="AK37" s="30" t="s">
        <v>2</v>
      </c>
      <c r="AL37" s="30" t="s">
        <v>4</v>
      </c>
      <c r="AM37" s="30" t="s">
        <v>2</v>
      </c>
      <c r="AN37" s="30" t="s">
        <v>2</v>
      </c>
      <c r="AO37" s="30" t="s">
        <v>4</v>
      </c>
      <c r="AP37" s="30" t="s">
        <v>730</v>
      </c>
      <c r="AQ37" s="30" t="s">
        <v>3</v>
      </c>
      <c r="AR37" s="39"/>
    </row>
    <row r="38" spans="1:44" ht="17" x14ac:dyDescent="0.15">
      <c r="A38" s="30" t="s">
        <v>815</v>
      </c>
      <c r="B38" s="31" t="s">
        <v>751</v>
      </c>
      <c r="C38" s="30" t="s">
        <v>645</v>
      </c>
      <c r="D38" s="30" t="s">
        <v>43</v>
      </c>
      <c r="E38" s="30" t="s">
        <v>298</v>
      </c>
      <c r="F38" s="30" t="s">
        <v>753</v>
      </c>
      <c r="G38" s="30" t="s">
        <v>19</v>
      </c>
      <c r="H38" s="30" t="s">
        <v>59</v>
      </c>
      <c r="I38" s="30" t="s">
        <v>137</v>
      </c>
      <c r="J38" s="30" t="s">
        <v>23</v>
      </c>
      <c r="K38" s="30" t="s">
        <v>2</v>
      </c>
      <c r="L38" s="30" t="s">
        <v>8</v>
      </c>
      <c r="M38" s="30" t="s">
        <v>10</v>
      </c>
      <c r="N38" s="30" t="s">
        <v>8</v>
      </c>
      <c r="O38" s="30" t="s">
        <v>6</v>
      </c>
      <c r="P38" s="30" t="s">
        <v>220</v>
      </c>
      <c r="Q38" s="30" t="s">
        <v>5</v>
      </c>
      <c r="R38" s="30" t="s">
        <v>752</v>
      </c>
      <c r="S38" s="30" t="s">
        <v>756</v>
      </c>
      <c r="T38" s="30" t="s">
        <v>179</v>
      </c>
      <c r="U38" s="30" t="s">
        <v>173</v>
      </c>
      <c r="V38" s="30" t="s">
        <v>210</v>
      </c>
      <c r="W38" s="28" t="s">
        <v>718</v>
      </c>
      <c r="X38" s="30" t="s">
        <v>173</v>
      </c>
      <c r="Y38" s="30" t="s">
        <v>174</v>
      </c>
      <c r="Z38" s="30" t="s">
        <v>176</v>
      </c>
      <c r="AA38" s="30" t="s">
        <v>222</v>
      </c>
      <c r="AB38" s="30" t="s">
        <v>138</v>
      </c>
      <c r="AC38" s="30" t="s">
        <v>5</v>
      </c>
      <c r="AD38" s="30" t="s">
        <v>5</v>
      </c>
      <c r="AE38" s="30" t="s">
        <v>383</v>
      </c>
      <c r="AF38" s="30" t="s">
        <v>128</v>
      </c>
      <c r="AG38" s="30" t="s">
        <v>364</v>
      </c>
      <c r="AH38" s="30" t="s">
        <v>289</v>
      </c>
      <c r="AI38" s="30" t="s">
        <v>16</v>
      </c>
      <c r="AJ38" s="30" t="s">
        <v>4</v>
      </c>
      <c r="AK38" s="30" t="s">
        <v>2</v>
      </c>
      <c r="AL38" s="30" t="s">
        <v>4</v>
      </c>
      <c r="AM38" s="30" t="s">
        <v>2</v>
      </c>
      <c r="AN38" s="30" t="s">
        <v>2</v>
      </c>
      <c r="AO38" s="30" t="s">
        <v>4</v>
      </c>
      <c r="AP38" s="30" t="s">
        <v>730</v>
      </c>
      <c r="AQ38" s="30" t="s">
        <v>3</v>
      </c>
      <c r="AR38" s="39"/>
    </row>
    <row r="39" spans="1:44" ht="17" x14ac:dyDescent="0.15">
      <c r="A39" s="30" t="s">
        <v>815</v>
      </c>
      <c r="B39" s="31" t="s">
        <v>751</v>
      </c>
      <c r="C39" s="30" t="s">
        <v>645</v>
      </c>
      <c r="D39" s="30" t="s">
        <v>43</v>
      </c>
      <c r="E39" s="30" t="s">
        <v>298</v>
      </c>
      <c r="F39" s="30" t="s">
        <v>30</v>
      </c>
      <c r="G39" s="30" t="s">
        <v>19</v>
      </c>
      <c r="H39" s="30" t="s">
        <v>59</v>
      </c>
      <c r="I39" s="30" t="s">
        <v>137</v>
      </c>
      <c r="J39" s="30" t="s">
        <v>23</v>
      </c>
      <c r="K39" s="30" t="s">
        <v>2</v>
      </c>
      <c r="L39" s="30" t="s">
        <v>8</v>
      </c>
      <c r="M39" s="30" t="s">
        <v>10</v>
      </c>
      <c r="N39" s="30" t="s">
        <v>8</v>
      </c>
      <c r="O39" s="30" t="s">
        <v>6</v>
      </c>
      <c r="P39" s="30" t="s">
        <v>220</v>
      </c>
      <c r="Q39" s="30" t="s">
        <v>5</v>
      </c>
      <c r="R39" s="30" t="s">
        <v>752</v>
      </c>
      <c r="S39" s="30" t="s">
        <v>756</v>
      </c>
      <c r="T39" s="30" t="s">
        <v>179</v>
      </c>
      <c r="U39" s="30" t="s">
        <v>173</v>
      </c>
      <c r="V39" s="30" t="s">
        <v>210</v>
      </c>
      <c r="W39" s="28" t="s">
        <v>718</v>
      </c>
      <c r="X39" s="30" t="s">
        <v>173</v>
      </c>
      <c r="Y39" s="30" t="s">
        <v>174</v>
      </c>
      <c r="Z39" s="30" t="s">
        <v>176</v>
      </c>
      <c r="AA39" s="30" t="s">
        <v>222</v>
      </c>
      <c r="AB39" s="30" t="s">
        <v>138</v>
      </c>
      <c r="AC39" s="30" t="s">
        <v>5</v>
      </c>
      <c r="AD39" s="30" t="s">
        <v>5</v>
      </c>
      <c r="AE39" s="30" t="s">
        <v>383</v>
      </c>
      <c r="AF39" s="30" t="s">
        <v>127</v>
      </c>
      <c r="AG39" s="30" t="s">
        <v>363</v>
      </c>
      <c r="AH39" s="30" t="s">
        <v>289</v>
      </c>
      <c r="AI39" s="30" t="s">
        <v>16</v>
      </c>
      <c r="AJ39" s="30" t="s">
        <v>4</v>
      </c>
      <c r="AK39" s="30" t="s">
        <v>2</v>
      </c>
      <c r="AL39" s="30" t="s">
        <v>4</v>
      </c>
      <c r="AM39" s="30" t="s">
        <v>2</v>
      </c>
      <c r="AN39" s="30" t="s">
        <v>2</v>
      </c>
      <c r="AO39" s="30" t="s">
        <v>4</v>
      </c>
      <c r="AP39" s="30" t="s">
        <v>730</v>
      </c>
      <c r="AQ39" s="30" t="s">
        <v>3</v>
      </c>
      <c r="AR39" s="39"/>
    </row>
    <row r="40" spans="1:44" ht="17" x14ac:dyDescent="0.15">
      <c r="A40" s="30" t="s">
        <v>815</v>
      </c>
      <c r="B40" s="31" t="s">
        <v>751</v>
      </c>
      <c r="C40" s="30" t="s">
        <v>645</v>
      </c>
      <c r="D40" s="30" t="s">
        <v>244</v>
      </c>
      <c r="E40" s="30" t="s">
        <v>298</v>
      </c>
      <c r="F40" s="30" t="s">
        <v>236</v>
      </c>
      <c r="G40" s="30" t="s">
        <v>19</v>
      </c>
      <c r="H40" s="30" t="s">
        <v>59</v>
      </c>
      <c r="I40" s="30" t="s">
        <v>137</v>
      </c>
      <c r="J40" s="30" t="s">
        <v>18</v>
      </c>
      <c r="K40" s="30" t="s">
        <v>2</v>
      </c>
      <c r="L40" s="30" t="s">
        <v>20</v>
      </c>
      <c r="M40" s="30" t="s">
        <v>52</v>
      </c>
      <c r="N40" s="30" t="s">
        <v>20</v>
      </c>
      <c r="O40" s="30" t="s">
        <v>6</v>
      </c>
      <c r="P40" s="30" t="s">
        <v>220</v>
      </c>
      <c r="Q40" s="30" t="s">
        <v>5</v>
      </c>
      <c r="R40" s="30" t="s">
        <v>752</v>
      </c>
      <c r="S40" s="30" t="s">
        <v>756</v>
      </c>
      <c r="T40" s="30" t="s">
        <v>179</v>
      </c>
      <c r="U40" s="30" t="s">
        <v>173</v>
      </c>
      <c r="V40" s="30" t="s">
        <v>210</v>
      </c>
      <c r="W40" s="28" t="s">
        <v>718</v>
      </c>
      <c r="X40" s="30" t="s">
        <v>173</v>
      </c>
      <c r="Y40" s="30" t="s">
        <v>174</v>
      </c>
      <c r="Z40" s="30" t="s">
        <v>176</v>
      </c>
      <c r="AA40" s="30" t="s">
        <v>222</v>
      </c>
      <c r="AB40" s="30" t="s">
        <v>138</v>
      </c>
      <c r="AC40" s="30" t="s">
        <v>5</v>
      </c>
      <c r="AD40" s="30" t="s">
        <v>5</v>
      </c>
      <c r="AE40" s="30" t="s">
        <v>123</v>
      </c>
      <c r="AF40" s="30" t="s">
        <v>12</v>
      </c>
      <c r="AG40" s="30" t="s">
        <v>12</v>
      </c>
      <c r="AH40" s="30" t="s">
        <v>2</v>
      </c>
      <c r="AI40" s="30" t="s">
        <v>11</v>
      </c>
      <c r="AJ40" s="30" t="s">
        <v>4</v>
      </c>
      <c r="AK40" s="30" t="s">
        <v>2</v>
      </c>
      <c r="AL40" s="30" t="s">
        <v>4</v>
      </c>
      <c r="AM40" s="30" t="s">
        <v>2</v>
      </c>
      <c r="AN40" s="30" t="s">
        <v>2</v>
      </c>
      <c r="AO40" s="30" t="s">
        <v>4</v>
      </c>
      <c r="AP40" s="30" t="s">
        <v>730</v>
      </c>
      <c r="AQ40" s="30" t="s">
        <v>2</v>
      </c>
      <c r="AR40" s="39"/>
    </row>
    <row r="41" spans="1:44" ht="17" x14ac:dyDescent="0.15">
      <c r="A41" s="30" t="s">
        <v>815</v>
      </c>
      <c r="B41" s="31" t="s">
        <v>751</v>
      </c>
      <c r="C41" s="30" t="s">
        <v>645</v>
      </c>
      <c r="D41" s="30" t="s">
        <v>244</v>
      </c>
      <c r="E41" s="30" t="s">
        <v>298</v>
      </c>
      <c r="F41" s="30" t="s">
        <v>203</v>
      </c>
      <c r="G41" s="30" t="s">
        <v>19</v>
      </c>
      <c r="H41" s="30" t="s">
        <v>59</v>
      </c>
      <c r="I41" s="30" t="s">
        <v>137</v>
      </c>
      <c r="J41" s="30" t="s">
        <v>23</v>
      </c>
      <c r="K41" s="30" t="s">
        <v>2</v>
      </c>
      <c r="L41" s="30" t="s">
        <v>8</v>
      </c>
      <c r="M41" s="30" t="s">
        <v>10</v>
      </c>
      <c r="N41" s="30" t="s">
        <v>8</v>
      </c>
      <c r="O41" s="30" t="s">
        <v>6</v>
      </c>
      <c r="P41" s="30" t="s">
        <v>220</v>
      </c>
      <c r="Q41" s="30" t="s">
        <v>5</v>
      </c>
      <c r="R41" s="30" t="s">
        <v>752</v>
      </c>
      <c r="S41" s="30" t="s">
        <v>756</v>
      </c>
      <c r="T41" s="30" t="s">
        <v>179</v>
      </c>
      <c r="U41" s="30" t="s">
        <v>173</v>
      </c>
      <c r="V41" s="30" t="s">
        <v>210</v>
      </c>
      <c r="W41" s="28" t="s">
        <v>718</v>
      </c>
      <c r="X41" s="30" t="s">
        <v>173</v>
      </c>
      <c r="Y41" s="30" t="s">
        <v>174</v>
      </c>
      <c r="Z41" s="30" t="s">
        <v>176</v>
      </c>
      <c r="AA41" s="30" t="s">
        <v>222</v>
      </c>
      <c r="AB41" s="30" t="s">
        <v>138</v>
      </c>
      <c r="AC41" s="30" t="s">
        <v>5</v>
      </c>
      <c r="AD41" s="30" t="s">
        <v>5</v>
      </c>
      <c r="AE41" s="30" t="s">
        <v>123</v>
      </c>
      <c r="AF41" s="30" t="s">
        <v>12</v>
      </c>
      <c r="AG41" s="30" t="s">
        <v>12</v>
      </c>
      <c r="AH41" s="30" t="s">
        <v>2</v>
      </c>
      <c r="AI41" s="30" t="s">
        <v>11</v>
      </c>
      <c r="AJ41" s="30" t="s">
        <v>4</v>
      </c>
      <c r="AK41" s="30" t="s">
        <v>2</v>
      </c>
      <c r="AL41" s="30" t="s">
        <v>4</v>
      </c>
      <c r="AM41" s="30" t="s">
        <v>2</v>
      </c>
      <c r="AN41" s="30" t="s">
        <v>2</v>
      </c>
      <c r="AO41" s="30" t="s">
        <v>4</v>
      </c>
      <c r="AP41" s="30" t="s">
        <v>730</v>
      </c>
      <c r="AQ41" s="30" t="s">
        <v>2</v>
      </c>
      <c r="AR41" s="39"/>
    </row>
    <row r="42" spans="1:44" ht="17" x14ac:dyDescent="0.2">
      <c r="A42" s="30" t="s">
        <v>816</v>
      </c>
      <c r="B42" s="32" t="s">
        <v>223</v>
      </c>
      <c r="C42" s="43" t="s">
        <v>92</v>
      </c>
      <c r="D42" s="30" t="s">
        <v>38</v>
      </c>
      <c r="E42" s="30" t="s">
        <v>64</v>
      </c>
      <c r="F42" s="30" t="s">
        <v>226</v>
      </c>
      <c r="G42" s="30" t="s">
        <v>19</v>
      </c>
      <c r="H42" s="30" t="s">
        <v>59</v>
      </c>
      <c r="I42" s="30" t="s">
        <v>137</v>
      </c>
      <c r="J42" s="30" t="s">
        <v>18</v>
      </c>
      <c r="K42" s="30" t="s">
        <v>5</v>
      </c>
      <c r="L42" s="30" t="s">
        <v>20</v>
      </c>
      <c r="M42" s="30" t="s">
        <v>52</v>
      </c>
      <c r="N42" s="30" t="s">
        <v>20</v>
      </c>
      <c r="O42" s="30" t="s">
        <v>7</v>
      </c>
      <c r="P42" s="30" t="s">
        <v>166</v>
      </c>
      <c r="Q42" s="30" t="s">
        <v>5</v>
      </c>
      <c r="R42" s="30" t="s">
        <v>5</v>
      </c>
      <c r="S42" s="30" t="s">
        <v>2</v>
      </c>
      <c r="T42" s="30" t="s">
        <v>173</v>
      </c>
      <c r="U42" s="30" t="s">
        <v>224</v>
      </c>
      <c r="V42" s="30" t="s">
        <v>180</v>
      </c>
      <c r="W42" s="28" t="s">
        <v>718</v>
      </c>
      <c r="X42" s="30" t="s">
        <v>174</v>
      </c>
      <c r="Y42" s="30" t="s">
        <v>174</v>
      </c>
      <c r="Z42" s="30" t="s">
        <v>180</v>
      </c>
      <c r="AA42" s="30" t="s">
        <v>180</v>
      </c>
      <c r="AB42" s="30" t="s">
        <v>5</v>
      </c>
      <c r="AC42" s="30" t="s">
        <v>5</v>
      </c>
      <c r="AD42" s="30" t="s">
        <v>5</v>
      </c>
      <c r="AE42" s="30" t="s">
        <v>123</v>
      </c>
      <c r="AF42" s="30" t="s">
        <v>12</v>
      </c>
      <c r="AG42" s="30" t="s">
        <v>12</v>
      </c>
      <c r="AH42" s="30" t="s">
        <v>2</v>
      </c>
      <c r="AI42" s="30" t="s">
        <v>11</v>
      </c>
      <c r="AJ42" s="30" t="s">
        <v>4</v>
      </c>
      <c r="AK42" s="30" t="s">
        <v>2</v>
      </c>
      <c r="AL42" s="30" t="s">
        <v>4</v>
      </c>
      <c r="AM42" s="30" t="s">
        <v>225</v>
      </c>
      <c r="AN42" s="30" t="s">
        <v>2</v>
      </c>
      <c r="AO42" s="30" t="s">
        <v>3</v>
      </c>
      <c r="AP42" s="30" t="s">
        <v>730</v>
      </c>
      <c r="AQ42" s="30" t="s">
        <v>2</v>
      </c>
    </row>
    <row r="43" spans="1:44" ht="17" x14ac:dyDescent="0.2">
      <c r="A43" s="30" t="s">
        <v>816</v>
      </c>
      <c r="B43" s="32" t="s">
        <v>223</v>
      </c>
      <c r="C43" s="43" t="s">
        <v>92</v>
      </c>
      <c r="D43" s="30" t="s">
        <v>38</v>
      </c>
      <c r="E43" s="30" t="s">
        <v>64</v>
      </c>
      <c r="F43" s="30" t="s">
        <v>228</v>
      </c>
      <c r="G43" s="30" t="s">
        <v>19</v>
      </c>
      <c r="H43" s="30" t="s">
        <v>59</v>
      </c>
      <c r="I43" s="30" t="s">
        <v>137</v>
      </c>
      <c r="J43" s="30" t="s">
        <v>18</v>
      </c>
      <c r="K43" s="30" t="s">
        <v>5</v>
      </c>
      <c r="L43" s="30" t="s">
        <v>27</v>
      </c>
      <c r="M43" s="30" t="s">
        <v>52</v>
      </c>
      <c r="N43" s="30" t="s">
        <v>27</v>
      </c>
      <c r="O43" s="30" t="s">
        <v>7</v>
      </c>
      <c r="P43" s="30" t="s">
        <v>166</v>
      </c>
      <c r="Q43" s="30" t="s">
        <v>5</v>
      </c>
      <c r="R43" s="30" t="s">
        <v>5</v>
      </c>
      <c r="S43" s="30" t="s">
        <v>2</v>
      </c>
      <c r="T43" s="30" t="s">
        <v>173</v>
      </c>
      <c r="U43" s="30" t="s">
        <v>224</v>
      </c>
      <c r="V43" s="30" t="s">
        <v>180</v>
      </c>
      <c r="W43" s="28" t="s">
        <v>718</v>
      </c>
      <c r="X43" s="30" t="s">
        <v>174</v>
      </c>
      <c r="Y43" s="30" t="s">
        <v>174</v>
      </c>
      <c r="Z43" s="30" t="s">
        <v>180</v>
      </c>
      <c r="AA43" s="30" t="s">
        <v>180</v>
      </c>
      <c r="AB43" s="30" t="s">
        <v>5</v>
      </c>
      <c r="AC43" s="30" t="s">
        <v>5</v>
      </c>
      <c r="AD43" s="30" t="s">
        <v>5</v>
      </c>
      <c r="AE43" s="30" t="s">
        <v>123</v>
      </c>
      <c r="AF43" s="30" t="s">
        <v>12</v>
      </c>
      <c r="AG43" s="30" t="s">
        <v>12</v>
      </c>
      <c r="AH43" s="30" t="s">
        <v>2</v>
      </c>
      <c r="AI43" s="30" t="s">
        <v>11</v>
      </c>
      <c r="AJ43" s="30" t="s">
        <v>4</v>
      </c>
      <c r="AK43" s="30" t="s">
        <v>2</v>
      </c>
      <c r="AL43" s="30" t="s">
        <v>4</v>
      </c>
      <c r="AM43" s="30" t="s">
        <v>225</v>
      </c>
      <c r="AN43" s="30" t="s">
        <v>2</v>
      </c>
      <c r="AO43" s="30" t="s">
        <v>3</v>
      </c>
      <c r="AP43" s="30" t="s">
        <v>730</v>
      </c>
      <c r="AQ43" s="30" t="s">
        <v>2</v>
      </c>
    </row>
    <row r="44" spans="1:44" ht="17" x14ac:dyDescent="0.2">
      <c r="A44" s="30" t="s">
        <v>816</v>
      </c>
      <c r="B44" s="32" t="s">
        <v>223</v>
      </c>
      <c r="C44" s="43" t="s">
        <v>92</v>
      </c>
      <c r="D44" s="30" t="s">
        <v>38</v>
      </c>
      <c r="E44" s="30" t="s">
        <v>64</v>
      </c>
      <c r="F44" s="30" t="s">
        <v>229</v>
      </c>
      <c r="G44" s="30" t="s">
        <v>19</v>
      </c>
      <c r="H44" s="30" t="s">
        <v>59</v>
      </c>
      <c r="I44" s="30" t="s">
        <v>137</v>
      </c>
      <c r="J44" s="30" t="s">
        <v>26</v>
      </c>
      <c r="K44" s="30" t="s">
        <v>5</v>
      </c>
      <c r="L44" s="30" t="s">
        <v>22</v>
      </c>
      <c r="M44" s="30" t="s">
        <v>52</v>
      </c>
      <c r="N44" s="30" t="s">
        <v>22</v>
      </c>
      <c r="O44" s="30" t="s">
        <v>7</v>
      </c>
      <c r="P44" s="30" t="s">
        <v>166</v>
      </c>
      <c r="Q44" s="30" t="s">
        <v>5</v>
      </c>
      <c r="R44" s="30" t="s">
        <v>5</v>
      </c>
      <c r="S44" s="30" t="s">
        <v>2</v>
      </c>
      <c r="T44" s="30" t="s">
        <v>173</v>
      </c>
      <c r="U44" s="30" t="s">
        <v>224</v>
      </c>
      <c r="V44" s="30" t="s">
        <v>180</v>
      </c>
      <c r="W44" s="28" t="s">
        <v>718</v>
      </c>
      <c r="X44" s="30" t="s">
        <v>174</v>
      </c>
      <c r="Y44" s="30" t="s">
        <v>174</v>
      </c>
      <c r="Z44" s="30" t="s">
        <v>180</v>
      </c>
      <c r="AA44" s="30" t="s">
        <v>180</v>
      </c>
      <c r="AB44" s="30" t="s">
        <v>5</v>
      </c>
      <c r="AC44" s="30" t="s">
        <v>5</v>
      </c>
      <c r="AD44" s="30" t="s">
        <v>5</v>
      </c>
      <c r="AE44" s="30" t="s">
        <v>123</v>
      </c>
      <c r="AF44" s="30" t="s">
        <v>12</v>
      </c>
      <c r="AG44" s="30" t="s">
        <v>12</v>
      </c>
      <c r="AH44" s="30" t="s">
        <v>2</v>
      </c>
      <c r="AI44" s="30" t="s">
        <v>11</v>
      </c>
      <c r="AJ44" s="30" t="s">
        <v>4</v>
      </c>
      <c r="AK44" s="30" t="s">
        <v>2</v>
      </c>
      <c r="AL44" s="30" t="s">
        <v>4</v>
      </c>
      <c r="AM44" s="30" t="s">
        <v>225</v>
      </c>
      <c r="AN44" s="30" t="s">
        <v>2</v>
      </c>
      <c r="AO44" s="30" t="s">
        <v>3</v>
      </c>
      <c r="AP44" s="30" t="s">
        <v>730</v>
      </c>
      <c r="AQ44" s="30" t="s">
        <v>2</v>
      </c>
    </row>
    <row r="45" spans="1:44" ht="17" x14ac:dyDescent="0.2">
      <c r="A45" s="30" t="s">
        <v>816</v>
      </c>
      <c r="B45" s="32" t="s">
        <v>223</v>
      </c>
      <c r="C45" s="43" t="s">
        <v>92</v>
      </c>
      <c r="D45" s="30" t="s">
        <v>38</v>
      </c>
      <c r="E45" s="30" t="s">
        <v>64</v>
      </c>
      <c r="F45" s="30" t="s">
        <v>227</v>
      </c>
      <c r="G45" s="30" t="s">
        <v>19</v>
      </c>
      <c r="H45" s="30" t="s">
        <v>59</v>
      </c>
      <c r="I45" s="30" t="s">
        <v>137</v>
      </c>
      <c r="J45" s="30" t="s">
        <v>23</v>
      </c>
      <c r="K45" s="30" t="s">
        <v>5</v>
      </c>
      <c r="L45" s="30" t="s">
        <v>8</v>
      </c>
      <c r="M45" s="30" t="s">
        <v>10</v>
      </c>
      <c r="N45" s="30" t="s">
        <v>8</v>
      </c>
      <c r="O45" s="30" t="s">
        <v>7</v>
      </c>
      <c r="P45" s="30" t="s">
        <v>166</v>
      </c>
      <c r="Q45" s="30" t="s">
        <v>5</v>
      </c>
      <c r="R45" s="30" t="s">
        <v>5</v>
      </c>
      <c r="S45" s="30" t="s">
        <v>2</v>
      </c>
      <c r="T45" s="30" t="s">
        <v>173</v>
      </c>
      <c r="U45" s="30" t="s">
        <v>224</v>
      </c>
      <c r="V45" s="30" t="s">
        <v>180</v>
      </c>
      <c r="W45" s="28" t="s">
        <v>718</v>
      </c>
      <c r="X45" s="30" t="s">
        <v>174</v>
      </c>
      <c r="Y45" s="30" t="s">
        <v>174</v>
      </c>
      <c r="Z45" s="30" t="s">
        <v>180</v>
      </c>
      <c r="AA45" s="30" t="s">
        <v>180</v>
      </c>
      <c r="AB45" s="30" t="s">
        <v>5</v>
      </c>
      <c r="AC45" s="30" t="s">
        <v>5</v>
      </c>
      <c r="AD45" s="30" t="s">
        <v>5</v>
      </c>
      <c r="AE45" s="30" t="s">
        <v>123</v>
      </c>
      <c r="AF45" s="30" t="s">
        <v>12</v>
      </c>
      <c r="AG45" s="30" t="s">
        <v>12</v>
      </c>
      <c r="AH45" s="30" t="s">
        <v>2</v>
      </c>
      <c r="AI45" s="30" t="s">
        <v>11</v>
      </c>
      <c r="AJ45" s="30" t="s">
        <v>4</v>
      </c>
      <c r="AK45" s="30" t="s">
        <v>2</v>
      </c>
      <c r="AL45" s="30" t="s">
        <v>4</v>
      </c>
      <c r="AM45" s="30" t="s">
        <v>225</v>
      </c>
      <c r="AN45" s="30" t="s">
        <v>2</v>
      </c>
      <c r="AO45" s="30" t="s">
        <v>3</v>
      </c>
      <c r="AP45" s="30" t="s">
        <v>730</v>
      </c>
      <c r="AQ45" s="30" t="s">
        <v>2</v>
      </c>
    </row>
    <row r="46" spans="1:44" ht="17" x14ac:dyDescent="0.2">
      <c r="A46" s="30" t="s">
        <v>816</v>
      </c>
      <c r="B46" s="32" t="s">
        <v>223</v>
      </c>
      <c r="C46" s="43" t="s">
        <v>92</v>
      </c>
      <c r="D46" s="30" t="s">
        <v>38</v>
      </c>
      <c r="E46" s="30" t="s">
        <v>64</v>
      </c>
      <c r="F46" s="30" t="s">
        <v>806</v>
      </c>
      <c r="G46" s="30" t="s">
        <v>19</v>
      </c>
      <c r="H46" s="30" t="s">
        <v>59</v>
      </c>
      <c r="I46" s="30" t="s">
        <v>137</v>
      </c>
      <c r="J46" s="30" t="s">
        <v>25</v>
      </c>
      <c r="K46" s="30" t="s">
        <v>5</v>
      </c>
      <c r="L46" s="30" t="s">
        <v>8</v>
      </c>
      <c r="M46" s="30" t="s">
        <v>10</v>
      </c>
      <c r="N46" s="30" t="s">
        <v>8</v>
      </c>
      <c r="O46" s="30" t="s">
        <v>7</v>
      </c>
      <c r="P46" s="30" t="s">
        <v>166</v>
      </c>
      <c r="Q46" s="30" t="s">
        <v>5</v>
      </c>
      <c r="R46" s="30" t="s">
        <v>5</v>
      </c>
      <c r="S46" s="30" t="s">
        <v>2</v>
      </c>
      <c r="T46" s="30" t="s">
        <v>173</v>
      </c>
      <c r="U46" s="30" t="s">
        <v>224</v>
      </c>
      <c r="V46" s="30" t="s">
        <v>180</v>
      </c>
      <c r="W46" s="28" t="s">
        <v>718</v>
      </c>
      <c r="X46" s="30" t="s">
        <v>174</v>
      </c>
      <c r="Y46" s="30" t="s">
        <v>174</v>
      </c>
      <c r="Z46" s="30" t="s">
        <v>180</v>
      </c>
      <c r="AA46" s="30" t="s">
        <v>180</v>
      </c>
      <c r="AB46" s="30" t="s">
        <v>5</v>
      </c>
      <c r="AC46" s="30" t="s">
        <v>5</v>
      </c>
      <c r="AD46" s="30" t="s">
        <v>5</v>
      </c>
      <c r="AE46" s="30" t="s">
        <v>123</v>
      </c>
      <c r="AF46" s="30" t="s">
        <v>12</v>
      </c>
      <c r="AG46" s="30" t="s">
        <v>12</v>
      </c>
      <c r="AH46" s="30" t="s">
        <v>2</v>
      </c>
      <c r="AI46" s="30" t="s">
        <v>11</v>
      </c>
      <c r="AJ46" s="30" t="s">
        <v>4</v>
      </c>
      <c r="AK46" s="30" t="s">
        <v>2</v>
      </c>
      <c r="AL46" s="30" t="s">
        <v>4</v>
      </c>
      <c r="AM46" s="30" t="s">
        <v>225</v>
      </c>
      <c r="AN46" s="30" t="s">
        <v>2</v>
      </c>
      <c r="AO46" s="30" t="s">
        <v>3</v>
      </c>
      <c r="AP46" s="30" t="s">
        <v>730</v>
      </c>
      <c r="AQ46" s="30" t="s">
        <v>2</v>
      </c>
    </row>
    <row r="47" spans="1:44" ht="17" x14ac:dyDescent="0.2">
      <c r="A47" s="30" t="s">
        <v>143</v>
      </c>
      <c r="B47" s="32" t="s">
        <v>113</v>
      </c>
      <c r="C47" s="43" t="s">
        <v>86</v>
      </c>
      <c r="D47" s="30" t="s">
        <v>56</v>
      </c>
      <c r="E47" s="30" t="s">
        <v>298</v>
      </c>
      <c r="F47" s="30" t="s">
        <v>147</v>
      </c>
      <c r="G47" s="30" t="s">
        <v>19</v>
      </c>
      <c r="H47" s="30" t="s">
        <v>142</v>
      </c>
      <c r="I47" s="30" t="s">
        <v>137</v>
      </c>
      <c r="J47" s="30" t="s">
        <v>23</v>
      </c>
      <c r="K47" s="30" t="s">
        <v>117</v>
      </c>
      <c r="L47" s="30" t="s">
        <v>8</v>
      </c>
      <c r="M47" s="30" t="s">
        <v>10</v>
      </c>
      <c r="N47" s="30" t="s">
        <v>8</v>
      </c>
      <c r="O47" s="30" t="s">
        <v>7</v>
      </c>
      <c r="P47" s="30" t="s">
        <v>196</v>
      </c>
      <c r="Q47" s="30" t="s">
        <v>152</v>
      </c>
      <c r="R47" s="30" t="s">
        <v>2</v>
      </c>
      <c r="S47" s="30" t="s">
        <v>2</v>
      </c>
      <c r="T47" s="30" t="s">
        <v>2</v>
      </c>
      <c r="U47" s="30" t="s">
        <v>178</v>
      </c>
      <c r="V47" s="30" t="s">
        <v>173</v>
      </c>
      <c r="W47" s="28" t="s">
        <v>718</v>
      </c>
      <c r="X47" s="30" t="s">
        <v>174</v>
      </c>
      <c r="Y47" s="30" t="s">
        <v>174</v>
      </c>
      <c r="Z47" s="30" t="s">
        <v>173</v>
      </c>
      <c r="AA47" s="30" t="s">
        <v>173</v>
      </c>
      <c r="AB47" s="30" t="s">
        <v>5</v>
      </c>
      <c r="AC47" s="30" t="s">
        <v>5</v>
      </c>
      <c r="AD47" s="30" t="s">
        <v>5</v>
      </c>
      <c r="AE47" s="30" t="s">
        <v>383</v>
      </c>
      <c r="AF47" s="30" t="s">
        <v>14</v>
      </c>
      <c r="AG47" s="30" t="s">
        <v>14</v>
      </c>
      <c r="AH47" s="30" t="s">
        <v>289</v>
      </c>
      <c r="AI47" s="30" t="s">
        <v>16</v>
      </c>
      <c r="AJ47" s="30" t="s">
        <v>4</v>
      </c>
      <c r="AK47" s="30" t="s">
        <v>2</v>
      </c>
      <c r="AL47" s="30" t="s">
        <v>3</v>
      </c>
      <c r="AM47" s="30" t="s">
        <v>197</v>
      </c>
      <c r="AN47" s="30" t="s">
        <v>2</v>
      </c>
      <c r="AO47" s="30" t="s">
        <v>4</v>
      </c>
      <c r="AP47" s="30" t="s">
        <v>730</v>
      </c>
      <c r="AQ47" s="30" t="s">
        <v>3</v>
      </c>
    </row>
    <row r="48" spans="1:44" ht="17" x14ac:dyDescent="0.2">
      <c r="A48" s="30" t="s">
        <v>143</v>
      </c>
      <c r="B48" s="32" t="s">
        <v>113</v>
      </c>
      <c r="C48" s="43" t="s">
        <v>86</v>
      </c>
      <c r="D48" s="30" t="s">
        <v>143</v>
      </c>
      <c r="E48" s="30" t="s">
        <v>297</v>
      </c>
      <c r="F48" s="30" t="s">
        <v>122</v>
      </c>
      <c r="G48" s="30" t="s">
        <v>19</v>
      </c>
      <c r="H48" s="30" t="s">
        <v>142</v>
      </c>
      <c r="I48" s="30" t="s">
        <v>137</v>
      </c>
      <c r="J48" s="30" t="s">
        <v>23</v>
      </c>
      <c r="K48" s="30" t="s">
        <v>117</v>
      </c>
      <c r="L48" s="30" t="s">
        <v>8</v>
      </c>
      <c r="M48" s="30" t="s">
        <v>10</v>
      </c>
      <c r="N48" s="30" t="s">
        <v>8</v>
      </c>
      <c r="O48" s="30" t="s">
        <v>7</v>
      </c>
      <c r="P48" s="30" t="s">
        <v>196</v>
      </c>
      <c r="Q48" s="30" t="s">
        <v>152</v>
      </c>
      <c r="R48" s="30" t="s">
        <v>2</v>
      </c>
      <c r="S48" s="30" t="s">
        <v>2</v>
      </c>
      <c r="T48" s="30" t="s">
        <v>2</v>
      </c>
      <c r="U48" s="30" t="s">
        <v>178</v>
      </c>
      <c r="V48" s="30" t="s">
        <v>173</v>
      </c>
      <c r="W48" s="28" t="s">
        <v>718</v>
      </c>
      <c r="X48" s="30" t="s">
        <v>174</v>
      </c>
      <c r="Y48" s="30" t="s">
        <v>174</v>
      </c>
      <c r="Z48" s="30" t="s">
        <v>173</v>
      </c>
      <c r="AA48" s="30" t="s">
        <v>173</v>
      </c>
      <c r="AB48" s="30" t="s">
        <v>5</v>
      </c>
      <c r="AC48" s="30" t="s">
        <v>5</v>
      </c>
      <c r="AD48" s="30" t="s">
        <v>5</v>
      </c>
      <c r="AE48" s="30" t="s">
        <v>383</v>
      </c>
      <c r="AF48" s="30" t="s">
        <v>14</v>
      </c>
      <c r="AG48" s="30" t="s">
        <v>14</v>
      </c>
      <c r="AH48" s="30" t="s">
        <v>289</v>
      </c>
      <c r="AI48" s="30" t="s">
        <v>16</v>
      </c>
      <c r="AJ48" s="30" t="s">
        <v>4</v>
      </c>
      <c r="AK48" s="30" t="s">
        <v>2</v>
      </c>
      <c r="AL48" s="30" t="s">
        <v>3</v>
      </c>
      <c r="AM48" s="30" t="s">
        <v>197</v>
      </c>
      <c r="AN48" s="30" t="s">
        <v>2</v>
      </c>
      <c r="AO48" s="30" t="s">
        <v>4</v>
      </c>
      <c r="AP48" s="30" t="s">
        <v>730</v>
      </c>
      <c r="AQ48" s="30" t="s">
        <v>3</v>
      </c>
    </row>
    <row r="49" spans="1:43" ht="17" x14ac:dyDescent="0.2">
      <c r="A49" s="30" t="s">
        <v>143</v>
      </c>
      <c r="B49" s="32" t="s">
        <v>113</v>
      </c>
      <c r="C49" s="43" t="s">
        <v>86</v>
      </c>
      <c r="D49" s="30" t="s">
        <v>144</v>
      </c>
      <c r="E49" s="30" t="s">
        <v>64</v>
      </c>
      <c r="F49" s="30" t="s">
        <v>147</v>
      </c>
      <c r="G49" s="30" t="s">
        <v>19</v>
      </c>
      <c r="H49" s="30" t="s">
        <v>142</v>
      </c>
      <c r="I49" s="30" t="s">
        <v>137</v>
      </c>
      <c r="J49" s="30" t="s">
        <v>23</v>
      </c>
      <c r="K49" s="30" t="s">
        <v>117</v>
      </c>
      <c r="L49" s="30" t="s">
        <v>8</v>
      </c>
      <c r="M49" s="30" t="s">
        <v>10</v>
      </c>
      <c r="N49" s="30" t="s">
        <v>8</v>
      </c>
      <c r="O49" s="30" t="s">
        <v>7</v>
      </c>
      <c r="P49" s="30" t="s">
        <v>196</v>
      </c>
      <c r="Q49" s="30" t="s">
        <v>152</v>
      </c>
      <c r="R49" s="30" t="s">
        <v>2</v>
      </c>
      <c r="S49" s="30" t="s">
        <v>2</v>
      </c>
      <c r="T49" s="30" t="s">
        <v>2</v>
      </c>
      <c r="U49" s="30" t="s">
        <v>178</v>
      </c>
      <c r="V49" s="30" t="s">
        <v>173</v>
      </c>
      <c r="W49" s="28" t="s">
        <v>718</v>
      </c>
      <c r="X49" s="30" t="s">
        <v>174</v>
      </c>
      <c r="Y49" s="30" t="s">
        <v>174</v>
      </c>
      <c r="Z49" s="30" t="s">
        <v>173</v>
      </c>
      <c r="AA49" s="30" t="s">
        <v>173</v>
      </c>
      <c r="AB49" s="30" t="s">
        <v>5</v>
      </c>
      <c r="AC49" s="30" t="s">
        <v>5</v>
      </c>
      <c r="AD49" s="30" t="s">
        <v>5</v>
      </c>
      <c r="AE49" s="30" t="s">
        <v>383</v>
      </c>
      <c r="AF49" s="30" t="s">
        <v>14</v>
      </c>
      <c r="AG49" s="30" t="s">
        <v>14</v>
      </c>
      <c r="AH49" s="30" t="s">
        <v>289</v>
      </c>
      <c r="AI49" s="30" t="s">
        <v>16</v>
      </c>
      <c r="AJ49" s="30" t="s">
        <v>4</v>
      </c>
      <c r="AK49" s="30" t="s">
        <v>2</v>
      </c>
      <c r="AL49" s="30" t="s">
        <v>3</v>
      </c>
      <c r="AM49" s="30" t="s">
        <v>197</v>
      </c>
      <c r="AN49" s="30" t="s">
        <v>2</v>
      </c>
      <c r="AO49" s="30" t="s">
        <v>4</v>
      </c>
      <c r="AP49" s="30" t="s">
        <v>730</v>
      </c>
      <c r="AQ49" s="30" t="s">
        <v>3</v>
      </c>
    </row>
    <row r="50" spans="1:43" ht="17" x14ac:dyDescent="0.2">
      <c r="A50" s="30" t="s">
        <v>143</v>
      </c>
      <c r="B50" s="32" t="s">
        <v>113</v>
      </c>
      <c r="C50" s="43" t="s">
        <v>86</v>
      </c>
      <c r="D50" s="30" t="s">
        <v>56</v>
      </c>
      <c r="E50" s="30" t="s">
        <v>298</v>
      </c>
      <c r="F50" s="30" t="s">
        <v>146</v>
      </c>
      <c r="G50" s="30" t="s">
        <v>19</v>
      </c>
      <c r="H50" s="30" t="s">
        <v>142</v>
      </c>
      <c r="I50" s="30" t="s">
        <v>137</v>
      </c>
      <c r="J50" s="30" t="s">
        <v>23</v>
      </c>
      <c r="K50" s="30" t="s">
        <v>117</v>
      </c>
      <c r="L50" s="30" t="s">
        <v>8</v>
      </c>
      <c r="M50" s="30" t="s">
        <v>10</v>
      </c>
      <c r="N50" s="30" t="s">
        <v>8</v>
      </c>
      <c r="O50" s="30" t="s">
        <v>7</v>
      </c>
      <c r="P50" s="30" t="s">
        <v>196</v>
      </c>
      <c r="Q50" s="30" t="s">
        <v>152</v>
      </c>
      <c r="R50" s="30" t="s">
        <v>2</v>
      </c>
      <c r="S50" s="30" t="s">
        <v>2</v>
      </c>
      <c r="T50" s="30" t="s">
        <v>2</v>
      </c>
      <c r="U50" s="30" t="s">
        <v>178</v>
      </c>
      <c r="V50" s="30" t="s">
        <v>173</v>
      </c>
      <c r="W50" s="28" t="s">
        <v>718</v>
      </c>
      <c r="X50" s="30" t="s">
        <v>174</v>
      </c>
      <c r="Y50" s="30" t="s">
        <v>174</v>
      </c>
      <c r="Z50" s="30" t="s">
        <v>173</v>
      </c>
      <c r="AA50" s="30" t="s">
        <v>173</v>
      </c>
      <c r="AB50" s="30" t="s">
        <v>5</v>
      </c>
      <c r="AC50" s="30" t="s">
        <v>5</v>
      </c>
      <c r="AD50" s="30" t="s">
        <v>5</v>
      </c>
      <c r="AE50" s="30" t="s">
        <v>383</v>
      </c>
      <c r="AF50" s="30" t="s">
        <v>127</v>
      </c>
      <c r="AG50" s="30" t="s">
        <v>363</v>
      </c>
      <c r="AH50" s="30" t="s">
        <v>289</v>
      </c>
      <c r="AI50" s="30" t="s">
        <v>16</v>
      </c>
      <c r="AJ50" s="30" t="s">
        <v>4</v>
      </c>
      <c r="AK50" s="30" t="s">
        <v>2</v>
      </c>
      <c r="AL50" s="30" t="s">
        <v>3</v>
      </c>
      <c r="AM50" s="30" t="s">
        <v>197</v>
      </c>
      <c r="AN50" s="30" t="s">
        <v>2</v>
      </c>
      <c r="AO50" s="30" t="s">
        <v>4</v>
      </c>
      <c r="AP50" s="30" t="s">
        <v>730</v>
      </c>
      <c r="AQ50" s="30" t="s">
        <v>3</v>
      </c>
    </row>
    <row r="51" spans="1:43" ht="17" x14ac:dyDescent="0.2">
      <c r="A51" s="30" t="s">
        <v>143</v>
      </c>
      <c r="B51" s="32" t="s">
        <v>113</v>
      </c>
      <c r="C51" s="43" t="s">
        <v>86</v>
      </c>
      <c r="D51" s="30" t="s">
        <v>143</v>
      </c>
      <c r="E51" s="30" t="s">
        <v>297</v>
      </c>
      <c r="F51" s="30" t="s">
        <v>150</v>
      </c>
      <c r="G51" s="30" t="s">
        <v>19</v>
      </c>
      <c r="H51" s="30" t="s">
        <v>142</v>
      </c>
      <c r="I51" s="30" t="s">
        <v>137</v>
      </c>
      <c r="J51" s="30" t="s">
        <v>23</v>
      </c>
      <c r="K51" s="30" t="s">
        <v>117</v>
      </c>
      <c r="L51" s="30" t="s">
        <v>8</v>
      </c>
      <c r="M51" s="30" t="s">
        <v>10</v>
      </c>
      <c r="N51" s="30" t="s">
        <v>8</v>
      </c>
      <c r="O51" s="30" t="s">
        <v>7</v>
      </c>
      <c r="P51" s="30" t="s">
        <v>196</v>
      </c>
      <c r="Q51" s="30" t="s">
        <v>152</v>
      </c>
      <c r="R51" s="30" t="s">
        <v>2</v>
      </c>
      <c r="S51" s="30" t="s">
        <v>2</v>
      </c>
      <c r="T51" s="30" t="s">
        <v>2</v>
      </c>
      <c r="U51" s="30" t="s">
        <v>178</v>
      </c>
      <c r="V51" s="30" t="s">
        <v>173</v>
      </c>
      <c r="W51" s="28" t="s">
        <v>718</v>
      </c>
      <c r="X51" s="30" t="s">
        <v>174</v>
      </c>
      <c r="Y51" s="30" t="s">
        <v>174</v>
      </c>
      <c r="Z51" s="30" t="s">
        <v>173</v>
      </c>
      <c r="AA51" s="30" t="s">
        <v>173</v>
      </c>
      <c r="AB51" s="30" t="s">
        <v>5</v>
      </c>
      <c r="AC51" s="30" t="s">
        <v>5</v>
      </c>
      <c r="AD51" s="30" t="s">
        <v>5</v>
      </c>
      <c r="AE51" s="30" t="s">
        <v>383</v>
      </c>
      <c r="AF51" s="30" t="s">
        <v>127</v>
      </c>
      <c r="AG51" s="30" t="s">
        <v>363</v>
      </c>
      <c r="AH51" s="30" t="s">
        <v>289</v>
      </c>
      <c r="AI51" s="30" t="s">
        <v>16</v>
      </c>
      <c r="AJ51" s="30" t="s">
        <v>4</v>
      </c>
      <c r="AK51" s="30" t="s">
        <v>2</v>
      </c>
      <c r="AL51" s="30" t="s">
        <v>3</v>
      </c>
      <c r="AM51" s="30" t="s">
        <v>197</v>
      </c>
      <c r="AN51" s="30" t="s">
        <v>2</v>
      </c>
      <c r="AO51" s="30" t="s">
        <v>4</v>
      </c>
      <c r="AP51" s="30" t="s">
        <v>730</v>
      </c>
      <c r="AQ51" s="30" t="s">
        <v>3</v>
      </c>
    </row>
    <row r="52" spans="1:43" ht="17" x14ac:dyDescent="0.2">
      <c r="A52" s="30" t="s">
        <v>143</v>
      </c>
      <c r="B52" s="32" t="s">
        <v>113</v>
      </c>
      <c r="C52" s="43" t="s">
        <v>86</v>
      </c>
      <c r="D52" s="30" t="s">
        <v>144</v>
      </c>
      <c r="E52" s="30" t="s">
        <v>64</v>
      </c>
      <c r="F52" s="30" t="s">
        <v>48</v>
      </c>
      <c r="G52" s="30" t="s">
        <v>19</v>
      </c>
      <c r="H52" s="30" t="s">
        <v>142</v>
      </c>
      <c r="I52" s="30" t="s">
        <v>137</v>
      </c>
      <c r="J52" s="30" t="s">
        <v>23</v>
      </c>
      <c r="K52" s="30" t="s">
        <v>117</v>
      </c>
      <c r="L52" s="30" t="s">
        <v>8</v>
      </c>
      <c r="M52" s="30" t="s">
        <v>10</v>
      </c>
      <c r="N52" s="30" t="s">
        <v>8</v>
      </c>
      <c r="O52" s="30" t="s">
        <v>7</v>
      </c>
      <c r="P52" s="30" t="s">
        <v>196</v>
      </c>
      <c r="Q52" s="30" t="s">
        <v>152</v>
      </c>
      <c r="R52" s="30" t="s">
        <v>2</v>
      </c>
      <c r="S52" s="30" t="s">
        <v>2</v>
      </c>
      <c r="T52" s="30" t="s">
        <v>2</v>
      </c>
      <c r="U52" s="30" t="s">
        <v>178</v>
      </c>
      <c r="V52" s="30" t="s">
        <v>173</v>
      </c>
      <c r="W52" s="28" t="s">
        <v>718</v>
      </c>
      <c r="X52" s="30" t="s">
        <v>174</v>
      </c>
      <c r="Y52" s="30" t="s">
        <v>174</v>
      </c>
      <c r="Z52" s="30" t="s">
        <v>173</v>
      </c>
      <c r="AA52" s="30" t="s">
        <v>173</v>
      </c>
      <c r="AB52" s="30" t="s">
        <v>5</v>
      </c>
      <c r="AC52" s="30" t="s">
        <v>5</v>
      </c>
      <c r="AD52" s="30" t="s">
        <v>5</v>
      </c>
      <c r="AE52" s="30" t="s">
        <v>383</v>
      </c>
      <c r="AF52" s="30" t="s">
        <v>127</v>
      </c>
      <c r="AG52" s="30" t="s">
        <v>363</v>
      </c>
      <c r="AH52" s="30" t="s">
        <v>289</v>
      </c>
      <c r="AI52" s="30" t="s">
        <v>16</v>
      </c>
      <c r="AJ52" s="30" t="s">
        <v>4</v>
      </c>
      <c r="AK52" s="30" t="s">
        <v>2</v>
      </c>
      <c r="AL52" s="30" t="s">
        <v>3</v>
      </c>
      <c r="AM52" s="30" t="s">
        <v>197</v>
      </c>
      <c r="AN52" s="30" t="s">
        <v>2</v>
      </c>
      <c r="AO52" s="30" t="s">
        <v>4</v>
      </c>
      <c r="AP52" s="30" t="s">
        <v>730</v>
      </c>
      <c r="AQ52" s="30" t="s">
        <v>3</v>
      </c>
    </row>
    <row r="53" spans="1:43" ht="17" x14ac:dyDescent="0.2">
      <c r="A53" s="30" t="s">
        <v>143</v>
      </c>
      <c r="B53" s="32" t="s">
        <v>113</v>
      </c>
      <c r="C53" s="43" t="s">
        <v>86</v>
      </c>
      <c r="D53" s="30" t="s">
        <v>56</v>
      </c>
      <c r="E53" s="30" t="s">
        <v>298</v>
      </c>
      <c r="F53" s="30" t="s">
        <v>107</v>
      </c>
      <c r="G53" s="30" t="s">
        <v>19</v>
      </c>
      <c r="H53" s="30" t="s">
        <v>142</v>
      </c>
      <c r="I53" s="30" t="s">
        <v>137</v>
      </c>
      <c r="J53" s="30" t="s">
        <v>23</v>
      </c>
      <c r="K53" s="30" t="s">
        <v>117</v>
      </c>
      <c r="L53" s="30" t="s">
        <v>8</v>
      </c>
      <c r="M53" s="30" t="s">
        <v>10</v>
      </c>
      <c r="N53" s="30" t="s">
        <v>8</v>
      </c>
      <c r="O53" s="30" t="s">
        <v>7</v>
      </c>
      <c r="P53" s="30" t="s">
        <v>196</v>
      </c>
      <c r="Q53" s="30" t="s">
        <v>152</v>
      </c>
      <c r="R53" s="30" t="s">
        <v>2</v>
      </c>
      <c r="S53" s="30" t="s">
        <v>2</v>
      </c>
      <c r="T53" s="30" t="s">
        <v>2</v>
      </c>
      <c r="U53" s="30" t="s">
        <v>178</v>
      </c>
      <c r="V53" s="30" t="s">
        <v>173</v>
      </c>
      <c r="W53" s="28" t="s">
        <v>718</v>
      </c>
      <c r="X53" s="30" t="s">
        <v>174</v>
      </c>
      <c r="Y53" s="30" t="s">
        <v>174</v>
      </c>
      <c r="Z53" s="30" t="s">
        <v>173</v>
      </c>
      <c r="AA53" s="30" t="s">
        <v>173</v>
      </c>
      <c r="AB53" s="30" t="s">
        <v>5</v>
      </c>
      <c r="AC53" s="30" t="s">
        <v>5</v>
      </c>
      <c r="AD53" s="30" t="s">
        <v>5</v>
      </c>
      <c r="AE53" s="30" t="s">
        <v>383</v>
      </c>
      <c r="AF53" s="30" t="s">
        <v>105</v>
      </c>
      <c r="AG53" s="30" t="s">
        <v>365</v>
      </c>
      <c r="AH53" s="30" t="s">
        <v>289</v>
      </c>
      <c r="AI53" s="30" t="s">
        <v>16</v>
      </c>
      <c r="AJ53" s="30" t="s">
        <v>4</v>
      </c>
      <c r="AK53" s="30" t="s">
        <v>2</v>
      </c>
      <c r="AL53" s="30" t="s">
        <v>3</v>
      </c>
      <c r="AM53" s="30" t="s">
        <v>197</v>
      </c>
      <c r="AN53" s="30" t="s">
        <v>2</v>
      </c>
      <c r="AO53" s="30" t="s">
        <v>4</v>
      </c>
      <c r="AP53" s="30" t="s">
        <v>730</v>
      </c>
      <c r="AQ53" s="30" t="s">
        <v>3</v>
      </c>
    </row>
    <row r="54" spans="1:43" ht="17" x14ac:dyDescent="0.2">
      <c r="A54" s="30" t="s">
        <v>143</v>
      </c>
      <c r="B54" s="32" t="s">
        <v>113</v>
      </c>
      <c r="C54" s="43" t="s">
        <v>86</v>
      </c>
      <c r="D54" s="30" t="s">
        <v>143</v>
      </c>
      <c r="E54" s="30" t="s">
        <v>297</v>
      </c>
      <c r="F54" s="30" t="s">
        <v>41</v>
      </c>
      <c r="G54" s="30" t="s">
        <v>19</v>
      </c>
      <c r="H54" s="30" t="s">
        <v>142</v>
      </c>
      <c r="I54" s="30" t="s">
        <v>137</v>
      </c>
      <c r="J54" s="30" t="s">
        <v>23</v>
      </c>
      <c r="K54" s="30" t="s">
        <v>117</v>
      </c>
      <c r="L54" s="30" t="s">
        <v>8</v>
      </c>
      <c r="M54" s="30" t="s">
        <v>10</v>
      </c>
      <c r="N54" s="30" t="s">
        <v>8</v>
      </c>
      <c r="O54" s="30" t="s">
        <v>7</v>
      </c>
      <c r="P54" s="30" t="s">
        <v>196</v>
      </c>
      <c r="Q54" s="30" t="s">
        <v>152</v>
      </c>
      <c r="R54" s="30" t="s">
        <v>2</v>
      </c>
      <c r="S54" s="30" t="s">
        <v>2</v>
      </c>
      <c r="T54" s="30" t="s">
        <v>2</v>
      </c>
      <c r="U54" s="30" t="s">
        <v>178</v>
      </c>
      <c r="V54" s="30" t="s">
        <v>173</v>
      </c>
      <c r="W54" s="28" t="s">
        <v>718</v>
      </c>
      <c r="X54" s="30" t="s">
        <v>174</v>
      </c>
      <c r="Y54" s="30" t="s">
        <v>174</v>
      </c>
      <c r="Z54" s="30" t="s">
        <v>173</v>
      </c>
      <c r="AA54" s="30" t="s">
        <v>173</v>
      </c>
      <c r="AB54" s="30" t="s">
        <v>5</v>
      </c>
      <c r="AC54" s="30" t="s">
        <v>5</v>
      </c>
      <c r="AD54" s="30" t="s">
        <v>5</v>
      </c>
      <c r="AE54" s="30" t="s">
        <v>383</v>
      </c>
      <c r="AF54" s="30" t="s">
        <v>105</v>
      </c>
      <c r="AG54" s="30" t="s">
        <v>365</v>
      </c>
      <c r="AH54" s="30" t="s">
        <v>289</v>
      </c>
      <c r="AI54" s="30" t="s">
        <v>16</v>
      </c>
      <c r="AJ54" s="30" t="s">
        <v>4</v>
      </c>
      <c r="AK54" s="30" t="s">
        <v>2</v>
      </c>
      <c r="AL54" s="30" t="s">
        <v>3</v>
      </c>
      <c r="AM54" s="30" t="s">
        <v>197</v>
      </c>
      <c r="AN54" s="30" t="s">
        <v>2</v>
      </c>
      <c r="AO54" s="30" t="s">
        <v>4</v>
      </c>
      <c r="AP54" s="30" t="s">
        <v>730</v>
      </c>
      <c r="AQ54" s="30" t="s">
        <v>3</v>
      </c>
    </row>
    <row r="55" spans="1:43" ht="17" x14ac:dyDescent="0.2">
      <c r="A55" s="30" t="s">
        <v>143</v>
      </c>
      <c r="B55" s="32" t="s">
        <v>113</v>
      </c>
      <c r="C55" s="43" t="s">
        <v>86</v>
      </c>
      <c r="D55" s="30" t="s">
        <v>144</v>
      </c>
      <c r="E55" s="30" t="s">
        <v>64</v>
      </c>
      <c r="F55" s="30" t="s">
        <v>151</v>
      </c>
      <c r="G55" s="30" t="s">
        <v>19</v>
      </c>
      <c r="H55" s="30" t="s">
        <v>142</v>
      </c>
      <c r="I55" s="30" t="s">
        <v>137</v>
      </c>
      <c r="J55" s="30" t="s">
        <v>23</v>
      </c>
      <c r="K55" s="30" t="s">
        <v>117</v>
      </c>
      <c r="L55" s="30" t="s">
        <v>8</v>
      </c>
      <c r="M55" s="30" t="s">
        <v>10</v>
      </c>
      <c r="N55" s="30" t="s">
        <v>8</v>
      </c>
      <c r="O55" s="30" t="s">
        <v>7</v>
      </c>
      <c r="P55" s="30" t="s">
        <v>196</v>
      </c>
      <c r="Q55" s="30" t="s">
        <v>152</v>
      </c>
      <c r="R55" s="30" t="s">
        <v>2</v>
      </c>
      <c r="S55" s="30" t="s">
        <v>2</v>
      </c>
      <c r="T55" s="30" t="s">
        <v>2</v>
      </c>
      <c r="U55" s="30" t="s">
        <v>178</v>
      </c>
      <c r="V55" s="30" t="s">
        <v>173</v>
      </c>
      <c r="W55" s="28" t="s">
        <v>718</v>
      </c>
      <c r="X55" s="30" t="s">
        <v>174</v>
      </c>
      <c r="Y55" s="30" t="s">
        <v>174</v>
      </c>
      <c r="Z55" s="30" t="s">
        <v>173</v>
      </c>
      <c r="AA55" s="30" t="s">
        <v>173</v>
      </c>
      <c r="AB55" s="30" t="s">
        <v>5</v>
      </c>
      <c r="AC55" s="30" t="s">
        <v>5</v>
      </c>
      <c r="AD55" s="30" t="s">
        <v>5</v>
      </c>
      <c r="AE55" s="30" t="s">
        <v>383</v>
      </c>
      <c r="AF55" s="30" t="s">
        <v>105</v>
      </c>
      <c r="AG55" s="30" t="s">
        <v>365</v>
      </c>
      <c r="AH55" s="30" t="s">
        <v>289</v>
      </c>
      <c r="AI55" s="30" t="s">
        <v>16</v>
      </c>
      <c r="AJ55" s="30" t="s">
        <v>4</v>
      </c>
      <c r="AK55" s="30" t="s">
        <v>2</v>
      </c>
      <c r="AL55" s="30" t="s">
        <v>3</v>
      </c>
      <c r="AM55" s="30" t="s">
        <v>197</v>
      </c>
      <c r="AN55" s="30" t="s">
        <v>2</v>
      </c>
      <c r="AO55" s="30" t="s">
        <v>4</v>
      </c>
      <c r="AP55" s="30" t="s">
        <v>730</v>
      </c>
      <c r="AQ55" s="30" t="s">
        <v>3</v>
      </c>
    </row>
    <row r="56" spans="1:43" ht="17" x14ac:dyDescent="0.2">
      <c r="A56" s="30" t="s">
        <v>143</v>
      </c>
      <c r="B56" s="32" t="s">
        <v>113</v>
      </c>
      <c r="C56" s="43" t="s">
        <v>86</v>
      </c>
      <c r="D56" s="30" t="s">
        <v>56</v>
      </c>
      <c r="E56" s="30" t="s">
        <v>298</v>
      </c>
      <c r="F56" s="30" t="s">
        <v>145</v>
      </c>
      <c r="G56" s="30" t="s">
        <v>19</v>
      </c>
      <c r="H56" s="30" t="s">
        <v>142</v>
      </c>
      <c r="I56" s="30" t="s">
        <v>137</v>
      </c>
      <c r="J56" s="30" t="s">
        <v>23</v>
      </c>
      <c r="K56" s="30" t="s">
        <v>117</v>
      </c>
      <c r="L56" s="30" t="s">
        <v>8</v>
      </c>
      <c r="M56" s="30" t="s">
        <v>10</v>
      </c>
      <c r="N56" s="30" t="s">
        <v>8</v>
      </c>
      <c r="O56" s="30" t="s">
        <v>7</v>
      </c>
      <c r="P56" s="30" t="s">
        <v>196</v>
      </c>
      <c r="Q56" s="30" t="s">
        <v>152</v>
      </c>
      <c r="R56" s="30" t="s">
        <v>2</v>
      </c>
      <c r="S56" s="30" t="s">
        <v>2</v>
      </c>
      <c r="T56" s="30" t="s">
        <v>2</v>
      </c>
      <c r="U56" s="30" t="s">
        <v>178</v>
      </c>
      <c r="V56" s="30" t="s">
        <v>173</v>
      </c>
      <c r="W56" s="28" t="s">
        <v>718</v>
      </c>
      <c r="X56" s="30" t="s">
        <v>174</v>
      </c>
      <c r="Y56" s="30" t="s">
        <v>174</v>
      </c>
      <c r="Z56" s="30" t="s">
        <v>173</v>
      </c>
      <c r="AA56" s="30" t="s">
        <v>173</v>
      </c>
      <c r="AB56" s="30" t="s">
        <v>5</v>
      </c>
      <c r="AC56" s="30" t="s">
        <v>5</v>
      </c>
      <c r="AD56" s="30" t="s">
        <v>5</v>
      </c>
      <c r="AE56" s="30" t="s">
        <v>383</v>
      </c>
      <c r="AF56" s="30" t="s">
        <v>128</v>
      </c>
      <c r="AG56" s="30" t="s">
        <v>364</v>
      </c>
      <c r="AH56" s="30" t="s">
        <v>289</v>
      </c>
      <c r="AI56" s="30" t="s">
        <v>16</v>
      </c>
      <c r="AJ56" s="30" t="s">
        <v>4</v>
      </c>
      <c r="AK56" s="30" t="s">
        <v>2</v>
      </c>
      <c r="AL56" s="30" t="s">
        <v>3</v>
      </c>
      <c r="AM56" s="30" t="s">
        <v>197</v>
      </c>
      <c r="AN56" s="30" t="s">
        <v>2</v>
      </c>
      <c r="AO56" s="30" t="s">
        <v>4</v>
      </c>
      <c r="AP56" s="30" t="s">
        <v>730</v>
      </c>
      <c r="AQ56" s="30" t="s">
        <v>3</v>
      </c>
    </row>
    <row r="57" spans="1:43" ht="17" x14ac:dyDescent="0.2">
      <c r="A57" s="30" t="s">
        <v>143</v>
      </c>
      <c r="B57" s="32" t="s">
        <v>113</v>
      </c>
      <c r="C57" s="43" t="s">
        <v>86</v>
      </c>
      <c r="D57" s="30" t="s">
        <v>143</v>
      </c>
      <c r="E57" s="30" t="s">
        <v>297</v>
      </c>
      <c r="F57" s="30" t="s">
        <v>149</v>
      </c>
      <c r="G57" s="30" t="s">
        <v>19</v>
      </c>
      <c r="H57" s="30" t="s">
        <v>142</v>
      </c>
      <c r="I57" s="30" t="s">
        <v>137</v>
      </c>
      <c r="J57" s="30" t="s">
        <v>23</v>
      </c>
      <c r="K57" s="30" t="s">
        <v>117</v>
      </c>
      <c r="L57" s="30" t="s">
        <v>8</v>
      </c>
      <c r="M57" s="30" t="s">
        <v>10</v>
      </c>
      <c r="N57" s="30" t="s">
        <v>8</v>
      </c>
      <c r="O57" s="30" t="s">
        <v>7</v>
      </c>
      <c r="P57" s="30" t="s">
        <v>196</v>
      </c>
      <c r="Q57" s="30" t="s">
        <v>152</v>
      </c>
      <c r="R57" s="30" t="s">
        <v>2</v>
      </c>
      <c r="S57" s="30" t="s">
        <v>2</v>
      </c>
      <c r="T57" s="30" t="s">
        <v>2</v>
      </c>
      <c r="U57" s="30" t="s">
        <v>178</v>
      </c>
      <c r="V57" s="30" t="s">
        <v>173</v>
      </c>
      <c r="W57" s="28" t="s">
        <v>718</v>
      </c>
      <c r="X57" s="30" t="s">
        <v>174</v>
      </c>
      <c r="Y57" s="30" t="s">
        <v>174</v>
      </c>
      <c r="Z57" s="30" t="s">
        <v>173</v>
      </c>
      <c r="AA57" s="30" t="s">
        <v>173</v>
      </c>
      <c r="AB57" s="30" t="s">
        <v>5</v>
      </c>
      <c r="AC57" s="30" t="s">
        <v>5</v>
      </c>
      <c r="AD57" s="30" t="s">
        <v>5</v>
      </c>
      <c r="AE57" s="30" t="s">
        <v>383</v>
      </c>
      <c r="AF57" s="30" t="s">
        <v>128</v>
      </c>
      <c r="AG57" s="30" t="s">
        <v>364</v>
      </c>
      <c r="AH57" s="30" t="s">
        <v>289</v>
      </c>
      <c r="AI57" s="30" t="s">
        <v>16</v>
      </c>
      <c r="AJ57" s="30" t="s">
        <v>4</v>
      </c>
      <c r="AK57" s="30" t="s">
        <v>2</v>
      </c>
      <c r="AL57" s="30" t="s">
        <v>3</v>
      </c>
      <c r="AM57" s="30" t="s">
        <v>197</v>
      </c>
      <c r="AN57" s="30" t="s">
        <v>2</v>
      </c>
      <c r="AO57" s="30" t="s">
        <v>4</v>
      </c>
      <c r="AP57" s="30" t="s">
        <v>730</v>
      </c>
      <c r="AQ57" s="30" t="s">
        <v>3</v>
      </c>
    </row>
    <row r="58" spans="1:43" ht="17" x14ac:dyDescent="0.2">
      <c r="A58" s="30" t="s">
        <v>143</v>
      </c>
      <c r="B58" s="32" t="s">
        <v>113</v>
      </c>
      <c r="C58" s="43" t="s">
        <v>86</v>
      </c>
      <c r="D58" s="30" t="s">
        <v>144</v>
      </c>
      <c r="E58" s="30" t="s">
        <v>64</v>
      </c>
      <c r="F58" s="30" t="s">
        <v>125</v>
      </c>
      <c r="G58" s="30" t="s">
        <v>19</v>
      </c>
      <c r="H58" s="30" t="s">
        <v>142</v>
      </c>
      <c r="I58" s="30" t="s">
        <v>137</v>
      </c>
      <c r="J58" s="30" t="s">
        <v>23</v>
      </c>
      <c r="K58" s="30" t="s">
        <v>117</v>
      </c>
      <c r="L58" s="30" t="s">
        <v>8</v>
      </c>
      <c r="M58" s="30" t="s">
        <v>10</v>
      </c>
      <c r="N58" s="30" t="s">
        <v>8</v>
      </c>
      <c r="O58" s="30" t="s">
        <v>7</v>
      </c>
      <c r="P58" s="30" t="s">
        <v>196</v>
      </c>
      <c r="Q58" s="30" t="s">
        <v>152</v>
      </c>
      <c r="R58" s="30" t="s">
        <v>2</v>
      </c>
      <c r="S58" s="30" t="s">
        <v>2</v>
      </c>
      <c r="T58" s="30" t="s">
        <v>2</v>
      </c>
      <c r="U58" s="30" t="s">
        <v>178</v>
      </c>
      <c r="V58" s="30" t="s">
        <v>173</v>
      </c>
      <c r="W58" s="28" t="s">
        <v>718</v>
      </c>
      <c r="X58" s="30" t="s">
        <v>174</v>
      </c>
      <c r="Y58" s="30" t="s">
        <v>174</v>
      </c>
      <c r="Z58" s="30" t="s">
        <v>173</v>
      </c>
      <c r="AA58" s="30" t="s">
        <v>173</v>
      </c>
      <c r="AB58" s="30" t="s">
        <v>5</v>
      </c>
      <c r="AC58" s="30" t="s">
        <v>5</v>
      </c>
      <c r="AD58" s="30" t="s">
        <v>5</v>
      </c>
      <c r="AE58" s="30" t="s">
        <v>383</v>
      </c>
      <c r="AF58" s="30" t="s">
        <v>128</v>
      </c>
      <c r="AG58" s="30" t="s">
        <v>364</v>
      </c>
      <c r="AH58" s="30" t="s">
        <v>289</v>
      </c>
      <c r="AI58" s="30" t="s">
        <v>16</v>
      </c>
      <c r="AJ58" s="30" t="s">
        <v>4</v>
      </c>
      <c r="AK58" s="30" t="s">
        <v>2</v>
      </c>
      <c r="AL58" s="30" t="s">
        <v>3</v>
      </c>
      <c r="AM58" s="30" t="s">
        <v>197</v>
      </c>
      <c r="AN58" s="30" t="s">
        <v>2</v>
      </c>
      <c r="AO58" s="30" t="s">
        <v>4</v>
      </c>
      <c r="AP58" s="30" t="s">
        <v>730</v>
      </c>
      <c r="AQ58" s="30" t="s">
        <v>3</v>
      </c>
    </row>
    <row r="59" spans="1:43" ht="17" x14ac:dyDescent="0.2">
      <c r="A59" s="30" t="s">
        <v>817</v>
      </c>
      <c r="B59" s="32" t="s">
        <v>167</v>
      </c>
      <c r="C59" s="43" t="s">
        <v>92</v>
      </c>
      <c r="D59" s="30" t="s">
        <v>716</v>
      </c>
      <c r="E59" s="30" t="s">
        <v>298</v>
      </c>
      <c r="F59" s="30" t="s">
        <v>181</v>
      </c>
      <c r="G59" s="30" t="s">
        <v>19</v>
      </c>
      <c r="H59" s="30" t="s">
        <v>2</v>
      </c>
      <c r="I59" s="30" t="s">
        <v>137</v>
      </c>
      <c r="J59" s="30" t="s">
        <v>18</v>
      </c>
      <c r="K59" s="30" t="s">
        <v>117</v>
      </c>
      <c r="L59" s="30" t="s">
        <v>20</v>
      </c>
      <c r="M59" s="30" t="s">
        <v>52</v>
      </c>
      <c r="N59" s="30" t="s">
        <v>20</v>
      </c>
      <c r="O59" s="30" t="s">
        <v>7</v>
      </c>
      <c r="P59" s="30" t="s">
        <v>207</v>
      </c>
      <c r="Q59" s="30" t="s">
        <v>206</v>
      </c>
      <c r="R59" s="30" t="s">
        <v>2</v>
      </c>
      <c r="S59" s="30" t="s">
        <v>2</v>
      </c>
      <c r="T59" s="30" t="s">
        <v>2</v>
      </c>
      <c r="U59" s="30" t="s">
        <v>183</v>
      </c>
      <c r="V59" s="30" t="s">
        <v>182</v>
      </c>
      <c r="W59" s="30" t="s">
        <v>719</v>
      </c>
      <c r="X59" s="30" t="s">
        <v>174</v>
      </c>
      <c r="Y59" s="30" t="s">
        <v>174</v>
      </c>
      <c r="Z59" s="30" t="s">
        <v>183</v>
      </c>
      <c r="AA59" s="30" t="s">
        <v>178</v>
      </c>
      <c r="AB59" s="30" t="s">
        <v>208</v>
      </c>
      <c r="AC59" s="30" t="s">
        <v>5</v>
      </c>
      <c r="AD59" s="30" t="s">
        <v>175</v>
      </c>
      <c r="AE59" s="30" t="s">
        <v>123</v>
      </c>
      <c r="AF59" s="28" t="s">
        <v>209</v>
      </c>
      <c r="AG59" s="28" t="s">
        <v>368</v>
      </c>
      <c r="AH59" s="28" t="s">
        <v>2</v>
      </c>
      <c r="AI59" s="28" t="s">
        <v>126</v>
      </c>
      <c r="AJ59" s="28" t="s">
        <v>4</v>
      </c>
      <c r="AK59" s="28" t="s">
        <v>2</v>
      </c>
      <c r="AL59" s="28" t="s">
        <v>4</v>
      </c>
      <c r="AM59" s="30" t="s">
        <v>2</v>
      </c>
      <c r="AN59" s="30" t="s">
        <v>2</v>
      </c>
      <c r="AO59" s="30" t="s">
        <v>3</v>
      </c>
      <c r="AP59" s="30" t="s">
        <v>730</v>
      </c>
      <c r="AQ59" s="30" t="s">
        <v>2</v>
      </c>
    </row>
    <row r="60" spans="1:43" ht="17" x14ac:dyDescent="0.2">
      <c r="A60" s="30" t="s">
        <v>817</v>
      </c>
      <c r="B60" s="32" t="s">
        <v>167</v>
      </c>
      <c r="C60" s="43" t="s">
        <v>92</v>
      </c>
      <c r="D60" s="30" t="s">
        <v>716</v>
      </c>
      <c r="E60" s="30" t="s">
        <v>298</v>
      </c>
      <c r="F60" s="30" t="s">
        <v>68</v>
      </c>
      <c r="G60" s="30" t="s">
        <v>19</v>
      </c>
      <c r="H60" s="30" t="s">
        <v>2</v>
      </c>
      <c r="I60" s="30" t="s">
        <v>137</v>
      </c>
      <c r="J60" s="30" t="s">
        <v>18</v>
      </c>
      <c r="K60" s="30" t="s">
        <v>117</v>
      </c>
      <c r="L60" s="30" t="s">
        <v>27</v>
      </c>
      <c r="M60" s="30" t="s">
        <v>52</v>
      </c>
      <c r="N60" s="30" t="s">
        <v>27</v>
      </c>
      <c r="O60" s="30" t="s">
        <v>7</v>
      </c>
      <c r="P60" s="30" t="s">
        <v>207</v>
      </c>
      <c r="Q60" s="30" t="s">
        <v>206</v>
      </c>
      <c r="R60" s="30" t="s">
        <v>2</v>
      </c>
      <c r="S60" s="30" t="s">
        <v>2</v>
      </c>
      <c r="T60" s="30" t="s">
        <v>2</v>
      </c>
      <c r="U60" s="30" t="s">
        <v>183</v>
      </c>
      <c r="V60" s="30" t="s">
        <v>182</v>
      </c>
      <c r="W60" s="30" t="s">
        <v>719</v>
      </c>
      <c r="X60" s="30" t="s">
        <v>174</v>
      </c>
      <c r="Y60" s="30" t="s">
        <v>174</v>
      </c>
      <c r="Z60" s="30" t="s">
        <v>183</v>
      </c>
      <c r="AA60" s="30" t="s">
        <v>178</v>
      </c>
      <c r="AB60" s="30" t="s">
        <v>208</v>
      </c>
      <c r="AC60" s="30" t="s">
        <v>5</v>
      </c>
      <c r="AD60" s="30" t="s">
        <v>175</v>
      </c>
      <c r="AE60" s="30" t="s">
        <v>123</v>
      </c>
      <c r="AF60" s="28" t="s">
        <v>209</v>
      </c>
      <c r="AG60" s="28" t="s">
        <v>368</v>
      </c>
      <c r="AH60" s="28" t="s">
        <v>2</v>
      </c>
      <c r="AI60" s="28" t="s">
        <v>126</v>
      </c>
      <c r="AJ60" s="28" t="s">
        <v>4</v>
      </c>
      <c r="AK60" s="28" t="s">
        <v>2</v>
      </c>
      <c r="AL60" s="28" t="s">
        <v>4</v>
      </c>
      <c r="AM60" s="30" t="s">
        <v>2</v>
      </c>
      <c r="AN60" s="30" t="s">
        <v>2</v>
      </c>
      <c r="AO60" s="30" t="s">
        <v>3</v>
      </c>
      <c r="AP60" s="30" t="s">
        <v>730</v>
      </c>
      <c r="AQ60" s="30" t="s">
        <v>2</v>
      </c>
    </row>
    <row r="61" spans="1:43" ht="17" x14ac:dyDescent="0.2">
      <c r="A61" s="30" t="s">
        <v>32</v>
      </c>
      <c r="B61" s="32" t="s">
        <v>154</v>
      </c>
      <c r="C61" s="43" t="s">
        <v>83</v>
      </c>
      <c r="D61" s="30" t="s">
        <v>57</v>
      </c>
      <c r="E61" s="30" t="s">
        <v>298</v>
      </c>
      <c r="F61" s="30" t="s">
        <v>157</v>
      </c>
      <c r="G61" s="30" t="s">
        <v>19</v>
      </c>
      <c r="H61" s="30" t="s">
        <v>59</v>
      </c>
      <c r="I61" s="30" t="s">
        <v>137</v>
      </c>
      <c r="J61" s="30" t="s">
        <v>18</v>
      </c>
      <c r="K61" s="30" t="s">
        <v>20</v>
      </c>
      <c r="L61" s="30" t="s">
        <v>20</v>
      </c>
      <c r="M61" s="30" t="s">
        <v>52</v>
      </c>
      <c r="N61" s="30" t="s">
        <v>2</v>
      </c>
      <c r="O61" s="30" t="s">
        <v>6</v>
      </c>
      <c r="P61" s="30" t="s">
        <v>164</v>
      </c>
      <c r="Q61" s="30" t="s">
        <v>5</v>
      </c>
      <c r="R61" s="30" t="s">
        <v>2</v>
      </c>
      <c r="S61" s="30" t="s">
        <v>2</v>
      </c>
      <c r="T61" s="30" t="s">
        <v>2</v>
      </c>
      <c r="U61" s="30" t="s">
        <v>175</v>
      </c>
      <c r="V61" s="30" t="s">
        <v>175</v>
      </c>
      <c r="W61" s="30" t="s">
        <v>719</v>
      </c>
      <c r="X61" s="30" t="s">
        <v>174</v>
      </c>
      <c r="Y61" s="30" t="s">
        <v>175</v>
      </c>
      <c r="Z61" s="30" t="s">
        <v>185</v>
      </c>
      <c r="AA61" s="30" t="s">
        <v>173</v>
      </c>
      <c r="AB61" s="30" t="s">
        <v>138</v>
      </c>
      <c r="AC61" s="30" t="s">
        <v>186</v>
      </c>
      <c r="AD61" s="30" t="s">
        <v>5</v>
      </c>
      <c r="AE61" s="30" t="s">
        <v>383</v>
      </c>
      <c r="AF61" s="30" t="s">
        <v>14</v>
      </c>
      <c r="AG61" s="30" t="s">
        <v>14</v>
      </c>
      <c r="AH61" s="30" t="s">
        <v>289</v>
      </c>
      <c r="AI61" s="28" t="s">
        <v>16</v>
      </c>
      <c r="AJ61" s="28" t="s">
        <v>4</v>
      </c>
      <c r="AK61" s="28" t="s">
        <v>2</v>
      </c>
      <c r="AL61" s="28" t="s">
        <v>4</v>
      </c>
      <c r="AM61" s="30" t="s">
        <v>118</v>
      </c>
      <c r="AN61" s="30" t="s">
        <v>322</v>
      </c>
      <c r="AO61" s="30" t="s">
        <v>3</v>
      </c>
      <c r="AP61" s="30" t="s">
        <v>730</v>
      </c>
      <c r="AQ61" s="30" t="s">
        <v>4</v>
      </c>
    </row>
    <row r="62" spans="1:43" ht="17" x14ac:dyDescent="0.2">
      <c r="A62" s="30" t="s">
        <v>32</v>
      </c>
      <c r="B62" s="32" t="s">
        <v>154</v>
      </c>
      <c r="C62" s="43" t="s">
        <v>83</v>
      </c>
      <c r="D62" s="30" t="s">
        <v>57</v>
      </c>
      <c r="E62" s="30" t="s">
        <v>298</v>
      </c>
      <c r="F62" s="30" t="s">
        <v>159</v>
      </c>
      <c r="G62" s="30" t="s">
        <v>19</v>
      </c>
      <c r="H62" s="30" t="s">
        <v>59</v>
      </c>
      <c r="I62" s="30" t="s">
        <v>137</v>
      </c>
      <c r="J62" s="30" t="s">
        <v>18</v>
      </c>
      <c r="K62" s="30" t="s">
        <v>20</v>
      </c>
      <c r="L62" s="30" t="s">
        <v>20</v>
      </c>
      <c r="M62" s="30" t="s">
        <v>52</v>
      </c>
      <c r="N62" s="30" t="s">
        <v>2</v>
      </c>
      <c r="O62" s="30" t="s">
        <v>6</v>
      </c>
      <c r="P62" s="30" t="s">
        <v>164</v>
      </c>
      <c r="Q62" s="30" t="s">
        <v>5</v>
      </c>
      <c r="R62" s="30" t="s">
        <v>2</v>
      </c>
      <c r="S62" s="30" t="s">
        <v>2</v>
      </c>
      <c r="T62" s="30" t="s">
        <v>2</v>
      </c>
      <c r="U62" s="30" t="s">
        <v>175</v>
      </c>
      <c r="V62" s="30" t="s">
        <v>175</v>
      </c>
      <c r="W62" s="30" t="s">
        <v>719</v>
      </c>
      <c r="X62" s="30" t="s">
        <v>174</v>
      </c>
      <c r="Y62" s="30" t="s">
        <v>175</v>
      </c>
      <c r="Z62" s="30" t="s">
        <v>185</v>
      </c>
      <c r="AA62" s="30" t="s">
        <v>173</v>
      </c>
      <c r="AB62" s="30" t="s">
        <v>138</v>
      </c>
      <c r="AC62" s="30" t="s">
        <v>186</v>
      </c>
      <c r="AD62" s="30" t="s">
        <v>5</v>
      </c>
      <c r="AE62" s="30" t="s">
        <v>383</v>
      </c>
      <c r="AF62" s="30" t="s">
        <v>156</v>
      </c>
      <c r="AG62" s="30" t="s">
        <v>367</v>
      </c>
      <c r="AH62" s="30" t="s">
        <v>289</v>
      </c>
      <c r="AI62" s="28" t="s">
        <v>16</v>
      </c>
      <c r="AJ62" s="28" t="s">
        <v>4</v>
      </c>
      <c r="AK62" s="28" t="s">
        <v>2</v>
      </c>
      <c r="AL62" s="28" t="s">
        <v>4</v>
      </c>
      <c r="AM62" s="30" t="s">
        <v>118</v>
      </c>
      <c r="AN62" s="30" t="s">
        <v>322</v>
      </c>
      <c r="AO62" s="30" t="s">
        <v>3</v>
      </c>
      <c r="AP62" s="30" t="s">
        <v>730</v>
      </c>
      <c r="AQ62" s="30" t="s">
        <v>4</v>
      </c>
    </row>
    <row r="63" spans="1:43" ht="17" x14ac:dyDescent="0.2">
      <c r="A63" s="30" t="s">
        <v>32</v>
      </c>
      <c r="B63" s="32" t="s">
        <v>154</v>
      </c>
      <c r="C63" s="43" t="s">
        <v>83</v>
      </c>
      <c r="D63" s="30" t="s">
        <v>57</v>
      </c>
      <c r="E63" s="30" t="s">
        <v>298</v>
      </c>
      <c r="F63" s="30" t="s">
        <v>158</v>
      </c>
      <c r="G63" s="30" t="s">
        <v>19</v>
      </c>
      <c r="H63" s="30" t="s">
        <v>59</v>
      </c>
      <c r="I63" s="30" t="s">
        <v>137</v>
      </c>
      <c r="J63" s="30" t="s">
        <v>18</v>
      </c>
      <c r="K63" s="30" t="s">
        <v>20</v>
      </c>
      <c r="L63" s="30" t="s">
        <v>20</v>
      </c>
      <c r="M63" s="30" t="s">
        <v>52</v>
      </c>
      <c r="N63" s="30" t="s">
        <v>2</v>
      </c>
      <c r="O63" s="30" t="s">
        <v>6</v>
      </c>
      <c r="P63" s="30" t="s">
        <v>164</v>
      </c>
      <c r="Q63" s="30" t="s">
        <v>5</v>
      </c>
      <c r="R63" s="30" t="s">
        <v>2</v>
      </c>
      <c r="S63" s="30" t="s">
        <v>2</v>
      </c>
      <c r="T63" s="30" t="s">
        <v>2</v>
      </c>
      <c r="U63" s="30" t="s">
        <v>175</v>
      </c>
      <c r="V63" s="30" t="s">
        <v>175</v>
      </c>
      <c r="W63" s="30" t="s">
        <v>719</v>
      </c>
      <c r="X63" s="30" t="s">
        <v>174</v>
      </c>
      <c r="Y63" s="30" t="s">
        <v>175</v>
      </c>
      <c r="Z63" s="30" t="s">
        <v>185</v>
      </c>
      <c r="AA63" s="30" t="s">
        <v>173</v>
      </c>
      <c r="AB63" s="30" t="s">
        <v>138</v>
      </c>
      <c r="AC63" s="30" t="s">
        <v>186</v>
      </c>
      <c r="AD63" s="30" t="s">
        <v>5</v>
      </c>
      <c r="AE63" s="30" t="s">
        <v>383</v>
      </c>
      <c r="AF63" s="30" t="s">
        <v>155</v>
      </c>
      <c r="AG63" s="30" t="s">
        <v>366</v>
      </c>
      <c r="AH63" s="30" t="s">
        <v>289</v>
      </c>
      <c r="AI63" s="28" t="s">
        <v>16</v>
      </c>
      <c r="AJ63" s="28" t="s">
        <v>4</v>
      </c>
      <c r="AK63" s="28" t="s">
        <v>2</v>
      </c>
      <c r="AL63" s="28" t="s">
        <v>4</v>
      </c>
      <c r="AM63" s="30" t="s">
        <v>118</v>
      </c>
      <c r="AN63" s="30" t="s">
        <v>322</v>
      </c>
      <c r="AO63" s="30" t="s">
        <v>3</v>
      </c>
      <c r="AP63" s="30" t="s">
        <v>730</v>
      </c>
      <c r="AQ63" s="30" t="s">
        <v>4</v>
      </c>
    </row>
    <row r="64" spans="1:43" ht="17" x14ac:dyDescent="0.2">
      <c r="A64" s="30" t="s">
        <v>32</v>
      </c>
      <c r="B64" s="32" t="s">
        <v>154</v>
      </c>
      <c r="C64" s="43" t="s">
        <v>83</v>
      </c>
      <c r="D64" s="30" t="s">
        <v>57</v>
      </c>
      <c r="E64" s="30" t="s">
        <v>298</v>
      </c>
      <c r="F64" s="30" t="s">
        <v>160</v>
      </c>
      <c r="G64" s="30" t="s">
        <v>19</v>
      </c>
      <c r="H64" s="30" t="s">
        <v>59</v>
      </c>
      <c r="I64" s="30" t="s">
        <v>137</v>
      </c>
      <c r="J64" s="30" t="s">
        <v>23</v>
      </c>
      <c r="K64" s="30" t="s">
        <v>8</v>
      </c>
      <c r="L64" s="30" t="s">
        <v>8</v>
      </c>
      <c r="M64" s="30" t="s">
        <v>10</v>
      </c>
      <c r="N64" s="30" t="s">
        <v>2</v>
      </c>
      <c r="O64" s="30" t="s">
        <v>6</v>
      </c>
      <c r="P64" s="30" t="s">
        <v>164</v>
      </c>
      <c r="Q64" s="30" t="s">
        <v>5</v>
      </c>
      <c r="R64" s="30" t="s">
        <v>2</v>
      </c>
      <c r="S64" s="30" t="s">
        <v>2</v>
      </c>
      <c r="T64" s="30" t="s">
        <v>2</v>
      </c>
      <c r="U64" s="30" t="s">
        <v>175</v>
      </c>
      <c r="V64" s="30" t="s">
        <v>175</v>
      </c>
      <c r="W64" s="30" t="s">
        <v>719</v>
      </c>
      <c r="X64" s="30" t="s">
        <v>174</v>
      </c>
      <c r="Y64" s="30" t="s">
        <v>175</v>
      </c>
      <c r="Z64" s="30" t="s">
        <v>185</v>
      </c>
      <c r="AA64" s="30" t="s">
        <v>173</v>
      </c>
      <c r="AB64" s="30" t="s">
        <v>138</v>
      </c>
      <c r="AC64" s="30" t="s">
        <v>186</v>
      </c>
      <c r="AD64" s="30" t="s">
        <v>5</v>
      </c>
      <c r="AE64" s="30" t="s">
        <v>383</v>
      </c>
      <c r="AF64" s="30" t="s">
        <v>14</v>
      </c>
      <c r="AG64" s="30" t="s">
        <v>14</v>
      </c>
      <c r="AH64" s="30" t="s">
        <v>289</v>
      </c>
      <c r="AI64" s="28" t="s">
        <v>16</v>
      </c>
      <c r="AJ64" s="28" t="s">
        <v>4</v>
      </c>
      <c r="AK64" s="28" t="s">
        <v>2</v>
      </c>
      <c r="AL64" s="28" t="s">
        <v>4</v>
      </c>
      <c r="AM64" s="30" t="s">
        <v>118</v>
      </c>
      <c r="AN64" s="30" t="s">
        <v>322</v>
      </c>
      <c r="AO64" s="30" t="s">
        <v>3</v>
      </c>
      <c r="AP64" s="30" t="s">
        <v>730</v>
      </c>
      <c r="AQ64" s="30" t="s">
        <v>4</v>
      </c>
    </row>
    <row r="65" spans="1:44" ht="17" x14ac:dyDescent="0.2">
      <c r="A65" s="30" t="s">
        <v>32</v>
      </c>
      <c r="B65" s="32" t="s">
        <v>154</v>
      </c>
      <c r="C65" s="43" t="s">
        <v>83</v>
      </c>
      <c r="D65" s="30" t="s">
        <v>57</v>
      </c>
      <c r="E65" s="30" t="s">
        <v>298</v>
      </c>
      <c r="F65" s="30" t="s">
        <v>162</v>
      </c>
      <c r="G65" s="30" t="s">
        <v>19</v>
      </c>
      <c r="H65" s="30" t="s">
        <v>59</v>
      </c>
      <c r="I65" s="30" t="s">
        <v>137</v>
      </c>
      <c r="J65" s="30" t="s">
        <v>23</v>
      </c>
      <c r="K65" s="30" t="s">
        <v>8</v>
      </c>
      <c r="L65" s="30" t="s">
        <v>8</v>
      </c>
      <c r="M65" s="30" t="s">
        <v>10</v>
      </c>
      <c r="N65" s="30" t="s">
        <v>2</v>
      </c>
      <c r="O65" s="30" t="s">
        <v>6</v>
      </c>
      <c r="P65" s="30" t="s">
        <v>164</v>
      </c>
      <c r="Q65" s="30" t="s">
        <v>5</v>
      </c>
      <c r="R65" s="30" t="s">
        <v>2</v>
      </c>
      <c r="S65" s="30" t="s">
        <v>2</v>
      </c>
      <c r="T65" s="30" t="s">
        <v>2</v>
      </c>
      <c r="U65" s="30" t="s">
        <v>175</v>
      </c>
      <c r="V65" s="30" t="s">
        <v>175</v>
      </c>
      <c r="W65" s="30" t="s">
        <v>719</v>
      </c>
      <c r="X65" s="30" t="s">
        <v>174</v>
      </c>
      <c r="Y65" s="30" t="s">
        <v>175</v>
      </c>
      <c r="Z65" s="30" t="s">
        <v>185</v>
      </c>
      <c r="AA65" s="30" t="s">
        <v>173</v>
      </c>
      <c r="AB65" s="30" t="s">
        <v>138</v>
      </c>
      <c r="AC65" s="30" t="s">
        <v>186</v>
      </c>
      <c r="AD65" s="30" t="s">
        <v>5</v>
      </c>
      <c r="AE65" s="30" t="s">
        <v>383</v>
      </c>
      <c r="AF65" s="30" t="s">
        <v>156</v>
      </c>
      <c r="AG65" s="30" t="s">
        <v>367</v>
      </c>
      <c r="AH65" s="30" t="s">
        <v>289</v>
      </c>
      <c r="AI65" s="28" t="s">
        <v>16</v>
      </c>
      <c r="AJ65" s="28" t="s">
        <v>4</v>
      </c>
      <c r="AK65" s="28" t="s">
        <v>2</v>
      </c>
      <c r="AL65" s="28" t="s">
        <v>4</v>
      </c>
      <c r="AM65" s="30" t="s">
        <v>118</v>
      </c>
      <c r="AN65" s="30" t="s">
        <v>322</v>
      </c>
      <c r="AO65" s="30" t="s">
        <v>3</v>
      </c>
      <c r="AP65" s="30" t="s">
        <v>730</v>
      </c>
      <c r="AQ65" s="30" t="s">
        <v>4</v>
      </c>
    </row>
    <row r="66" spans="1:44" ht="17" x14ac:dyDescent="0.2">
      <c r="A66" s="30" t="s">
        <v>32</v>
      </c>
      <c r="B66" s="32" t="s">
        <v>154</v>
      </c>
      <c r="C66" s="43" t="s">
        <v>83</v>
      </c>
      <c r="D66" s="30" t="s">
        <v>57</v>
      </c>
      <c r="E66" s="30" t="s">
        <v>298</v>
      </c>
      <c r="F66" s="30" t="s">
        <v>161</v>
      </c>
      <c r="G66" s="30" t="s">
        <v>19</v>
      </c>
      <c r="H66" s="30" t="s">
        <v>59</v>
      </c>
      <c r="I66" s="30" t="s">
        <v>137</v>
      </c>
      <c r="J66" s="30" t="s">
        <v>23</v>
      </c>
      <c r="K66" s="30" t="s">
        <v>8</v>
      </c>
      <c r="L66" s="30" t="s">
        <v>8</v>
      </c>
      <c r="M66" s="30" t="s">
        <v>10</v>
      </c>
      <c r="N66" s="30" t="s">
        <v>2</v>
      </c>
      <c r="O66" s="30" t="s">
        <v>6</v>
      </c>
      <c r="P66" s="30" t="s">
        <v>164</v>
      </c>
      <c r="Q66" s="30" t="s">
        <v>5</v>
      </c>
      <c r="R66" s="30" t="s">
        <v>2</v>
      </c>
      <c r="S66" s="30" t="s">
        <v>2</v>
      </c>
      <c r="T66" s="30" t="s">
        <v>2</v>
      </c>
      <c r="U66" s="30" t="s">
        <v>175</v>
      </c>
      <c r="V66" s="30" t="s">
        <v>175</v>
      </c>
      <c r="W66" s="30" t="s">
        <v>719</v>
      </c>
      <c r="X66" s="30" t="s">
        <v>174</v>
      </c>
      <c r="Y66" s="30" t="s">
        <v>175</v>
      </c>
      <c r="Z66" s="30" t="s">
        <v>185</v>
      </c>
      <c r="AA66" s="30" t="s">
        <v>173</v>
      </c>
      <c r="AB66" s="30" t="s">
        <v>138</v>
      </c>
      <c r="AC66" s="30" t="s">
        <v>186</v>
      </c>
      <c r="AD66" s="30" t="s">
        <v>5</v>
      </c>
      <c r="AE66" s="30" t="s">
        <v>383</v>
      </c>
      <c r="AF66" s="30" t="s">
        <v>155</v>
      </c>
      <c r="AG66" s="30" t="s">
        <v>366</v>
      </c>
      <c r="AH66" s="30" t="s">
        <v>289</v>
      </c>
      <c r="AI66" s="28" t="s">
        <v>16</v>
      </c>
      <c r="AJ66" s="28" t="s">
        <v>4</v>
      </c>
      <c r="AK66" s="28" t="s">
        <v>2</v>
      </c>
      <c r="AL66" s="28" t="s">
        <v>4</v>
      </c>
      <c r="AM66" s="30" t="s">
        <v>118</v>
      </c>
      <c r="AN66" s="30" t="s">
        <v>322</v>
      </c>
      <c r="AO66" s="30" t="s">
        <v>3</v>
      </c>
      <c r="AP66" s="30" t="s">
        <v>730</v>
      </c>
      <c r="AQ66" s="30" t="s">
        <v>4</v>
      </c>
    </row>
    <row r="67" spans="1:44" ht="17" x14ac:dyDescent="0.2">
      <c r="A67" s="30" t="s">
        <v>272</v>
      </c>
      <c r="B67" s="32" t="s">
        <v>235</v>
      </c>
      <c r="C67" s="43" t="s">
        <v>90</v>
      </c>
      <c r="D67" s="30" t="s">
        <v>234</v>
      </c>
      <c r="E67" s="30" t="s">
        <v>298</v>
      </c>
      <c r="F67" s="30" t="s">
        <v>236</v>
      </c>
      <c r="G67" s="30" t="s">
        <v>19</v>
      </c>
      <c r="H67" s="30" t="s">
        <v>59</v>
      </c>
      <c r="I67" s="30" t="s">
        <v>137</v>
      </c>
      <c r="J67" s="30" t="s">
        <v>18</v>
      </c>
      <c r="K67" s="30" t="s">
        <v>2</v>
      </c>
      <c r="L67" s="30" t="s">
        <v>20</v>
      </c>
      <c r="M67" s="30" t="s">
        <v>52</v>
      </c>
      <c r="N67" s="30" t="s">
        <v>20</v>
      </c>
      <c r="O67" s="30" t="s">
        <v>6</v>
      </c>
      <c r="P67" s="30" t="s">
        <v>166</v>
      </c>
      <c r="Q67" s="30" t="s">
        <v>152</v>
      </c>
      <c r="R67" s="30" t="s">
        <v>278</v>
      </c>
      <c r="S67" s="30" t="s">
        <v>756</v>
      </c>
      <c r="T67" s="30" t="s">
        <v>277</v>
      </c>
      <c r="U67" s="30" t="s">
        <v>178</v>
      </c>
      <c r="V67" s="30" t="s">
        <v>185</v>
      </c>
      <c r="W67" s="30" t="s">
        <v>718</v>
      </c>
      <c r="X67" s="30" t="s">
        <v>174</v>
      </c>
      <c r="Y67" s="30" t="s">
        <v>175</v>
      </c>
      <c r="Z67" s="30" t="s">
        <v>185</v>
      </c>
      <c r="AA67" s="30" t="s">
        <v>178</v>
      </c>
      <c r="AB67" s="30" t="s">
        <v>138</v>
      </c>
      <c r="AC67" s="30" t="s">
        <v>240</v>
      </c>
      <c r="AD67" s="30" t="s">
        <v>5</v>
      </c>
      <c r="AE67" s="30" t="s">
        <v>123</v>
      </c>
      <c r="AF67" s="30" t="s">
        <v>12</v>
      </c>
      <c r="AG67" s="30" t="s">
        <v>12</v>
      </c>
      <c r="AH67" s="30" t="s">
        <v>2</v>
      </c>
      <c r="AI67" s="28" t="s">
        <v>11</v>
      </c>
      <c r="AJ67" s="28" t="s">
        <v>4</v>
      </c>
      <c r="AK67" s="28" t="s">
        <v>2</v>
      </c>
      <c r="AL67" s="28" t="s">
        <v>3</v>
      </c>
      <c r="AM67" s="30" t="s">
        <v>118</v>
      </c>
      <c r="AN67" s="30" t="s">
        <v>55</v>
      </c>
      <c r="AO67" s="30" t="s">
        <v>4</v>
      </c>
      <c r="AP67" s="30" t="s">
        <v>730</v>
      </c>
      <c r="AQ67" s="30" t="s">
        <v>2</v>
      </c>
    </row>
    <row r="68" spans="1:44" ht="17" x14ac:dyDescent="0.2">
      <c r="A68" s="30" t="s">
        <v>272</v>
      </c>
      <c r="B68" s="32" t="s">
        <v>235</v>
      </c>
      <c r="C68" s="43" t="s">
        <v>90</v>
      </c>
      <c r="D68" s="30" t="s">
        <v>234</v>
      </c>
      <c r="E68" s="30" t="s">
        <v>298</v>
      </c>
      <c r="F68" s="30" t="s">
        <v>237</v>
      </c>
      <c r="G68" s="30" t="s">
        <v>19</v>
      </c>
      <c r="H68" s="30" t="s">
        <v>59</v>
      </c>
      <c r="I68" s="30" t="s">
        <v>137</v>
      </c>
      <c r="J68" s="30" t="s">
        <v>18</v>
      </c>
      <c r="K68" s="30" t="s">
        <v>2</v>
      </c>
      <c r="L68" s="30" t="s">
        <v>20</v>
      </c>
      <c r="M68" s="30" t="s">
        <v>52</v>
      </c>
      <c r="N68" s="30" t="s">
        <v>20</v>
      </c>
      <c r="O68" s="30" t="s">
        <v>6</v>
      </c>
      <c r="P68" s="30" t="s">
        <v>166</v>
      </c>
      <c r="Q68" s="30" t="s">
        <v>152</v>
      </c>
      <c r="R68" s="30" t="s">
        <v>278</v>
      </c>
      <c r="S68" s="30" t="s">
        <v>756</v>
      </c>
      <c r="T68" s="30" t="s">
        <v>277</v>
      </c>
      <c r="U68" s="30" t="s">
        <v>178</v>
      </c>
      <c r="V68" s="30" t="s">
        <v>185</v>
      </c>
      <c r="W68" s="30" t="s">
        <v>718</v>
      </c>
      <c r="X68" s="30" t="s">
        <v>174</v>
      </c>
      <c r="Y68" s="30" t="s">
        <v>174</v>
      </c>
      <c r="Z68" s="30" t="s">
        <v>185</v>
      </c>
      <c r="AA68" s="30" t="s">
        <v>185</v>
      </c>
      <c r="AB68" s="30" t="s">
        <v>138</v>
      </c>
      <c r="AC68" s="30" t="s">
        <v>240</v>
      </c>
      <c r="AD68" s="30" t="s">
        <v>5</v>
      </c>
      <c r="AE68" s="30" t="s">
        <v>123</v>
      </c>
      <c r="AF68" s="30" t="s">
        <v>12</v>
      </c>
      <c r="AG68" s="30" t="s">
        <v>12</v>
      </c>
      <c r="AH68" s="30" t="s">
        <v>2</v>
      </c>
      <c r="AI68" s="28" t="s">
        <v>11</v>
      </c>
      <c r="AJ68" s="28" t="s">
        <v>4</v>
      </c>
      <c r="AK68" s="28" t="s">
        <v>2</v>
      </c>
      <c r="AL68" s="28" t="s">
        <v>3</v>
      </c>
      <c r="AM68" s="30" t="s">
        <v>118</v>
      </c>
      <c r="AN68" s="30" t="s">
        <v>241</v>
      </c>
      <c r="AO68" s="30" t="s">
        <v>4</v>
      </c>
      <c r="AP68" s="30" t="s">
        <v>730</v>
      </c>
      <c r="AQ68" s="30" t="s">
        <v>2</v>
      </c>
    </row>
    <row r="69" spans="1:44" ht="17" x14ac:dyDescent="0.2">
      <c r="A69" s="30" t="s">
        <v>272</v>
      </c>
      <c r="B69" s="32" t="s">
        <v>235</v>
      </c>
      <c r="C69" s="43" t="s">
        <v>90</v>
      </c>
      <c r="D69" s="30" t="s">
        <v>234</v>
      </c>
      <c r="E69" s="30" t="s">
        <v>298</v>
      </c>
      <c r="F69" s="30" t="s">
        <v>46</v>
      </c>
      <c r="G69" s="30" t="s">
        <v>19</v>
      </c>
      <c r="H69" s="30" t="s">
        <v>59</v>
      </c>
      <c r="I69" s="30" t="s">
        <v>137</v>
      </c>
      <c r="J69" s="30" t="s">
        <v>18</v>
      </c>
      <c r="K69" s="30" t="s">
        <v>117</v>
      </c>
      <c r="L69" s="30" t="s">
        <v>20</v>
      </c>
      <c r="M69" s="30" t="s">
        <v>52</v>
      </c>
      <c r="N69" s="30" t="s">
        <v>20</v>
      </c>
      <c r="O69" s="30" t="s">
        <v>7</v>
      </c>
      <c r="P69" s="30" t="s">
        <v>166</v>
      </c>
      <c r="Q69" s="30" t="s">
        <v>152</v>
      </c>
      <c r="R69" s="30" t="s">
        <v>278</v>
      </c>
      <c r="S69" s="30" t="s">
        <v>756</v>
      </c>
      <c r="T69" s="30" t="s">
        <v>277</v>
      </c>
      <c r="U69" s="30" t="s">
        <v>178</v>
      </c>
      <c r="V69" s="30" t="s">
        <v>185</v>
      </c>
      <c r="W69" s="30" t="s">
        <v>718</v>
      </c>
      <c r="X69" s="30" t="s">
        <v>174</v>
      </c>
      <c r="Y69" s="30" t="s">
        <v>175</v>
      </c>
      <c r="Z69" s="30" t="s">
        <v>185</v>
      </c>
      <c r="AA69" s="30" t="s">
        <v>178</v>
      </c>
      <c r="AB69" s="30" t="s">
        <v>138</v>
      </c>
      <c r="AC69" s="30" t="s">
        <v>240</v>
      </c>
      <c r="AD69" s="30" t="s">
        <v>5</v>
      </c>
      <c r="AE69" s="30" t="s">
        <v>123</v>
      </c>
      <c r="AF69" s="30" t="s">
        <v>12</v>
      </c>
      <c r="AG69" s="30" t="s">
        <v>12</v>
      </c>
      <c r="AH69" s="30" t="s">
        <v>2</v>
      </c>
      <c r="AI69" s="28" t="s">
        <v>11</v>
      </c>
      <c r="AJ69" s="28" t="s">
        <v>4</v>
      </c>
      <c r="AK69" s="28" t="s">
        <v>2</v>
      </c>
      <c r="AL69" s="28" t="s">
        <v>3</v>
      </c>
      <c r="AM69" s="30" t="s">
        <v>118</v>
      </c>
      <c r="AN69" s="30" t="s">
        <v>55</v>
      </c>
      <c r="AO69" s="30" t="s">
        <v>4</v>
      </c>
      <c r="AP69" s="30" t="s">
        <v>730</v>
      </c>
      <c r="AQ69" s="30" t="s">
        <v>2</v>
      </c>
    </row>
    <row r="70" spans="1:44" ht="17" x14ac:dyDescent="0.2">
      <c r="A70" s="30" t="s">
        <v>272</v>
      </c>
      <c r="B70" s="32" t="s">
        <v>235</v>
      </c>
      <c r="C70" s="43" t="s">
        <v>90</v>
      </c>
      <c r="D70" s="30" t="s">
        <v>234</v>
      </c>
      <c r="E70" s="30" t="s">
        <v>298</v>
      </c>
      <c r="F70" s="30" t="s">
        <v>238</v>
      </c>
      <c r="G70" s="30" t="s">
        <v>19</v>
      </c>
      <c r="H70" s="30" t="s">
        <v>59</v>
      </c>
      <c r="I70" s="30" t="s">
        <v>137</v>
      </c>
      <c r="J70" s="30" t="s">
        <v>18</v>
      </c>
      <c r="K70" s="30" t="s">
        <v>117</v>
      </c>
      <c r="L70" s="30" t="s">
        <v>20</v>
      </c>
      <c r="M70" s="30" t="s">
        <v>52</v>
      </c>
      <c r="N70" s="30" t="s">
        <v>20</v>
      </c>
      <c r="O70" s="30" t="s">
        <v>7</v>
      </c>
      <c r="P70" s="30" t="s">
        <v>166</v>
      </c>
      <c r="Q70" s="30" t="s">
        <v>152</v>
      </c>
      <c r="R70" s="30" t="s">
        <v>278</v>
      </c>
      <c r="S70" s="30" t="s">
        <v>756</v>
      </c>
      <c r="T70" s="30" t="s">
        <v>277</v>
      </c>
      <c r="U70" s="30" t="s">
        <v>178</v>
      </c>
      <c r="V70" s="30" t="s">
        <v>185</v>
      </c>
      <c r="W70" s="30" t="s">
        <v>718</v>
      </c>
      <c r="X70" s="30" t="s">
        <v>174</v>
      </c>
      <c r="Y70" s="30" t="s">
        <v>174</v>
      </c>
      <c r="Z70" s="30" t="s">
        <v>185</v>
      </c>
      <c r="AA70" s="30" t="s">
        <v>185</v>
      </c>
      <c r="AB70" s="30" t="s">
        <v>138</v>
      </c>
      <c r="AC70" s="30" t="s">
        <v>240</v>
      </c>
      <c r="AD70" s="30" t="s">
        <v>5</v>
      </c>
      <c r="AE70" s="30" t="s">
        <v>123</v>
      </c>
      <c r="AF70" s="30" t="s">
        <v>12</v>
      </c>
      <c r="AG70" s="30" t="s">
        <v>12</v>
      </c>
      <c r="AH70" s="30" t="s">
        <v>2</v>
      </c>
      <c r="AI70" s="28" t="s">
        <v>11</v>
      </c>
      <c r="AJ70" s="28" t="s">
        <v>4</v>
      </c>
      <c r="AK70" s="28" t="s">
        <v>2</v>
      </c>
      <c r="AL70" s="28" t="s">
        <v>3</v>
      </c>
      <c r="AM70" s="30" t="s">
        <v>118</v>
      </c>
      <c r="AN70" s="30" t="s">
        <v>241</v>
      </c>
      <c r="AO70" s="30" t="s">
        <v>4</v>
      </c>
      <c r="AP70" s="30" t="s">
        <v>730</v>
      </c>
      <c r="AQ70" s="30" t="s">
        <v>2</v>
      </c>
    </row>
    <row r="71" spans="1:44" ht="17" x14ac:dyDescent="0.2">
      <c r="A71" s="30" t="s">
        <v>272</v>
      </c>
      <c r="B71" s="32" t="s">
        <v>235</v>
      </c>
      <c r="C71" s="43" t="s">
        <v>90</v>
      </c>
      <c r="D71" s="30" t="s">
        <v>234</v>
      </c>
      <c r="E71" s="30" t="s">
        <v>298</v>
      </c>
      <c r="F71" s="30" t="s">
        <v>200</v>
      </c>
      <c r="G71" s="30" t="s">
        <v>19</v>
      </c>
      <c r="H71" s="30" t="s">
        <v>59</v>
      </c>
      <c r="I71" s="30" t="s">
        <v>137</v>
      </c>
      <c r="J71" s="30" t="s">
        <v>23</v>
      </c>
      <c r="K71" s="30" t="s">
        <v>2</v>
      </c>
      <c r="L71" s="30" t="s">
        <v>8</v>
      </c>
      <c r="M71" s="30" t="s">
        <v>10</v>
      </c>
      <c r="N71" s="30" t="s">
        <v>8</v>
      </c>
      <c r="O71" s="30" t="s">
        <v>6</v>
      </c>
      <c r="P71" s="30" t="s">
        <v>166</v>
      </c>
      <c r="Q71" s="30" t="s">
        <v>152</v>
      </c>
      <c r="R71" s="30" t="s">
        <v>278</v>
      </c>
      <c r="S71" s="30" t="s">
        <v>756</v>
      </c>
      <c r="T71" s="30" t="s">
        <v>277</v>
      </c>
      <c r="U71" s="30" t="s">
        <v>178</v>
      </c>
      <c r="V71" s="30" t="s">
        <v>185</v>
      </c>
      <c r="W71" s="30" t="s">
        <v>718</v>
      </c>
      <c r="X71" s="30" t="s">
        <v>174</v>
      </c>
      <c r="Y71" s="30" t="s">
        <v>175</v>
      </c>
      <c r="Z71" s="30" t="s">
        <v>185</v>
      </c>
      <c r="AA71" s="30" t="s">
        <v>178</v>
      </c>
      <c r="AB71" s="30" t="s">
        <v>138</v>
      </c>
      <c r="AC71" s="30" t="s">
        <v>240</v>
      </c>
      <c r="AD71" s="30" t="s">
        <v>5</v>
      </c>
      <c r="AE71" s="30" t="s">
        <v>123</v>
      </c>
      <c r="AF71" s="30" t="s">
        <v>12</v>
      </c>
      <c r="AG71" s="30" t="s">
        <v>12</v>
      </c>
      <c r="AH71" s="30" t="s">
        <v>2</v>
      </c>
      <c r="AI71" s="28" t="s">
        <v>11</v>
      </c>
      <c r="AJ71" s="28" t="s">
        <v>4</v>
      </c>
      <c r="AK71" s="28" t="s">
        <v>2</v>
      </c>
      <c r="AL71" s="28" t="s">
        <v>3</v>
      </c>
      <c r="AM71" s="30" t="s">
        <v>118</v>
      </c>
      <c r="AN71" s="30" t="s">
        <v>55</v>
      </c>
      <c r="AO71" s="30" t="s">
        <v>4</v>
      </c>
      <c r="AP71" s="30" t="s">
        <v>730</v>
      </c>
      <c r="AQ71" s="30" t="s">
        <v>2</v>
      </c>
    </row>
    <row r="72" spans="1:44" ht="17" x14ac:dyDescent="0.2">
      <c r="A72" s="30" t="s">
        <v>272</v>
      </c>
      <c r="B72" s="32" t="s">
        <v>235</v>
      </c>
      <c r="C72" s="43" t="s">
        <v>90</v>
      </c>
      <c r="D72" s="30" t="s">
        <v>234</v>
      </c>
      <c r="E72" s="30" t="s">
        <v>298</v>
      </c>
      <c r="F72" s="30" t="s">
        <v>239</v>
      </c>
      <c r="G72" s="30" t="s">
        <v>19</v>
      </c>
      <c r="H72" s="30" t="s">
        <v>59</v>
      </c>
      <c r="I72" s="30" t="s">
        <v>137</v>
      </c>
      <c r="J72" s="30" t="s">
        <v>23</v>
      </c>
      <c r="K72" s="30" t="s">
        <v>2</v>
      </c>
      <c r="L72" s="30" t="s">
        <v>8</v>
      </c>
      <c r="M72" s="30" t="s">
        <v>10</v>
      </c>
      <c r="N72" s="30" t="s">
        <v>8</v>
      </c>
      <c r="O72" s="30" t="s">
        <v>6</v>
      </c>
      <c r="P72" s="30" t="s">
        <v>166</v>
      </c>
      <c r="Q72" s="30" t="s">
        <v>152</v>
      </c>
      <c r="R72" s="30" t="s">
        <v>278</v>
      </c>
      <c r="S72" s="30" t="s">
        <v>756</v>
      </c>
      <c r="T72" s="30" t="s">
        <v>277</v>
      </c>
      <c r="U72" s="30" t="s">
        <v>178</v>
      </c>
      <c r="V72" s="30" t="s">
        <v>185</v>
      </c>
      <c r="W72" s="30" t="s">
        <v>718</v>
      </c>
      <c r="X72" s="30" t="s">
        <v>174</v>
      </c>
      <c r="Y72" s="30" t="s">
        <v>174</v>
      </c>
      <c r="Z72" s="30" t="s">
        <v>185</v>
      </c>
      <c r="AA72" s="30" t="s">
        <v>185</v>
      </c>
      <c r="AB72" s="30" t="s">
        <v>138</v>
      </c>
      <c r="AC72" s="30" t="s">
        <v>240</v>
      </c>
      <c r="AD72" s="30" t="s">
        <v>5</v>
      </c>
      <c r="AE72" s="30" t="s">
        <v>123</v>
      </c>
      <c r="AF72" s="30" t="s">
        <v>12</v>
      </c>
      <c r="AG72" s="30" t="s">
        <v>12</v>
      </c>
      <c r="AH72" s="30" t="s">
        <v>2</v>
      </c>
      <c r="AI72" s="28" t="s">
        <v>11</v>
      </c>
      <c r="AJ72" s="28" t="s">
        <v>4</v>
      </c>
      <c r="AK72" s="28" t="s">
        <v>2</v>
      </c>
      <c r="AL72" s="28" t="s">
        <v>3</v>
      </c>
      <c r="AM72" s="30" t="s">
        <v>118</v>
      </c>
      <c r="AN72" s="30" t="s">
        <v>241</v>
      </c>
      <c r="AO72" s="30" t="s">
        <v>4</v>
      </c>
      <c r="AP72" s="30" t="s">
        <v>730</v>
      </c>
      <c r="AQ72" s="30" t="s">
        <v>2</v>
      </c>
    </row>
    <row r="73" spans="1:44" ht="17" x14ac:dyDescent="0.2">
      <c r="A73" s="30" t="s">
        <v>272</v>
      </c>
      <c r="B73" s="32" t="s">
        <v>235</v>
      </c>
      <c r="C73" s="43" t="s">
        <v>90</v>
      </c>
      <c r="D73" s="30" t="s">
        <v>234</v>
      </c>
      <c r="E73" s="30" t="s">
        <v>298</v>
      </c>
      <c r="F73" s="30" t="s">
        <v>199</v>
      </c>
      <c r="G73" s="30" t="s">
        <v>19</v>
      </c>
      <c r="H73" s="30" t="s">
        <v>59</v>
      </c>
      <c r="I73" s="30" t="s">
        <v>137</v>
      </c>
      <c r="J73" s="30" t="s">
        <v>23</v>
      </c>
      <c r="K73" s="30" t="s">
        <v>117</v>
      </c>
      <c r="L73" s="30" t="s">
        <v>8</v>
      </c>
      <c r="M73" s="30" t="s">
        <v>10</v>
      </c>
      <c r="N73" s="30" t="s">
        <v>8</v>
      </c>
      <c r="O73" s="30" t="s">
        <v>7</v>
      </c>
      <c r="P73" s="30" t="s">
        <v>166</v>
      </c>
      <c r="Q73" s="30" t="s">
        <v>152</v>
      </c>
      <c r="R73" s="30" t="s">
        <v>278</v>
      </c>
      <c r="S73" s="30" t="s">
        <v>756</v>
      </c>
      <c r="T73" s="30" t="s">
        <v>277</v>
      </c>
      <c r="U73" s="30" t="s">
        <v>178</v>
      </c>
      <c r="V73" s="30" t="s">
        <v>185</v>
      </c>
      <c r="W73" s="30" t="s">
        <v>718</v>
      </c>
      <c r="X73" s="30" t="s">
        <v>174</v>
      </c>
      <c r="Y73" s="30" t="s">
        <v>175</v>
      </c>
      <c r="Z73" s="30" t="s">
        <v>185</v>
      </c>
      <c r="AA73" s="30" t="s">
        <v>178</v>
      </c>
      <c r="AB73" s="30" t="s">
        <v>138</v>
      </c>
      <c r="AC73" s="30" t="s">
        <v>240</v>
      </c>
      <c r="AD73" s="30" t="s">
        <v>5</v>
      </c>
      <c r="AE73" s="30" t="s">
        <v>123</v>
      </c>
      <c r="AF73" s="30" t="s">
        <v>12</v>
      </c>
      <c r="AG73" s="30" t="s">
        <v>12</v>
      </c>
      <c r="AH73" s="30" t="s">
        <v>2</v>
      </c>
      <c r="AI73" s="28" t="s">
        <v>11</v>
      </c>
      <c r="AJ73" s="28" t="s">
        <v>4</v>
      </c>
      <c r="AK73" s="28" t="s">
        <v>2</v>
      </c>
      <c r="AL73" s="28" t="s">
        <v>3</v>
      </c>
      <c r="AM73" s="30" t="s">
        <v>118</v>
      </c>
      <c r="AN73" s="30" t="s">
        <v>55</v>
      </c>
      <c r="AO73" s="30" t="s">
        <v>4</v>
      </c>
      <c r="AP73" s="30" t="s">
        <v>730</v>
      </c>
      <c r="AQ73" s="30" t="s">
        <v>2</v>
      </c>
    </row>
    <row r="74" spans="1:44" ht="17" x14ac:dyDescent="0.2">
      <c r="A74" s="30" t="s">
        <v>272</v>
      </c>
      <c r="B74" s="32" t="s">
        <v>235</v>
      </c>
      <c r="C74" s="43" t="s">
        <v>90</v>
      </c>
      <c r="D74" s="30" t="s">
        <v>234</v>
      </c>
      <c r="E74" s="30" t="s">
        <v>298</v>
      </c>
      <c r="F74" s="30" t="s">
        <v>135</v>
      </c>
      <c r="G74" s="30" t="s">
        <v>19</v>
      </c>
      <c r="H74" s="30" t="s">
        <v>59</v>
      </c>
      <c r="I74" s="30" t="s">
        <v>137</v>
      </c>
      <c r="J74" s="30" t="s">
        <v>23</v>
      </c>
      <c r="K74" s="30" t="s">
        <v>117</v>
      </c>
      <c r="L74" s="30" t="s">
        <v>8</v>
      </c>
      <c r="M74" s="30" t="s">
        <v>10</v>
      </c>
      <c r="N74" s="30" t="s">
        <v>8</v>
      </c>
      <c r="O74" s="30" t="s">
        <v>7</v>
      </c>
      <c r="P74" s="30" t="s">
        <v>166</v>
      </c>
      <c r="Q74" s="30" t="s">
        <v>152</v>
      </c>
      <c r="R74" s="30" t="s">
        <v>278</v>
      </c>
      <c r="S74" s="30" t="s">
        <v>756</v>
      </c>
      <c r="T74" s="30" t="s">
        <v>277</v>
      </c>
      <c r="U74" s="30" t="s">
        <v>178</v>
      </c>
      <c r="V74" s="30" t="s">
        <v>185</v>
      </c>
      <c r="W74" s="30" t="s">
        <v>718</v>
      </c>
      <c r="X74" s="30" t="s">
        <v>174</v>
      </c>
      <c r="Y74" s="30" t="s">
        <v>174</v>
      </c>
      <c r="Z74" s="30" t="s">
        <v>185</v>
      </c>
      <c r="AA74" s="30" t="s">
        <v>185</v>
      </c>
      <c r="AB74" s="30" t="s">
        <v>138</v>
      </c>
      <c r="AC74" s="30" t="s">
        <v>240</v>
      </c>
      <c r="AD74" s="30" t="s">
        <v>5</v>
      </c>
      <c r="AE74" s="30" t="s">
        <v>123</v>
      </c>
      <c r="AF74" s="30" t="s">
        <v>12</v>
      </c>
      <c r="AG74" s="30" t="s">
        <v>12</v>
      </c>
      <c r="AH74" s="30" t="s">
        <v>2</v>
      </c>
      <c r="AI74" s="28" t="s">
        <v>11</v>
      </c>
      <c r="AJ74" s="28" t="s">
        <v>4</v>
      </c>
      <c r="AK74" s="28" t="s">
        <v>2</v>
      </c>
      <c r="AL74" s="28" t="s">
        <v>3</v>
      </c>
      <c r="AM74" s="30" t="s">
        <v>118</v>
      </c>
      <c r="AN74" s="30" t="s">
        <v>241</v>
      </c>
      <c r="AO74" s="30" t="s">
        <v>4</v>
      </c>
      <c r="AP74" s="30" t="s">
        <v>730</v>
      </c>
      <c r="AQ74" s="30" t="s">
        <v>2</v>
      </c>
    </row>
    <row r="75" spans="1:44" ht="17" x14ac:dyDescent="0.2">
      <c r="A75" s="30" t="s">
        <v>144</v>
      </c>
      <c r="B75" s="32" t="s">
        <v>731</v>
      </c>
      <c r="C75" s="32" t="s">
        <v>732</v>
      </c>
      <c r="D75" s="30" t="s">
        <v>733</v>
      </c>
      <c r="E75" s="30" t="s">
        <v>297</v>
      </c>
      <c r="F75" s="30">
        <v>3.2399999999999998E-2</v>
      </c>
      <c r="G75" s="30" t="s">
        <v>19</v>
      </c>
      <c r="H75" s="30" t="s">
        <v>678</v>
      </c>
      <c r="I75" s="30" t="s">
        <v>137</v>
      </c>
      <c r="J75" s="30" t="s">
        <v>18</v>
      </c>
      <c r="K75" s="30" t="s">
        <v>5</v>
      </c>
      <c r="L75" s="30" t="s">
        <v>20</v>
      </c>
      <c r="M75" s="30" t="s">
        <v>52</v>
      </c>
      <c r="N75" s="30" t="s">
        <v>5</v>
      </c>
      <c r="O75" s="30" t="s">
        <v>7</v>
      </c>
      <c r="P75" s="30" t="s">
        <v>220</v>
      </c>
      <c r="Q75" s="30" t="s">
        <v>5</v>
      </c>
      <c r="R75" s="30" t="s">
        <v>274</v>
      </c>
      <c r="S75" s="30" t="s">
        <v>756</v>
      </c>
      <c r="T75" s="30" t="s">
        <v>738</v>
      </c>
      <c r="U75" s="30" t="s">
        <v>173</v>
      </c>
      <c r="V75" s="30" t="s">
        <v>173</v>
      </c>
      <c r="W75" s="30" t="s">
        <v>718</v>
      </c>
      <c r="X75" s="30" t="s">
        <v>174</v>
      </c>
      <c r="Y75" s="30" t="s">
        <v>174</v>
      </c>
      <c r="Z75" s="30" t="s">
        <v>177</v>
      </c>
      <c r="AA75" s="30" t="s">
        <v>177</v>
      </c>
      <c r="AB75" s="30" t="s">
        <v>5</v>
      </c>
      <c r="AC75" s="30" t="s">
        <v>739</v>
      </c>
      <c r="AD75" s="30" t="s">
        <v>5</v>
      </c>
      <c r="AE75" s="30" t="s">
        <v>383</v>
      </c>
      <c r="AF75" s="30" t="s">
        <v>127</v>
      </c>
      <c r="AG75" s="30" t="s">
        <v>363</v>
      </c>
      <c r="AH75" s="30" t="s">
        <v>289</v>
      </c>
      <c r="AI75" s="28" t="s">
        <v>16</v>
      </c>
      <c r="AJ75" s="28" t="s">
        <v>4</v>
      </c>
      <c r="AK75" s="28" t="s">
        <v>2</v>
      </c>
      <c r="AL75" s="28" t="s">
        <v>3</v>
      </c>
      <c r="AM75" s="30" t="s">
        <v>735</v>
      </c>
      <c r="AN75" s="30" t="s">
        <v>2</v>
      </c>
      <c r="AO75" s="30" t="s">
        <v>4</v>
      </c>
      <c r="AP75" s="30" t="s">
        <v>730</v>
      </c>
      <c r="AQ75" s="30" t="s">
        <v>4</v>
      </c>
      <c r="AR75" s="31"/>
    </row>
    <row r="76" spans="1:44" ht="17" x14ac:dyDescent="0.2">
      <c r="A76" s="30" t="s">
        <v>144</v>
      </c>
      <c r="B76" s="32" t="s">
        <v>731</v>
      </c>
      <c r="C76" s="32" t="s">
        <v>732</v>
      </c>
      <c r="D76" s="30" t="s">
        <v>733</v>
      </c>
      <c r="E76" s="30" t="s">
        <v>297</v>
      </c>
      <c r="F76" s="30">
        <v>5.1999999999999998E-2</v>
      </c>
      <c r="G76" s="30" t="s">
        <v>19</v>
      </c>
      <c r="H76" s="30" t="s">
        <v>678</v>
      </c>
      <c r="I76" s="30" t="s">
        <v>137</v>
      </c>
      <c r="J76" s="30" t="s">
        <v>18</v>
      </c>
      <c r="K76" s="30" t="s">
        <v>5</v>
      </c>
      <c r="L76" s="30" t="s">
        <v>20</v>
      </c>
      <c r="M76" s="30" t="s">
        <v>52</v>
      </c>
      <c r="N76" s="30" t="s">
        <v>5</v>
      </c>
      <c r="O76" s="30" t="s">
        <v>7</v>
      </c>
      <c r="P76" s="30" t="s">
        <v>220</v>
      </c>
      <c r="Q76" s="30" t="s">
        <v>5</v>
      </c>
      <c r="R76" s="30" t="s">
        <v>274</v>
      </c>
      <c r="S76" s="30" t="s">
        <v>756</v>
      </c>
      <c r="T76" s="30" t="s">
        <v>741</v>
      </c>
      <c r="U76" s="30" t="s">
        <v>173</v>
      </c>
      <c r="V76" s="30" t="s">
        <v>173</v>
      </c>
      <c r="W76" s="30" t="s">
        <v>718</v>
      </c>
      <c r="X76" s="30" t="s">
        <v>174</v>
      </c>
      <c r="Y76" s="30" t="s">
        <v>174</v>
      </c>
      <c r="Z76" s="30" t="s">
        <v>177</v>
      </c>
      <c r="AA76" s="30" t="s">
        <v>177</v>
      </c>
      <c r="AB76" s="30" t="s">
        <v>5</v>
      </c>
      <c r="AC76" s="30" t="s">
        <v>742</v>
      </c>
      <c r="AD76" s="30" t="s">
        <v>5</v>
      </c>
      <c r="AE76" s="30" t="s">
        <v>383</v>
      </c>
      <c r="AF76" s="30" t="s">
        <v>128</v>
      </c>
      <c r="AG76" s="30" t="s">
        <v>364</v>
      </c>
      <c r="AH76" s="30" t="s">
        <v>289</v>
      </c>
      <c r="AI76" s="28" t="s">
        <v>16</v>
      </c>
      <c r="AJ76" s="28" t="s">
        <v>4</v>
      </c>
      <c r="AK76" s="28" t="s">
        <v>2</v>
      </c>
      <c r="AL76" s="28" t="s">
        <v>3</v>
      </c>
      <c r="AM76" s="30" t="s">
        <v>735</v>
      </c>
      <c r="AN76" s="30" t="s">
        <v>2</v>
      </c>
      <c r="AO76" s="30" t="s">
        <v>4</v>
      </c>
      <c r="AP76" s="30" t="s">
        <v>730</v>
      </c>
      <c r="AQ76" s="30" t="s">
        <v>4</v>
      </c>
      <c r="AR76" s="31"/>
    </row>
    <row r="77" spans="1:44" ht="17" x14ac:dyDescent="0.2">
      <c r="A77" s="30" t="s">
        <v>144</v>
      </c>
      <c r="B77" s="32" t="s">
        <v>731</v>
      </c>
      <c r="C77" s="32" t="s">
        <v>732</v>
      </c>
      <c r="D77" s="30" t="s">
        <v>733</v>
      </c>
      <c r="E77" s="30" t="s">
        <v>297</v>
      </c>
      <c r="F77" s="30">
        <v>2.2599999999999999E-2</v>
      </c>
      <c r="G77" s="30" t="s">
        <v>19</v>
      </c>
      <c r="H77" s="30" t="s">
        <v>678</v>
      </c>
      <c r="I77" s="30" t="s">
        <v>137</v>
      </c>
      <c r="J77" s="30" t="s">
        <v>18</v>
      </c>
      <c r="K77" s="30" t="s">
        <v>5</v>
      </c>
      <c r="L77" s="30" t="s">
        <v>20</v>
      </c>
      <c r="M77" s="30" t="s">
        <v>52</v>
      </c>
      <c r="N77" s="30" t="s">
        <v>5</v>
      </c>
      <c r="O77" s="30" t="s">
        <v>7</v>
      </c>
      <c r="P77" s="30" t="s">
        <v>220</v>
      </c>
      <c r="Q77" s="30" t="s">
        <v>5</v>
      </c>
      <c r="R77" s="30" t="s">
        <v>274</v>
      </c>
      <c r="S77" s="30" t="s">
        <v>756</v>
      </c>
      <c r="T77" s="30" t="s">
        <v>743</v>
      </c>
      <c r="U77" s="30" t="s">
        <v>173</v>
      </c>
      <c r="V77" s="30" t="s">
        <v>173</v>
      </c>
      <c r="W77" s="30" t="s">
        <v>718</v>
      </c>
      <c r="X77" s="30" t="s">
        <v>174</v>
      </c>
      <c r="Y77" s="30" t="s">
        <v>174</v>
      </c>
      <c r="Z77" s="30" t="s">
        <v>177</v>
      </c>
      <c r="AA77" s="30" t="s">
        <v>177</v>
      </c>
      <c r="AB77" s="30" t="s">
        <v>5</v>
      </c>
      <c r="AC77" s="30" t="s">
        <v>744</v>
      </c>
      <c r="AD77" s="30" t="s">
        <v>5</v>
      </c>
      <c r="AE77" s="30" t="s">
        <v>383</v>
      </c>
      <c r="AF77" s="30" t="s">
        <v>105</v>
      </c>
      <c r="AG77" s="30" t="s">
        <v>365</v>
      </c>
      <c r="AH77" s="30" t="s">
        <v>289</v>
      </c>
      <c r="AI77" s="28" t="s">
        <v>16</v>
      </c>
      <c r="AJ77" s="28" t="s">
        <v>4</v>
      </c>
      <c r="AK77" s="28" t="s">
        <v>2</v>
      </c>
      <c r="AL77" s="28" t="s">
        <v>3</v>
      </c>
      <c r="AM77" s="30" t="s">
        <v>735</v>
      </c>
      <c r="AN77" s="30" t="s">
        <v>2</v>
      </c>
      <c r="AO77" s="30" t="s">
        <v>4</v>
      </c>
      <c r="AP77" s="30" t="s">
        <v>730</v>
      </c>
      <c r="AQ77" s="30" t="s">
        <v>4</v>
      </c>
      <c r="AR77" s="31"/>
    </row>
    <row r="78" spans="1:44" ht="17" x14ac:dyDescent="0.2">
      <c r="A78" s="30" t="s">
        <v>144</v>
      </c>
      <c r="B78" s="32" t="s">
        <v>731</v>
      </c>
      <c r="C78" s="32" t="s">
        <v>732</v>
      </c>
      <c r="D78" s="30" t="s">
        <v>733</v>
      </c>
      <c r="E78" s="30" t="s">
        <v>297</v>
      </c>
      <c r="F78" s="30">
        <v>0.1108</v>
      </c>
      <c r="G78" s="30" t="s">
        <v>19</v>
      </c>
      <c r="H78" s="30" t="s">
        <v>678</v>
      </c>
      <c r="I78" s="30" t="s">
        <v>137</v>
      </c>
      <c r="J78" s="30" t="s">
        <v>23</v>
      </c>
      <c r="K78" s="30" t="s">
        <v>5</v>
      </c>
      <c r="L78" s="30" t="s">
        <v>8</v>
      </c>
      <c r="M78" s="30" t="s">
        <v>10</v>
      </c>
      <c r="N78" s="30" t="s">
        <v>5</v>
      </c>
      <c r="O78" s="30" t="s">
        <v>7</v>
      </c>
      <c r="P78" s="30" t="s">
        <v>220</v>
      </c>
      <c r="Q78" s="30" t="s">
        <v>5</v>
      </c>
      <c r="R78" s="30" t="s">
        <v>274</v>
      </c>
      <c r="S78" s="30" t="s">
        <v>756</v>
      </c>
      <c r="T78" s="30" t="s">
        <v>745</v>
      </c>
      <c r="U78" s="30" t="s">
        <v>173</v>
      </c>
      <c r="V78" s="30" t="s">
        <v>173</v>
      </c>
      <c r="W78" s="30" t="s">
        <v>718</v>
      </c>
      <c r="X78" s="30" t="s">
        <v>174</v>
      </c>
      <c r="Y78" s="30" t="s">
        <v>174</v>
      </c>
      <c r="Z78" s="30" t="s">
        <v>177</v>
      </c>
      <c r="AA78" s="30" t="s">
        <v>177</v>
      </c>
      <c r="AB78" s="30" t="s">
        <v>5</v>
      </c>
      <c r="AC78" s="30" t="s">
        <v>746</v>
      </c>
      <c r="AD78" s="30" t="s">
        <v>5</v>
      </c>
      <c r="AE78" s="30" t="s">
        <v>383</v>
      </c>
      <c r="AF78" s="30" t="s">
        <v>127</v>
      </c>
      <c r="AG78" s="30" t="s">
        <v>363</v>
      </c>
      <c r="AH78" s="30" t="s">
        <v>289</v>
      </c>
      <c r="AI78" s="28" t="s">
        <v>16</v>
      </c>
      <c r="AJ78" s="28" t="s">
        <v>4</v>
      </c>
      <c r="AK78" s="28" t="s">
        <v>2</v>
      </c>
      <c r="AL78" s="28" t="s">
        <v>3</v>
      </c>
      <c r="AM78" s="30" t="s">
        <v>735</v>
      </c>
      <c r="AN78" s="30" t="s">
        <v>2</v>
      </c>
      <c r="AO78" s="30" t="s">
        <v>4</v>
      </c>
      <c r="AP78" s="30" t="s">
        <v>730</v>
      </c>
      <c r="AQ78" s="30" t="s">
        <v>4</v>
      </c>
      <c r="AR78" s="31"/>
    </row>
    <row r="79" spans="1:44" ht="17" x14ac:dyDescent="0.2">
      <c r="A79" s="30" t="s">
        <v>144</v>
      </c>
      <c r="B79" s="32" t="s">
        <v>731</v>
      </c>
      <c r="C79" s="32" t="s">
        <v>732</v>
      </c>
      <c r="D79" s="30" t="s">
        <v>733</v>
      </c>
      <c r="E79" s="30" t="s">
        <v>297</v>
      </c>
      <c r="F79" s="30">
        <v>6.1799999999999994E-2</v>
      </c>
      <c r="G79" s="30" t="s">
        <v>19</v>
      </c>
      <c r="H79" s="30" t="s">
        <v>678</v>
      </c>
      <c r="I79" s="30" t="s">
        <v>137</v>
      </c>
      <c r="J79" s="30" t="s">
        <v>23</v>
      </c>
      <c r="K79" s="30" t="s">
        <v>5</v>
      </c>
      <c r="L79" s="30" t="s">
        <v>8</v>
      </c>
      <c r="M79" s="30" t="s">
        <v>10</v>
      </c>
      <c r="N79" s="30" t="s">
        <v>5</v>
      </c>
      <c r="O79" s="30" t="s">
        <v>7</v>
      </c>
      <c r="P79" s="30" t="s">
        <v>220</v>
      </c>
      <c r="Q79" s="30" t="s">
        <v>5</v>
      </c>
      <c r="R79" s="30" t="s">
        <v>274</v>
      </c>
      <c r="S79" s="30" t="s">
        <v>756</v>
      </c>
      <c r="T79" s="30" t="s">
        <v>747</v>
      </c>
      <c r="U79" s="30" t="s">
        <v>173</v>
      </c>
      <c r="V79" s="30" t="s">
        <v>173</v>
      </c>
      <c r="W79" s="30" t="s">
        <v>718</v>
      </c>
      <c r="X79" s="30" t="s">
        <v>174</v>
      </c>
      <c r="Y79" s="30" t="s">
        <v>174</v>
      </c>
      <c r="Z79" s="30" t="s">
        <v>177</v>
      </c>
      <c r="AA79" s="30" t="s">
        <v>177</v>
      </c>
      <c r="AB79" s="30" t="s">
        <v>5</v>
      </c>
      <c r="AC79" s="30" t="s">
        <v>748</v>
      </c>
      <c r="AD79" s="30" t="s">
        <v>5</v>
      </c>
      <c r="AE79" s="30" t="s">
        <v>383</v>
      </c>
      <c r="AF79" s="30" t="s">
        <v>128</v>
      </c>
      <c r="AG79" s="30" t="s">
        <v>364</v>
      </c>
      <c r="AH79" s="30" t="s">
        <v>289</v>
      </c>
      <c r="AI79" s="28" t="s">
        <v>16</v>
      </c>
      <c r="AJ79" s="28" t="s">
        <v>4</v>
      </c>
      <c r="AK79" s="28" t="s">
        <v>2</v>
      </c>
      <c r="AL79" s="28" t="s">
        <v>3</v>
      </c>
      <c r="AM79" s="30" t="s">
        <v>735</v>
      </c>
      <c r="AN79" s="30" t="s">
        <v>2</v>
      </c>
      <c r="AO79" s="30" t="s">
        <v>4</v>
      </c>
      <c r="AP79" s="30" t="s">
        <v>730</v>
      </c>
      <c r="AQ79" s="30" t="s">
        <v>4</v>
      </c>
      <c r="AR79" s="31"/>
    </row>
    <row r="80" spans="1:44" ht="17" x14ac:dyDescent="0.2">
      <c r="A80" s="30" t="s">
        <v>144</v>
      </c>
      <c r="B80" s="32" t="s">
        <v>731</v>
      </c>
      <c r="C80" s="32" t="s">
        <v>732</v>
      </c>
      <c r="D80" s="30" t="s">
        <v>733</v>
      </c>
      <c r="E80" s="30" t="s">
        <v>297</v>
      </c>
      <c r="F80" s="30">
        <v>8.14E-2</v>
      </c>
      <c r="G80" s="30" t="s">
        <v>19</v>
      </c>
      <c r="H80" s="30" t="s">
        <v>678</v>
      </c>
      <c r="I80" s="30" t="s">
        <v>137</v>
      </c>
      <c r="J80" s="30" t="s">
        <v>23</v>
      </c>
      <c r="K80" s="30" t="s">
        <v>5</v>
      </c>
      <c r="L80" s="30" t="s">
        <v>8</v>
      </c>
      <c r="M80" s="30" t="s">
        <v>10</v>
      </c>
      <c r="N80" s="30" t="s">
        <v>5</v>
      </c>
      <c r="O80" s="30" t="s">
        <v>7</v>
      </c>
      <c r="P80" s="30" t="s">
        <v>220</v>
      </c>
      <c r="Q80" s="30" t="s">
        <v>5</v>
      </c>
      <c r="R80" s="30" t="s">
        <v>274</v>
      </c>
      <c r="S80" s="30" t="s">
        <v>756</v>
      </c>
      <c r="T80" s="30" t="s">
        <v>749</v>
      </c>
      <c r="U80" s="30" t="s">
        <v>173</v>
      </c>
      <c r="V80" s="30" t="s">
        <v>173</v>
      </c>
      <c r="W80" s="30" t="s">
        <v>718</v>
      </c>
      <c r="X80" s="30" t="s">
        <v>174</v>
      </c>
      <c r="Y80" s="30" t="s">
        <v>174</v>
      </c>
      <c r="Z80" s="30" t="s">
        <v>177</v>
      </c>
      <c r="AA80" s="30" t="s">
        <v>177</v>
      </c>
      <c r="AB80" s="30" t="s">
        <v>5</v>
      </c>
      <c r="AC80" s="30" t="s">
        <v>750</v>
      </c>
      <c r="AD80" s="30" t="s">
        <v>5</v>
      </c>
      <c r="AE80" s="30" t="s">
        <v>383</v>
      </c>
      <c r="AF80" s="30" t="s">
        <v>105</v>
      </c>
      <c r="AG80" s="30" t="s">
        <v>365</v>
      </c>
      <c r="AH80" s="30" t="s">
        <v>289</v>
      </c>
      <c r="AI80" s="28" t="s">
        <v>16</v>
      </c>
      <c r="AJ80" s="28" t="s">
        <v>4</v>
      </c>
      <c r="AK80" s="28" t="s">
        <v>2</v>
      </c>
      <c r="AL80" s="28" t="s">
        <v>3</v>
      </c>
      <c r="AM80" s="30" t="s">
        <v>735</v>
      </c>
      <c r="AN80" s="30" t="s">
        <v>2</v>
      </c>
      <c r="AO80" s="30" t="s">
        <v>4</v>
      </c>
      <c r="AP80" s="30" t="s">
        <v>730</v>
      </c>
      <c r="AQ80" s="30" t="s">
        <v>4</v>
      </c>
      <c r="AR80" s="31"/>
    </row>
    <row r="81" spans="1:44" ht="17" x14ac:dyDescent="0.2">
      <c r="A81" s="30" t="s">
        <v>273</v>
      </c>
      <c r="B81" s="32" t="s">
        <v>801</v>
      </c>
      <c r="C81" s="32" t="s">
        <v>732</v>
      </c>
      <c r="D81" s="30" t="s">
        <v>233</v>
      </c>
      <c r="E81" s="30" t="s">
        <v>298</v>
      </c>
      <c r="F81" s="30" t="s">
        <v>163</v>
      </c>
      <c r="G81" s="30" t="s">
        <v>19</v>
      </c>
      <c r="H81" s="30" t="s">
        <v>2</v>
      </c>
      <c r="I81" s="30" t="s">
        <v>137</v>
      </c>
      <c r="J81" s="30" t="s">
        <v>18</v>
      </c>
      <c r="K81" s="30" t="s">
        <v>2</v>
      </c>
      <c r="L81" s="30" t="s">
        <v>21</v>
      </c>
      <c r="M81" s="30" t="s">
        <v>52</v>
      </c>
      <c r="N81" s="30" t="s">
        <v>2</v>
      </c>
      <c r="O81" s="30" t="s">
        <v>7</v>
      </c>
      <c r="P81" s="30" t="s">
        <v>2</v>
      </c>
      <c r="Q81" s="30" t="s">
        <v>2</v>
      </c>
      <c r="R81" s="30" t="s">
        <v>274</v>
      </c>
      <c r="S81" s="30" t="s">
        <v>756</v>
      </c>
      <c r="T81" s="30" t="s">
        <v>175</v>
      </c>
      <c r="U81" s="30" t="s">
        <v>2</v>
      </c>
      <c r="V81" s="30" t="s">
        <v>2</v>
      </c>
      <c r="W81" s="30" t="s">
        <v>718</v>
      </c>
      <c r="X81" s="30" t="s">
        <v>2</v>
      </c>
      <c r="Y81" s="30" t="s">
        <v>2</v>
      </c>
      <c r="Z81" s="30" t="s">
        <v>2</v>
      </c>
      <c r="AA81" s="30" t="s">
        <v>2</v>
      </c>
      <c r="AB81" s="30" t="s">
        <v>2</v>
      </c>
      <c r="AC81" s="30" t="s">
        <v>2</v>
      </c>
      <c r="AD81" s="30" t="s">
        <v>2</v>
      </c>
      <c r="AE81" s="30" t="s">
        <v>123</v>
      </c>
      <c r="AF81" s="30" t="s">
        <v>12</v>
      </c>
      <c r="AG81" s="30" t="s">
        <v>12</v>
      </c>
      <c r="AH81" s="30" t="s">
        <v>2</v>
      </c>
      <c r="AI81" s="28" t="s">
        <v>11</v>
      </c>
      <c r="AJ81" s="28" t="s">
        <v>4</v>
      </c>
      <c r="AK81" s="28" t="s">
        <v>2</v>
      </c>
      <c r="AL81" s="28" t="s">
        <v>2</v>
      </c>
      <c r="AM81" s="28" t="s">
        <v>2</v>
      </c>
      <c r="AN81" s="28" t="s">
        <v>2</v>
      </c>
      <c r="AO81" s="28" t="s">
        <v>2</v>
      </c>
      <c r="AP81" s="30" t="s">
        <v>730</v>
      </c>
      <c r="AQ81" s="30" t="s">
        <v>2</v>
      </c>
      <c r="AR81" s="31" t="s">
        <v>804</v>
      </c>
    </row>
    <row r="82" spans="1:44" ht="17" x14ac:dyDescent="0.2">
      <c r="A82" s="30" t="s">
        <v>273</v>
      </c>
      <c r="B82" s="32" t="s">
        <v>801</v>
      </c>
      <c r="C82" s="32" t="s">
        <v>732</v>
      </c>
      <c r="D82" s="30" t="s">
        <v>233</v>
      </c>
      <c r="E82" s="30" t="s">
        <v>298</v>
      </c>
      <c r="F82" s="30" t="s">
        <v>31</v>
      </c>
      <c r="G82" s="30" t="s">
        <v>19</v>
      </c>
      <c r="H82" s="30" t="s">
        <v>2</v>
      </c>
      <c r="I82" s="30" t="s">
        <v>137</v>
      </c>
      <c r="J82" s="30" t="s">
        <v>18</v>
      </c>
      <c r="K82" s="30" t="s">
        <v>2</v>
      </c>
      <c r="L82" s="30" t="s">
        <v>20</v>
      </c>
      <c r="M82" s="30" t="s">
        <v>52</v>
      </c>
      <c r="N82" s="30" t="s">
        <v>2</v>
      </c>
      <c r="O82" s="30" t="s">
        <v>7</v>
      </c>
      <c r="P82" s="30" t="s">
        <v>2</v>
      </c>
      <c r="Q82" s="30" t="s">
        <v>2</v>
      </c>
      <c r="R82" s="30" t="s">
        <v>274</v>
      </c>
      <c r="S82" s="30" t="s">
        <v>756</v>
      </c>
      <c r="T82" s="30" t="s">
        <v>175</v>
      </c>
      <c r="U82" s="30" t="s">
        <v>2</v>
      </c>
      <c r="V82" s="30" t="s">
        <v>2</v>
      </c>
      <c r="W82" s="30" t="s">
        <v>718</v>
      </c>
      <c r="X82" s="30" t="s">
        <v>2</v>
      </c>
      <c r="Y82" s="30" t="s">
        <v>2</v>
      </c>
      <c r="Z82" s="30" t="s">
        <v>2</v>
      </c>
      <c r="AA82" s="30" t="s">
        <v>2</v>
      </c>
      <c r="AB82" s="30" t="s">
        <v>2</v>
      </c>
      <c r="AC82" s="30" t="s">
        <v>2</v>
      </c>
      <c r="AD82" s="30" t="s">
        <v>2</v>
      </c>
      <c r="AE82" s="30" t="s">
        <v>123</v>
      </c>
      <c r="AF82" s="30" t="s">
        <v>12</v>
      </c>
      <c r="AG82" s="30" t="s">
        <v>12</v>
      </c>
      <c r="AH82" s="30" t="s">
        <v>2</v>
      </c>
      <c r="AI82" s="28" t="s">
        <v>11</v>
      </c>
      <c r="AJ82" s="28" t="s">
        <v>4</v>
      </c>
      <c r="AK82" s="28" t="s">
        <v>2</v>
      </c>
      <c r="AL82" s="28" t="s">
        <v>2</v>
      </c>
      <c r="AM82" s="28" t="s">
        <v>2</v>
      </c>
      <c r="AN82" s="28" t="s">
        <v>2</v>
      </c>
      <c r="AO82" s="28" t="s">
        <v>2</v>
      </c>
      <c r="AP82" s="30" t="s">
        <v>730</v>
      </c>
      <c r="AQ82" s="30" t="s">
        <v>2</v>
      </c>
      <c r="AR82" s="31" t="s">
        <v>805</v>
      </c>
    </row>
    <row r="83" spans="1:44" ht="17" x14ac:dyDescent="0.2">
      <c r="A83" s="30" t="s">
        <v>273</v>
      </c>
      <c r="B83" s="32" t="s">
        <v>801</v>
      </c>
      <c r="C83" s="32" t="s">
        <v>732</v>
      </c>
      <c r="D83" s="30" t="s">
        <v>233</v>
      </c>
      <c r="E83" s="30" t="s">
        <v>298</v>
      </c>
      <c r="F83" s="30" t="s">
        <v>200</v>
      </c>
      <c r="G83" s="30" t="s">
        <v>19</v>
      </c>
      <c r="H83" s="30" t="s">
        <v>2</v>
      </c>
      <c r="I83" s="30" t="s">
        <v>137</v>
      </c>
      <c r="J83" s="30" t="s">
        <v>18</v>
      </c>
      <c r="K83" s="30" t="s">
        <v>2</v>
      </c>
      <c r="L83" s="30" t="s">
        <v>22</v>
      </c>
      <c r="M83" s="30" t="s">
        <v>52</v>
      </c>
      <c r="N83" s="30" t="s">
        <v>2</v>
      </c>
      <c r="O83" s="30" t="s">
        <v>7</v>
      </c>
      <c r="P83" s="30" t="s">
        <v>2</v>
      </c>
      <c r="Q83" s="30" t="s">
        <v>2</v>
      </c>
      <c r="R83" s="30" t="s">
        <v>274</v>
      </c>
      <c r="S83" s="30" t="s">
        <v>756</v>
      </c>
      <c r="T83" s="30" t="s">
        <v>175</v>
      </c>
      <c r="U83" s="30" t="s">
        <v>2</v>
      </c>
      <c r="V83" s="30" t="s">
        <v>2</v>
      </c>
      <c r="W83" s="30" t="s">
        <v>718</v>
      </c>
      <c r="X83" s="30" t="s">
        <v>2</v>
      </c>
      <c r="Y83" s="30" t="s">
        <v>2</v>
      </c>
      <c r="Z83" s="30" t="s">
        <v>2</v>
      </c>
      <c r="AA83" s="30" t="s">
        <v>2</v>
      </c>
      <c r="AB83" s="30" t="s">
        <v>2</v>
      </c>
      <c r="AC83" s="30" t="s">
        <v>2</v>
      </c>
      <c r="AD83" s="30" t="s">
        <v>2</v>
      </c>
      <c r="AE83" s="30" t="s">
        <v>123</v>
      </c>
      <c r="AF83" s="30" t="s">
        <v>12</v>
      </c>
      <c r="AG83" s="30" t="s">
        <v>12</v>
      </c>
      <c r="AH83" s="30" t="s">
        <v>2</v>
      </c>
      <c r="AI83" s="28" t="s">
        <v>11</v>
      </c>
      <c r="AJ83" s="28" t="s">
        <v>4</v>
      </c>
      <c r="AK83" s="28" t="s">
        <v>2</v>
      </c>
      <c r="AL83" s="28" t="s">
        <v>2</v>
      </c>
      <c r="AM83" s="28" t="s">
        <v>2</v>
      </c>
      <c r="AN83" s="28" t="s">
        <v>2</v>
      </c>
      <c r="AO83" s="28" t="s">
        <v>2</v>
      </c>
      <c r="AP83" s="30" t="s">
        <v>730</v>
      </c>
      <c r="AQ83" s="30" t="s">
        <v>2</v>
      </c>
      <c r="AR83" s="31"/>
    </row>
    <row r="84" spans="1:44" ht="17" x14ac:dyDescent="0.2">
      <c r="A84" s="30" t="s">
        <v>273</v>
      </c>
      <c r="B84" s="32" t="s">
        <v>801</v>
      </c>
      <c r="C84" s="32" t="s">
        <v>732</v>
      </c>
      <c r="D84" s="30" t="s">
        <v>233</v>
      </c>
      <c r="E84" s="30" t="s">
        <v>298</v>
      </c>
      <c r="F84" s="30" t="s">
        <v>108</v>
      </c>
      <c r="G84" s="30" t="s">
        <v>19</v>
      </c>
      <c r="H84" s="30" t="s">
        <v>2</v>
      </c>
      <c r="I84" s="30" t="s">
        <v>137</v>
      </c>
      <c r="J84" s="30" t="s">
        <v>18</v>
      </c>
      <c r="K84" s="30" t="s">
        <v>2</v>
      </c>
      <c r="L84" s="30" t="s">
        <v>27</v>
      </c>
      <c r="M84" s="30" t="s">
        <v>52</v>
      </c>
      <c r="N84" s="30" t="s">
        <v>2</v>
      </c>
      <c r="O84" s="30" t="s">
        <v>7</v>
      </c>
      <c r="P84" s="30" t="s">
        <v>2</v>
      </c>
      <c r="Q84" s="30" t="s">
        <v>2</v>
      </c>
      <c r="R84" s="30" t="s">
        <v>274</v>
      </c>
      <c r="S84" s="30" t="s">
        <v>756</v>
      </c>
      <c r="T84" s="30" t="s">
        <v>175</v>
      </c>
      <c r="U84" s="30" t="s">
        <v>2</v>
      </c>
      <c r="V84" s="30" t="s">
        <v>2</v>
      </c>
      <c r="W84" s="30" t="s">
        <v>718</v>
      </c>
      <c r="X84" s="30" t="s">
        <v>2</v>
      </c>
      <c r="Y84" s="30" t="s">
        <v>2</v>
      </c>
      <c r="Z84" s="30" t="s">
        <v>2</v>
      </c>
      <c r="AA84" s="30" t="s">
        <v>2</v>
      </c>
      <c r="AB84" s="30" t="s">
        <v>2</v>
      </c>
      <c r="AC84" s="30" t="s">
        <v>2</v>
      </c>
      <c r="AD84" s="30" t="s">
        <v>2</v>
      </c>
      <c r="AE84" s="30" t="s">
        <v>123</v>
      </c>
      <c r="AF84" s="30" t="s">
        <v>12</v>
      </c>
      <c r="AG84" s="30" t="s">
        <v>12</v>
      </c>
      <c r="AH84" s="30" t="s">
        <v>2</v>
      </c>
      <c r="AI84" s="28" t="s">
        <v>11</v>
      </c>
      <c r="AJ84" s="28" t="s">
        <v>4</v>
      </c>
      <c r="AK84" s="28" t="s">
        <v>2</v>
      </c>
      <c r="AL84" s="28" t="s">
        <v>2</v>
      </c>
      <c r="AM84" s="28" t="s">
        <v>2</v>
      </c>
      <c r="AN84" s="28" t="s">
        <v>2</v>
      </c>
      <c r="AO84" s="28" t="s">
        <v>2</v>
      </c>
      <c r="AP84" s="30" t="s">
        <v>730</v>
      </c>
      <c r="AQ84" s="30" t="s">
        <v>2</v>
      </c>
      <c r="AR84" s="31"/>
    </row>
    <row r="85" spans="1:44" ht="17" x14ac:dyDescent="0.2">
      <c r="A85" s="30" t="s">
        <v>273</v>
      </c>
      <c r="B85" s="32" t="s">
        <v>801</v>
      </c>
      <c r="C85" s="32" t="s">
        <v>732</v>
      </c>
      <c r="D85" s="30" t="s">
        <v>713</v>
      </c>
      <c r="E85" s="30" t="s">
        <v>298</v>
      </c>
      <c r="F85" s="30" t="s">
        <v>147</v>
      </c>
      <c r="G85" s="30" t="s">
        <v>19</v>
      </c>
      <c r="H85" s="30" t="s">
        <v>2</v>
      </c>
      <c r="I85" s="30" t="s">
        <v>137</v>
      </c>
      <c r="J85" s="30" t="s">
        <v>23</v>
      </c>
      <c r="K85" s="30" t="s">
        <v>2</v>
      </c>
      <c r="L85" s="30" t="s">
        <v>8</v>
      </c>
      <c r="M85" s="30" t="s">
        <v>10</v>
      </c>
      <c r="N85" s="30" t="s">
        <v>2</v>
      </c>
      <c r="O85" s="30" t="s">
        <v>7</v>
      </c>
      <c r="P85" s="30" t="s">
        <v>2</v>
      </c>
      <c r="Q85" s="30" t="s">
        <v>2</v>
      </c>
      <c r="R85" s="30" t="s">
        <v>274</v>
      </c>
      <c r="S85" s="30" t="s">
        <v>756</v>
      </c>
      <c r="T85" s="30" t="s">
        <v>175</v>
      </c>
      <c r="U85" s="30" t="s">
        <v>2</v>
      </c>
      <c r="V85" s="30" t="s">
        <v>2</v>
      </c>
      <c r="W85" s="30" t="s">
        <v>718</v>
      </c>
      <c r="X85" s="30" t="s">
        <v>2</v>
      </c>
      <c r="Y85" s="30" t="s">
        <v>2</v>
      </c>
      <c r="Z85" s="30" t="s">
        <v>2</v>
      </c>
      <c r="AA85" s="30" t="s">
        <v>2</v>
      </c>
      <c r="AB85" s="30" t="s">
        <v>2</v>
      </c>
      <c r="AC85" s="30" t="s">
        <v>2</v>
      </c>
      <c r="AD85" s="30" t="s">
        <v>2</v>
      </c>
      <c r="AE85" s="30" t="s">
        <v>123</v>
      </c>
      <c r="AF85" s="30" t="s">
        <v>12</v>
      </c>
      <c r="AG85" s="30" t="s">
        <v>12</v>
      </c>
      <c r="AH85" s="30" t="s">
        <v>2</v>
      </c>
      <c r="AI85" s="28" t="s">
        <v>11</v>
      </c>
      <c r="AJ85" s="28" t="s">
        <v>4</v>
      </c>
      <c r="AK85" s="28" t="s">
        <v>2</v>
      </c>
      <c r="AL85" s="28" t="s">
        <v>2</v>
      </c>
      <c r="AM85" s="28" t="s">
        <v>2</v>
      </c>
      <c r="AN85" s="28" t="s">
        <v>2</v>
      </c>
      <c r="AO85" s="28" t="s">
        <v>2</v>
      </c>
      <c r="AP85" s="30" t="s">
        <v>730</v>
      </c>
      <c r="AQ85" s="30" t="s">
        <v>2</v>
      </c>
      <c r="AR85" s="31"/>
    </row>
    <row r="86" spans="1:44" ht="17" x14ac:dyDescent="0.2">
      <c r="A86" s="30" t="s">
        <v>273</v>
      </c>
      <c r="B86" s="32" t="s">
        <v>801</v>
      </c>
      <c r="C86" s="32" t="s">
        <v>732</v>
      </c>
      <c r="D86" s="30" t="s">
        <v>713</v>
      </c>
      <c r="E86" s="30" t="s">
        <v>298</v>
      </c>
      <c r="F86" s="30" t="s">
        <v>239</v>
      </c>
      <c r="G86" s="30" t="s">
        <v>19</v>
      </c>
      <c r="H86" s="30" t="s">
        <v>2</v>
      </c>
      <c r="I86" s="30" t="s">
        <v>137</v>
      </c>
      <c r="J86" s="30" t="s">
        <v>26</v>
      </c>
      <c r="K86" s="30" t="s">
        <v>2</v>
      </c>
      <c r="L86" s="30" t="s">
        <v>22</v>
      </c>
      <c r="M86" s="30" t="s">
        <v>52</v>
      </c>
      <c r="N86" s="30" t="s">
        <v>2</v>
      </c>
      <c r="O86" s="30" t="s">
        <v>7</v>
      </c>
      <c r="P86" s="30" t="s">
        <v>2</v>
      </c>
      <c r="Q86" s="30" t="s">
        <v>2</v>
      </c>
      <c r="R86" s="30" t="s">
        <v>274</v>
      </c>
      <c r="S86" s="30" t="s">
        <v>756</v>
      </c>
      <c r="T86" s="30" t="s">
        <v>175</v>
      </c>
      <c r="U86" s="30" t="s">
        <v>2</v>
      </c>
      <c r="V86" s="30" t="s">
        <v>2</v>
      </c>
      <c r="W86" s="30" t="s">
        <v>718</v>
      </c>
      <c r="X86" s="30" t="s">
        <v>2</v>
      </c>
      <c r="Y86" s="30" t="s">
        <v>2</v>
      </c>
      <c r="Z86" s="30" t="s">
        <v>2</v>
      </c>
      <c r="AA86" s="30" t="s">
        <v>2</v>
      </c>
      <c r="AB86" s="30" t="s">
        <v>2</v>
      </c>
      <c r="AC86" s="30" t="s">
        <v>2</v>
      </c>
      <c r="AD86" s="30" t="s">
        <v>2</v>
      </c>
      <c r="AE86" s="30" t="s">
        <v>123</v>
      </c>
      <c r="AF86" s="30" t="s">
        <v>12</v>
      </c>
      <c r="AG86" s="30" t="s">
        <v>12</v>
      </c>
      <c r="AH86" s="30" t="s">
        <v>2</v>
      </c>
      <c r="AI86" s="28" t="s">
        <v>11</v>
      </c>
      <c r="AJ86" s="28" t="s">
        <v>4</v>
      </c>
      <c r="AK86" s="28" t="s">
        <v>2</v>
      </c>
      <c r="AL86" s="28" t="s">
        <v>2</v>
      </c>
      <c r="AM86" s="28" t="s">
        <v>2</v>
      </c>
      <c r="AN86" s="28" t="s">
        <v>2</v>
      </c>
      <c r="AO86" s="28" t="s">
        <v>2</v>
      </c>
      <c r="AP86" s="30" t="s">
        <v>730</v>
      </c>
      <c r="AQ86" s="30" t="s">
        <v>2</v>
      </c>
      <c r="AR86" s="31"/>
    </row>
    <row r="87" spans="1:44" ht="17" x14ac:dyDescent="0.2">
      <c r="A87" s="30" t="s">
        <v>273</v>
      </c>
      <c r="B87" s="32" t="s">
        <v>801</v>
      </c>
      <c r="C87" s="32" t="s">
        <v>732</v>
      </c>
      <c r="D87" s="30">
        <v>40</v>
      </c>
      <c r="E87" s="30" t="s">
        <v>298</v>
      </c>
      <c r="F87" s="30" t="s">
        <v>253</v>
      </c>
      <c r="G87" s="30" t="s">
        <v>19</v>
      </c>
      <c r="H87" s="30" t="s">
        <v>2</v>
      </c>
      <c r="I87" s="30" t="s">
        <v>137</v>
      </c>
      <c r="J87" s="30" t="s">
        <v>29</v>
      </c>
      <c r="K87" s="30" t="s">
        <v>2</v>
      </c>
      <c r="L87" s="30" t="s">
        <v>21</v>
      </c>
      <c r="M87" s="30" t="s">
        <v>52</v>
      </c>
      <c r="N87" s="30" t="s">
        <v>2</v>
      </c>
      <c r="O87" s="30" t="s">
        <v>7</v>
      </c>
      <c r="P87" s="30" t="s">
        <v>2</v>
      </c>
      <c r="Q87" s="30" t="s">
        <v>2</v>
      </c>
      <c r="R87" s="30" t="s">
        <v>274</v>
      </c>
      <c r="S87" s="30" t="s">
        <v>756</v>
      </c>
      <c r="T87" s="30" t="s">
        <v>175</v>
      </c>
      <c r="U87" s="30" t="s">
        <v>2</v>
      </c>
      <c r="V87" s="30" t="s">
        <v>2</v>
      </c>
      <c r="W87" s="30" t="s">
        <v>718</v>
      </c>
      <c r="X87" s="30" t="s">
        <v>2</v>
      </c>
      <c r="Y87" s="30" t="s">
        <v>2</v>
      </c>
      <c r="Z87" s="30" t="s">
        <v>2</v>
      </c>
      <c r="AA87" s="30" t="s">
        <v>2</v>
      </c>
      <c r="AB87" s="30" t="s">
        <v>2</v>
      </c>
      <c r="AC87" s="30" t="s">
        <v>2</v>
      </c>
      <c r="AD87" s="30" t="s">
        <v>2</v>
      </c>
      <c r="AE87" s="30" t="s">
        <v>123</v>
      </c>
      <c r="AF87" s="30" t="s">
        <v>12</v>
      </c>
      <c r="AG87" s="30" t="s">
        <v>12</v>
      </c>
      <c r="AH87" s="30" t="s">
        <v>2</v>
      </c>
      <c r="AI87" s="28" t="s">
        <v>11</v>
      </c>
      <c r="AJ87" s="28" t="s">
        <v>4</v>
      </c>
      <c r="AK87" s="28" t="s">
        <v>2</v>
      </c>
      <c r="AL87" s="28" t="s">
        <v>2</v>
      </c>
      <c r="AM87" s="28" t="s">
        <v>2</v>
      </c>
      <c r="AN87" s="28" t="s">
        <v>2</v>
      </c>
      <c r="AO87" s="28" t="s">
        <v>2</v>
      </c>
      <c r="AP87" s="30" t="s">
        <v>730</v>
      </c>
      <c r="AQ87" s="30" t="s">
        <v>2</v>
      </c>
      <c r="AR87" s="31"/>
    </row>
    <row r="88" spans="1:44" ht="17" x14ac:dyDescent="0.2">
      <c r="A88" s="30" t="s">
        <v>273</v>
      </c>
      <c r="B88" s="32" t="s">
        <v>801</v>
      </c>
      <c r="C88" s="32" t="s">
        <v>732</v>
      </c>
      <c r="D88" s="30">
        <v>40</v>
      </c>
      <c r="E88" s="30" t="s">
        <v>298</v>
      </c>
      <c r="F88" s="30" t="s">
        <v>133</v>
      </c>
      <c r="G88" s="30" t="s">
        <v>19</v>
      </c>
      <c r="H88" s="30" t="s">
        <v>2</v>
      </c>
      <c r="I88" s="30" t="s">
        <v>137</v>
      </c>
      <c r="J88" s="30" t="s">
        <v>29</v>
      </c>
      <c r="K88" s="30" t="s">
        <v>2</v>
      </c>
      <c r="L88" s="30" t="s">
        <v>27</v>
      </c>
      <c r="M88" s="30" t="s">
        <v>52</v>
      </c>
      <c r="N88" s="30" t="s">
        <v>2</v>
      </c>
      <c r="O88" s="30" t="s">
        <v>7</v>
      </c>
      <c r="P88" s="30" t="s">
        <v>2</v>
      </c>
      <c r="Q88" s="30" t="s">
        <v>2</v>
      </c>
      <c r="R88" s="30" t="s">
        <v>274</v>
      </c>
      <c r="S88" s="30" t="s">
        <v>756</v>
      </c>
      <c r="T88" s="30" t="s">
        <v>175</v>
      </c>
      <c r="U88" s="30" t="s">
        <v>2</v>
      </c>
      <c r="V88" s="30" t="s">
        <v>2</v>
      </c>
      <c r="W88" s="30" t="s">
        <v>718</v>
      </c>
      <c r="X88" s="30" t="s">
        <v>2</v>
      </c>
      <c r="Y88" s="30" t="s">
        <v>2</v>
      </c>
      <c r="Z88" s="30" t="s">
        <v>2</v>
      </c>
      <c r="AA88" s="30" t="s">
        <v>2</v>
      </c>
      <c r="AB88" s="30" t="s">
        <v>2</v>
      </c>
      <c r="AC88" s="30" t="s">
        <v>2</v>
      </c>
      <c r="AD88" s="30" t="s">
        <v>2</v>
      </c>
      <c r="AE88" s="30" t="s">
        <v>123</v>
      </c>
      <c r="AF88" s="30" t="s">
        <v>12</v>
      </c>
      <c r="AG88" s="30" t="s">
        <v>12</v>
      </c>
      <c r="AH88" s="30" t="s">
        <v>2</v>
      </c>
      <c r="AI88" s="28" t="s">
        <v>11</v>
      </c>
      <c r="AJ88" s="28" t="s">
        <v>4</v>
      </c>
      <c r="AK88" s="28" t="s">
        <v>2</v>
      </c>
      <c r="AL88" s="28" t="s">
        <v>2</v>
      </c>
      <c r="AM88" s="28" t="s">
        <v>2</v>
      </c>
      <c r="AN88" s="28" t="s">
        <v>2</v>
      </c>
      <c r="AO88" s="28" t="s">
        <v>2</v>
      </c>
      <c r="AP88" s="30" t="s">
        <v>730</v>
      </c>
      <c r="AQ88" s="30" t="s">
        <v>2</v>
      </c>
      <c r="AR88" s="31"/>
    </row>
    <row r="89" spans="1:44" ht="17" x14ac:dyDescent="0.2">
      <c r="A89" s="30" t="s">
        <v>273</v>
      </c>
      <c r="B89" s="32" t="s">
        <v>801</v>
      </c>
      <c r="C89" s="32" t="s">
        <v>732</v>
      </c>
      <c r="D89" s="30">
        <v>40</v>
      </c>
      <c r="E89" s="30" t="s">
        <v>298</v>
      </c>
      <c r="F89" s="30" t="s">
        <v>130</v>
      </c>
      <c r="G89" s="30" t="s">
        <v>19</v>
      </c>
      <c r="H89" s="30" t="s">
        <v>2</v>
      </c>
      <c r="I89" s="30" t="s">
        <v>137</v>
      </c>
      <c r="J89" s="30" t="s">
        <v>18</v>
      </c>
      <c r="K89" s="30" t="s">
        <v>2</v>
      </c>
      <c r="L89" s="30" t="s">
        <v>21</v>
      </c>
      <c r="M89" s="30" t="s">
        <v>52</v>
      </c>
      <c r="N89" s="30" t="s">
        <v>2</v>
      </c>
      <c r="O89" s="30" t="s">
        <v>7</v>
      </c>
      <c r="P89" s="30" t="s">
        <v>2</v>
      </c>
      <c r="Q89" s="30" t="s">
        <v>2</v>
      </c>
      <c r="R89" s="30" t="s">
        <v>274</v>
      </c>
      <c r="S89" s="30" t="s">
        <v>756</v>
      </c>
      <c r="T89" s="30" t="s">
        <v>175</v>
      </c>
      <c r="U89" s="30" t="s">
        <v>2</v>
      </c>
      <c r="V89" s="30" t="s">
        <v>2</v>
      </c>
      <c r="W89" s="30" t="s">
        <v>718</v>
      </c>
      <c r="X89" s="30" t="s">
        <v>2</v>
      </c>
      <c r="Y89" s="30" t="s">
        <v>2</v>
      </c>
      <c r="Z89" s="30" t="s">
        <v>2</v>
      </c>
      <c r="AA89" s="30" t="s">
        <v>2</v>
      </c>
      <c r="AB89" s="30" t="s">
        <v>2</v>
      </c>
      <c r="AC89" s="30" t="s">
        <v>2</v>
      </c>
      <c r="AD89" s="30" t="s">
        <v>2</v>
      </c>
      <c r="AE89" s="30" t="s">
        <v>383</v>
      </c>
      <c r="AF89" s="30" t="s">
        <v>127</v>
      </c>
      <c r="AG89" s="30" t="s">
        <v>363</v>
      </c>
      <c r="AH89" s="30" t="s">
        <v>289</v>
      </c>
      <c r="AI89" s="28" t="s">
        <v>16</v>
      </c>
      <c r="AJ89" s="28" t="s">
        <v>4</v>
      </c>
      <c r="AK89" s="28" t="s">
        <v>2</v>
      </c>
      <c r="AL89" s="28" t="s">
        <v>2</v>
      </c>
      <c r="AM89" s="28" t="s">
        <v>2</v>
      </c>
      <c r="AN89" s="28" t="s">
        <v>2</v>
      </c>
      <c r="AO89" s="28" t="s">
        <v>2</v>
      </c>
      <c r="AP89" s="30" t="s">
        <v>730</v>
      </c>
      <c r="AQ89" s="30" t="s">
        <v>3</v>
      </c>
      <c r="AR89" s="31"/>
    </row>
    <row r="90" spans="1:44" ht="17" x14ac:dyDescent="0.2">
      <c r="A90" s="30" t="s">
        <v>273</v>
      </c>
      <c r="B90" s="32" t="s">
        <v>801</v>
      </c>
      <c r="C90" s="32" t="s">
        <v>732</v>
      </c>
      <c r="D90" s="30">
        <v>40</v>
      </c>
      <c r="E90" s="30" t="s">
        <v>298</v>
      </c>
      <c r="F90" s="30" t="s">
        <v>203</v>
      </c>
      <c r="G90" s="30" t="s">
        <v>19</v>
      </c>
      <c r="H90" s="30" t="s">
        <v>2</v>
      </c>
      <c r="I90" s="30" t="s">
        <v>137</v>
      </c>
      <c r="J90" s="30" t="s">
        <v>18</v>
      </c>
      <c r="K90" s="30" t="s">
        <v>2</v>
      </c>
      <c r="L90" s="30" t="s">
        <v>20</v>
      </c>
      <c r="M90" s="30" t="s">
        <v>52</v>
      </c>
      <c r="N90" s="30" t="s">
        <v>2</v>
      </c>
      <c r="O90" s="30" t="s">
        <v>7</v>
      </c>
      <c r="P90" s="30" t="s">
        <v>2</v>
      </c>
      <c r="Q90" s="30" t="s">
        <v>2</v>
      </c>
      <c r="R90" s="30" t="s">
        <v>274</v>
      </c>
      <c r="S90" s="30" t="s">
        <v>756</v>
      </c>
      <c r="T90" s="30" t="s">
        <v>175</v>
      </c>
      <c r="U90" s="30" t="s">
        <v>2</v>
      </c>
      <c r="V90" s="30" t="s">
        <v>2</v>
      </c>
      <c r="W90" s="30" t="s">
        <v>718</v>
      </c>
      <c r="X90" s="30" t="s">
        <v>2</v>
      </c>
      <c r="Y90" s="30" t="s">
        <v>2</v>
      </c>
      <c r="Z90" s="30" t="s">
        <v>2</v>
      </c>
      <c r="AA90" s="30" t="s">
        <v>2</v>
      </c>
      <c r="AB90" s="30" t="s">
        <v>2</v>
      </c>
      <c r="AC90" s="30" t="s">
        <v>2</v>
      </c>
      <c r="AD90" s="30" t="s">
        <v>2</v>
      </c>
      <c r="AE90" s="30" t="s">
        <v>383</v>
      </c>
      <c r="AF90" s="30" t="s">
        <v>127</v>
      </c>
      <c r="AG90" s="30" t="s">
        <v>363</v>
      </c>
      <c r="AH90" s="30" t="s">
        <v>289</v>
      </c>
      <c r="AI90" s="28" t="s">
        <v>16</v>
      </c>
      <c r="AJ90" s="28" t="s">
        <v>4</v>
      </c>
      <c r="AK90" s="28" t="s">
        <v>2</v>
      </c>
      <c r="AL90" s="28" t="s">
        <v>2</v>
      </c>
      <c r="AM90" s="28" t="s">
        <v>2</v>
      </c>
      <c r="AN90" s="28" t="s">
        <v>2</v>
      </c>
      <c r="AO90" s="28" t="s">
        <v>2</v>
      </c>
      <c r="AP90" s="30" t="s">
        <v>730</v>
      </c>
      <c r="AQ90" s="30" t="s">
        <v>3</v>
      </c>
      <c r="AR90" s="31"/>
    </row>
    <row r="91" spans="1:44" ht="17" x14ac:dyDescent="0.2">
      <c r="A91" s="30" t="s">
        <v>273</v>
      </c>
      <c r="B91" s="32" t="s">
        <v>801</v>
      </c>
      <c r="C91" s="32" t="s">
        <v>732</v>
      </c>
      <c r="D91" s="30">
        <v>40</v>
      </c>
      <c r="E91" s="30" t="s">
        <v>298</v>
      </c>
      <c r="F91" s="30" t="s">
        <v>202</v>
      </c>
      <c r="G91" s="30" t="s">
        <v>19</v>
      </c>
      <c r="H91" s="30" t="s">
        <v>2</v>
      </c>
      <c r="I91" s="30" t="s">
        <v>137</v>
      </c>
      <c r="J91" s="30" t="s">
        <v>18</v>
      </c>
      <c r="K91" s="30" t="s">
        <v>2</v>
      </c>
      <c r="L91" s="30" t="s">
        <v>22</v>
      </c>
      <c r="M91" s="30" t="s">
        <v>52</v>
      </c>
      <c r="N91" s="30" t="s">
        <v>2</v>
      </c>
      <c r="O91" s="30" t="s">
        <v>7</v>
      </c>
      <c r="P91" s="30" t="s">
        <v>2</v>
      </c>
      <c r="Q91" s="30" t="s">
        <v>2</v>
      </c>
      <c r="R91" s="30" t="s">
        <v>274</v>
      </c>
      <c r="S91" s="30" t="s">
        <v>756</v>
      </c>
      <c r="T91" s="30" t="s">
        <v>175</v>
      </c>
      <c r="U91" s="30" t="s">
        <v>2</v>
      </c>
      <c r="V91" s="30" t="s">
        <v>2</v>
      </c>
      <c r="W91" s="30" t="s">
        <v>718</v>
      </c>
      <c r="X91" s="30" t="s">
        <v>2</v>
      </c>
      <c r="Y91" s="30" t="s">
        <v>2</v>
      </c>
      <c r="Z91" s="30" t="s">
        <v>2</v>
      </c>
      <c r="AA91" s="30" t="s">
        <v>2</v>
      </c>
      <c r="AB91" s="30" t="s">
        <v>2</v>
      </c>
      <c r="AC91" s="30" t="s">
        <v>2</v>
      </c>
      <c r="AD91" s="30" t="s">
        <v>2</v>
      </c>
      <c r="AE91" s="30" t="s">
        <v>383</v>
      </c>
      <c r="AF91" s="30" t="s">
        <v>127</v>
      </c>
      <c r="AG91" s="30" t="s">
        <v>363</v>
      </c>
      <c r="AH91" s="30" t="s">
        <v>289</v>
      </c>
      <c r="AI91" s="28" t="s">
        <v>16</v>
      </c>
      <c r="AJ91" s="28" t="s">
        <v>4</v>
      </c>
      <c r="AK91" s="28" t="s">
        <v>2</v>
      </c>
      <c r="AL91" s="28" t="s">
        <v>2</v>
      </c>
      <c r="AM91" s="28" t="s">
        <v>2</v>
      </c>
      <c r="AN91" s="28" t="s">
        <v>2</v>
      </c>
      <c r="AO91" s="28" t="s">
        <v>2</v>
      </c>
      <c r="AP91" s="30" t="s">
        <v>730</v>
      </c>
      <c r="AQ91" s="30" t="s">
        <v>3</v>
      </c>
      <c r="AR91" s="31"/>
    </row>
    <row r="92" spans="1:44" ht="17" x14ac:dyDescent="0.2">
      <c r="A92" s="30" t="s">
        <v>273</v>
      </c>
      <c r="B92" s="32" t="s">
        <v>801</v>
      </c>
      <c r="C92" s="32" t="s">
        <v>732</v>
      </c>
      <c r="D92" s="30">
        <v>40</v>
      </c>
      <c r="E92" s="30" t="s">
        <v>298</v>
      </c>
      <c r="F92" s="30" t="s">
        <v>652</v>
      </c>
      <c r="G92" s="30" t="s">
        <v>19</v>
      </c>
      <c r="H92" s="30" t="s">
        <v>2</v>
      </c>
      <c r="I92" s="30" t="s">
        <v>137</v>
      </c>
      <c r="J92" s="30" t="s">
        <v>18</v>
      </c>
      <c r="K92" s="30" t="s">
        <v>2</v>
      </c>
      <c r="L92" s="30" t="s">
        <v>27</v>
      </c>
      <c r="M92" s="30" t="s">
        <v>52</v>
      </c>
      <c r="N92" s="30" t="s">
        <v>2</v>
      </c>
      <c r="O92" s="30" t="s">
        <v>7</v>
      </c>
      <c r="P92" s="30" t="s">
        <v>2</v>
      </c>
      <c r="Q92" s="30" t="s">
        <v>2</v>
      </c>
      <c r="R92" s="30" t="s">
        <v>274</v>
      </c>
      <c r="S92" s="30" t="s">
        <v>756</v>
      </c>
      <c r="T92" s="30" t="s">
        <v>175</v>
      </c>
      <c r="U92" s="30" t="s">
        <v>2</v>
      </c>
      <c r="V92" s="30" t="s">
        <v>2</v>
      </c>
      <c r="W92" s="30" t="s">
        <v>718</v>
      </c>
      <c r="X92" s="30" t="s">
        <v>2</v>
      </c>
      <c r="Y92" s="30" t="s">
        <v>2</v>
      </c>
      <c r="Z92" s="30" t="s">
        <v>2</v>
      </c>
      <c r="AA92" s="30" t="s">
        <v>2</v>
      </c>
      <c r="AB92" s="30" t="s">
        <v>2</v>
      </c>
      <c r="AC92" s="30" t="s">
        <v>2</v>
      </c>
      <c r="AD92" s="30" t="s">
        <v>2</v>
      </c>
      <c r="AE92" s="30" t="s">
        <v>383</v>
      </c>
      <c r="AF92" s="30" t="s">
        <v>127</v>
      </c>
      <c r="AG92" s="30" t="s">
        <v>363</v>
      </c>
      <c r="AH92" s="30" t="s">
        <v>289</v>
      </c>
      <c r="AI92" s="28" t="s">
        <v>16</v>
      </c>
      <c r="AJ92" s="28" t="s">
        <v>4</v>
      </c>
      <c r="AK92" s="28" t="s">
        <v>2</v>
      </c>
      <c r="AL92" s="28" t="s">
        <v>2</v>
      </c>
      <c r="AM92" s="28" t="s">
        <v>2</v>
      </c>
      <c r="AN92" s="28" t="s">
        <v>2</v>
      </c>
      <c r="AO92" s="28" t="s">
        <v>2</v>
      </c>
      <c r="AP92" s="30" t="s">
        <v>730</v>
      </c>
      <c r="AQ92" s="30" t="s">
        <v>3</v>
      </c>
      <c r="AR92" s="31"/>
    </row>
    <row r="93" spans="1:44" ht="17" x14ac:dyDescent="0.2">
      <c r="A93" s="30" t="s">
        <v>273</v>
      </c>
      <c r="B93" s="32" t="s">
        <v>801</v>
      </c>
      <c r="C93" s="32" t="s">
        <v>732</v>
      </c>
      <c r="D93" s="30">
        <v>40</v>
      </c>
      <c r="E93" s="30" t="s">
        <v>298</v>
      </c>
      <c r="F93" s="30" t="s">
        <v>131</v>
      </c>
      <c r="G93" s="30" t="s">
        <v>19</v>
      </c>
      <c r="H93" s="30" t="s">
        <v>2</v>
      </c>
      <c r="I93" s="30" t="s">
        <v>137</v>
      </c>
      <c r="J93" s="30" t="s">
        <v>23</v>
      </c>
      <c r="K93" s="30" t="s">
        <v>2</v>
      </c>
      <c r="L93" s="30" t="s">
        <v>8</v>
      </c>
      <c r="M93" s="30" t="s">
        <v>10</v>
      </c>
      <c r="N93" s="30" t="s">
        <v>2</v>
      </c>
      <c r="O93" s="30" t="s">
        <v>7</v>
      </c>
      <c r="P93" s="30" t="s">
        <v>2</v>
      </c>
      <c r="Q93" s="30" t="s">
        <v>2</v>
      </c>
      <c r="R93" s="30" t="s">
        <v>274</v>
      </c>
      <c r="S93" s="30" t="s">
        <v>756</v>
      </c>
      <c r="T93" s="30" t="s">
        <v>175</v>
      </c>
      <c r="U93" s="30" t="s">
        <v>2</v>
      </c>
      <c r="V93" s="30" t="s">
        <v>2</v>
      </c>
      <c r="W93" s="30" t="s">
        <v>718</v>
      </c>
      <c r="X93" s="30" t="s">
        <v>2</v>
      </c>
      <c r="Y93" s="30" t="s">
        <v>2</v>
      </c>
      <c r="Z93" s="30" t="s">
        <v>2</v>
      </c>
      <c r="AA93" s="30" t="s">
        <v>2</v>
      </c>
      <c r="AB93" s="30" t="s">
        <v>2</v>
      </c>
      <c r="AC93" s="30" t="s">
        <v>2</v>
      </c>
      <c r="AD93" s="30" t="s">
        <v>2</v>
      </c>
      <c r="AE93" s="30" t="s">
        <v>383</v>
      </c>
      <c r="AF93" s="30" t="s">
        <v>127</v>
      </c>
      <c r="AG93" s="30" t="s">
        <v>363</v>
      </c>
      <c r="AH93" s="30" t="s">
        <v>289</v>
      </c>
      <c r="AI93" s="28" t="s">
        <v>16</v>
      </c>
      <c r="AJ93" s="28" t="s">
        <v>4</v>
      </c>
      <c r="AK93" s="28" t="s">
        <v>2</v>
      </c>
      <c r="AL93" s="28" t="s">
        <v>2</v>
      </c>
      <c r="AM93" s="28" t="s">
        <v>2</v>
      </c>
      <c r="AN93" s="28" t="s">
        <v>2</v>
      </c>
      <c r="AO93" s="28" t="s">
        <v>2</v>
      </c>
      <c r="AP93" s="30" t="s">
        <v>730</v>
      </c>
      <c r="AQ93" s="30" t="s">
        <v>3</v>
      </c>
      <c r="AR93" s="31"/>
    </row>
    <row r="94" spans="1:44" ht="17" x14ac:dyDescent="0.2">
      <c r="A94" s="30" t="s">
        <v>273</v>
      </c>
      <c r="B94" s="32" t="s">
        <v>801</v>
      </c>
      <c r="C94" s="32" t="s">
        <v>732</v>
      </c>
      <c r="D94" s="30">
        <v>39</v>
      </c>
      <c r="E94" s="30" t="s">
        <v>298</v>
      </c>
      <c r="F94" s="30" t="s">
        <v>151</v>
      </c>
      <c r="G94" s="30" t="s">
        <v>19</v>
      </c>
      <c r="H94" s="30" t="s">
        <v>2</v>
      </c>
      <c r="I94" s="30" t="s">
        <v>137</v>
      </c>
      <c r="J94" s="30" t="s">
        <v>26</v>
      </c>
      <c r="K94" s="30" t="s">
        <v>2</v>
      </c>
      <c r="L94" s="30" t="s">
        <v>22</v>
      </c>
      <c r="M94" s="30" t="s">
        <v>52</v>
      </c>
      <c r="N94" s="30" t="s">
        <v>2</v>
      </c>
      <c r="O94" s="30" t="s">
        <v>7</v>
      </c>
      <c r="P94" s="30" t="s">
        <v>2</v>
      </c>
      <c r="Q94" s="30" t="s">
        <v>2</v>
      </c>
      <c r="R94" s="30" t="s">
        <v>274</v>
      </c>
      <c r="S94" s="30" t="s">
        <v>756</v>
      </c>
      <c r="T94" s="30" t="s">
        <v>175</v>
      </c>
      <c r="U94" s="30" t="s">
        <v>2</v>
      </c>
      <c r="V94" s="30" t="s">
        <v>2</v>
      </c>
      <c r="W94" s="30" t="s">
        <v>718</v>
      </c>
      <c r="X94" s="30" t="s">
        <v>2</v>
      </c>
      <c r="Y94" s="30" t="s">
        <v>2</v>
      </c>
      <c r="Z94" s="30" t="s">
        <v>2</v>
      </c>
      <c r="AA94" s="30" t="s">
        <v>2</v>
      </c>
      <c r="AB94" s="30" t="s">
        <v>2</v>
      </c>
      <c r="AC94" s="30" t="s">
        <v>2</v>
      </c>
      <c r="AD94" s="30" t="s">
        <v>2</v>
      </c>
      <c r="AE94" s="30" t="s">
        <v>383</v>
      </c>
      <c r="AF94" s="30" t="s">
        <v>127</v>
      </c>
      <c r="AG94" s="30" t="s">
        <v>363</v>
      </c>
      <c r="AH94" s="30" t="s">
        <v>289</v>
      </c>
      <c r="AI94" s="28" t="s">
        <v>16</v>
      </c>
      <c r="AJ94" s="28" t="s">
        <v>4</v>
      </c>
      <c r="AK94" s="28" t="s">
        <v>2</v>
      </c>
      <c r="AL94" s="28" t="s">
        <v>2</v>
      </c>
      <c r="AM94" s="28" t="s">
        <v>2</v>
      </c>
      <c r="AN94" s="28" t="s">
        <v>2</v>
      </c>
      <c r="AO94" s="28" t="s">
        <v>2</v>
      </c>
      <c r="AP94" s="30" t="s">
        <v>730</v>
      </c>
      <c r="AQ94" s="30" t="s">
        <v>3</v>
      </c>
      <c r="AR94" s="31"/>
    </row>
    <row r="95" spans="1:44" ht="17" x14ac:dyDescent="0.2">
      <c r="A95" s="30" t="s">
        <v>273</v>
      </c>
      <c r="B95" s="32" t="s">
        <v>801</v>
      </c>
      <c r="C95" s="32" t="s">
        <v>732</v>
      </c>
      <c r="D95" s="30">
        <v>40</v>
      </c>
      <c r="E95" s="30" t="s">
        <v>298</v>
      </c>
      <c r="F95" s="30" t="s">
        <v>148</v>
      </c>
      <c r="G95" s="30" t="s">
        <v>19</v>
      </c>
      <c r="H95" s="30" t="s">
        <v>2</v>
      </c>
      <c r="I95" s="30" t="s">
        <v>137</v>
      </c>
      <c r="J95" s="30" t="s">
        <v>29</v>
      </c>
      <c r="K95" s="30" t="s">
        <v>2</v>
      </c>
      <c r="L95" s="30" t="s">
        <v>21</v>
      </c>
      <c r="M95" s="30" t="s">
        <v>52</v>
      </c>
      <c r="N95" s="30" t="s">
        <v>2</v>
      </c>
      <c r="O95" s="30" t="s">
        <v>7</v>
      </c>
      <c r="P95" s="30" t="s">
        <v>2</v>
      </c>
      <c r="Q95" s="30" t="s">
        <v>2</v>
      </c>
      <c r="R95" s="30" t="s">
        <v>274</v>
      </c>
      <c r="S95" s="30" t="s">
        <v>756</v>
      </c>
      <c r="T95" s="30" t="s">
        <v>175</v>
      </c>
      <c r="U95" s="30" t="s">
        <v>2</v>
      </c>
      <c r="V95" s="30" t="s">
        <v>2</v>
      </c>
      <c r="W95" s="30" t="s">
        <v>718</v>
      </c>
      <c r="X95" s="30" t="s">
        <v>2</v>
      </c>
      <c r="Y95" s="30" t="s">
        <v>2</v>
      </c>
      <c r="Z95" s="30" t="s">
        <v>2</v>
      </c>
      <c r="AA95" s="30" t="s">
        <v>2</v>
      </c>
      <c r="AB95" s="30" t="s">
        <v>2</v>
      </c>
      <c r="AC95" s="30" t="s">
        <v>2</v>
      </c>
      <c r="AD95" s="30" t="s">
        <v>2</v>
      </c>
      <c r="AE95" s="30" t="s">
        <v>383</v>
      </c>
      <c r="AF95" s="30" t="s">
        <v>127</v>
      </c>
      <c r="AG95" s="30" t="s">
        <v>363</v>
      </c>
      <c r="AH95" s="30" t="s">
        <v>289</v>
      </c>
      <c r="AI95" s="28" t="s">
        <v>16</v>
      </c>
      <c r="AJ95" s="28" t="s">
        <v>4</v>
      </c>
      <c r="AK95" s="28" t="s">
        <v>2</v>
      </c>
      <c r="AL95" s="28" t="s">
        <v>2</v>
      </c>
      <c r="AM95" s="28" t="s">
        <v>2</v>
      </c>
      <c r="AN95" s="28" t="s">
        <v>2</v>
      </c>
      <c r="AO95" s="28" t="s">
        <v>2</v>
      </c>
      <c r="AP95" s="30" t="s">
        <v>730</v>
      </c>
      <c r="AQ95" s="30" t="s">
        <v>3</v>
      </c>
      <c r="AR95" s="31"/>
    </row>
    <row r="96" spans="1:44" ht="17" x14ac:dyDescent="0.2">
      <c r="A96" s="30" t="s">
        <v>273</v>
      </c>
      <c r="B96" s="32" t="s">
        <v>801</v>
      </c>
      <c r="C96" s="32" t="s">
        <v>732</v>
      </c>
      <c r="D96" s="30">
        <v>40</v>
      </c>
      <c r="E96" s="30" t="s">
        <v>298</v>
      </c>
      <c r="F96" s="30" t="s">
        <v>50</v>
      </c>
      <c r="G96" s="30" t="s">
        <v>19</v>
      </c>
      <c r="H96" s="30" t="s">
        <v>2</v>
      </c>
      <c r="I96" s="30" t="s">
        <v>137</v>
      </c>
      <c r="J96" s="30" t="s">
        <v>29</v>
      </c>
      <c r="K96" s="30" t="s">
        <v>2</v>
      </c>
      <c r="L96" s="30" t="s">
        <v>27</v>
      </c>
      <c r="M96" s="30" t="s">
        <v>52</v>
      </c>
      <c r="N96" s="30" t="s">
        <v>2</v>
      </c>
      <c r="O96" s="30" t="s">
        <v>7</v>
      </c>
      <c r="P96" s="30" t="s">
        <v>2</v>
      </c>
      <c r="Q96" s="30" t="s">
        <v>2</v>
      </c>
      <c r="R96" s="30" t="s">
        <v>274</v>
      </c>
      <c r="S96" s="30" t="s">
        <v>756</v>
      </c>
      <c r="T96" s="30" t="s">
        <v>175</v>
      </c>
      <c r="U96" s="30" t="s">
        <v>2</v>
      </c>
      <c r="V96" s="30" t="s">
        <v>2</v>
      </c>
      <c r="W96" s="30" t="s">
        <v>718</v>
      </c>
      <c r="X96" s="30" t="s">
        <v>2</v>
      </c>
      <c r="Y96" s="30" t="s">
        <v>2</v>
      </c>
      <c r="Z96" s="30" t="s">
        <v>2</v>
      </c>
      <c r="AA96" s="30" t="s">
        <v>2</v>
      </c>
      <c r="AB96" s="30" t="s">
        <v>2</v>
      </c>
      <c r="AC96" s="30" t="s">
        <v>2</v>
      </c>
      <c r="AD96" s="30" t="s">
        <v>2</v>
      </c>
      <c r="AE96" s="30" t="s">
        <v>383</v>
      </c>
      <c r="AF96" s="30" t="s">
        <v>127</v>
      </c>
      <c r="AG96" s="30" t="s">
        <v>363</v>
      </c>
      <c r="AH96" s="30" t="s">
        <v>289</v>
      </c>
      <c r="AI96" s="28" t="s">
        <v>16</v>
      </c>
      <c r="AJ96" s="28" t="s">
        <v>4</v>
      </c>
      <c r="AK96" s="28" t="s">
        <v>2</v>
      </c>
      <c r="AL96" s="28" t="s">
        <v>2</v>
      </c>
      <c r="AM96" s="28" t="s">
        <v>2</v>
      </c>
      <c r="AN96" s="28" t="s">
        <v>2</v>
      </c>
      <c r="AO96" s="28" t="s">
        <v>2</v>
      </c>
      <c r="AP96" s="30" t="s">
        <v>730</v>
      </c>
      <c r="AQ96" s="30" t="s">
        <v>3</v>
      </c>
      <c r="AR96" s="31"/>
    </row>
    <row r="97" spans="1:44" ht="17" x14ac:dyDescent="0.2">
      <c r="A97" s="30" t="s">
        <v>273</v>
      </c>
      <c r="B97" s="32" t="s">
        <v>801</v>
      </c>
      <c r="C97" s="32" t="s">
        <v>732</v>
      </c>
      <c r="D97" s="30">
        <v>40</v>
      </c>
      <c r="E97" s="30" t="s">
        <v>298</v>
      </c>
      <c r="F97" s="30" t="s">
        <v>736</v>
      </c>
      <c r="G97" s="30" t="s">
        <v>19</v>
      </c>
      <c r="H97" s="30" t="s">
        <v>2</v>
      </c>
      <c r="I97" s="30" t="s">
        <v>137</v>
      </c>
      <c r="J97" s="30" t="s">
        <v>18</v>
      </c>
      <c r="K97" s="30" t="s">
        <v>2</v>
      </c>
      <c r="L97" s="30" t="s">
        <v>21</v>
      </c>
      <c r="M97" s="30" t="s">
        <v>52</v>
      </c>
      <c r="N97" s="30" t="s">
        <v>2</v>
      </c>
      <c r="O97" s="30" t="s">
        <v>7</v>
      </c>
      <c r="P97" s="30" t="s">
        <v>2</v>
      </c>
      <c r="Q97" s="30" t="s">
        <v>2</v>
      </c>
      <c r="R97" s="30" t="s">
        <v>274</v>
      </c>
      <c r="S97" s="30" t="s">
        <v>756</v>
      </c>
      <c r="T97" s="30" t="s">
        <v>175</v>
      </c>
      <c r="U97" s="30" t="s">
        <v>2</v>
      </c>
      <c r="V97" s="30" t="s">
        <v>2</v>
      </c>
      <c r="W97" s="30" t="s">
        <v>718</v>
      </c>
      <c r="X97" s="30" t="s">
        <v>2</v>
      </c>
      <c r="Y97" s="30" t="s">
        <v>2</v>
      </c>
      <c r="Z97" s="30" t="s">
        <v>2</v>
      </c>
      <c r="AA97" s="30" t="s">
        <v>2</v>
      </c>
      <c r="AB97" s="30" t="s">
        <v>2</v>
      </c>
      <c r="AC97" s="30" t="s">
        <v>2</v>
      </c>
      <c r="AD97" s="30" t="s">
        <v>2</v>
      </c>
      <c r="AE97" s="30" t="s">
        <v>383</v>
      </c>
      <c r="AF97" s="30" t="s">
        <v>128</v>
      </c>
      <c r="AG97" s="30" t="s">
        <v>364</v>
      </c>
      <c r="AH97" s="30" t="s">
        <v>289</v>
      </c>
      <c r="AI97" s="28" t="s">
        <v>16</v>
      </c>
      <c r="AJ97" s="28" t="s">
        <v>4</v>
      </c>
      <c r="AK97" s="28" t="s">
        <v>2</v>
      </c>
      <c r="AL97" s="28" t="s">
        <v>2</v>
      </c>
      <c r="AM97" s="28" t="s">
        <v>2</v>
      </c>
      <c r="AN97" s="28" t="s">
        <v>2</v>
      </c>
      <c r="AO97" s="28" t="s">
        <v>2</v>
      </c>
      <c r="AP97" s="30" t="s">
        <v>730</v>
      </c>
      <c r="AQ97" s="30" t="s">
        <v>3</v>
      </c>
      <c r="AR97" s="31"/>
    </row>
    <row r="98" spans="1:44" ht="17" x14ac:dyDescent="0.2">
      <c r="A98" s="30" t="s">
        <v>273</v>
      </c>
      <c r="B98" s="32" t="s">
        <v>801</v>
      </c>
      <c r="C98" s="32" t="s">
        <v>732</v>
      </c>
      <c r="D98" s="30">
        <v>40</v>
      </c>
      <c r="E98" s="30" t="s">
        <v>298</v>
      </c>
      <c r="F98" s="30" t="s">
        <v>147</v>
      </c>
      <c r="G98" s="30" t="s">
        <v>19</v>
      </c>
      <c r="H98" s="30" t="s">
        <v>2</v>
      </c>
      <c r="I98" s="30" t="s">
        <v>137</v>
      </c>
      <c r="J98" s="30" t="s">
        <v>18</v>
      </c>
      <c r="K98" s="30" t="s">
        <v>2</v>
      </c>
      <c r="L98" s="30" t="s">
        <v>20</v>
      </c>
      <c r="M98" s="30" t="s">
        <v>52</v>
      </c>
      <c r="N98" s="30" t="s">
        <v>2</v>
      </c>
      <c r="O98" s="30" t="s">
        <v>7</v>
      </c>
      <c r="P98" s="30" t="s">
        <v>2</v>
      </c>
      <c r="Q98" s="30" t="s">
        <v>2</v>
      </c>
      <c r="R98" s="30" t="s">
        <v>274</v>
      </c>
      <c r="S98" s="30" t="s">
        <v>756</v>
      </c>
      <c r="T98" s="30" t="s">
        <v>175</v>
      </c>
      <c r="U98" s="30" t="s">
        <v>2</v>
      </c>
      <c r="V98" s="30" t="s">
        <v>2</v>
      </c>
      <c r="W98" s="30" t="s">
        <v>718</v>
      </c>
      <c r="X98" s="30" t="s">
        <v>2</v>
      </c>
      <c r="Y98" s="30" t="s">
        <v>2</v>
      </c>
      <c r="Z98" s="30" t="s">
        <v>2</v>
      </c>
      <c r="AA98" s="30" t="s">
        <v>2</v>
      </c>
      <c r="AB98" s="30" t="s">
        <v>2</v>
      </c>
      <c r="AC98" s="30" t="s">
        <v>2</v>
      </c>
      <c r="AD98" s="30" t="s">
        <v>2</v>
      </c>
      <c r="AE98" s="30" t="s">
        <v>383</v>
      </c>
      <c r="AF98" s="30" t="s">
        <v>128</v>
      </c>
      <c r="AG98" s="30" t="s">
        <v>364</v>
      </c>
      <c r="AH98" s="30" t="s">
        <v>289</v>
      </c>
      <c r="AI98" s="28" t="s">
        <v>16</v>
      </c>
      <c r="AJ98" s="28" t="s">
        <v>4</v>
      </c>
      <c r="AK98" s="28" t="s">
        <v>2</v>
      </c>
      <c r="AL98" s="28" t="s">
        <v>2</v>
      </c>
      <c r="AM98" s="28" t="s">
        <v>2</v>
      </c>
      <c r="AN98" s="28" t="s">
        <v>2</v>
      </c>
      <c r="AO98" s="28" t="s">
        <v>2</v>
      </c>
      <c r="AP98" s="30" t="s">
        <v>730</v>
      </c>
      <c r="AQ98" s="30" t="s">
        <v>3</v>
      </c>
      <c r="AR98" s="31"/>
    </row>
    <row r="99" spans="1:44" ht="17" x14ac:dyDescent="0.2">
      <c r="A99" s="30" t="s">
        <v>273</v>
      </c>
      <c r="B99" s="32" t="s">
        <v>801</v>
      </c>
      <c r="C99" s="32" t="s">
        <v>732</v>
      </c>
      <c r="D99" s="30">
        <v>40</v>
      </c>
      <c r="E99" s="30" t="s">
        <v>298</v>
      </c>
      <c r="F99" s="30" t="s">
        <v>132</v>
      </c>
      <c r="G99" s="30" t="s">
        <v>19</v>
      </c>
      <c r="H99" s="30" t="s">
        <v>2</v>
      </c>
      <c r="I99" s="30" t="s">
        <v>137</v>
      </c>
      <c r="J99" s="30" t="s">
        <v>18</v>
      </c>
      <c r="K99" s="30" t="s">
        <v>2</v>
      </c>
      <c r="L99" s="30" t="s">
        <v>22</v>
      </c>
      <c r="M99" s="30" t="s">
        <v>52</v>
      </c>
      <c r="N99" s="30" t="s">
        <v>2</v>
      </c>
      <c r="O99" s="30" t="s">
        <v>7</v>
      </c>
      <c r="P99" s="30" t="s">
        <v>2</v>
      </c>
      <c r="Q99" s="30" t="s">
        <v>2</v>
      </c>
      <c r="R99" s="30" t="s">
        <v>274</v>
      </c>
      <c r="S99" s="30" t="s">
        <v>756</v>
      </c>
      <c r="T99" s="30" t="s">
        <v>175</v>
      </c>
      <c r="U99" s="30" t="s">
        <v>2</v>
      </c>
      <c r="V99" s="30" t="s">
        <v>2</v>
      </c>
      <c r="W99" s="30" t="s">
        <v>718</v>
      </c>
      <c r="X99" s="30" t="s">
        <v>2</v>
      </c>
      <c r="Y99" s="30" t="s">
        <v>2</v>
      </c>
      <c r="Z99" s="30" t="s">
        <v>2</v>
      </c>
      <c r="AA99" s="30" t="s">
        <v>2</v>
      </c>
      <c r="AB99" s="30" t="s">
        <v>2</v>
      </c>
      <c r="AC99" s="30" t="s">
        <v>2</v>
      </c>
      <c r="AD99" s="30" t="s">
        <v>2</v>
      </c>
      <c r="AE99" s="30" t="s">
        <v>383</v>
      </c>
      <c r="AF99" s="30" t="s">
        <v>128</v>
      </c>
      <c r="AG99" s="30" t="s">
        <v>364</v>
      </c>
      <c r="AH99" s="30" t="s">
        <v>289</v>
      </c>
      <c r="AI99" s="28" t="s">
        <v>16</v>
      </c>
      <c r="AJ99" s="28" t="s">
        <v>4</v>
      </c>
      <c r="AK99" s="28" t="s">
        <v>2</v>
      </c>
      <c r="AL99" s="28" t="s">
        <v>2</v>
      </c>
      <c r="AM99" s="28" t="s">
        <v>2</v>
      </c>
      <c r="AN99" s="28" t="s">
        <v>2</v>
      </c>
      <c r="AO99" s="28" t="s">
        <v>2</v>
      </c>
      <c r="AP99" s="30" t="s">
        <v>730</v>
      </c>
      <c r="AQ99" s="30" t="s">
        <v>3</v>
      </c>
      <c r="AR99" s="31"/>
    </row>
    <row r="100" spans="1:44" ht="17" x14ac:dyDescent="0.2">
      <c r="A100" s="30" t="s">
        <v>273</v>
      </c>
      <c r="B100" s="32" t="s">
        <v>801</v>
      </c>
      <c r="C100" s="32" t="s">
        <v>732</v>
      </c>
      <c r="D100" s="30">
        <v>40</v>
      </c>
      <c r="E100" s="30" t="s">
        <v>298</v>
      </c>
      <c r="F100" s="30" t="s">
        <v>133</v>
      </c>
      <c r="G100" s="30" t="s">
        <v>19</v>
      </c>
      <c r="H100" s="30" t="s">
        <v>2</v>
      </c>
      <c r="I100" s="30" t="s">
        <v>137</v>
      </c>
      <c r="J100" s="30" t="s">
        <v>18</v>
      </c>
      <c r="K100" s="30" t="s">
        <v>2</v>
      </c>
      <c r="L100" s="30" t="s">
        <v>27</v>
      </c>
      <c r="M100" s="30" t="s">
        <v>52</v>
      </c>
      <c r="N100" s="30" t="s">
        <v>2</v>
      </c>
      <c r="O100" s="30" t="s">
        <v>7</v>
      </c>
      <c r="P100" s="30" t="s">
        <v>2</v>
      </c>
      <c r="Q100" s="30" t="s">
        <v>2</v>
      </c>
      <c r="R100" s="30" t="s">
        <v>274</v>
      </c>
      <c r="S100" s="30" t="s">
        <v>756</v>
      </c>
      <c r="T100" s="30" t="s">
        <v>175</v>
      </c>
      <c r="U100" s="30" t="s">
        <v>2</v>
      </c>
      <c r="V100" s="30" t="s">
        <v>2</v>
      </c>
      <c r="W100" s="30" t="s">
        <v>718</v>
      </c>
      <c r="X100" s="30" t="s">
        <v>2</v>
      </c>
      <c r="Y100" s="30" t="s">
        <v>2</v>
      </c>
      <c r="Z100" s="30" t="s">
        <v>2</v>
      </c>
      <c r="AA100" s="30" t="s">
        <v>2</v>
      </c>
      <c r="AB100" s="30" t="s">
        <v>2</v>
      </c>
      <c r="AC100" s="30" t="s">
        <v>2</v>
      </c>
      <c r="AD100" s="30" t="s">
        <v>2</v>
      </c>
      <c r="AE100" s="30" t="s">
        <v>383</v>
      </c>
      <c r="AF100" s="30" t="s">
        <v>128</v>
      </c>
      <c r="AG100" s="30" t="s">
        <v>364</v>
      </c>
      <c r="AH100" s="30" t="s">
        <v>289</v>
      </c>
      <c r="AI100" s="28" t="s">
        <v>16</v>
      </c>
      <c r="AJ100" s="28" t="s">
        <v>4</v>
      </c>
      <c r="AK100" s="28" t="s">
        <v>2</v>
      </c>
      <c r="AL100" s="28" t="s">
        <v>2</v>
      </c>
      <c r="AM100" s="28" t="s">
        <v>2</v>
      </c>
      <c r="AN100" s="28" t="s">
        <v>2</v>
      </c>
      <c r="AO100" s="28" t="s">
        <v>2</v>
      </c>
      <c r="AP100" s="30" t="s">
        <v>730</v>
      </c>
      <c r="AQ100" s="30" t="s">
        <v>3</v>
      </c>
      <c r="AR100" s="31"/>
    </row>
    <row r="101" spans="1:44" ht="17" x14ac:dyDescent="0.2">
      <c r="A101" s="30" t="s">
        <v>273</v>
      </c>
      <c r="B101" s="32" t="s">
        <v>801</v>
      </c>
      <c r="C101" s="32" t="s">
        <v>732</v>
      </c>
      <c r="D101" s="30">
        <v>40</v>
      </c>
      <c r="E101" s="30" t="s">
        <v>298</v>
      </c>
      <c r="F101" s="30" t="s">
        <v>110</v>
      </c>
      <c r="G101" s="30" t="s">
        <v>19</v>
      </c>
      <c r="H101" s="30" t="s">
        <v>2</v>
      </c>
      <c r="I101" s="30" t="s">
        <v>137</v>
      </c>
      <c r="J101" s="30" t="s">
        <v>23</v>
      </c>
      <c r="K101" s="30" t="s">
        <v>2</v>
      </c>
      <c r="L101" s="30" t="s">
        <v>8</v>
      </c>
      <c r="M101" s="30" t="s">
        <v>10</v>
      </c>
      <c r="N101" s="30" t="s">
        <v>2</v>
      </c>
      <c r="O101" s="30" t="s">
        <v>7</v>
      </c>
      <c r="P101" s="30" t="s">
        <v>2</v>
      </c>
      <c r="Q101" s="30" t="s">
        <v>2</v>
      </c>
      <c r="R101" s="30" t="s">
        <v>274</v>
      </c>
      <c r="S101" s="30" t="s">
        <v>756</v>
      </c>
      <c r="T101" s="30" t="s">
        <v>175</v>
      </c>
      <c r="U101" s="30" t="s">
        <v>2</v>
      </c>
      <c r="V101" s="30" t="s">
        <v>2</v>
      </c>
      <c r="W101" s="30" t="s">
        <v>718</v>
      </c>
      <c r="X101" s="30" t="s">
        <v>2</v>
      </c>
      <c r="Y101" s="30" t="s">
        <v>2</v>
      </c>
      <c r="Z101" s="30" t="s">
        <v>2</v>
      </c>
      <c r="AA101" s="30" t="s">
        <v>2</v>
      </c>
      <c r="AB101" s="30" t="s">
        <v>2</v>
      </c>
      <c r="AC101" s="30" t="s">
        <v>2</v>
      </c>
      <c r="AD101" s="30" t="s">
        <v>2</v>
      </c>
      <c r="AE101" s="30" t="s">
        <v>383</v>
      </c>
      <c r="AF101" s="30" t="s">
        <v>128</v>
      </c>
      <c r="AG101" s="30" t="s">
        <v>364</v>
      </c>
      <c r="AH101" s="30" t="s">
        <v>289</v>
      </c>
      <c r="AI101" s="28" t="s">
        <v>16</v>
      </c>
      <c r="AJ101" s="28" t="s">
        <v>4</v>
      </c>
      <c r="AK101" s="28" t="s">
        <v>2</v>
      </c>
      <c r="AL101" s="28" t="s">
        <v>2</v>
      </c>
      <c r="AM101" s="28" t="s">
        <v>2</v>
      </c>
      <c r="AN101" s="28" t="s">
        <v>2</v>
      </c>
      <c r="AO101" s="28" t="s">
        <v>2</v>
      </c>
      <c r="AP101" s="30" t="s">
        <v>730</v>
      </c>
      <c r="AQ101" s="30" t="s">
        <v>3</v>
      </c>
      <c r="AR101" s="31"/>
    </row>
    <row r="102" spans="1:44" ht="17" x14ac:dyDescent="0.2">
      <c r="A102" s="30" t="s">
        <v>273</v>
      </c>
      <c r="B102" s="32" t="s">
        <v>801</v>
      </c>
      <c r="C102" s="32" t="s">
        <v>732</v>
      </c>
      <c r="D102" s="30">
        <v>39</v>
      </c>
      <c r="E102" s="30" t="s">
        <v>298</v>
      </c>
      <c r="F102" s="30" t="s">
        <v>133</v>
      </c>
      <c r="G102" s="30" t="s">
        <v>19</v>
      </c>
      <c r="H102" s="30" t="s">
        <v>2</v>
      </c>
      <c r="I102" s="30" t="s">
        <v>137</v>
      </c>
      <c r="J102" s="30" t="s">
        <v>26</v>
      </c>
      <c r="K102" s="30" t="s">
        <v>2</v>
      </c>
      <c r="L102" s="30" t="s">
        <v>22</v>
      </c>
      <c r="M102" s="30" t="s">
        <v>52</v>
      </c>
      <c r="N102" s="30" t="s">
        <v>2</v>
      </c>
      <c r="O102" s="30" t="s">
        <v>7</v>
      </c>
      <c r="P102" s="30" t="s">
        <v>2</v>
      </c>
      <c r="Q102" s="30" t="s">
        <v>2</v>
      </c>
      <c r="R102" s="30" t="s">
        <v>274</v>
      </c>
      <c r="S102" s="30" t="s">
        <v>756</v>
      </c>
      <c r="T102" s="30" t="s">
        <v>175</v>
      </c>
      <c r="U102" s="30" t="s">
        <v>2</v>
      </c>
      <c r="V102" s="30" t="s">
        <v>2</v>
      </c>
      <c r="W102" s="30" t="s">
        <v>718</v>
      </c>
      <c r="X102" s="30" t="s">
        <v>2</v>
      </c>
      <c r="Y102" s="30" t="s">
        <v>2</v>
      </c>
      <c r="Z102" s="30" t="s">
        <v>2</v>
      </c>
      <c r="AA102" s="30" t="s">
        <v>2</v>
      </c>
      <c r="AB102" s="30" t="s">
        <v>2</v>
      </c>
      <c r="AC102" s="30" t="s">
        <v>2</v>
      </c>
      <c r="AD102" s="30" t="s">
        <v>2</v>
      </c>
      <c r="AE102" s="30" t="s">
        <v>383</v>
      </c>
      <c r="AF102" s="30" t="s">
        <v>128</v>
      </c>
      <c r="AG102" s="30" t="s">
        <v>364</v>
      </c>
      <c r="AH102" s="30" t="s">
        <v>289</v>
      </c>
      <c r="AI102" s="28" t="s">
        <v>16</v>
      </c>
      <c r="AJ102" s="28" t="s">
        <v>4</v>
      </c>
      <c r="AK102" s="28" t="s">
        <v>2</v>
      </c>
      <c r="AL102" s="28" t="s">
        <v>2</v>
      </c>
      <c r="AM102" s="28" t="s">
        <v>2</v>
      </c>
      <c r="AN102" s="28" t="s">
        <v>2</v>
      </c>
      <c r="AO102" s="28" t="s">
        <v>2</v>
      </c>
      <c r="AP102" s="30" t="s">
        <v>730</v>
      </c>
      <c r="AQ102" s="30" t="s">
        <v>3</v>
      </c>
      <c r="AR102" s="31"/>
    </row>
    <row r="103" spans="1:44" ht="17" x14ac:dyDescent="0.2">
      <c r="A103" s="30" t="s">
        <v>273</v>
      </c>
      <c r="B103" s="32" t="s">
        <v>801</v>
      </c>
      <c r="C103" s="32" t="s">
        <v>732</v>
      </c>
      <c r="D103" s="30">
        <v>40</v>
      </c>
      <c r="E103" s="30" t="s">
        <v>298</v>
      </c>
      <c r="F103" s="30" t="s">
        <v>753</v>
      </c>
      <c r="G103" s="30" t="s">
        <v>19</v>
      </c>
      <c r="H103" s="30" t="s">
        <v>2</v>
      </c>
      <c r="I103" s="30" t="s">
        <v>137</v>
      </c>
      <c r="J103" s="30" t="s">
        <v>29</v>
      </c>
      <c r="K103" s="30" t="s">
        <v>2</v>
      </c>
      <c r="L103" s="30" t="s">
        <v>21</v>
      </c>
      <c r="M103" s="30" t="s">
        <v>52</v>
      </c>
      <c r="N103" s="30" t="s">
        <v>2</v>
      </c>
      <c r="O103" s="30" t="s">
        <v>7</v>
      </c>
      <c r="P103" s="30" t="s">
        <v>2</v>
      </c>
      <c r="Q103" s="30" t="s">
        <v>2</v>
      </c>
      <c r="R103" s="30" t="s">
        <v>274</v>
      </c>
      <c r="S103" s="30" t="s">
        <v>756</v>
      </c>
      <c r="T103" s="30" t="s">
        <v>175</v>
      </c>
      <c r="U103" s="30" t="s">
        <v>2</v>
      </c>
      <c r="V103" s="30" t="s">
        <v>2</v>
      </c>
      <c r="W103" s="30" t="s">
        <v>718</v>
      </c>
      <c r="X103" s="30" t="s">
        <v>2</v>
      </c>
      <c r="Y103" s="30" t="s">
        <v>2</v>
      </c>
      <c r="Z103" s="30" t="s">
        <v>2</v>
      </c>
      <c r="AA103" s="30" t="s">
        <v>2</v>
      </c>
      <c r="AB103" s="30" t="s">
        <v>2</v>
      </c>
      <c r="AC103" s="30" t="s">
        <v>2</v>
      </c>
      <c r="AD103" s="30" t="s">
        <v>2</v>
      </c>
      <c r="AE103" s="30" t="s">
        <v>383</v>
      </c>
      <c r="AF103" s="30" t="s">
        <v>128</v>
      </c>
      <c r="AG103" s="30" t="s">
        <v>364</v>
      </c>
      <c r="AH103" s="30" t="s">
        <v>289</v>
      </c>
      <c r="AI103" s="28" t="s">
        <v>16</v>
      </c>
      <c r="AJ103" s="28" t="s">
        <v>4</v>
      </c>
      <c r="AK103" s="28" t="s">
        <v>2</v>
      </c>
      <c r="AL103" s="28" t="s">
        <v>2</v>
      </c>
      <c r="AM103" s="28" t="s">
        <v>2</v>
      </c>
      <c r="AN103" s="28" t="s">
        <v>2</v>
      </c>
      <c r="AO103" s="28" t="s">
        <v>2</v>
      </c>
      <c r="AP103" s="30" t="s">
        <v>730</v>
      </c>
      <c r="AQ103" s="30" t="s">
        <v>3</v>
      </c>
      <c r="AR103" s="31"/>
    </row>
    <row r="104" spans="1:44" ht="17" x14ac:dyDescent="0.2">
      <c r="A104" s="30" t="s">
        <v>273</v>
      </c>
      <c r="B104" s="32" t="s">
        <v>801</v>
      </c>
      <c r="C104" s="32" t="s">
        <v>732</v>
      </c>
      <c r="D104" s="30">
        <v>40</v>
      </c>
      <c r="E104" s="30" t="s">
        <v>298</v>
      </c>
      <c r="F104" s="30" t="s">
        <v>35</v>
      </c>
      <c r="G104" s="30" t="s">
        <v>19</v>
      </c>
      <c r="H104" s="30" t="s">
        <v>2</v>
      </c>
      <c r="I104" s="30" t="s">
        <v>137</v>
      </c>
      <c r="J104" s="30" t="s">
        <v>29</v>
      </c>
      <c r="K104" s="30" t="s">
        <v>2</v>
      </c>
      <c r="L104" s="30" t="s">
        <v>27</v>
      </c>
      <c r="M104" s="30" t="s">
        <v>52</v>
      </c>
      <c r="N104" s="30" t="s">
        <v>2</v>
      </c>
      <c r="O104" s="30" t="s">
        <v>7</v>
      </c>
      <c r="P104" s="30" t="s">
        <v>2</v>
      </c>
      <c r="Q104" s="30" t="s">
        <v>2</v>
      </c>
      <c r="R104" s="30" t="s">
        <v>274</v>
      </c>
      <c r="S104" s="30" t="s">
        <v>756</v>
      </c>
      <c r="T104" s="30" t="s">
        <v>175</v>
      </c>
      <c r="U104" s="30" t="s">
        <v>2</v>
      </c>
      <c r="V104" s="30" t="s">
        <v>2</v>
      </c>
      <c r="W104" s="30" t="s">
        <v>718</v>
      </c>
      <c r="X104" s="30" t="s">
        <v>2</v>
      </c>
      <c r="Y104" s="30" t="s">
        <v>2</v>
      </c>
      <c r="Z104" s="30" t="s">
        <v>2</v>
      </c>
      <c r="AA104" s="30" t="s">
        <v>2</v>
      </c>
      <c r="AB104" s="30" t="s">
        <v>2</v>
      </c>
      <c r="AC104" s="30" t="s">
        <v>2</v>
      </c>
      <c r="AD104" s="30" t="s">
        <v>2</v>
      </c>
      <c r="AE104" s="30" t="s">
        <v>383</v>
      </c>
      <c r="AF104" s="30" t="s">
        <v>128</v>
      </c>
      <c r="AG104" s="30" t="s">
        <v>364</v>
      </c>
      <c r="AH104" s="30" t="s">
        <v>289</v>
      </c>
      <c r="AI104" s="28" t="s">
        <v>16</v>
      </c>
      <c r="AJ104" s="28" t="s">
        <v>4</v>
      </c>
      <c r="AK104" s="28" t="s">
        <v>2</v>
      </c>
      <c r="AL104" s="28" t="s">
        <v>2</v>
      </c>
      <c r="AM104" s="28" t="s">
        <v>2</v>
      </c>
      <c r="AN104" s="28" t="s">
        <v>2</v>
      </c>
      <c r="AO104" s="28" t="s">
        <v>2</v>
      </c>
      <c r="AP104" s="30" t="s">
        <v>730</v>
      </c>
      <c r="AQ104" s="30" t="s">
        <v>3</v>
      </c>
      <c r="AR104" s="31"/>
    </row>
    <row r="105" spans="1:44" ht="17" x14ac:dyDescent="0.2">
      <c r="A105" s="30" t="s">
        <v>273</v>
      </c>
      <c r="B105" s="32" t="s">
        <v>801</v>
      </c>
      <c r="C105" s="32" t="s">
        <v>732</v>
      </c>
      <c r="D105" s="30">
        <v>40</v>
      </c>
      <c r="E105" s="30" t="s">
        <v>298</v>
      </c>
      <c r="F105" s="30" t="s">
        <v>49</v>
      </c>
      <c r="G105" s="30" t="s">
        <v>19</v>
      </c>
      <c r="H105" s="30" t="s">
        <v>2</v>
      </c>
      <c r="I105" s="30" t="s">
        <v>137</v>
      </c>
      <c r="J105" s="30" t="s">
        <v>18</v>
      </c>
      <c r="K105" s="30" t="s">
        <v>2</v>
      </c>
      <c r="L105" s="30" t="s">
        <v>21</v>
      </c>
      <c r="M105" s="30" t="s">
        <v>52</v>
      </c>
      <c r="N105" s="30" t="s">
        <v>2</v>
      </c>
      <c r="O105" s="30" t="s">
        <v>7</v>
      </c>
      <c r="P105" s="30" t="s">
        <v>2</v>
      </c>
      <c r="Q105" s="30" t="s">
        <v>2</v>
      </c>
      <c r="R105" s="30" t="s">
        <v>274</v>
      </c>
      <c r="S105" s="30" t="s">
        <v>756</v>
      </c>
      <c r="T105" s="30" t="s">
        <v>175</v>
      </c>
      <c r="U105" s="30" t="s">
        <v>2</v>
      </c>
      <c r="V105" s="30" t="s">
        <v>2</v>
      </c>
      <c r="W105" s="30" t="s">
        <v>718</v>
      </c>
      <c r="X105" s="30" t="s">
        <v>2</v>
      </c>
      <c r="Y105" s="30" t="s">
        <v>2</v>
      </c>
      <c r="Z105" s="30" t="s">
        <v>2</v>
      </c>
      <c r="AA105" s="30" t="s">
        <v>2</v>
      </c>
      <c r="AB105" s="30" t="s">
        <v>2</v>
      </c>
      <c r="AC105" s="30" t="s">
        <v>2</v>
      </c>
      <c r="AD105" s="30" t="s">
        <v>2</v>
      </c>
      <c r="AE105" s="30" t="s">
        <v>383</v>
      </c>
      <c r="AF105" s="30" t="s">
        <v>105</v>
      </c>
      <c r="AG105" s="30" t="s">
        <v>365</v>
      </c>
      <c r="AH105" s="30" t="s">
        <v>289</v>
      </c>
      <c r="AI105" s="28" t="s">
        <v>16</v>
      </c>
      <c r="AJ105" s="28" t="s">
        <v>4</v>
      </c>
      <c r="AK105" s="28" t="s">
        <v>2</v>
      </c>
      <c r="AL105" s="28" t="s">
        <v>2</v>
      </c>
      <c r="AM105" s="28" t="s">
        <v>2</v>
      </c>
      <c r="AN105" s="28" t="s">
        <v>2</v>
      </c>
      <c r="AO105" s="28" t="s">
        <v>2</v>
      </c>
      <c r="AP105" s="30" t="s">
        <v>730</v>
      </c>
      <c r="AQ105" s="30" t="s">
        <v>3</v>
      </c>
      <c r="AR105" s="31"/>
    </row>
    <row r="106" spans="1:44" ht="17" x14ac:dyDescent="0.2">
      <c r="A106" s="30" t="s">
        <v>273</v>
      </c>
      <c r="B106" s="32" t="s">
        <v>801</v>
      </c>
      <c r="C106" s="32" t="s">
        <v>732</v>
      </c>
      <c r="D106" s="30">
        <v>40</v>
      </c>
      <c r="E106" s="30" t="s">
        <v>298</v>
      </c>
      <c r="F106" s="30" t="s">
        <v>663</v>
      </c>
      <c r="G106" s="30" t="s">
        <v>19</v>
      </c>
      <c r="H106" s="30" t="s">
        <v>2</v>
      </c>
      <c r="I106" s="30" t="s">
        <v>137</v>
      </c>
      <c r="J106" s="30" t="s">
        <v>18</v>
      </c>
      <c r="K106" s="30" t="s">
        <v>2</v>
      </c>
      <c r="L106" s="30" t="s">
        <v>20</v>
      </c>
      <c r="M106" s="30" t="s">
        <v>52</v>
      </c>
      <c r="N106" s="30" t="s">
        <v>2</v>
      </c>
      <c r="O106" s="30" t="s">
        <v>7</v>
      </c>
      <c r="P106" s="30" t="s">
        <v>2</v>
      </c>
      <c r="Q106" s="30" t="s">
        <v>2</v>
      </c>
      <c r="R106" s="30" t="s">
        <v>274</v>
      </c>
      <c r="S106" s="30" t="s">
        <v>756</v>
      </c>
      <c r="T106" s="30" t="s">
        <v>175</v>
      </c>
      <c r="U106" s="30" t="s">
        <v>2</v>
      </c>
      <c r="V106" s="30" t="s">
        <v>2</v>
      </c>
      <c r="W106" s="30" t="s">
        <v>718</v>
      </c>
      <c r="X106" s="30" t="s">
        <v>2</v>
      </c>
      <c r="Y106" s="30" t="s">
        <v>2</v>
      </c>
      <c r="Z106" s="30" t="s">
        <v>2</v>
      </c>
      <c r="AA106" s="30" t="s">
        <v>2</v>
      </c>
      <c r="AB106" s="30" t="s">
        <v>2</v>
      </c>
      <c r="AC106" s="30" t="s">
        <v>2</v>
      </c>
      <c r="AD106" s="30" t="s">
        <v>2</v>
      </c>
      <c r="AE106" s="30" t="s">
        <v>383</v>
      </c>
      <c r="AF106" s="30" t="s">
        <v>105</v>
      </c>
      <c r="AG106" s="30" t="s">
        <v>365</v>
      </c>
      <c r="AH106" s="30" t="s">
        <v>289</v>
      </c>
      <c r="AI106" s="28" t="s">
        <v>16</v>
      </c>
      <c r="AJ106" s="28" t="s">
        <v>4</v>
      </c>
      <c r="AK106" s="28" t="s">
        <v>2</v>
      </c>
      <c r="AL106" s="28" t="s">
        <v>2</v>
      </c>
      <c r="AM106" s="28" t="s">
        <v>2</v>
      </c>
      <c r="AN106" s="28" t="s">
        <v>2</v>
      </c>
      <c r="AO106" s="28" t="s">
        <v>2</v>
      </c>
      <c r="AP106" s="30" t="s">
        <v>730</v>
      </c>
      <c r="AQ106" s="30" t="s">
        <v>3</v>
      </c>
      <c r="AR106" s="31"/>
    </row>
    <row r="107" spans="1:44" ht="17" x14ac:dyDescent="0.2">
      <c r="A107" s="30" t="s">
        <v>273</v>
      </c>
      <c r="B107" s="32" t="s">
        <v>801</v>
      </c>
      <c r="C107" s="32" t="s">
        <v>732</v>
      </c>
      <c r="D107" s="30">
        <v>40</v>
      </c>
      <c r="E107" s="30" t="s">
        <v>298</v>
      </c>
      <c r="F107" s="30" t="s">
        <v>109</v>
      </c>
      <c r="G107" s="30" t="s">
        <v>19</v>
      </c>
      <c r="H107" s="30" t="s">
        <v>2</v>
      </c>
      <c r="I107" s="30" t="s">
        <v>137</v>
      </c>
      <c r="J107" s="30" t="s">
        <v>18</v>
      </c>
      <c r="K107" s="30" t="s">
        <v>2</v>
      </c>
      <c r="L107" s="30" t="s">
        <v>22</v>
      </c>
      <c r="M107" s="30" t="s">
        <v>52</v>
      </c>
      <c r="N107" s="30" t="s">
        <v>2</v>
      </c>
      <c r="O107" s="30" t="s">
        <v>7</v>
      </c>
      <c r="P107" s="30" t="s">
        <v>2</v>
      </c>
      <c r="Q107" s="30" t="s">
        <v>2</v>
      </c>
      <c r="R107" s="30" t="s">
        <v>274</v>
      </c>
      <c r="S107" s="30" t="s">
        <v>756</v>
      </c>
      <c r="T107" s="30" t="s">
        <v>175</v>
      </c>
      <c r="U107" s="30" t="s">
        <v>2</v>
      </c>
      <c r="V107" s="30" t="s">
        <v>2</v>
      </c>
      <c r="W107" s="30" t="s">
        <v>718</v>
      </c>
      <c r="X107" s="30" t="s">
        <v>2</v>
      </c>
      <c r="Y107" s="30" t="s">
        <v>2</v>
      </c>
      <c r="Z107" s="30" t="s">
        <v>2</v>
      </c>
      <c r="AA107" s="30" t="s">
        <v>2</v>
      </c>
      <c r="AB107" s="30" t="s">
        <v>2</v>
      </c>
      <c r="AC107" s="30" t="s">
        <v>2</v>
      </c>
      <c r="AD107" s="30" t="s">
        <v>2</v>
      </c>
      <c r="AE107" s="30" t="s">
        <v>383</v>
      </c>
      <c r="AF107" s="30" t="s">
        <v>105</v>
      </c>
      <c r="AG107" s="30" t="s">
        <v>365</v>
      </c>
      <c r="AH107" s="30" t="s">
        <v>289</v>
      </c>
      <c r="AI107" s="28" t="s">
        <v>16</v>
      </c>
      <c r="AJ107" s="28" t="s">
        <v>4</v>
      </c>
      <c r="AK107" s="28" t="s">
        <v>2</v>
      </c>
      <c r="AL107" s="28" t="s">
        <v>2</v>
      </c>
      <c r="AM107" s="28" t="s">
        <v>2</v>
      </c>
      <c r="AN107" s="28" t="s">
        <v>2</v>
      </c>
      <c r="AO107" s="28" t="s">
        <v>2</v>
      </c>
      <c r="AP107" s="30" t="s">
        <v>730</v>
      </c>
      <c r="AQ107" s="30" t="s">
        <v>3</v>
      </c>
      <c r="AR107" s="31"/>
    </row>
    <row r="108" spans="1:44" ht="17" x14ac:dyDescent="0.2">
      <c r="A108" s="30" t="s">
        <v>273</v>
      </c>
      <c r="B108" s="32" t="s">
        <v>801</v>
      </c>
      <c r="C108" s="32" t="s">
        <v>732</v>
      </c>
      <c r="D108" s="30">
        <v>40</v>
      </c>
      <c r="E108" s="30" t="s">
        <v>298</v>
      </c>
      <c r="F108" s="30" t="s">
        <v>163</v>
      </c>
      <c r="G108" s="30" t="s">
        <v>19</v>
      </c>
      <c r="H108" s="30" t="s">
        <v>2</v>
      </c>
      <c r="I108" s="30" t="s">
        <v>137</v>
      </c>
      <c r="J108" s="30" t="s">
        <v>18</v>
      </c>
      <c r="K108" s="30" t="s">
        <v>2</v>
      </c>
      <c r="L108" s="30" t="s">
        <v>27</v>
      </c>
      <c r="M108" s="30" t="s">
        <v>52</v>
      </c>
      <c r="N108" s="30" t="s">
        <v>2</v>
      </c>
      <c r="O108" s="30" t="s">
        <v>7</v>
      </c>
      <c r="P108" s="30" t="s">
        <v>2</v>
      </c>
      <c r="Q108" s="30" t="s">
        <v>2</v>
      </c>
      <c r="R108" s="30" t="s">
        <v>274</v>
      </c>
      <c r="S108" s="30" t="s">
        <v>756</v>
      </c>
      <c r="T108" s="30" t="s">
        <v>175</v>
      </c>
      <c r="U108" s="30" t="s">
        <v>2</v>
      </c>
      <c r="V108" s="30" t="s">
        <v>2</v>
      </c>
      <c r="W108" s="30" t="s">
        <v>718</v>
      </c>
      <c r="X108" s="30" t="s">
        <v>2</v>
      </c>
      <c r="Y108" s="30" t="s">
        <v>2</v>
      </c>
      <c r="Z108" s="30" t="s">
        <v>2</v>
      </c>
      <c r="AA108" s="30" t="s">
        <v>2</v>
      </c>
      <c r="AB108" s="30" t="s">
        <v>2</v>
      </c>
      <c r="AC108" s="30" t="s">
        <v>2</v>
      </c>
      <c r="AD108" s="30" t="s">
        <v>2</v>
      </c>
      <c r="AE108" s="30" t="s">
        <v>383</v>
      </c>
      <c r="AF108" s="30" t="s">
        <v>105</v>
      </c>
      <c r="AG108" s="30" t="s">
        <v>365</v>
      </c>
      <c r="AH108" s="30" t="s">
        <v>289</v>
      </c>
      <c r="AI108" s="28" t="s">
        <v>16</v>
      </c>
      <c r="AJ108" s="28" t="s">
        <v>4</v>
      </c>
      <c r="AK108" s="28" t="s">
        <v>2</v>
      </c>
      <c r="AL108" s="28" t="s">
        <v>2</v>
      </c>
      <c r="AM108" s="28" t="s">
        <v>2</v>
      </c>
      <c r="AN108" s="28" t="s">
        <v>2</v>
      </c>
      <c r="AO108" s="28" t="s">
        <v>2</v>
      </c>
      <c r="AP108" s="30" t="s">
        <v>730</v>
      </c>
      <c r="AQ108" s="30" t="s">
        <v>3</v>
      </c>
      <c r="AR108" s="31"/>
    </row>
    <row r="109" spans="1:44" ht="17" x14ac:dyDescent="0.2">
      <c r="A109" s="30" t="s">
        <v>273</v>
      </c>
      <c r="B109" s="32" t="s">
        <v>801</v>
      </c>
      <c r="C109" s="32" t="s">
        <v>732</v>
      </c>
      <c r="D109" s="30">
        <v>40</v>
      </c>
      <c r="E109" s="30" t="s">
        <v>298</v>
      </c>
      <c r="F109" s="30" t="s">
        <v>802</v>
      </c>
      <c r="G109" s="30" t="s">
        <v>19</v>
      </c>
      <c r="H109" s="30" t="s">
        <v>2</v>
      </c>
      <c r="I109" s="30" t="s">
        <v>137</v>
      </c>
      <c r="J109" s="30" t="s">
        <v>23</v>
      </c>
      <c r="K109" s="30" t="s">
        <v>2</v>
      </c>
      <c r="L109" s="30" t="s">
        <v>8</v>
      </c>
      <c r="M109" s="30" t="s">
        <v>10</v>
      </c>
      <c r="N109" s="30" t="s">
        <v>2</v>
      </c>
      <c r="O109" s="30" t="s">
        <v>7</v>
      </c>
      <c r="P109" s="30" t="s">
        <v>2</v>
      </c>
      <c r="Q109" s="30" t="s">
        <v>2</v>
      </c>
      <c r="R109" s="30" t="s">
        <v>274</v>
      </c>
      <c r="S109" s="30" t="s">
        <v>756</v>
      </c>
      <c r="T109" s="30" t="s">
        <v>175</v>
      </c>
      <c r="U109" s="30" t="s">
        <v>2</v>
      </c>
      <c r="V109" s="30" t="s">
        <v>2</v>
      </c>
      <c r="W109" s="30" t="s">
        <v>718</v>
      </c>
      <c r="X109" s="30" t="s">
        <v>2</v>
      </c>
      <c r="Y109" s="30" t="s">
        <v>2</v>
      </c>
      <c r="Z109" s="30" t="s">
        <v>2</v>
      </c>
      <c r="AA109" s="30" t="s">
        <v>2</v>
      </c>
      <c r="AB109" s="30" t="s">
        <v>2</v>
      </c>
      <c r="AC109" s="30" t="s">
        <v>2</v>
      </c>
      <c r="AD109" s="30" t="s">
        <v>2</v>
      </c>
      <c r="AE109" s="30" t="s">
        <v>383</v>
      </c>
      <c r="AF109" s="30" t="s">
        <v>105</v>
      </c>
      <c r="AG109" s="30" t="s">
        <v>365</v>
      </c>
      <c r="AH109" s="30" t="s">
        <v>289</v>
      </c>
      <c r="AI109" s="28" t="s">
        <v>16</v>
      </c>
      <c r="AJ109" s="28" t="s">
        <v>4</v>
      </c>
      <c r="AK109" s="28" t="s">
        <v>2</v>
      </c>
      <c r="AL109" s="28" t="s">
        <v>2</v>
      </c>
      <c r="AM109" s="28" t="s">
        <v>2</v>
      </c>
      <c r="AN109" s="28" t="s">
        <v>2</v>
      </c>
      <c r="AO109" s="28" t="s">
        <v>2</v>
      </c>
      <c r="AP109" s="30" t="s">
        <v>730</v>
      </c>
      <c r="AQ109" s="30" t="s">
        <v>3</v>
      </c>
      <c r="AR109" s="31"/>
    </row>
    <row r="110" spans="1:44" ht="17" x14ac:dyDescent="0.2">
      <c r="A110" s="30" t="s">
        <v>273</v>
      </c>
      <c r="B110" s="32" t="s">
        <v>801</v>
      </c>
      <c r="C110" s="32" t="s">
        <v>732</v>
      </c>
      <c r="D110" s="30">
        <v>39</v>
      </c>
      <c r="E110" s="30" t="s">
        <v>298</v>
      </c>
      <c r="F110" s="30" t="s">
        <v>107</v>
      </c>
      <c r="G110" s="30" t="s">
        <v>19</v>
      </c>
      <c r="H110" s="30" t="s">
        <v>2</v>
      </c>
      <c r="I110" s="30" t="s">
        <v>137</v>
      </c>
      <c r="J110" s="30" t="s">
        <v>26</v>
      </c>
      <c r="K110" s="30" t="s">
        <v>2</v>
      </c>
      <c r="L110" s="30" t="s">
        <v>22</v>
      </c>
      <c r="M110" s="30" t="s">
        <v>52</v>
      </c>
      <c r="N110" s="30" t="s">
        <v>2</v>
      </c>
      <c r="O110" s="30" t="s">
        <v>7</v>
      </c>
      <c r="P110" s="30" t="s">
        <v>2</v>
      </c>
      <c r="Q110" s="30" t="s">
        <v>2</v>
      </c>
      <c r="R110" s="30" t="s">
        <v>274</v>
      </c>
      <c r="S110" s="30" t="s">
        <v>756</v>
      </c>
      <c r="T110" s="30" t="s">
        <v>175</v>
      </c>
      <c r="U110" s="30" t="s">
        <v>2</v>
      </c>
      <c r="V110" s="30" t="s">
        <v>2</v>
      </c>
      <c r="W110" s="30" t="s">
        <v>718</v>
      </c>
      <c r="X110" s="30" t="s">
        <v>2</v>
      </c>
      <c r="Y110" s="30" t="s">
        <v>2</v>
      </c>
      <c r="Z110" s="30" t="s">
        <v>2</v>
      </c>
      <c r="AA110" s="30" t="s">
        <v>2</v>
      </c>
      <c r="AB110" s="30" t="s">
        <v>2</v>
      </c>
      <c r="AC110" s="30" t="s">
        <v>2</v>
      </c>
      <c r="AD110" s="30" t="s">
        <v>2</v>
      </c>
      <c r="AE110" s="30" t="s">
        <v>383</v>
      </c>
      <c r="AF110" s="30" t="s">
        <v>105</v>
      </c>
      <c r="AG110" s="30" t="s">
        <v>365</v>
      </c>
      <c r="AH110" s="30" t="s">
        <v>289</v>
      </c>
      <c r="AI110" s="28" t="s">
        <v>16</v>
      </c>
      <c r="AJ110" s="28" t="s">
        <v>4</v>
      </c>
      <c r="AK110" s="28" t="s">
        <v>2</v>
      </c>
      <c r="AL110" s="28" t="s">
        <v>2</v>
      </c>
      <c r="AM110" s="28" t="s">
        <v>2</v>
      </c>
      <c r="AN110" s="28" t="s">
        <v>2</v>
      </c>
      <c r="AO110" s="28" t="s">
        <v>2</v>
      </c>
      <c r="AP110" s="30" t="s">
        <v>730</v>
      </c>
      <c r="AQ110" s="30" t="s">
        <v>3</v>
      </c>
      <c r="AR110" s="31"/>
    </row>
    <row r="111" spans="1:44" ht="17" x14ac:dyDescent="0.2">
      <c r="A111" s="30" t="s">
        <v>273</v>
      </c>
      <c r="B111" s="32" t="s">
        <v>801</v>
      </c>
      <c r="C111" s="32" t="s">
        <v>732</v>
      </c>
      <c r="D111" s="30">
        <v>40</v>
      </c>
      <c r="E111" s="30" t="s">
        <v>298</v>
      </c>
      <c r="F111" s="30" t="s">
        <v>129</v>
      </c>
      <c r="G111" s="30" t="s">
        <v>19</v>
      </c>
      <c r="H111" s="30" t="s">
        <v>2</v>
      </c>
      <c r="I111" s="30" t="s">
        <v>137</v>
      </c>
      <c r="J111" s="30" t="s">
        <v>29</v>
      </c>
      <c r="K111" s="30" t="s">
        <v>2</v>
      </c>
      <c r="L111" s="30" t="s">
        <v>21</v>
      </c>
      <c r="M111" s="30" t="s">
        <v>52</v>
      </c>
      <c r="N111" s="30" t="s">
        <v>2</v>
      </c>
      <c r="O111" s="30" t="s">
        <v>7</v>
      </c>
      <c r="P111" s="30" t="s">
        <v>2</v>
      </c>
      <c r="Q111" s="30" t="s">
        <v>2</v>
      </c>
      <c r="R111" s="30" t="s">
        <v>274</v>
      </c>
      <c r="S111" s="30" t="s">
        <v>756</v>
      </c>
      <c r="T111" s="30" t="s">
        <v>175</v>
      </c>
      <c r="U111" s="30" t="s">
        <v>2</v>
      </c>
      <c r="V111" s="30" t="s">
        <v>2</v>
      </c>
      <c r="W111" s="30" t="s">
        <v>718</v>
      </c>
      <c r="X111" s="30" t="s">
        <v>2</v>
      </c>
      <c r="Y111" s="30" t="s">
        <v>2</v>
      </c>
      <c r="Z111" s="30" t="s">
        <v>2</v>
      </c>
      <c r="AA111" s="30" t="s">
        <v>2</v>
      </c>
      <c r="AB111" s="30" t="s">
        <v>2</v>
      </c>
      <c r="AC111" s="30" t="s">
        <v>2</v>
      </c>
      <c r="AD111" s="30" t="s">
        <v>2</v>
      </c>
      <c r="AE111" s="30" t="s">
        <v>383</v>
      </c>
      <c r="AF111" s="30" t="s">
        <v>105</v>
      </c>
      <c r="AG111" s="30" t="s">
        <v>365</v>
      </c>
      <c r="AH111" s="30" t="s">
        <v>289</v>
      </c>
      <c r="AI111" s="28" t="s">
        <v>16</v>
      </c>
      <c r="AJ111" s="28" t="s">
        <v>4</v>
      </c>
      <c r="AK111" s="28" t="s">
        <v>2</v>
      </c>
      <c r="AL111" s="28" t="s">
        <v>2</v>
      </c>
      <c r="AM111" s="28" t="s">
        <v>2</v>
      </c>
      <c r="AN111" s="28" t="s">
        <v>2</v>
      </c>
      <c r="AO111" s="28" t="s">
        <v>2</v>
      </c>
      <c r="AP111" s="30" t="s">
        <v>730</v>
      </c>
      <c r="AQ111" s="30" t="s">
        <v>3</v>
      </c>
      <c r="AR111" s="31"/>
    </row>
    <row r="112" spans="1:44" ht="17" x14ac:dyDescent="0.2">
      <c r="A112" s="30" t="s">
        <v>273</v>
      </c>
      <c r="B112" s="32" t="s">
        <v>801</v>
      </c>
      <c r="C112" s="32" t="s">
        <v>732</v>
      </c>
      <c r="D112" s="30">
        <v>40</v>
      </c>
      <c r="E112" s="30" t="s">
        <v>298</v>
      </c>
      <c r="F112" s="30" t="s">
        <v>803</v>
      </c>
      <c r="G112" s="30" t="s">
        <v>19</v>
      </c>
      <c r="H112" s="30" t="s">
        <v>2</v>
      </c>
      <c r="I112" s="30" t="s">
        <v>137</v>
      </c>
      <c r="J112" s="30" t="s">
        <v>29</v>
      </c>
      <c r="K112" s="30" t="s">
        <v>2</v>
      </c>
      <c r="L112" s="30" t="s">
        <v>27</v>
      </c>
      <c r="M112" s="30" t="s">
        <v>52</v>
      </c>
      <c r="N112" s="30" t="s">
        <v>2</v>
      </c>
      <c r="O112" s="30" t="s">
        <v>7</v>
      </c>
      <c r="P112" s="30" t="s">
        <v>2</v>
      </c>
      <c r="Q112" s="30" t="s">
        <v>2</v>
      </c>
      <c r="R112" s="30" t="s">
        <v>274</v>
      </c>
      <c r="S112" s="30" t="s">
        <v>756</v>
      </c>
      <c r="T112" s="30" t="s">
        <v>175</v>
      </c>
      <c r="U112" s="30" t="s">
        <v>2</v>
      </c>
      <c r="V112" s="30" t="s">
        <v>2</v>
      </c>
      <c r="W112" s="30" t="s">
        <v>718</v>
      </c>
      <c r="X112" s="30" t="s">
        <v>2</v>
      </c>
      <c r="Y112" s="30" t="s">
        <v>2</v>
      </c>
      <c r="Z112" s="30" t="s">
        <v>2</v>
      </c>
      <c r="AA112" s="30" t="s">
        <v>2</v>
      </c>
      <c r="AB112" s="30" t="s">
        <v>2</v>
      </c>
      <c r="AC112" s="30" t="s">
        <v>2</v>
      </c>
      <c r="AD112" s="30" t="s">
        <v>2</v>
      </c>
      <c r="AE112" s="30" t="s">
        <v>383</v>
      </c>
      <c r="AF112" s="30" t="s">
        <v>105</v>
      </c>
      <c r="AG112" s="30" t="s">
        <v>365</v>
      </c>
      <c r="AH112" s="30" t="s">
        <v>289</v>
      </c>
      <c r="AI112" s="28" t="s">
        <v>16</v>
      </c>
      <c r="AJ112" s="28" t="s">
        <v>4</v>
      </c>
      <c r="AK112" s="28" t="s">
        <v>2</v>
      </c>
      <c r="AL112" s="28" t="s">
        <v>2</v>
      </c>
      <c r="AM112" s="28" t="s">
        <v>2</v>
      </c>
      <c r="AN112" s="28" t="s">
        <v>2</v>
      </c>
      <c r="AO112" s="28" t="s">
        <v>2</v>
      </c>
      <c r="AP112" s="30" t="s">
        <v>730</v>
      </c>
      <c r="AQ112" s="30" t="s">
        <v>3</v>
      </c>
      <c r="AR112" s="31"/>
    </row>
    <row r="113" spans="1:44" ht="17" x14ac:dyDescent="0.2">
      <c r="A113" s="30" t="s">
        <v>44</v>
      </c>
      <c r="B113" s="32" t="s">
        <v>91</v>
      </c>
      <c r="C113" s="43" t="s">
        <v>92</v>
      </c>
      <c r="D113" s="30" t="s">
        <v>44</v>
      </c>
      <c r="E113" s="30" t="s">
        <v>2</v>
      </c>
      <c r="F113" s="44">
        <v>7.2568847075228995E-2</v>
      </c>
      <c r="G113" s="30" t="s">
        <v>19</v>
      </c>
      <c r="H113" s="30" t="s">
        <v>2</v>
      </c>
      <c r="I113" s="30" t="s">
        <v>137</v>
      </c>
      <c r="J113" s="30" t="s">
        <v>18</v>
      </c>
      <c r="K113" s="30" t="s">
        <v>2</v>
      </c>
      <c r="L113" s="30" t="s">
        <v>20</v>
      </c>
      <c r="M113" s="30" t="s">
        <v>52</v>
      </c>
      <c r="N113" s="30" t="s">
        <v>2</v>
      </c>
      <c r="O113" s="30" t="s">
        <v>6</v>
      </c>
      <c r="P113" s="30" t="s">
        <v>220</v>
      </c>
      <c r="Q113" s="30" t="s">
        <v>5</v>
      </c>
      <c r="R113" s="30" t="s">
        <v>274</v>
      </c>
      <c r="S113" s="30" t="s">
        <v>756</v>
      </c>
      <c r="T113" s="30" t="s">
        <v>178</v>
      </c>
      <c r="U113" s="30" t="s">
        <v>178</v>
      </c>
      <c r="V113" s="30" t="s">
        <v>187</v>
      </c>
      <c r="W113" s="30" t="s">
        <v>719</v>
      </c>
      <c r="X113" s="30" t="s">
        <v>5</v>
      </c>
      <c r="Y113" s="30" t="s">
        <v>174</v>
      </c>
      <c r="Z113" s="30" t="s">
        <v>5</v>
      </c>
      <c r="AA113" s="30" t="s">
        <v>187</v>
      </c>
      <c r="AB113" s="30" t="s">
        <v>5</v>
      </c>
      <c r="AC113" s="30" t="s">
        <v>178</v>
      </c>
      <c r="AD113" s="30" t="s">
        <v>5</v>
      </c>
      <c r="AE113" s="30" t="s">
        <v>383</v>
      </c>
      <c r="AF113" s="30" t="s">
        <v>15</v>
      </c>
      <c r="AG113" s="30" t="s">
        <v>15</v>
      </c>
      <c r="AH113" s="30" t="s">
        <v>289</v>
      </c>
      <c r="AI113" s="28" t="s">
        <v>16</v>
      </c>
      <c r="AJ113" s="28" t="s">
        <v>4</v>
      </c>
      <c r="AK113" s="28" t="s">
        <v>2</v>
      </c>
      <c r="AL113" s="28" t="s">
        <v>4</v>
      </c>
      <c r="AM113" s="28" t="s">
        <v>315</v>
      </c>
      <c r="AN113" s="30" t="s">
        <v>2</v>
      </c>
      <c r="AO113" s="30" t="s">
        <v>4</v>
      </c>
      <c r="AP113" s="30" t="s">
        <v>730</v>
      </c>
      <c r="AQ113" s="30" t="s">
        <v>3</v>
      </c>
    </row>
    <row r="114" spans="1:44" ht="17" x14ac:dyDescent="0.2">
      <c r="A114" s="30" t="s">
        <v>44</v>
      </c>
      <c r="B114" s="32" t="s">
        <v>91</v>
      </c>
      <c r="C114" s="43" t="s">
        <v>92</v>
      </c>
      <c r="D114" s="30" t="s">
        <v>44</v>
      </c>
      <c r="E114" s="30" t="s">
        <v>2</v>
      </c>
      <c r="F114" s="44">
        <v>6.7753922149554793E-2</v>
      </c>
      <c r="G114" s="30" t="s">
        <v>19</v>
      </c>
      <c r="H114" s="30" t="s">
        <v>2</v>
      </c>
      <c r="I114" s="30" t="s">
        <v>137</v>
      </c>
      <c r="J114" s="30" t="s">
        <v>18</v>
      </c>
      <c r="K114" s="30" t="s">
        <v>2</v>
      </c>
      <c r="L114" s="30" t="s">
        <v>21</v>
      </c>
      <c r="M114" s="30" t="s">
        <v>52</v>
      </c>
      <c r="N114" s="30" t="s">
        <v>2</v>
      </c>
      <c r="O114" s="30" t="s">
        <v>6</v>
      </c>
      <c r="P114" s="30" t="s">
        <v>220</v>
      </c>
      <c r="Q114" s="30" t="s">
        <v>5</v>
      </c>
      <c r="R114" s="30" t="s">
        <v>274</v>
      </c>
      <c r="S114" s="30" t="s">
        <v>756</v>
      </c>
      <c r="T114" s="30" t="s">
        <v>178</v>
      </c>
      <c r="U114" s="30" t="s">
        <v>178</v>
      </c>
      <c r="V114" s="30" t="s">
        <v>187</v>
      </c>
      <c r="W114" s="30" t="s">
        <v>719</v>
      </c>
      <c r="X114" s="30" t="s">
        <v>5</v>
      </c>
      <c r="Y114" s="30" t="s">
        <v>174</v>
      </c>
      <c r="Z114" s="30" t="s">
        <v>5</v>
      </c>
      <c r="AA114" s="30" t="s">
        <v>187</v>
      </c>
      <c r="AB114" s="30" t="s">
        <v>5</v>
      </c>
      <c r="AC114" s="30" t="s">
        <v>178</v>
      </c>
      <c r="AD114" s="30" t="s">
        <v>5</v>
      </c>
      <c r="AE114" s="30" t="s">
        <v>383</v>
      </c>
      <c r="AF114" s="30" t="s">
        <v>15</v>
      </c>
      <c r="AG114" s="30" t="s">
        <v>15</v>
      </c>
      <c r="AH114" s="30" t="s">
        <v>289</v>
      </c>
      <c r="AI114" s="28" t="s">
        <v>16</v>
      </c>
      <c r="AJ114" s="28" t="s">
        <v>4</v>
      </c>
      <c r="AK114" s="28" t="s">
        <v>2</v>
      </c>
      <c r="AL114" s="28" t="s">
        <v>4</v>
      </c>
      <c r="AM114" s="28" t="s">
        <v>315</v>
      </c>
      <c r="AN114" s="30" t="s">
        <v>2</v>
      </c>
      <c r="AO114" s="30" t="s">
        <v>4</v>
      </c>
      <c r="AP114" s="30" t="s">
        <v>730</v>
      </c>
      <c r="AQ114" s="30" t="s">
        <v>3</v>
      </c>
    </row>
    <row r="115" spans="1:44" ht="17" x14ac:dyDescent="0.2">
      <c r="A115" s="30" t="s">
        <v>44</v>
      </c>
      <c r="B115" s="32" t="s">
        <v>91</v>
      </c>
      <c r="C115" s="43" t="s">
        <v>92</v>
      </c>
      <c r="D115" s="30" t="s">
        <v>44</v>
      </c>
      <c r="E115" s="30" t="s">
        <v>2</v>
      </c>
      <c r="F115" s="44">
        <v>9.4168565995251405E-2</v>
      </c>
      <c r="G115" s="30" t="s">
        <v>19</v>
      </c>
      <c r="H115" s="30" t="s">
        <v>2</v>
      </c>
      <c r="I115" s="30" t="s">
        <v>137</v>
      </c>
      <c r="J115" s="30" t="s">
        <v>23</v>
      </c>
      <c r="K115" s="30" t="s">
        <v>2</v>
      </c>
      <c r="L115" s="30" t="s">
        <v>8</v>
      </c>
      <c r="M115" s="30" t="s">
        <v>10</v>
      </c>
      <c r="N115" s="30" t="s">
        <v>2</v>
      </c>
      <c r="O115" s="30" t="s">
        <v>6</v>
      </c>
      <c r="P115" s="30" t="s">
        <v>220</v>
      </c>
      <c r="Q115" s="30" t="s">
        <v>5</v>
      </c>
      <c r="R115" s="30" t="s">
        <v>274</v>
      </c>
      <c r="S115" s="30" t="s">
        <v>756</v>
      </c>
      <c r="T115" s="30" t="s">
        <v>178</v>
      </c>
      <c r="U115" s="30" t="s">
        <v>178</v>
      </c>
      <c r="V115" s="30" t="s">
        <v>187</v>
      </c>
      <c r="W115" s="30" t="s">
        <v>719</v>
      </c>
      <c r="X115" s="30" t="s">
        <v>5</v>
      </c>
      <c r="Y115" s="30" t="s">
        <v>174</v>
      </c>
      <c r="Z115" s="30" t="s">
        <v>5</v>
      </c>
      <c r="AA115" s="30" t="s">
        <v>187</v>
      </c>
      <c r="AB115" s="30" t="s">
        <v>5</v>
      </c>
      <c r="AC115" s="30" t="s">
        <v>178</v>
      </c>
      <c r="AD115" s="30" t="s">
        <v>5</v>
      </c>
      <c r="AE115" s="30" t="s">
        <v>383</v>
      </c>
      <c r="AF115" s="30" t="s">
        <v>15</v>
      </c>
      <c r="AG115" s="30" t="s">
        <v>15</v>
      </c>
      <c r="AH115" s="30" t="s">
        <v>289</v>
      </c>
      <c r="AI115" s="28" t="s">
        <v>16</v>
      </c>
      <c r="AJ115" s="28" t="s">
        <v>4</v>
      </c>
      <c r="AK115" s="28" t="s">
        <v>2</v>
      </c>
      <c r="AL115" s="28" t="s">
        <v>4</v>
      </c>
      <c r="AM115" s="28" t="s">
        <v>315</v>
      </c>
      <c r="AN115" s="30" t="s">
        <v>2</v>
      </c>
      <c r="AO115" s="30" t="s">
        <v>4</v>
      </c>
      <c r="AP115" s="30" t="s">
        <v>730</v>
      </c>
      <c r="AQ115" s="30" t="s">
        <v>3</v>
      </c>
    </row>
    <row r="116" spans="1:44" ht="17" x14ac:dyDescent="0.2">
      <c r="A116" s="30" t="s">
        <v>234</v>
      </c>
      <c r="B116" s="32" t="s">
        <v>338</v>
      </c>
      <c r="C116" s="32" t="s">
        <v>114</v>
      </c>
      <c r="D116" s="30" t="s">
        <v>247</v>
      </c>
      <c r="E116" s="30" t="s">
        <v>298</v>
      </c>
      <c r="F116" s="54">
        <v>-0.36</v>
      </c>
      <c r="G116" s="30" t="s">
        <v>19</v>
      </c>
      <c r="H116" s="30" t="s">
        <v>2</v>
      </c>
      <c r="I116" s="30" t="s">
        <v>137</v>
      </c>
      <c r="J116" s="30" t="s">
        <v>18</v>
      </c>
      <c r="K116" s="30" t="s">
        <v>117</v>
      </c>
      <c r="L116" s="30" t="s">
        <v>22</v>
      </c>
      <c r="M116" s="30" t="s">
        <v>52</v>
      </c>
      <c r="N116" s="30" t="s">
        <v>2</v>
      </c>
      <c r="O116" s="30" t="s">
        <v>7</v>
      </c>
      <c r="P116" s="30" t="s">
        <v>340</v>
      </c>
      <c r="Q116" s="30" t="s">
        <v>152</v>
      </c>
      <c r="R116" s="30" t="s">
        <v>274</v>
      </c>
      <c r="S116" s="30" t="s">
        <v>756</v>
      </c>
      <c r="T116" s="30" t="s">
        <v>173</v>
      </c>
      <c r="U116" s="30" t="s">
        <v>173</v>
      </c>
      <c r="V116" s="30" t="s">
        <v>173</v>
      </c>
      <c r="W116" s="30" t="s">
        <v>718</v>
      </c>
      <c r="X116" s="30" t="s">
        <v>174</v>
      </c>
      <c r="Y116" s="30" t="s">
        <v>174</v>
      </c>
      <c r="Z116" s="30" t="s">
        <v>173</v>
      </c>
      <c r="AA116" s="30" t="s">
        <v>173</v>
      </c>
      <c r="AB116" s="30" t="s">
        <v>342</v>
      </c>
      <c r="AC116" s="30" t="s">
        <v>341</v>
      </c>
      <c r="AD116" s="30" t="s">
        <v>2</v>
      </c>
      <c r="AE116" s="30" t="s">
        <v>383</v>
      </c>
      <c r="AF116" s="30" t="s">
        <v>13</v>
      </c>
      <c r="AG116" s="30" t="s">
        <v>13</v>
      </c>
      <c r="AH116" s="30" t="s">
        <v>289</v>
      </c>
      <c r="AI116" s="28" t="s">
        <v>126</v>
      </c>
      <c r="AJ116" s="28" t="s">
        <v>4</v>
      </c>
      <c r="AK116" s="28" t="s">
        <v>2</v>
      </c>
      <c r="AL116" s="28" t="s">
        <v>3</v>
      </c>
      <c r="AM116" s="28" t="s">
        <v>2</v>
      </c>
      <c r="AN116" s="30" t="s">
        <v>2</v>
      </c>
      <c r="AO116" s="30" t="s">
        <v>4</v>
      </c>
      <c r="AP116" s="30" t="s">
        <v>730</v>
      </c>
      <c r="AQ116" s="30" t="s">
        <v>4</v>
      </c>
      <c r="AR116" s="31"/>
    </row>
    <row r="117" spans="1:44" ht="17" x14ac:dyDescent="0.2">
      <c r="A117" s="30" t="s">
        <v>234</v>
      </c>
      <c r="B117" s="32" t="s">
        <v>338</v>
      </c>
      <c r="C117" s="32" t="s">
        <v>114</v>
      </c>
      <c r="D117" s="30" t="s">
        <v>247</v>
      </c>
      <c r="E117" s="30" t="s">
        <v>298</v>
      </c>
      <c r="F117" s="54">
        <v>0.42</v>
      </c>
      <c r="G117" s="30" t="s">
        <v>19</v>
      </c>
      <c r="H117" s="30" t="s">
        <v>2</v>
      </c>
      <c r="I117" s="30" t="s">
        <v>137</v>
      </c>
      <c r="J117" s="30" t="s">
        <v>18</v>
      </c>
      <c r="K117" s="30" t="s">
        <v>2</v>
      </c>
      <c r="L117" s="30" t="s">
        <v>22</v>
      </c>
      <c r="M117" s="30" t="s">
        <v>52</v>
      </c>
      <c r="N117" s="30" t="s">
        <v>2</v>
      </c>
      <c r="O117" s="30" t="s">
        <v>6</v>
      </c>
      <c r="P117" s="30" t="s">
        <v>340</v>
      </c>
      <c r="Q117" s="30" t="s">
        <v>2</v>
      </c>
      <c r="R117" s="30" t="s">
        <v>274</v>
      </c>
      <c r="S117" s="30" t="s">
        <v>756</v>
      </c>
      <c r="T117" s="30" t="s">
        <v>173</v>
      </c>
      <c r="U117" s="30" t="s">
        <v>173</v>
      </c>
      <c r="V117" s="30" t="s">
        <v>173</v>
      </c>
      <c r="W117" s="30" t="s">
        <v>718</v>
      </c>
      <c r="X117" s="30" t="s">
        <v>174</v>
      </c>
      <c r="Y117" s="30" t="s">
        <v>174</v>
      </c>
      <c r="Z117" s="30" t="s">
        <v>173</v>
      </c>
      <c r="AA117" s="30" t="s">
        <v>173</v>
      </c>
      <c r="AB117" s="30" t="s">
        <v>342</v>
      </c>
      <c r="AC117" s="30" t="s">
        <v>341</v>
      </c>
      <c r="AD117" s="30" t="s">
        <v>2</v>
      </c>
      <c r="AE117" s="30" t="s">
        <v>383</v>
      </c>
      <c r="AF117" s="30" t="s">
        <v>13</v>
      </c>
      <c r="AG117" s="30" t="s">
        <v>13</v>
      </c>
      <c r="AH117" s="30" t="s">
        <v>289</v>
      </c>
      <c r="AI117" s="28" t="s">
        <v>126</v>
      </c>
      <c r="AJ117" s="28" t="s">
        <v>4</v>
      </c>
      <c r="AK117" s="28" t="s">
        <v>2</v>
      </c>
      <c r="AL117" s="28" t="s">
        <v>3</v>
      </c>
      <c r="AM117" s="28" t="s">
        <v>2</v>
      </c>
      <c r="AN117" s="30" t="s">
        <v>2</v>
      </c>
      <c r="AO117" s="30" t="s">
        <v>4</v>
      </c>
      <c r="AP117" s="30" t="s">
        <v>730</v>
      </c>
      <c r="AQ117" s="30" t="s">
        <v>4</v>
      </c>
      <c r="AR117" s="31"/>
    </row>
    <row r="118" spans="1:44" ht="17" x14ac:dyDescent="0.2">
      <c r="A118" s="30" t="s">
        <v>234</v>
      </c>
      <c r="B118" s="32" t="s">
        <v>338</v>
      </c>
      <c r="C118" s="32" t="s">
        <v>114</v>
      </c>
      <c r="D118" s="30" t="s">
        <v>247</v>
      </c>
      <c r="E118" s="30" t="s">
        <v>298</v>
      </c>
      <c r="F118" s="54">
        <v>0.5</v>
      </c>
      <c r="G118" s="30" t="s">
        <v>19</v>
      </c>
      <c r="H118" s="30" t="s">
        <v>2</v>
      </c>
      <c r="I118" s="30" t="s">
        <v>137</v>
      </c>
      <c r="J118" s="30" t="s">
        <v>18</v>
      </c>
      <c r="K118" s="30" t="s">
        <v>117</v>
      </c>
      <c r="L118" s="30" t="s">
        <v>21</v>
      </c>
      <c r="M118" s="30" t="s">
        <v>52</v>
      </c>
      <c r="N118" s="30" t="s">
        <v>2</v>
      </c>
      <c r="O118" s="30" t="s">
        <v>7</v>
      </c>
      <c r="P118" s="30" t="s">
        <v>340</v>
      </c>
      <c r="Q118" s="30" t="s">
        <v>152</v>
      </c>
      <c r="R118" s="30" t="s">
        <v>274</v>
      </c>
      <c r="S118" s="30" t="s">
        <v>756</v>
      </c>
      <c r="T118" s="30" t="s">
        <v>173</v>
      </c>
      <c r="U118" s="30" t="s">
        <v>173</v>
      </c>
      <c r="V118" s="30" t="s">
        <v>173</v>
      </c>
      <c r="W118" s="30" t="s">
        <v>718</v>
      </c>
      <c r="X118" s="30" t="s">
        <v>174</v>
      </c>
      <c r="Y118" s="30" t="s">
        <v>174</v>
      </c>
      <c r="Z118" s="30" t="s">
        <v>173</v>
      </c>
      <c r="AA118" s="30" t="s">
        <v>173</v>
      </c>
      <c r="AB118" s="30" t="s">
        <v>342</v>
      </c>
      <c r="AC118" s="30" t="s">
        <v>341</v>
      </c>
      <c r="AD118" s="30" t="s">
        <v>2</v>
      </c>
      <c r="AE118" s="30" t="s">
        <v>383</v>
      </c>
      <c r="AF118" s="30" t="s">
        <v>13</v>
      </c>
      <c r="AG118" s="30" t="s">
        <v>13</v>
      </c>
      <c r="AH118" s="30" t="s">
        <v>289</v>
      </c>
      <c r="AI118" s="28" t="s">
        <v>126</v>
      </c>
      <c r="AJ118" s="28" t="s">
        <v>4</v>
      </c>
      <c r="AK118" s="28" t="s">
        <v>2</v>
      </c>
      <c r="AL118" s="28" t="s">
        <v>3</v>
      </c>
      <c r="AM118" s="28" t="s">
        <v>2</v>
      </c>
      <c r="AN118" s="30" t="s">
        <v>2</v>
      </c>
      <c r="AO118" s="30" t="s">
        <v>4</v>
      </c>
      <c r="AP118" s="30" t="s">
        <v>730</v>
      </c>
      <c r="AQ118" s="30" t="s">
        <v>4</v>
      </c>
      <c r="AR118" s="31"/>
    </row>
    <row r="119" spans="1:44" ht="17" x14ac:dyDescent="0.2">
      <c r="A119" s="30" t="s">
        <v>234</v>
      </c>
      <c r="B119" s="32" t="s">
        <v>338</v>
      </c>
      <c r="C119" s="32" t="s">
        <v>114</v>
      </c>
      <c r="D119" s="30" t="s">
        <v>247</v>
      </c>
      <c r="E119" s="30" t="s">
        <v>298</v>
      </c>
      <c r="F119" s="54">
        <v>0.34</v>
      </c>
      <c r="G119" s="30" t="s">
        <v>19</v>
      </c>
      <c r="H119" s="30" t="s">
        <v>2</v>
      </c>
      <c r="I119" s="30" t="s">
        <v>137</v>
      </c>
      <c r="J119" s="30" t="s">
        <v>18</v>
      </c>
      <c r="K119" s="30" t="s">
        <v>2</v>
      </c>
      <c r="L119" s="30" t="s">
        <v>21</v>
      </c>
      <c r="M119" s="30" t="s">
        <v>52</v>
      </c>
      <c r="N119" s="30" t="s">
        <v>2</v>
      </c>
      <c r="O119" s="30" t="s">
        <v>6</v>
      </c>
      <c r="P119" s="30" t="s">
        <v>340</v>
      </c>
      <c r="Q119" s="30" t="s">
        <v>2</v>
      </c>
      <c r="R119" s="30" t="s">
        <v>274</v>
      </c>
      <c r="S119" s="30" t="s">
        <v>756</v>
      </c>
      <c r="T119" s="30" t="s">
        <v>173</v>
      </c>
      <c r="U119" s="30" t="s">
        <v>173</v>
      </c>
      <c r="V119" s="30" t="s">
        <v>173</v>
      </c>
      <c r="W119" s="30" t="s">
        <v>718</v>
      </c>
      <c r="X119" s="30" t="s">
        <v>174</v>
      </c>
      <c r="Y119" s="30" t="s">
        <v>174</v>
      </c>
      <c r="Z119" s="30" t="s">
        <v>173</v>
      </c>
      <c r="AA119" s="30" t="s">
        <v>173</v>
      </c>
      <c r="AB119" s="30" t="s">
        <v>342</v>
      </c>
      <c r="AC119" s="30" t="s">
        <v>341</v>
      </c>
      <c r="AD119" s="30" t="s">
        <v>2</v>
      </c>
      <c r="AE119" s="30" t="s">
        <v>383</v>
      </c>
      <c r="AF119" s="30" t="s">
        <v>13</v>
      </c>
      <c r="AG119" s="30" t="s">
        <v>13</v>
      </c>
      <c r="AH119" s="30" t="s">
        <v>289</v>
      </c>
      <c r="AI119" s="28" t="s">
        <v>126</v>
      </c>
      <c r="AJ119" s="28" t="s">
        <v>4</v>
      </c>
      <c r="AK119" s="28" t="s">
        <v>2</v>
      </c>
      <c r="AL119" s="28" t="s">
        <v>3</v>
      </c>
      <c r="AM119" s="28" t="s">
        <v>2</v>
      </c>
      <c r="AN119" s="30" t="s">
        <v>2</v>
      </c>
      <c r="AO119" s="30" t="s">
        <v>4</v>
      </c>
      <c r="AP119" s="30" t="s">
        <v>730</v>
      </c>
      <c r="AQ119" s="30" t="s">
        <v>4</v>
      </c>
      <c r="AR119" s="31"/>
    </row>
    <row r="120" spans="1:44" ht="17" x14ac:dyDescent="0.2">
      <c r="A120" s="30" t="s">
        <v>234</v>
      </c>
      <c r="B120" s="32" t="s">
        <v>338</v>
      </c>
      <c r="C120" s="32" t="s">
        <v>114</v>
      </c>
      <c r="D120" s="30" t="s">
        <v>247</v>
      </c>
      <c r="E120" s="30" t="s">
        <v>298</v>
      </c>
      <c r="F120" s="54">
        <v>0.37</v>
      </c>
      <c r="G120" s="30" t="s">
        <v>19</v>
      </c>
      <c r="H120" s="30" t="s">
        <v>2</v>
      </c>
      <c r="I120" s="30" t="s">
        <v>137</v>
      </c>
      <c r="J120" s="30" t="s">
        <v>339</v>
      </c>
      <c r="K120" s="30" t="s">
        <v>117</v>
      </c>
      <c r="L120" s="30" t="s">
        <v>21</v>
      </c>
      <c r="M120" s="30" t="s">
        <v>52</v>
      </c>
      <c r="N120" s="30" t="s">
        <v>2</v>
      </c>
      <c r="O120" s="30" t="s">
        <v>7</v>
      </c>
      <c r="P120" s="30" t="s">
        <v>340</v>
      </c>
      <c r="Q120" s="30" t="s">
        <v>152</v>
      </c>
      <c r="R120" s="30" t="s">
        <v>274</v>
      </c>
      <c r="S120" s="30" t="s">
        <v>756</v>
      </c>
      <c r="T120" s="30" t="s">
        <v>173</v>
      </c>
      <c r="U120" s="30" t="s">
        <v>173</v>
      </c>
      <c r="V120" s="30" t="s">
        <v>173</v>
      </c>
      <c r="W120" s="30" t="s">
        <v>718</v>
      </c>
      <c r="X120" s="30" t="s">
        <v>174</v>
      </c>
      <c r="Y120" s="30" t="s">
        <v>174</v>
      </c>
      <c r="Z120" s="30" t="s">
        <v>173</v>
      </c>
      <c r="AA120" s="30" t="s">
        <v>173</v>
      </c>
      <c r="AB120" s="30" t="s">
        <v>342</v>
      </c>
      <c r="AC120" s="30" t="s">
        <v>341</v>
      </c>
      <c r="AD120" s="30" t="s">
        <v>2</v>
      </c>
      <c r="AE120" s="30" t="s">
        <v>383</v>
      </c>
      <c r="AF120" s="30" t="s">
        <v>13</v>
      </c>
      <c r="AG120" s="30" t="s">
        <v>13</v>
      </c>
      <c r="AH120" s="30" t="s">
        <v>289</v>
      </c>
      <c r="AI120" s="28" t="s">
        <v>126</v>
      </c>
      <c r="AJ120" s="28" t="s">
        <v>4</v>
      </c>
      <c r="AK120" s="28" t="s">
        <v>2</v>
      </c>
      <c r="AL120" s="28" t="s">
        <v>3</v>
      </c>
      <c r="AM120" s="28" t="s">
        <v>2</v>
      </c>
      <c r="AN120" s="30" t="s">
        <v>2</v>
      </c>
      <c r="AO120" s="30" t="s">
        <v>4</v>
      </c>
      <c r="AP120" s="30" t="s">
        <v>730</v>
      </c>
      <c r="AQ120" s="30" t="s">
        <v>4</v>
      </c>
    </row>
    <row r="121" spans="1:44" ht="17" x14ac:dyDescent="0.2">
      <c r="A121" s="30" t="s">
        <v>234</v>
      </c>
      <c r="B121" s="32" t="s">
        <v>338</v>
      </c>
      <c r="C121" s="32" t="s">
        <v>114</v>
      </c>
      <c r="D121" s="30" t="s">
        <v>247</v>
      </c>
      <c r="E121" s="30" t="s">
        <v>298</v>
      </c>
      <c r="F121" s="54">
        <v>0.05</v>
      </c>
      <c r="G121" s="30" t="s">
        <v>19</v>
      </c>
      <c r="H121" s="30" t="s">
        <v>2</v>
      </c>
      <c r="I121" s="30" t="s">
        <v>137</v>
      </c>
      <c r="J121" s="30" t="s">
        <v>339</v>
      </c>
      <c r="K121" s="30" t="s">
        <v>2</v>
      </c>
      <c r="L121" s="30" t="s">
        <v>21</v>
      </c>
      <c r="M121" s="30" t="s">
        <v>52</v>
      </c>
      <c r="N121" s="30" t="s">
        <v>2</v>
      </c>
      <c r="O121" s="30" t="s">
        <v>6</v>
      </c>
      <c r="P121" s="30" t="s">
        <v>340</v>
      </c>
      <c r="Q121" s="30" t="s">
        <v>2</v>
      </c>
      <c r="R121" s="30" t="s">
        <v>274</v>
      </c>
      <c r="S121" s="30" t="s">
        <v>756</v>
      </c>
      <c r="T121" s="30" t="s">
        <v>173</v>
      </c>
      <c r="U121" s="30" t="s">
        <v>173</v>
      </c>
      <c r="V121" s="30" t="s">
        <v>173</v>
      </c>
      <c r="W121" s="30" t="s">
        <v>718</v>
      </c>
      <c r="X121" s="30" t="s">
        <v>174</v>
      </c>
      <c r="Y121" s="30" t="s">
        <v>174</v>
      </c>
      <c r="Z121" s="30" t="s">
        <v>173</v>
      </c>
      <c r="AA121" s="30" t="s">
        <v>173</v>
      </c>
      <c r="AB121" s="30" t="s">
        <v>342</v>
      </c>
      <c r="AC121" s="30" t="s">
        <v>341</v>
      </c>
      <c r="AD121" s="30" t="s">
        <v>2</v>
      </c>
      <c r="AE121" s="30" t="s">
        <v>383</v>
      </c>
      <c r="AF121" s="30" t="s">
        <v>13</v>
      </c>
      <c r="AG121" s="30" t="s">
        <v>13</v>
      </c>
      <c r="AH121" s="30" t="s">
        <v>289</v>
      </c>
      <c r="AI121" s="28" t="s">
        <v>126</v>
      </c>
      <c r="AJ121" s="28" t="s">
        <v>4</v>
      </c>
      <c r="AK121" s="28" t="s">
        <v>2</v>
      </c>
      <c r="AL121" s="28" t="s">
        <v>3</v>
      </c>
      <c r="AM121" s="28" t="s">
        <v>2</v>
      </c>
      <c r="AN121" s="30" t="s">
        <v>2</v>
      </c>
      <c r="AO121" s="30" t="s">
        <v>4</v>
      </c>
      <c r="AP121" s="30" t="s">
        <v>730</v>
      </c>
      <c r="AQ121" s="30" t="s">
        <v>4</v>
      </c>
    </row>
    <row r="122" spans="1:44" ht="17" x14ac:dyDescent="0.2">
      <c r="A122" s="30" t="s">
        <v>234</v>
      </c>
      <c r="B122" s="32" t="s">
        <v>338</v>
      </c>
      <c r="C122" s="32" t="s">
        <v>114</v>
      </c>
      <c r="D122" s="30" t="s">
        <v>247</v>
      </c>
      <c r="E122" s="30" t="s">
        <v>298</v>
      </c>
      <c r="F122" s="54">
        <v>0.48</v>
      </c>
      <c r="G122" s="30" t="s">
        <v>19</v>
      </c>
      <c r="H122" s="30" t="s">
        <v>2</v>
      </c>
      <c r="I122" s="30" t="s">
        <v>137</v>
      </c>
      <c r="J122" s="30" t="s">
        <v>26</v>
      </c>
      <c r="K122" s="30" t="s">
        <v>117</v>
      </c>
      <c r="L122" s="30" t="s">
        <v>22</v>
      </c>
      <c r="M122" s="30" t="s">
        <v>52</v>
      </c>
      <c r="N122" s="30" t="s">
        <v>2</v>
      </c>
      <c r="O122" s="30" t="s">
        <v>2</v>
      </c>
      <c r="P122" s="30" t="s">
        <v>340</v>
      </c>
      <c r="Q122" s="30" t="s">
        <v>152</v>
      </c>
      <c r="R122" s="30" t="s">
        <v>274</v>
      </c>
      <c r="S122" s="30" t="s">
        <v>756</v>
      </c>
      <c r="T122" s="30" t="s">
        <v>173</v>
      </c>
      <c r="U122" s="30" t="s">
        <v>173</v>
      </c>
      <c r="V122" s="30" t="s">
        <v>173</v>
      </c>
      <c r="W122" s="30" t="s">
        <v>718</v>
      </c>
      <c r="X122" s="30" t="s">
        <v>174</v>
      </c>
      <c r="Y122" s="30" t="s">
        <v>174</v>
      </c>
      <c r="Z122" s="30" t="s">
        <v>173</v>
      </c>
      <c r="AA122" s="30" t="s">
        <v>173</v>
      </c>
      <c r="AB122" s="30" t="s">
        <v>342</v>
      </c>
      <c r="AC122" s="30" t="s">
        <v>341</v>
      </c>
      <c r="AD122" s="30" t="s">
        <v>2</v>
      </c>
      <c r="AE122" s="30" t="s">
        <v>383</v>
      </c>
      <c r="AF122" s="30" t="s">
        <v>13</v>
      </c>
      <c r="AG122" s="30" t="s">
        <v>13</v>
      </c>
      <c r="AH122" s="30" t="s">
        <v>289</v>
      </c>
      <c r="AI122" s="28" t="s">
        <v>126</v>
      </c>
      <c r="AJ122" s="28" t="s">
        <v>4</v>
      </c>
      <c r="AK122" s="28" t="s">
        <v>2</v>
      </c>
      <c r="AL122" s="28" t="s">
        <v>3</v>
      </c>
      <c r="AM122" s="28" t="s">
        <v>2</v>
      </c>
      <c r="AN122" s="30" t="s">
        <v>2</v>
      </c>
      <c r="AO122" s="30" t="s">
        <v>4</v>
      </c>
      <c r="AP122" s="30" t="s">
        <v>730</v>
      </c>
      <c r="AQ122" s="30" t="s">
        <v>4</v>
      </c>
    </row>
    <row r="123" spans="1:44" ht="17" x14ac:dyDescent="0.2">
      <c r="A123" s="30" t="s">
        <v>818</v>
      </c>
      <c r="B123" s="32" t="s">
        <v>243</v>
      </c>
      <c r="C123" s="43" t="s">
        <v>89</v>
      </c>
      <c r="D123" s="30" t="s">
        <v>51</v>
      </c>
      <c r="E123" s="30" t="s">
        <v>298</v>
      </c>
      <c r="F123" s="30" t="s">
        <v>654</v>
      </c>
      <c r="G123" s="30" t="s">
        <v>19</v>
      </c>
      <c r="H123" s="30" t="s">
        <v>59</v>
      </c>
      <c r="I123" s="30" t="s">
        <v>137</v>
      </c>
      <c r="J123" s="30" t="s">
        <v>18</v>
      </c>
      <c r="K123" s="30" t="s">
        <v>117</v>
      </c>
      <c r="L123" s="30" t="s">
        <v>20</v>
      </c>
      <c r="M123" s="30" t="s">
        <v>52</v>
      </c>
      <c r="N123" s="30" t="s">
        <v>20</v>
      </c>
      <c r="O123" s="30" t="s">
        <v>7</v>
      </c>
      <c r="P123" s="30" t="s">
        <v>166</v>
      </c>
      <c r="Q123" s="30" t="s">
        <v>5</v>
      </c>
      <c r="R123" s="30" t="s">
        <v>279</v>
      </c>
      <c r="S123" s="30" t="s">
        <v>756</v>
      </c>
      <c r="T123" s="30" t="s">
        <v>258</v>
      </c>
      <c r="U123" s="30" t="s">
        <v>178</v>
      </c>
      <c r="V123" s="30" t="s">
        <v>258</v>
      </c>
      <c r="W123" s="30" t="s">
        <v>718</v>
      </c>
      <c r="X123" s="30" t="s">
        <v>174</v>
      </c>
      <c r="Y123" s="30" t="s">
        <v>174</v>
      </c>
      <c r="Z123" s="30" t="s">
        <v>258</v>
      </c>
      <c r="AA123" s="30" t="s">
        <v>172</v>
      </c>
      <c r="AB123" s="30" t="s">
        <v>5</v>
      </c>
      <c r="AC123" s="30" t="s">
        <v>5</v>
      </c>
      <c r="AD123" s="30" t="s">
        <v>259</v>
      </c>
      <c r="AE123" s="30" t="s">
        <v>382</v>
      </c>
      <c r="AF123" s="28" t="s">
        <v>12</v>
      </c>
      <c r="AG123" s="28" t="s">
        <v>12</v>
      </c>
      <c r="AH123" s="30" t="s">
        <v>289</v>
      </c>
      <c r="AI123" s="28" t="s">
        <v>11</v>
      </c>
      <c r="AJ123" s="28" t="s">
        <v>4</v>
      </c>
      <c r="AK123" s="28" t="s">
        <v>2</v>
      </c>
      <c r="AL123" s="28" t="s">
        <v>3</v>
      </c>
      <c r="AM123" s="28" t="s">
        <v>255</v>
      </c>
      <c r="AN123" s="30" t="s">
        <v>2</v>
      </c>
      <c r="AO123" s="30" t="s">
        <v>4</v>
      </c>
      <c r="AP123" s="30" t="s">
        <v>1</v>
      </c>
      <c r="AQ123" s="30" t="s">
        <v>4</v>
      </c>
    </row>
    <row r="124" spans="1:44" ht="17" x14ac:dyDescent="0.2">
      <c r="A124" s="30" t="s">
        <v>818</v>
      </c>
      <c r="B124" s="32" t="s">
        <v>243</v>
      </c>
      <c r="C124" s="43" t="s">
        <v>89</v>
      </c>
      <c r="D124" s="30" t="s">
        <v>51</v>
      </c>
      <c r="E124" s="30" t="s">
        <v>298</v>
      </c>
      <c r="F124" s="30" t="s">
        <v>655</v>
      </c>
      <c r="G124" s="30" t="s">
        <v>19</v>
      </c>
      <c r="H124" s="30" t="s">
        <v>59</v>
      </c>
      <c r="I124" s="30" t="s">
        <v>137</v>
      </c>
      <c r="J124" s="30" t="s">
        <v>18</v>
      </c>
      <c r="K124" s="30" t="s">
        <v>2</v>
      </c>
      <c r="L124" s="30" t="s">
        <v>20</v>
      </c>
      <c r="M124" s="30" t="s">
        <v>52</v>
      </c>
      <c r="N124" s="30" t="s">
        <v>20</v>
      </c>
      <c r="O124" s="30" t="s">
        <v>6</v>
      </c>
      <c r="P124" s="30" t="s">
        <v>166</v>
      </c>
      <c r="Q124" s="30" t="s">
        <v>5</v>
      </c>
      <c r="R124" s="30" t="s">
        <v>279</v>
      </c>
      <c r="S124" s="30" t="s">
        <v>756</v>
      </c>
      <c r="T124" s="30" t="s">
        <v>258</v>
      </c>
      <c r="U124" s="30" t="s">
        <v>178</v>
      </c>
      <c r="V124" s="30" t="s">
        <v>258</v>
      </c>
      <c r="W124" s="30" t="s">
        <v>718</v>
      </c>
      <c r="X124" s="30" t="s">
        <v>174</v>
      </c>
      <c r="Y124" s="30" t="s">
        <v>174</v>
      </c>
      <c r="Z124" s="30" t="s">
        <v>258</v>
      </c>
      <c r="AA124" s="30" t="s">
        <v>172</v>
      </c>
      <c r="AB124" s="30" t="s">
        <v>5</v>
      </c>
      <c r="AC124" s="30" t="s">
        <v>5</v>
      </c>
      <c r="AD124" s="30" t="s">
        <v>259</v>
      </c>
      <c r="AE124" s="30" t="s">
        <v>382</v>
      </c>
      <c r="AF124" s="28" t="s">
        <v>12</v>
      </c>
      <c r="AG124" s="28" t="s">
        <v>12</v>
      </c>
      <c r="AH124" s="30" t="s">
        <v>289</v>
      </c>
      <c r="AI124" s="28" t="s">
        <v>11</v>
      </c>
      <c r="AJ124" s="28" t="s">
        <v>4</v>
      </c>
      <c r="AK124" s="28" t="s">
        <v>2</v>
      </c>
      <c r="AL124" s="28" t="s">
        <v>3</v>
      </c>
      <c r="AM124" s="28" t="s">
        <v>255</v>
      </c>
      <c r="AN124" s="30" t="s">
        <v>2</v>
      </c>
      <c r="AO124" s="30" t="s">
        <v>4</v>
      </c>
      <c r="AP124" s="30" t="s">
        <v>1</v>
      </c>
      <c r="AQ124" s="30" t="s">
        <v>4</v>
      </c>
    </row>
    <row r="125" spans="1:44" ht="17" x14ac:dyDescent="0.2">
      <c r="A125" s="30" t="s">
        <v>818</v>
      </c>
      <c r="B125" s="32" t="s">
        <v>243</v>
      </c>
      <c r="C125" s="43" t="s">
        <v>89</v>
      </c>
      <c r="D125" s="30" t="s">
        <v>51</v>
      </c>
      <c r="E125" s="30" t="s">
        <v>298</v>
      </c>
      <c r="F125" s="30" t="s">
        <v>256</v>
      </c>
      <c r="G125" s="30" t="s">
        <v>19</v>
      </c>
      <c r="H125" s="30" t="s">
        <v>59</v>
      </c>
      <c r="I125" s="30" t="s">
        <v>137</v>
      </c>
      <c r="J125" s="30" t="s">
        <v>23</v>
      </c>
      <c r="K125" s="30" t="s">
        <v>117</v>
      </c>
      <c r="L125" s="30" t="s">
        <v>8</v>
      </c>
      <c r="M125" s="30" t="s">
        <v>10</v>
      </c>
      <c r="N125" s="30" t="s">
        <v>8</v>
      </c>
      <c r="O125" s="30" t="s">
        <v>7</v>
      </c>
      <c r="P125" s="30" t="s">
        <v>166</v>
      </c>
      <c r="Q125" s="30" t="s">
        <v>5</v>
      </c>
      <c r="R125" s="30" t="s">
        <v>279</v>
      </c>
      <c r="S125" s="30" t="s">
        <v>756</v>
      </c>
      <c r="T125" s="30" t="s">
        <v>258</v>
      </c>
      <c r="U125" s="30" t="s">
        <v>178</v>
      </c>
      <c r="V125" s="30" t="s">
        <v>258</v>
      </c>
      <c r="W125" s="30" t="s">
        <v>718</v>
      </c>
      <c r="X125" s="30" t="s">
        <v>174</v>
      </c>
      <c r="Y125" s="30" t="s">
        <v>174</v>
      </c>
      <c r="Z125" s="30" t="s">
        <v>258</v>
      </c>
      <c r="AA125" s="30" t="s">
        <v>172</v>
      </c>
      <c r="AB125" s="30" t="s">
        <v>5</v>
      </c>
      <c r="AC125" s="30" t="s">
        <v>5</v>
      </c>
      <c r="AD125" s="30" t="s">
        <v>259</v>
      </c>
      <c r="AE125" s="30" t="s">
        <v>382</v>
      </c>
      <c r="AF125" s="28" t="s">
        <v>12</v>
      </c>
      <c r="AG125" s="28" t="s">
        <v>12</v>
      </c>
      <c r="AH125" s="28" t="s">
        <v>289</v>
      </c>
      <c r="AI125" s="28" t="s">
        <v>11</v>
      </c>
      <c r="AJ125" s="28" t="s">
        <v>4</v>
      </c>
      <c r="AK125" s="28" t="s">
        <v>2</v>
      </c>
      <c r="AL125" s="28" t="s">
        <v>3</v>
      </c>
      <c r="AM125" s="28" t="s">
        <v>255</v>
      </c>
      <c r="AN125" s="30" t="s">
        <v>2</v>
      </c>
      <c r="AO125" s="30" t="s">
        <v>4</v>
      </c>
      <c r="AP125" s="30" t="s">
        <v>1</v>
      </c>
      <c r="AQ125" s="30" t="s">
        <v>4</v>
      </c>
    </row>
    <row r="126" spans="1:44" ht="17" x14ac:dyDescent="0.2">
      <c r="A126" s="30" t="s">
        <v>818</v>
      </c>
      <c r="B126" s="32" t="s">
        <v>243</v>
      </c>
      <c r="C126" s="43" t="s">
        <v>89</v>
      </c>
      <c r="D126" s="30" t="s">
        <v>51</v>
      </c>
      <c r="E126" s="30" t="s">
        <v>298</v>
      </c>
      <c r="F126" s="30" t="s">
        <v>257</v>
      </c>
      <c r="G126" s="30" t="s">
        <v>19</v>
      </c>
      <c r="H126" s="30" t="s">
        <v>59</v>
      </c>
      <c r="I126" s="30" t="s">
        <v>137</v>
      </c>
      <c r="J126" s="30" t="s">
        <v>23</v>
      </c>
      <c r="K126" s="30" t="s">
        <v>2</v>
      </c>
      <c r="L126" s="30" t="s">
        <v>8</v>
      </c>
      <c r="M126" s="30" t="s">
        <v>10</v>
      </c>
      <c r="N126" s="30" t="s">
        <v>8</v>
      </c>
      <c r="O126" s="30" t="s">
        <v>6</v>
      </c>
      <c r="P126" s="30" t="s">
        <v>166</v>
      </c>
      <c r="Q126" s="30" t="s">
        <v>5</v>
      </c>
      <c r="R126" s="30" t="s">
        <v>279</v>
      </c>
      <c r="S126" s="30" t="s">
        <v>756</v>
      </c>
      <c r="T126" s="30" t="s">
        <v>258</v>
      </c>
      <c r="U126" s="30" t="s">
        <v>178</v>
      </c>
      <c r="V126" s="30" t="s">
        <v>258</v>
      </c>
      <c r="W126" s="30" t="s">
        <v>718</v>
      </c>
      <c r="X126" s="30" t="s">
        <v>174</v>
      </c>
      <c r="Y126" s="30" t="s">
        <v>174</v>
      </c>
      <c r="Z126" s="30" t="s">
        <v>258</v>
      </c>
      <c r="AA126" s="30" t="s">
        <v>172</v>
      </c>
      <c r="AB126" s="30" t="s">
        <v>5</v>
      </c>
      <c r="AC126" s="30" t="s">
        <v>5</v>
      </c>
      <c r="AD126" s="30" t="s">
        <v>259</v>
      </c>
      <c r="AE126" s="30" t="s">
        <v>382</v>
      </c>
      <c r="AF126" s="28" t="s">
        <v>12</v>
      </c>
      <c r="AG126" s="28" t="s">
        <v>12</v>
      </c>
      <c r="AH126" s="28" t="s">
        <v>289</v>
      </c>
      <c r="AI126" s="28" t="s">
        <v>11</v>
      </c>
      <c r="AJ126" s="28" t="s">
        <v>4</v>
      </c>
      <c r="AK126" s="28" t="s">
        <v>2</v>
      </c>
      <c r="AL126" s="28" t="s">
        <v>3</v>
      </c>
      <c r="AM126" s="28" t="s">
        <v>255</v>
      </c>
      <c r="AN126" s="30" t="s">
        <v>2</v>
      </c>
      <c r="AO126" s="30" t="s">
        <v>4</v>
      </c>
      <c r="AP126" s="30" t="s">
        <v>1</v>
      </c>
      <c r="AQ126" s="30" t="s">
        <v>4</v>
      </c>
    </row>
    <row r="127" spans="1:44" ht="17" x14ac:dyDescent="0.2">
      <c r="A127" s="30" t="s">
        <v>211</v>
      </c>
      <c r="B127" s="32" t="s">
        <v>93</v>
      </c>
      <c r="C127" s="43" t="s">
        <v>83</v>
      </c>
      <c r="D127" s="30">
        <v>38</v>
      </c>
      <c r="E127" s="30" t="s">
        <v>298</v>
      </c>
      <c r="F127" s="30" t="s">
        <v>323</v>
      </c>
      <c r="G127" s="30" t="s">
        <v>19</v>
      </c>
      <c r="H127" s="30" t="s">
        <v>2</v>
      </c>
      <c r="I127" s="30" t="s">
        <v>137</v>
      </c>
      <c r="J127" s="30" t="s">
        <v>18</v>
      </c>
      <c r="K127" s="30" t="s">
        <v>117</v>
      </c>
      <c r="L127" s="30" t="s">
        <v>20</v>
      </c>
      <c r="M127" s="30" t="s">
        <v>52</v>
      </c>
      <c r="N127" s="30" t="s">
        <v>20</v>
      </c>
      <c r="O127" s="30" t="s">
        <v>7</v>
      </c>
      <c r="P127" s="30" t="s">
        <v>295</v>
      </c>
      <c r="Q127" s="30" t="s">
        <v>152</v>
      </c>
      <c r="R127" s="30" t="s">
        <v>2</v>
      </c>
      <c r="S127" s="30" t="s">
        <v>2</v>
      </c>
      <c r="T127" s="30" t="s">
        <v>2</v>
      </c>
      <c r="U127" s="30" t="s">
        <v>178</v>
      </c>
      <c r="V127" s="30" t="s">
        <v>188</v>
      </c>
      <c r="W127" s="30" t="s">
        <v>719</v>
      </c>
      <c r="X127" s="30" t="s">
        <v>174</v>
      </c>
      <c r="Y127" s="30" t="s">
        <v>174</v>
      </c>
      <c r="Z127" s="30" t="s">
        <v>188</v>
      </c>
      <c r="AA127" s="30" t="s">
        <v>172</v>
      </c>
      <c r="AB127" s="30" t="s">
        <v>5</v>
      </c>
      <c r="AC127" s="30" t="s">
        <v>5</v>
      </c>
      <c r="AD127" s="30" t="s">
        <v>5</v>
      </c>
      <c r="AE127" s="30" t="s">
        <v>382</v>
      </c>
      <c r="AF127" s="30" t="s">
        <v>12</v>
      </c>
      <c r="AG127" s="30" t="s">
        <v>12</v>
      </c>
      <c r="AH127" s="30" t="s">
        <v>289</v>
      </c>
      <c r="AI127" s="28" t="s">
        <v>11</v>
      </c>
      <c r="AJ127" s="28" t="s">
        <v>4</v>
      </c>
      <c r="AK127" s="28" t="s">
        <v>2</v>
      </c>
      <c r="AL127" s="28" t="s">
        <v>4</v>
      </c>
      <c r="AM127" s="30" t="s">
        <v>2</v>
      </c>
      <c r="AN127" s="30" t="s">
        <v>2</v>
      </c>
      <c r="AO127" s="30" t="s">
        <v>3</v>
      </c>
      <c r="AP127" s="30" t="s">
        <v>730</v>
      </c>
      <c r="AQ127" s="30" t="s">
        <v>4</v>
      </c>
    </row>
    <row r="128" spans="1:44" ht="17" x14ac:dyDescent="0.2">
      <c r="A128" s="30" t="s">
        <v>211</v>
      </c>
      <c r="B128" s="32" t="s">
        <v>93</v>
      </c>
      <c r="C128" s="43" t="s">
        <v>83</v>
      </c>
      <c r="D128" s="30" t="s">
        <v>38</v>
      </c>
      <c r="E128" s="30" t="s">
        <v>298</v>
      </c>
      <c r="F128" s="30" t="s">
        <v>41</v>
      </c>
      <c r="G128" s="30" t="s">
        <v>19</v>
      </c>
      <c r="H128" s="30" t="s">
        <v>2</v>
      </c>
      <c r="I128" s="30" t="s">
        <v>137</v>
      </c>
      <c r="J128" s="30" t="s">
        <v>18</v>
      </c>
      <c r="K128" s="30" t="s">
        <v>2</v>
      </c>
      <c r="L128" s="30" t="s">
        <v>20</v>
      </c>
      <c r="M128" s="30" t="s">
        <v>52</v>
      </c>
      <c r="N128" s="30" t="s">
        <v>20</v>
      </c>
      <c r="O128" s="30" t="s">
        <v>6</v>
      </c>
      <c r="P128" s="30" t="s">
        <v>296</v>
      </c>
      <c r="Q128" s="30" t="s">
        <v>152</v>
      </c>
      <c r="R128" s="30" t="s">
        <v>2</v>
      </c>
      <c r="S128" s="30" t="s">
        <v>2</v>
      </c>
      <c r="T128" s="30" t="s">
        <v>2</v>
      </c>
      <c r="U128" s="30" t="s">
        <v>178</v>
      </c>
      <c r="V128" s="30" t="s">
        <v>188</v>
      </c>
      <c r="W128" s="30" t="s">
        <v>719</v>
      </c>
      <c r="X128" s="30" t="s">
        <v>174</v>
      </c>
      <c r="Y128" s="30" t="s">
        <v>174</v>
      </c>
      <c r="Z128" s="30" t="s">
        <v>188</v>
      </c>
      <c r="AA128" s="30" t="s">
        <v>172</v>
      </c>
      <c r="AB128" s="30" t="s">
        <v>5</v>
      </c>
      <c r="AC128" s="30" t="s">
        <v>5</v>
      </c>
      <c r="AD128" s="30" t="s">
        <v>5</v>
      </c>
      <c r="AE128" s="30" t="s">
        <v>382</v>
      </c>
      <c r="AF128" s="30" t="s">
        <v>12</v>
      </c>
      <c r="AG128" s="30" t="s">
        <v>12</v>
      </c>
      <c r="AH128" s="30" t="s">
        <v>289</v>
      </c>
      <c r="AI128" s="28" t="s">
        <v>11</v>
      </c>
      <c r="AJ128" s="28" t="s">
        <v>4</v>
      </c>
      <c r="AK128" s="28" t="s">
        <v>2</v>
      </c>
      <c r="AL128" s="28" t="s">
        <v>4</v>
      </c>
      <c r="AM128" s="30" t="s">
        <v>2</v>
      </c>
      <c r="AN128" s="30" t="s">
        <v>2</v>
      </c>
      <c r="AO128" s="30" t="s">
        <v>3</v>
      </c>
      <c r="AP128" s="30" t="s">
        <v>730</v>
      </c>
      <c r="AQ128" s="30" t="s">
        <v>4</v>
      </c>
    </row>
    <row r="129" spans="1:44" ht="17" x14ac:dyDescent="0.2">
      <c r="A129" s="30" t="s">
        <v>211</v>
      </c>
      <c r="B129" s="32" t="s">
        <v>93</v>
      </c>
      <c r="C129" s="43" t="s">
        <v>83</v>
      </c>
      <c r="D129" s="30" t="s">
        <v>38</v>
      </c>
      <c r="E129" s="30" t="s">
        <v>298</v>
      </c>
      <c r="F129" s="30" t="s">
        <v>47</v>
      </c>
      <c r="G129" s="30" t="s">
        <v>19</v>
      </c>
      <c r="H129" s="30" t="s">
        <v>2</v>
      </c>
      <c r="I129" s="30" t="s">
        <v>137</v>
      </c>
      <c r="J129" s="30" t="s">
        <v>23</v>
      </c>
      <c r="K129" s="30" t="s">
        <v>117</v>
      </c>
      <c r="L129" s="30" t="s">
        <v>8</v>
      </c>
      <c r="M129" s="30" t="s">
        <v>10</v>
      </c>
      <c r="N129" s="30" t="s">
        <v>8</v>
      </c>
      <c r="O129" s="30" t="s">
        <v>7</v>
      </c>
      <c r="P129" s="30" t="s">
        <v>295</v>
      </c>
      <c r="Q129" s="30" t="s">
        <v>152</v>
      </c>
      <c r="R129" s="30" t="s">
        <v>2</v>
      </c>
      <c r="S129" s="30" t="s">
        <v>2</v>
      </c>
      <c r="T129" s="30" t="s">
        <v>2</v>
      </c>
      <c r="U129" s="30" t="s">
        <v>178</v>
      </c>
      <c r="V129" s="30" t="s">
        <v>188</v>
      </c>
      <c r="W129" s="30" t="s">
        <v>719</v>
      </c>
      <c r="X129" s="30" t="s">
        <v>174</v>
      </c>
      <c r="Y129" s="30" t="s">
        <v>174</v>
      </c>
      <c r="Z129" s="30" t="s">
        <v>188</v>
      </c>
      <c r="AA129" s="30" t="s">
        <v>172</v>
      </c>
      <c r="AB129" s="30" t="s">
        <v>5</v>
      </c>
      <c r="AC129" s="30" t="s">
        <v>5</v>
      </c>
      <c r="AD129" s="30" t="s">
        <v>5</v>
      </c>
      <c r="AE129" s="30" t="s">
        <v>382</v>
      </c>
      <c r="AF129" s="30" t="s">
        <v>12</v>
      </c>
      <c r="AG129" s="30" t="s">
        <v>12</v>
      </c>
      <c r="AH129" s="30" t="s">
        <v>289</v>
      </c>
      <c r="AI129" s="28" t="s">
        <v>11</v>
      </c>
      <c r="AJ129" s="28" t="s">
        <v>4</v>
      </c>
      <c r="AK129" s="28" t="s">
        <v>2</v>
      </c>
      <c r="AL129" s="28" t="s">
        <v>4</v>
      </c>
      <c r="AM129" s="30" t="s">
        <v>2</v>
      </c>
      <c r="AN129" s="30" t="s">
        <v>2</v>
      </c>
      <c r="AO129" s="30" t="s">
        <v>3</v>
      </c>
      <c r="AP129" s="30" t="s">
        <v>730</v>
      </c>
      <c r="AQ129" s="30" t="s">
        <v>4</v>
      </c>
    </row>
    <row r="130" spans="1:44" ht="17" x14ac:dyDescent="0.2">
      <c r="A130" s="30" t="s">
        <v>211</v>
      </c>
      <c r="B130" s="32" t="s">
        <v>93</v>
      </c>
      <c r="C130" s="43" t="s">
        <v>83</v>
      </c>
      <c r="D130" s="30" t="s">
        <v>38</v>
      </c>
      <c r="E130" s="30" t="s">
        <v>298</v>
      </c>
      <c r="F130" s="30" t="s">
        <v>49</v>
      </c>
      <c r="G130" s="30" t="s">
        <v>19</v>
      </c>
      <c r="H130" s="30" t="s">
        <v>2</v>
      </c>
      <c r="I130" s="30" t="s">
        <v>137</v>
      </c>
      <c r="J130" s="30" t="s">
        <v>23</v>
      </c>
      <c r="K130" s="30" t="s">
        <v>2</v>
      </c>
      <c r="L130" s="30" t="s">
        <v>8</v>
      </c>
      <c r="M130" s="30" t="s">
        <v>10</v>
      </c>
      <c r="N130" s="30" t="s">
        <v>8</v>
      </c>
      <c r="O130" s="30" t="s">
        <v>6</v>
      </c>
      <c r="P130" s="30" t="s">
        <v>296</v>
      </c>
      <c r="Q130" s="30" t="s">
        <v>152</v>
      </c>
      <c r="R130" s="30" t="s">
        <v>2</v>
      </c>
      <c r="S130" s="30" t="s">
        <v>2</v>
      </c>
      <c r="T130" s="30" t="s">
        <v>2</v>
      </c>
      <c r="U130" s="30" t="s">
        <v>178</v>
      </c>
      <c r="V130" s="30" t="s">
        <v>188</v>
      </c>
      <c r="W130" s="30" t="s">
        <v>719</v>
      </c>
      <c r="X130" s="30" t="s">
        <v>174</v>
      </c>
      <c r="Y130" s="30" t="s">
        <v>174</v>
      </c>
      <c r="Z130" s="30" t="s">
        <v>188</v>
      </c>
      <c r="AA130" s="30" t="s">
        <v>172</v>
      </c>
      <c r="AB130" s="30" t="s">
        <v>5</v>
      </c>
      <c r="AC130" s="30" t="s">
        <v>5</v>
      </c>
      <c r="AD130" s="30" t="s">
        <v>5</v>
      </c>
      <c r="AE130" s="30" t="s">
        <v>382</v>
      </c>
      <c r="AF130" s="30" t="s">
        <v>12</v>
      </c>
      <c r="AG130" s="30" t="s">
        <v>12</v>
      </c>
      <c r="AH130" s="30" t="s">
        <v>289</v>
      </c>
      <c r="AI130" s="28" t="s">
        <v>11</v>
      </c>
      <c r="AJ130" s="28" t="s">
        <v>4</v>
      </c>
      <c r="AK130" s="28" t="s">
        <v>2</v>
      </c>
      <c r="AL130" s="28" t="s">
        <v>4</v>
      </c>
      <c r="AM130" s="30" t="s">
        <v>2</v>
      </c>
      <c r="AN130" s="30" t="s">
        <v>2</v>
      </c>
      <c r="AO130" s="30" t="s">
        <v>3</v>
      </c>
      <c r="AP130" s="30" t="s">
        <v>730</v>
      </c>
      <c r="AQ130" s="30" t="s">
        <v>4</v>
      </c>
    </row>
    <row r="131" spans="1:44" ht="17" x14ac:dyDescent="0.2">
      <c r="A131" s="30" t="s">
        <v>248</v>
      </c>
      <c r="B131" s="32" t="s">
        <v>94</v>
      </c>
      <c r="C131" s="43" t="s">
        <v>83</v>
      </c>
      <c r="D131" s="30" t="s">
        <v>51</v>
      </c>
      <c r="E131" s="30" t="s">
        <v>298</v>
      </c>
      <c r="F131" s="30" t="s">
        <v>50</v>
      </c>
      <c r="G131" s="30" t="s">
        <v>19</v>
      </c>
      <c r="H131" s="30" t="s">
        <v>2</v>
      </c>
      <c r="I131" s="30" t="s">
        <v>137</v>
      </c>
      <c r="J131" s="30" t="s">
        <v>18</v>
      </c>
      <c r="K131" s="30" t="s">
        <v>117</v>
      </c>
      <c r="L131" s="30" t="s">
        <v>20</v>
      </c>
      <c r="M131" s="30" t="s">
        <v>52</v>
      </c>
      <c r="N131" s="30" t="s">
        <v>20</v>
      </c>
      <c r="O131" s="30" t="s">
        <v>7</v>
      </c>
      <c r="P131" s="30" t="s">
        <v>295</v>
      </c>
      <c r="Q131" s="30" t="s">
        <v>152</v>
      </c>
      <c r="R131" s="30" t="s">
        <v>2</v>
      </c>
      <c r="S131" s="30" t="s">
        <v>2</v>
      </c>
      <c r="T131" s="30" t="s">
        <v>2</v>
      </c>
      <c r="U131" s="30" t="s">
        <v>178</v>
      </c>
      <c r="V131" s="30" t="s">
        <v>189</v>
      </c>
      <c r="W131" s="30" t="s">
        <v>718</v>
      </c>
      <c r="X131" s="30" t="s">
        <v>174</v>
      </c>
      <c r="Y131" s="30" t="s">
        <v>174</v>
      </c>
      <c r="Z131" s="30" t="s">
        <v>189</v>
      </c>
      <c r="AA131" s="30" t="s">
        <v>172</v>
      </c>
      <c r="AB131" s="30" t="s">
        <v>5</v>
      </c>
      <c r="AC131" s="30" t="s">
        <v>5</v>
      </c>
      <c r="AD131" s="30" t="s">
        <v>5</v>
      </c>
      <c r="AE131" s="30" t="s">
        <v>382</v>
      </c>
      <c r="AF131" s="30" t="s">
        <v>12</v>
      </c>
      <c r="AG131" s="30" t="s">
        <v>12</v>
      </c>
      <c r="AH131" s="30" t="s">
        <v>289</v>
      </c>
      <c r="AI131" s="28" t="s">
        <v>11</v>
      </c>
      <c r="AJ131" s="28" t="s">
        <v>4</v>
      </c>
      <c r="AK131" s="28" t="s">
        <v>2</v>
      </c>
      <c r="AL131" s="28" t="s">
        <v>4</v>
      </c>
      <c r="AM131" s="30" t="s">
        <v>2</v>
      </c>
      <c r="AN131" s="30" t="s">
        <v>2</v>
      </c>
      <c r="AO131" s="30" t="s">
        <v>3</v>
      </c>
      <c r="AP131" s="30" t="s">
        <v>730</v>
      </c>
      <c r="AQ131" s="30" t="s">
        <v>4</v>
      </c>
    </row>
    <row r="132" spans="1:44" ht="17" x14ac:dyDescent="0.2">
      <c r="A132" s="30" t="s">
        <v>248</v>
      </c>
      <c r="B132" s="32" t="s">
        <v>94</v>
      </c>
      <c r="C132" s="43" t="s">
        <v>83</v>
      </c>
      <c r="D132" s="30" t="s">
        <v>51</v>
      </c>
      <c r="E132" s="30" t="s">
        <v>298</v>
      </c>
      <c r="F132" s="30" t="s">
        <v>134</v>
      </c>
      <c r="G132" s="30" t="s">
        <v>19</v>
      </c>
      <c r="H132" s="30" t="s">
        <v>2</v>
      </c>
      <c r="I132" s="30" t="s">
        <v>137</v>
      </c>
      <c r="J132" s="30" t="s">
        <v>18</v>
      </c>
      <c r="K132" s="30" t="s">
        <v>2</v>
      </c>
      <c r="L132" s="30" t="s">
        <v>20</v>
      </c>
      <c r="M132" s="30" t="s">
        <v>52</v>
      </c>
      <c r="N132" s="30" t="s">
        <v>20</v>
      </c>
      <c r="O132" s="30" t="s">
        <v>6</v>
      </c>
      <c r="P132" s="30" t="s">
        <v>296</v>
      </c>
      <c r="Q132" s="30" t="s">
        <v>152</v>
      </c>
      <c r="R132" s="30" t="s">
        <v>2</v>
      </c>
      <c r="S132" s="30" t="s">
        <v>2</v>
      </c>
      <c r="T132" s="30" t="s">
        <v>2</v>
      </c>
      <c r="U132" s="30" t="s">
        <v>178</v>
      </c>
      <c r="V132" s="30" t="s">
        <v>189</v>
      </c>
      <c r="W132" s="30" t="s">
        <v>718</v>
      </c>
      <c r="X132" s="30" t="s">
        <v>174</v>
      </c>
      <c r="Y132" s="30" t="s">
        <v>174</v>
      </c>
      <c r="Z132" s="30" t="s">
        <v>189</v>
      </c>
      <c r="AA132" s="30" t="s">
        <v>172</v>
      </c>
      <c r="AB132" s="30" t="s">
        <v>5</v>
      </c>
      <c r="AC132" s="30" t="s">
        <v>5</v>
      </c>
      <c r="AD132" s="30" t="s">
        <v>5</v>
      </c>
      <c r="AE132" s="30" t="s">
        <v>382</v>
      </c>
      <c r="AF132" s="30" t="s">
        <v>12</v>
      </c>
      <c r="AG132" s="30" t="s">
        <v>12</v>
      </c>
      <c r="AH132" s="30" t="s">
        <v>289</v>
      </c>
      <c r="AI132" s="28" t="s">
        <v>11</v>
      </c>
      <c r="AJ132" s="28" t="s">
        <v>4</v>
      </c>
      <c r="AK132" s="28" t="s">
        <v>2</v>
      </c>
      <c r="AL132" s="28" t="s">
        <v>4</v>
      </c>
      <c r="AM132" s="30" t="s">
        <v>2</v>
      </c>
      <c r="AN132" s="30" t="s">
        <v>2</v>
      </c>
      <c r="AO132" s="30" t="s">
        <v>3</v>
      </c>
      <c r="AP132" s="30" t="s">
        <v>730</v>
      </c>
      <c r="AQ132" s="30" t="s">
        <v>4</v>
      </c>
    </row>
    <row r="133" spans="1:44" ht="17" x14ac:dyDescent="0.2">
      <c r="A133" s="30" t="s">
        <v>248</v>
      </c>
      <c r="B133" s="32" t="s">
        <v>94</v>
      </c>
      <c r="C133" s="43" t="s">
        <v>83</v>
      </c>
      <c r="D133" s="30" t="s">
        <v>51</v>
      </c>
      <c r="E133" s="30" t="s">
        <v>298</v>
      </c>
      <c r="F133" s="30" t="s">
        <v>50</v>
      </c>
      <c r="G133" s="30" t="s">
        <v>19</v>
      </c>
      <c r="H133" s="30" t="s">
        <v>2</v>
      </c>
      <c r="I133" s="30" t="s">
        <v>137</v>
      </c>
      <c r="J133" s="30" t="s">
        <v>23</v>
      </c>
      <c r="K133" s="30" t="s">
        <v>117</v>
      </c>
      <c r="L133" s="30" t="s">
        <v>8</v>
      </c>
      <c r="M133" s="30" t="s">
        <v>10</v>
      </c>
      <c r="N133" s="30" t="s">
        <v>8</v>
      </c>
      <c r="O133" s="30" t="s">
        <v>7</v>
      </c>
      <c r="P133" s="30" t="s">
        <v>295</v>
      </c>
      <c r="Q133" s="30" t="s">
        <v>152</v>
      </c>
      <c r="R133" s="30" t="s">
        <v>2</v>
      </c>
      <c r="S133" s="30" t="s">
        <v>2</v>
      </c>
      <c r="T133" s="30" t="s">
        <v>2</v>
      </c>
      <c r="U133" s="30" t="s">
        <v>178</v>
      </c>
      <c r="V133" s="30" t="s">
        <v>189</v>
      </c>
      <c r="W133" s="30" t="s">
        <v>718</v>
      </c>
      <c r="X133" s="30" t="s">
        <v>174</v>
      </c>
      <c r="Y133" s="30" t="s">
        <v>174</v>
      </c>
      <c r="Z133" s="30" t="s">
        <v>189</v>
      </c>
      <c r="AA133" s="30" t="s">
        <v>172</v>
      </c>
      <c r="AB133" s="30" t="s">
        <v>5</v>
      </c>
      <c r="AC133" s="30" t="s">
        <v>5</v>
      </c>
      <c r="AD133" s="30" t="s">
        <v>5</v>
      </c>
      <c r="AE133" s="30" t="s">
        <v>382</v>
      </c>
      <c r="AF133" s="30" t="s">
        <v>12</v>
      </c>
      <c r="AG133" s="30" t="s">
        <v>12</v>
      </c>
      <c r="AH133" s="30" t="s">
        <v>289</v>
      </c>
      <c r="AI133" s="28" t="s">
        <v>11</v>
      </c>
      <c r="AJ133" s="28" t="s">
        <v>4</v>
      </c>
      <c r="AK133" s="28" t="s">
        <v>2</v>
      </c>
      <c r="AL133" s="28" t="s">
        <v>4</v>
      </c>
      <c r="AM133" s="30" t="s">
        <v>2</v>
      </c>
      <c r="AN133" s="30" t="s">
        <v>2</v>
      </c>
      <c r="AO133" s="30" t="s">
        <v>3</v>
      </c>
      <c r="AP133" s="30" t="s">
        <v>730</v>
      </c>
      <c r="AQ133" s="30" t="s">
        <v>4</v>
      </c>
    </row>
    <row r="134" spans="1:44" ht="18" customHeight="1" x14ac:dyDescent="0.2">
      <c r="A134" s="30" t="s">
        <v>248</v>
      </c>
      <c r="B134" s="32" t="s">
        <v>94</v>
      </c>
      <c r="C134" s="43" t="s">
        <v>83</v>
      </c>
      <c r="D134" s="30" t="s">
        <v>51</v>
      </c>
      <c r="E134" s="30" t="s">
        <v>298</v>
      </c>
      <c r="F134" s="30" t="s">
        <v>110</v>
      </c>
      <c r="G134" s="30" t="s">
        <v>19</v>
      </c>
      <c r="H134" s="30" t="s">
        <v>2</v>
      </c>
      <c r="I134" s="30" t="s">
        <v>137</v>
      </c>
      <c r="J134" s="30" t="s">
        <v>23</v>
      </c>
      <c r="K134" s="30" t="s">
        <v>2</v>
      </c>
      <c r="L134" s="30" t="s">
        <v>8</v>
      </c>
      <c r="M134" s="30" t="s">
        <v>10</v>
      </c>
      <c r="N134" s="30" t="s">
        <v>8</v>
      </c>
      <c r="O134" s="30" t="s">
        <v>6</v>
      </c>
      <c r="P134" s="30" t="s">
        <v>296</v>
      </c>
      <c r="Q134" s="30" t="s">
        <v>152</v>
      </c>
      <c r="R134" s="30" t="s">
        <v>2</v>
      </c>
      <c r="S134" s="30" t="s">
        <v>2</v>
      </c>
      <c r="T134" s="30" t="s">
        <v>2</v>
      </c>
      <c r="U134" s="30" t="s">
        <v>178</v>
      </c>
      <c r="V134" s="30" t="s">
        <v>189</v>
      </c>
      <c r="W134" s="30" t="s">
        <v>718</v>
      </c>
      <c r="X134" s="30" t="s">
        <v>174</v>
      </c>
      <c r="Y134" s="30" t="s">
        <v>174</v>
      </c>
      <c r="Z134" s="30" t="s">
        <v>189</v>
      </c>
      <c r="AA134" s="30" t="s">
        <v>172</v>
      </c>
      <c r="AB134" s="30" t="s">
        <v>5</v>
      </c>
      <c r="AC134" s="30" t="s">
        <v>5</v>
      </c>
      <c r="AD134" s="30" t="s">
        <v>5</v>
      </c>
      <c r="AE134" s="30" t="s">
        <v>382</v>
      </c>
      <c r="AF134" s="30" t="s">
        <v>12</v>
      </c>
      <c r="AG134" s="30" t="s">
        <v>12</v>
      </c>
      <c r="AH134" s="30" t="s">
        <v>289</v>
      </c>
      <c r="AI134" s="28" t="s">
        <v>11</v>
      </c>
      <c r="AJ134" s="28" t="s">
        <v>4</v>
      </c>
      <c r="AK134" s="28" t="s">
        <v>2</v>
      </c>
      <c r="AL134" s="28" t="s">
        <v>4</v>
      </c>
      <c r="AM134" s="30" t="s">
        <v>2</v>
      </c>
      <c r="AN134" s="30" t="s">
        <v>2</v>
      </c>
      <c r="AO134" s="30" t="s">
        <v>3</v>
      </c>
      <c r="AP134" s="30" t="s">
        <v>730</v>
      </c>
      <c r="AQ134" s="30" t="s">
        <v>4</v>
      </c>
    </row>
    <row r="135" spans="1:44" ht="18" customHeight="1" x14ac:dyDescent="0.2">
      <c r="A135" s="30" t="s">
        <v>65</v>
      </c>
      <c r="B135" s="32" t="s">
        <v>644</v>
      </c>
      <c r="C135" s="43" t="s">
        <v>645</v>
      </c>
      <c r="D135" s="30" t="s">
        <v>43</v>
      </c>
      <c r="E135" s="30" t="s">
        <v>298</v>
      </c>
      <c r="F135" s="30" t="s">
        <v>648</v>
      </c>
      <c r="G135" s="30" t="s">
        <v>19</v>
      </c>
      <c r="H135" s="30" t="s">
        <v>2</v>
      </c>
      <c r="I135" s="30" t="s">
        <v>137</v>
      </c>
      <c r="J135" s="30" t="s">
        <v>18</v>
      </c>
      <c r="K135" s="30" t="s">
        <v>117</v>
      </c>
      <c r="L135" s="30" t="s">
        <v>21</v>
      </c>
      <c r="M135" s="30" t="s">
        <v>52</v>
      </c>
      <c r="N135" s="30" t="s">
        <v>2</v>
      </c>
      <c r="O135" s="30" t="s">
        <v>7</v>
      </c>
      <c r="P135" s="30" t="s">
        <v>166</v>
      </c>
      <c r="Q135" s="30" t="s">
        <v>5</v>
      </c>
      <c r="R135" s="30" t="s">
        <v>274</v>
      </c>
      <c r="S135" s="30" t="s">
        <v>756</v>
      </c>
      <c r="T135" s="30" t="s">
        <v>175</v>
      </c>
      <c r="U135" s="30" t="s">
        <v>175</v>
      </c>
      <c r="V135" s="30" t="s">
        <v>653</v>
      </c>
      <c r="W135" s="30" t="s">
        <v>719</v>
      </c>
      <c r="X135" s="30" t="s">
        <v>174</v>
      </c>
      <c r="Y135" s="30" t="s">
        <v>174</v>
      </c>
      <c r="Z135" s="30" t="s">
        <v>173</v>
      </c>
      <c r="AA135" s="30" t="s">
        <v>173</v>
      </c>
      <c r="AB135" s="30" t="s">
        <v>212</v>
      </c>
      <c r="AC135" s="30" t="s">
        <v>5</v>
      </c>
      <c r="AD135" s="30" t="s">
        <v>180</v>
      </c>
      <c r="AE135" s="30" t="s">
        <v>383</v>
      </c>
      <c r="AF135" s="30" t="s">
        <v>128</v>
      </c>
      <c r="AG135" s="30" t="s">
        <v>364</v>
      </c>
      <c r="AH135" s="30" t="s">
        <v>289</v>
      </c>
      <c r="AI135" s="28" t="s">
        <v>5</v>
      </c>
      <c r="AJ135" s="28" t="s">
        <v>4</v>
      </c>
      <c r="AK135" s="28" t="s">
        <v>2</v>
      </c>
      <c r="AL135" s="28" t="s">
        <v>4</v>
      </c>
      <c r="AM135" s="30" t="s">
        <v>647</v>
      </c>
      <c r="AN135" s="30" t="s">
        <v>2</v>
      </c>
      <c r="AO135" s="30" t="s">
        <v>4</v>
      </c>
      <c r="AP135" s="30" t="s">
        <v>730</v>
      </c>
      <c r="AQ135" s="30" t="s">
        <v>4</v>
      </c>
      <c r="AR135" s="31" t="s">
        <v>646</v>
      </c>
    </row>
    <row r="136" spans="1:44" ht="18" customHeight="1" x14ac:dyDescent="0.2">
      <c r="A136" s="30" t="s">
        <v>65</v>
      </c>
      <c r="B136" s="32" t="s">
        <v>644</v>
      </c>
      <c r="C136" s="43" t="s">
        <v>645</v>
      </c>
      <c r="D136" s="30" t="s">
        <v>43</v>
      </c>
      <c r="E136" s="30" t="s">
        <v>298</v>
      </c>
      <c r="F136" s="30" t="s">
        <v>649</v>
      </c>
      <c r="G136" s="30" t="s">
        <v>19</v>
      </c>
      <c r="H136" s="30" t="s">
        <v>2</v>
      </c>
      <c r="I136" s="30" t="s">
        <v>137</v>
      </c>
      <c r="J136" s="30" t="s">
        <v>18</v>
      </c>
      <c r="K136" s="30" t="s">
        <v>117</v>
      </c>
      <c r="L136" s="30" t="s">
        <v>21</v>
      </c>
      <c r="M136" s="30" t="s">
        <v>52</v>
      </c>
      <c r="N136" s="30" t="s">
        <v>2</v>
      </c>
      <c r="O136" s="30" t="s">
        <v>7</v>
      </c>
      <c r="P136" s="30" t="s">
        <v>166</v>
      </c>
      <c r="Q136" s="30" t="s">
        <v>5</v>
      </c>
      <c r="R136" s="30" t="s">
        <v>274</v>
      </c>
      <c r="S136" s="30" t="s">
        <v>756</v>
      </c>
      <c r="T136" s="30" t="s">
        <v>175</v>
      </c>
      <c r="U136" s="30" t="s">
        <v>175</v>
      </c>
      <c r="V136" s="30" t="s">
        <v>653</v>
      </c>
      <c r="W136" s="30" t="s">
        <v>719</v>
      </c>
      <c r="X136" s="30" t="s">
        <v>174</v>
      </c>
      <c r="Y136" s="30" t="s">
        <v>174</v>
      </c>
      <c r="Z136" s="30" t="s">
        <v>173</v>
      </c>
      <c r="AA136" s="30" t="s">
        <v>173</v>
      </c>
      <c r="AB136" s="30" t="s">
        <v>212</v>
      </c>
      <c r="AC136" s="30" t="s">
        <v>5</v>
      </c>
      <c r="AD136" s="30" t="s">
        <v>180</v>
      </c>
      <c r="AE136" s="30" t="s">
        <v>383</v>
      </c>
      <c r="AF136" s="30" t="s">
        <v>128</v>
      </c>
      <c r="AG136" s="30" t="s">
        <v>364</v>
      </c>
      <c r="AH136" s="30" t="s">
        <v>289</v>
      </c>
      <c r="AI136" s="28" t="s">
        <v>5</v>
      </c>
      <c r="AJ136" s="28" t="s">
        <v>4</v>
      </c>
      <c r="AK136" s="28" t="s">
        <v>2</v>
      </c>
      <c r="AL136" s="28" t="s">
        <v>4</v>
      </c>
      <c r="AM136" s="30" t="s">
        <v>650</v>
      </c>
      <c r="AN136" s="30" t="s">
        <v>2</v>
      </c>
      <c r="AO136" s="30" t="s">
        <v>4</v>
      </c>
      <c r="AP136" s="30" t="s">
        <v>730</v>
      </c>
      <c r="AQ136" s="30" t="s">
        <v>4</v>
      </c>
      <c r="AR136" s="31"/>
    </row>
    <row r="137" spans="1:44" ht="18" customHeight="1" x14ac:dyDescent="0.2">
      <c r="A137" s="30" t="s">
        <v>65</v>
      </c>
      <c r="B137" s="32" t="s">
        <v>644</v>
      </c>
      <c r="C137" s="43" t="s">
        <v>645</v>
      </c>
      <c r="D137" s="30" t="s">
        <v>43</v>
      </c>
      <c r="E137" s="30" t="s">
        <v>298</v>
      </c>
      <c r="F137" s="30" t="s">
        <v>652</v>
      </c>
      <c r="G137" s="30" t="s">
        <v>19</v>
      </c>
      <c r="H137" s="30" t="s">
        <v>2</v>
      </c>
      <c r="I137" s="30" t="s">
        <v>137</v>
      </c>
      <c r="J137" s="30" t="s">
        <v>23</v>
      </c>
      <c r="K137" s="30" t="s">
        <v>117</v>
      </c>
      <c r="L137" s="30" t="s">
        <v>8</v>
      </c>
      <c r="M137" s="30" t="s">
        <v>10</v>
      </c>
      <c r="N137" s="30" t="s">
        <v>2</v>
      </c>
      <c r="O137" s="30" t="s">
        <v>7</v>
      </c>
      <c r="P137" s="30" t="s">
        <v>166</v>
      </c>
      <c r="Q137" s="30" t="s">
        <v>5</v>
      </c>
      <c r="R137" s="30" t="s">
        <v>274</v>
      </c>
      <c r="S137" s="30" t="s">
        <v>756</v>
      </c>
      <c r="T137" s="30" t="s">
        <v>175</v>
      </c>
      <c r="U137" s="30" t="s">
        <v>175</v>
      </c>
      <c r="V137" s="30" t="s">
        <v>653</v>
      </c>
      <c r="W137" s="30" t="s">
        <v>719</v>
      </c>
      <c r="X137" s="30" t="s">
        <v>174</v>
      </c>
      <c r="Y137" s="30" t="s">
        <v>174</v>
      </c>
      <c r="Z137" s="30" t="s">
        <v>173</v>
      </c>
      <c r="AA137" s="30" t="s">
        <v>173</v>
      </c>
      <c r="AB137" s="30" t="s">
        <v>212</v>
      </c>
      <c r="AC137" s="30" t="s">
        <v>5</v>
      </c>
      <c r="AD137" s="30" t="s">
        <v>180</v>
      </c>
      <c r="AE137" s="30" t="s">
        <v>383</v>
      </c>
      <c r="AF137" s="30" t="s">
        <v>128</v>
      </c>
      <c r="AG137" s="30" t="s">
        <v>364</v>
      </c>
      <c r="AH137" s="30" t="s">
        <v>289</v>
      </c>
      <c r="AI137" s="28" t="s">
        <v>5</v>
      </c>
      <c r="AJ137" s="28" t="s">
        <v>4</v>
      </c>
      <c r="AK137" s="28" t="s">
        <v>2</v>
      </c>
      <c r="AL137" s="28" t="s">
        <v>4</v>
      </c>
      <c r="AM137" s="30" t="s">
        <v>647</v>
      </c>
      <c r="AN137" s="30" t="s">
        <v>2</v>
      </c>
      <c r="AO137" s="30" t="s">
        <v>4</v>
      </c>
      <c r="AP137" s="30" t="s">
        <v>730</v>
      </c>
      <c r="AQ137" s="30" t="s">
        <v>4</v>
      </c>
      <c r="AR137" s="31" t="s">
        <v>651</v>
      </c>
    </row>
    <row r="138" spans="1:44" ht="18" customHeight="1" x14ac:dyDescent="0.2">
      <c r="A138" s="30" t="s">
        <v>65</v>
      </c>
      <c r="B138" s="32" t="s">
        <v>644</v>
      </c>
      <c r="C138" s="43" t="s">
        <v>645</v>
      </c>
      <c r="D138" s="30" t="s">
        <v>43</v>
      </c>
      <c r="E138" s="30" t="s">
        <v>298</v>
      </c>
      <c r="F138" s="30" t="s">
        <v>125</v>
      </c>
      <c r="G138" s="30" t="s">
        <v>19</v>
      </c>
      <c r="H138" s="30" t="s">
        <v>2</v>
      </c>
      <c r="I138" s="30" t="s">
        <v>137</v>
      </c>
      <c r="J138" s="30" t="s">
        <v>23</v>
      </c>
      <c r="K138" s="30" t="s">
        <v>117</v>
      </c>
      <c r="L138" s="30" t="s">
        <v>8</v>
      </c>
      <c r="M138" s="30" t="s">
        <v>10</v>
      </c>
      <c r="N138" s="30" t="s">
        <v>2</v>
      </c>
      <c r="O138" s="30" t="s">
        <v>7</v>
      </c>
      <c r="P138" s="30" t="s">
        <v>166</v>
      </c>
      <c r="Q138" s="30" t="s">
        <v>5</v>
      </c>
      <c r="R138" s="30" t="s">
        <v>274</v>
      </c>
      <c r="S138" s="30" t="s">
        <v>756</v>
      </c>
      <c r="T138" s="30" t="s">
        <v>175</v>
      </c>
      <c r="U138" s="30" t="s">
        <v>175</v>
      </c>
      <c r="V138" s="30" t="s">
        <v>653</v>
      </c>
      <c r="W138" s="30" t="s">
        <v>719</v>
      </c>
      <c r="X138" s="30" t="s">
        <v>174</v>
      </c>
      <c r="Y138" s="30" t="s">
        <v>174</v>
      </c>
      <c r="Z138" s="30" t="s">
        <v>173</v>
      </c>
      <c r="AA138" s="30" t="s">
        <v>173</v>
      </c>
      <c r="AB138" s="30" t="s">
        <v>212</v>
      </c>
      <c r="AC138" s="30" t="s">
        <v>5</v>
      </c>
      <c r="AD138" s="30" t="s">
        <v>180</v>
      </c>
      <c r="AE138" s="30" t="s">
        <v>383</v>
      </c>
      <c r="AF138" s="30" t="s">
        <v>128</v>
      </c>
      <c r="AG138" s="30" t="s">
        <v>364</v>
      </c>
      <c r="AH138" s="30" t="s">
        <v>289</v>
      </c>
      <c r="AI138" s="28" t="s">
        <v>5</v>
      </c>
      <c r="AJ138" s="28" t="s">
        <v>4</v>
      </c>
      <c r="AK138" s="28" t="s">
        <v>2</v>
      </c>
      <c r="AL138" s="28" t="s">
        <v>4</v>
      </c>
      <c r="AM138" s="30" t="s">
        <v>650</v>
      </c>
      <c r="AN138" s="30" t="s">
        <v>2</v>
      </c>
      <c r="AO138" s="30" t="s">
        <v>4</v>
      </c>
      <c r="AP138" s="30" t="s">
        <v>730</v>
      </c>
      <c r="AQ138" s="30" t="s">
        <v>4</v>
      </c>
      <c r="AR138" s="31"/>
    </row>
    <row r="139" spans="1:44" ht="18" customHeight="1" x14ac:dyDescent="0.2">
      <c r="A139" s="30" t="s">
        <v>244</v>
      </c>
      <c r="B139" s="32" t="s">
        <v>95</v>
      </c>
      <c r="C139" s="43" t="s">
        <v>84</v>
      </c>
      <c r="D139" s="30" t="s">
        <v>53</v>
      </c>
      <c r="E139" s="30" t="s">
        <v>298</v>
      </c>
      <c r="F139" s="30" t="s">
        <v>309</v>
      </c>
      <c r="G139" s="30" t="s">
        <v>19</v>
      </c>
      <c r="H139" s="30" t="s">
        <v>2</v>
      </c>
      <c r="I139" s="30" t="s">
        <v>137</v>
      </c>
      <c r="J139" s="30" t="s">
        <v>18</v>
      </c>
      <c r="K139" s="30" t="s">
        <v>117</v>
      </c>
      <c r="L139" s="30" t="s">
        <v>20</v>
      </c>
      <c r="M139" s="30" t="s">
        <v>52</v>
      </c>
      <c r="N139" s="30" t="s">
        <v>2</v>
      </c>
      <c r="O139" s="30" t="s">
        <v>7</v>
      </c>
      <c r="P139" s="30" t="s">
        <v>220</v>
      </c>
      <c r="Q139" s="30" t="s">
        <v>165</v>
      </c>
      <c r="R139" s="30" t="s">
        <v>274</v>
      </c>
      <c r="S139" s="30" t="s">
        <v>756</v>
      </c>
      <c r="T139" s="30" t="s">
        <v>178</v>
      </c>
      <c r="U139" s="30" t="s">
        <v>175</v>
      </c>
      <c r="V139" s="30" t="s">
        <v>177</v>
      </c>
      <c r="W139" s="30" t="s">
        <v>718</v>
      </c>
      <c r="X139" s="30" t="s">
        <v>174</v>
      </c>
      <c r="Y139" s="30" t="s">
        <v>173</v>
      </c>
      <c r="Z139" s="30" t="s">
        <v>177</v>
      </c>
      <c r="AA139" s="30" t="s">
        <v>177</v>
      </c>
      <c r="AB139" s="30" t="s">
        <v>5</v>
      </c>
      <c r="AC139" s="30" t="s">
        <v>5</v>
      </c>
      <c r="AD139" s="30" t="s">
        <v>178</v>
      </c>
      <c r="AE139" s="30" t="s">
        <v>383</v>
      </c>
      <c r="AF139" s="30" t="s">
        <v>14</v>
      </c>
      <c r="AG139" s="30" t="s">
        <v>14</v>
      </c>
      <c r="AH139" s="30" t="s">
        <v>289</v>
      </c>
      <c r="AI139" s="28" t="s">
        <v>16</v>
      </c>
      <c r="AJ139" s="28" t="s">
        <v>3</v>
      </c>
      <c r="AK139" s="28" t="s">
        <v>119</v>
      </c>
      <c r="AL139" s="28" t="s">
        <v>4</v>
      </c>
      <c r="AM139" s="30" t="s">
        <v>324</v>
      </c>
      <c r="AN139" s="30" t="s">
        <v>2</v>
      </c>
      <c r="AO139" s="30" t="s">
        <v>4</v>
      </c>
      <c r="AP139" s="30" t="s">
        <v>730</v>
      </c>
      <c r="AQ139" s="30" t="s">
        <v>4</v>
      </c>
    </row>
    <row r="140" spans="1:44" ht="18" customHeight="1" x14ac:dyDescent="0.2">
      <c r="A140" s="30" t="s">
        <v>244</v>
      </c>
      <c r="B140" s="32" t="s">
        <v>95</v>
      </c>
      <c r="C140" s="43" t="s">
        <v>84</v>
      </c>
      <c r="D140" s="30" t="s">
        <v>53</v>
      </c>
      <c r="E140" s="30" t="s">
        <v>298</v>
      </c>
      <c r="F140" s="30" t="s">
        <v>310</v>
      </c>
      <c r="G140" s="30" t="s">
        <v>19</v>
      </c>
      <c r="H140" s="30" t="s">
        <v>2</v>
      </c>
      <c r="I140" s="30" t="s">
        <v>137</v>
      </c>
      <c r="J140" s="30" t="s">
        <v>18</v>
      </c>
      <c r="K140" s="30" t="s">
        <v>117</v>
      </c>
      <c r="L140" s="30" t="s">
        <v>20</v>
      </c>
      <c r="M140" s="30" t="s">
        <v>52</v>
      </c>
      <c r="N140" s="30" t="s">
        <v>2</v>
      </c>
      <c r="O140" s="30" t="s">
        <v>7</v>
      </c>
      <c r="P140" s="30" t="s">
        <v>220</v>
      </c>
      <c r="Q140" s="30" t="s">
        <v>165</v>
      </c>
      <c r="R140" s="30" t="s">
        <v>274</v>
      </c>
      <c r="S140" s="30" t="s">
        <v>756</v>
      </c>
      <c r="T140" s="30" t="s">
        <v>178</v>
      </c>
      <c r="U140" s="30" t="s">
        <v>175</v>
      </c>
      <c r="V140" s="30" t="s">
        <v>177</v>
      </c>
      <c r="W140" s="30" t="s">
        <v>718</v>
      </c>
      <c r="X140" s="30" t="s">
        <v>174</v>
      </c>
      <c r="Y140" s="30" t="s">
        <v>173</v>
      </c>
      <c r="Z140" s="30" t="s">
        <v>177</v>
      </c>
      <c r="AA140" s="30" t="s">
        <v>177</v>
      </c>
      <c r="AB140" s="30" t="s">
        <v>5</v>
      </c>
      <c r="AC140" s="30" t="s">
        <v>5</v>
      </c>
      <c r="AD140" s="30" t="s">
        <v>178</v>
      </c>
      <c r="AE140" s="30" t="s">
        <v>383</v>
      </c>
      <c r="AF140" s="30" t="s">
        <v>14</v>
      </c>
      <c r="AG140" s="30" t="s">
        <v>14</v>
      </c>
      <c r="AH140" s="30" t="s">
        <v>289</v>
      </c>
      <c r="AI140" s="28" t="s">
        <v>16</v>
      </c>
      <c r="AJ140" s="28" t="s">
        <v>3</v>
      </c>
      <c r="AK140" s="28" t="s">
        <v>119</v>
      </c>
      <c r="AL140" s="28" t="s">
        <v>4</v>
      </c>
      <c r="AM140" s="30" t="s">
        <v>325</v>
      </c>
      <c r="AN140" s="30" t="s">
        <v>2</v>
      </c>
      <c r="AO140" s="30" t="s">
        <v>4</v>
      </c>
      <c r="AP140" s="30" t="s">
        <v>730</v>
      </c>
      <c r="AQ140" s="30" t="s">
        <v>4</v>
      </c>
    </row>
    <row r="141" spans="1:44" ht="18" customHeight="1" x14ac:dyDescent="0.2">
      <c r="A141" s="30" t="s">
        <v>244</v>
      </c>
      <c r="B141" s="32" t="s">
        <v>95</v>
      </c>
      <c r="C141" s="43" t="s">
        <v>84</v>
      </c>
      <c r="D141" s="30" t="s">
        <v>53</v>
      </c>
      <c r="E141" s="30" t="s">
        <v>298</v>
      </c>
      <c r="F141" s="30" t="s">
        <v>311</v>
      </c>
      <c r="G141" s="30" t="s">
        <v>19</v>
      </c>
      <c r="H141" s="30" t="s">
        <v>2</v>
      </c>
      <c r="I141" s="30" t="s">
        <v>137</v>
      </c>
      <c r="J141" s="30" t="s">
        <v>18</v>
      </c>
      <c r="K141" s="30" t="s">
        <v>117</v>
      </c>
      <c r="L141" s="30" t="s">
        <v>20</v>
      </c>
      <c r="M141" s="30" t="s">
        <v>52</v>
      </c>
      <c r="N141" s="30" t="s">
        <v>2</v>
      </c>
      <c r="O141" s="30" t="s">
        <v>7</v>
      </c>
      <c r="P141" s="30" t="s">
        <v>220</v>
      </c>
      <c r="Q141" s="30" t="s">
        <v>165</v>
      </c>
      <c r="R141" s="30" t="s">
        <v>274</v>
      </c>
      <c r="S141" s="30" t="s">
        <v>756</v>
      </c>
      <c r="T141" s="30" t="s">
        <v>178</v>
      </c>
      <c r="U141" s="30" t="s">
        <v>175</v>
      </c>
      <c r="V141" s="30" t="s">
        <v>177</v>
      </c>
      <c r="W141" s="30" t="s">
        <v>718</v>
      </c>
      <c r="X141" s="30" t="s">
        <v>174</v>
      </c>
      <c r="Y141" s="30" t="s">
        <v>173</v>
      </c>
      <c r="Z141" s="30" t="s">
        <v>177</v>
      </c>
      <c r="AA141" s="30" t="s">
        <v>177</v>
      </c>
      <c r="AB141" s="30" t="s">
        <v>5</v>
      </c>
      <c r="AC141" s="30" t="s">
        <v>5</v>
      </c>
      <c r="AD141" s="30" t="s">
        <v>178</v>
      </c>
      <c r="AE141" s="30" t="s">
        <v>383</v>
      </c>
      <c r="AF141" s="30" t="s">
        <v>14</v>
      </c>
      <c r="AG141" s="30" t="s">
        <v>14</v>
      </c>
      <c r="AH141" s="30" t="s">
        <v>289</v>
      </c>
      <c r="AI141" s="28" t="s">
        <v>16</v>
      </c>
      <c r="AJ141" s="28" t="s">
        <v>3</v>
      </c>
      <c r="AK141" s="28" t="s">
        <v>120</v>
      </c>
      <c r="AL141" s="28" t="s">
        <v>4</v>
      </c>
      <c r="AM141" s="30" t="s">
        <v>326</v>
      </c>
      <c r="AN141" s="30" t="s">
        <v>2</v>
      </c>
      <c r="AO141" s="30" t="s">
        <v>4</v>
      </c>
      <c r="AP141" s="30" t="s">
        <v>730</v>
      </c>
      <c r="AQ141" s="30" t="s">
        <v>4</v>
      </c>
    </row>
    <row r="142" spans="1:44" ht="17" x14ac:dyDescent="0.2">
      <c r="A142" s="30" t="s">
        <v>244</v>
      </c>
      <c r="B142" s="32" t="s">
        <v>95</v>
      </c>
      <c r="C142" s="43" t="s">
        <v>84</v>
      </c>
      <c r="D142" s="30" t="s">
        <v>53</v>
      </c>
      <c r="E142" s="30" t="s">
        <v>298</v>
      </c>
      <c r="F142" s="30" t="s">
        <v>312</v>
      </c>
      <c r="G142" s="30" t="s">
        <v>19</v>
      </c>
      <c r="H142" s="30" t="s">
        <v>2</v>
      </c>
      <c r="I142" s="30" t="s">
        <v>137</v>
      </c>
      <c r="J142" s="30" t="s">
        <v>18</v>
      </c>
      <c r="K142" s="30" t="s">
        <v>117</v>
      </c>
      <c r="L142" s="30" t="s">
        <v>20</v>
      </c>
      <c r="M142" s="30" t="s">
        <v>52</v>
      </c>
      <c r="N142" s="30" t="s">
        <v>2</v>
      </c>
      <c r="O142" s="30" t="s">
        <v>7</v>
      </c>
      <c r="P142" s="30" t="s">
        <v>220</v>
      </c>
      <c r="Q142" s="30" t="s">
        <v>165</v>
      </c>
      <c r="R142" s="30" t="s">
        <v>274</v>
      </c>
      <c r="S142" s="30" t="s">
        <v>756</v>
      </c>
      <c r="T142" s="30" t="s">
        <v>178</v>
      </c>
      <c r="U142" s="30" t="s">
        <v>175</v>
      </c>
      <c r="V142" s="30" t="s">
        <v>177</v>
      </c>
      <c r="W142" s="30" t="s">
        <v>718</v>
      </c>
      <c r="X142" s="30" t="s">
        <v>174</v>
      </c>
      <c r="Y142" s="30" t="s">
        <v>173</v>
      </c>
      <c r="Z142" s="30" t="s">
        <v>177</v>
      </c>
      <c r="AA142" s="30" t="s">
        <v>177</v>
      </c>
      <c r="AB142" s="30" t="s">
        <v>5</v>
      </c>
      <c r="AC142" s="30" t="s">
        <v>5</v>
      </c>
      <c r="AD142" s="30" t="s">
        <v>178</v>
      </c>
      <c r="AE142" s="30" t="s">
        <v>383</v>
      </c>
      <c r="AF142" s="30" t="s">
        <v>14</v>
      </c>
      <c r="AG142" s="30" t="s">
        <v>14</v>
      </c>
      <c r="AH142" s="30" t="s">
        <v>289</v>
      </c>
      <c r="AI142" s="28" t="s">
        <v>16</v>
      </c>
      <c r="AJ142" s="28" t="s">
        <v>3</v>
      </c>
      <c r="AK142" s="28" t="s">
        <v>120</v>
      </c>
      <c r="AL142" s="28" t="s">
        <v>4</v>
      </c>
      <c r="AM142" s="30" t="s">
        <v>327</v>
      </c>
      <c r="AN142" s="30" t="s">
        <v>2</v>
      </c>
      <c r="AO142" s="30" t="s">
        <v>4</v>
      </c>
      <c r="AP142" s="30" t="s">
        <v>730</v>
      </c>
      <c r="AQ142" s="30" t="s">
        <v>4</v>
      </c>
    </row>
    <row r="143" spans="1:44" ht="17" x14ac:dyDescent="0.2">
      <c r="A143" s="30" t="s">
        <v>244</v>
      </c>
      <c r="B143" s="32" t="s">
        <v>95</v>
      </c>
      <c r="C143" s="43" t="s">
        <v>84</v>
      </c>
      <c r="D143" s="30" t="s">
        <v>53</v>
      </c>
      <c r="E143" s="30" t="s">
        <v>298</v>
      </c>
      <c r="F143" s="30" t="s">
        <v>313</v>
      </c>
      <c r="G143" s="30" t="s">
        <v>19</v>
      </c>
      <c r="H143" s="30" t="s">
        <v>2</v>
      </c>
      <c r="I143" s="30" t="s">
        <v>137</v>
      </c>
      <c r="J143" s="30" t="s">
        <v>23</v>
      </c>
      <c r="K143" s="30" t="s">
        <v>117</v>
      </c>
      <c r="L143" s="30" t="s">
        <v>8</v>
      </c>
      <c r="M143" s="30" t="s">
        <v>10</v>
      </c>
      <c r="N143" s="30" t="s">
        <v>2</v>
      </c>
      <c r="O143" s="30" t="s">
        <v>7</v>
      </c>
      <c r="P143" s="30" t="s">
        <v>220</v>
      </c>
      <c r="Q143" s="30" t="s">
        <v>165</v>
      </c>
      <c r="R143" s="30" t="s">
        <v>274</v>
      </c>
      <c r="S143" s="30" t="s">
        <v>756</v>
      </c>
      <c r="T143" s="30" t="s">
        <v>178</v>
      </c>
      <c r="U143" s="30" t="s">
        <v>175</v>
      </c>
      <c r="V143" s="30" t="s">
        <v>177</v>
      </c>
      <c r="W143" s="30" t="s">
        <v>718</v>
      </c>
      <c r="X143" s="30" t="s">
        <v>174</v>
      </c>
      <c r="Y143" s="30" t="s">
        <v>173</v>
      </c>
      <c r="Z143" s="30" t="s">
        <v>177</v>
      </c>
      <c r="AA143" s="30" t="s">
        <v>177</v>
      </c>
      <c r="AB143" s="30" t="s">
        <v>5</v>
      </c>
      <c r="AC143" s="30" t="s">
        <v>5</v>
      </c>
      <c r="AD143" s="30" t="s">
        <v>178</v>
      </c>
      <c r="AE143" s="30" t="s">
        <v>383</v>
      </c>
      <c r="AF143" s="30" t="s">
        <v>14</v>
      </c>
      <c r="AG143" s="30" t="s">
        <v>14</v>
      </c>
      <c r="AH143" s="30" t="s">
        <v>289</v>
      </c>
      <c r="AI143" s="28" t="s">
        <v>16</v>
      </c>
      <c r="AJ143" s="28" t="s">
        <v>3</v>
      </c>
      <c r="AK143" s="28" t="s">
        <v>119</v>
      </c>
      <c r="AL143" s="28" t="s">
        <v>4</v>
      </c>
      <c r="AM143" s="30" t="s">
        <v>324</v>
      </c>
      <c r="AN143" s="30" t="s">
        <v>2</v>
      </c>
      <c r="AO143" s="30" t="s">
        <v>4</v>
      </c>
      <c r="AP143" s="30" t="s">
        <v>730</v>
      </c>
      <c r="AQ143" s="30" t="s">
        <v>4</v>
      </c>
    </row>
    <row r="144" spans="1:44" ht="17" x14ac:dyDescent="0.2">
      <c r="A144" s="30" t="s">
        <v>244</v>
      </c>
      <c r="B144" s="32" t="s">
        <v>95</v>
      </c>
      <c r="C144" s="43" t="s">
        <v>84</v>
      </c>
      <c r="D144" s="30" t="s">
        <v>53</v>
      </c>
      <c r="E144" s="30" t="s">
        <v>298</v>
      </c>
      <c r="F144" s="30" t="s">
        <v>314</v>
      </c>
      <c r="G144" s="30" t="s">
        <v>19</v>
      </c>
      <c r="H144" s="30" t="s">
        <v>2</v>
      </c>
      <c r="I144" s="30" t="s">
        <v>137</v>
      </c>
      <c r="J144" s="30" t="s">
        <v>23</v>
      </c>
      <c r="K144" s="30" t="s">
        <v>117</v>
      </c>
      <c r="L144" s="30" t="s">
        <v>8</v>
      </c>
      <c r="M144" s="30" t="s">
        <v>10</v>
      </c>
      <c r="N144" s="30" t="s">
        <v>2</v>
      </c>
      <c r="O144" s="30" t="s">
        <v>7</v>
      </c>
      <c r="P144" s="30" t="s">
        <v>220</v>
      </c>
      <c r="Q144" s="30" t="s">
        <v>165</v>
      </c>
      <c r="R144" s="30" t="s">
        <v>274</v>
      </c>
      <c r="S144" s="30" t="s">
        <v>756</v>
      </c>
      <c r="T144" s="30" t="s">
        <v>178</v>
      </c>
      <c r="U144" s="30" t="s">
        <v>175</v>
      </c>
      <c r="V144" s="30" t="s">
        <v>177</v>
      </c>
      <c r="W144" s="30" t="s">
        <v>718</v>
      </c>
      <c r="X144" s="30" t="s">
        <v>174</v>
      </c>
      <c r="Y144" s="30" t="s">
        <v>173</v>
      </c>
      <c r="Z144" s="30" t="s">
        <v>177</v>
      </c>
      <c r="AA144" s="30" t="s">
        <v>177</v>
      </c>
      <c r="AB144" s="30" t="s">
        <v>5</v>
      </c>
      <c r="AC144" s="30" t="s">
        <v>5</v>
      </c>
      <c r="AD144" s="30" t="s">
        <v>178</v>
      </c>
      <c r="AE144" s="30" t="s">
        <v>383</v>
      </c>
      <c r="AF144" s="30" t="s">
        <v>14</v>
      </c>
      <c r="AG144" s="30" t="s">
        <v>14</v>
      </c>
      <c r="AH144" s="30" t="s">
        <v>289</v>
      </c>
      <c r="AI144" s="28" t="s">
        <v>16</v>
      </c>
      <c r="AJ144" s="28" t="s">
        <v>3</v>
      </c>
      <c r="AK144" s="28" t="s">
        <v>119</v>
      </c>
      <c r="AL144" s="28" t="s">
        <v>4</v>
      </c>
      <c r="AM144" s="30" t="s">
        <v>325</v>
      </c>
      <c r="AN144" s="30" t="s">
        <v>2</v>
      </c>
      <c r="AO144" s="30" t="s">
        <v>4</v>
      </c>
      <c r="AP144" s="30" t="s">
        <v>730</v>
      </c>
      <c r="AQ144" s="30" t="s">
        <v>4</v>
      </c>
    </row>
    <row r="145" spans="1:44" ht="17" x14ac:dyDescent="0.2">
      <c r="A145" s="30" t="s">
        <v>244</v>
      </c>
      <c r="B145" s="32" t="s">
        <v>95</v>
      </c>
      <c r="C145" s="43" t="s">
        <v>84</v>
      </c>
      <c r="D145" s="30" t="s">
        <v>53</v>
      </c>
      <c r="E145" s="30" t="s">
        <v>298</v>
      </c>
      <c r="F145" s="30" t="s">
        <v>307</v>
      </c>
      <c r="G145" s="30" t="s">
        <v>19</v>
      </c>
      <c r="H145" s="30" t="s">
        <v>2</v>
      </c>
      <c r="I145" s="30" t="s">
        <v>137</v>
      </c>
      <c r="J145" s="30" t="s">
        <v>23</v>
      </c>
      <c r="K145" s="30" t="s">
        <v>117</v>
      </c>
      <c r="L145" s="30" t="s">
        <v>8</v>
      </c>
      <c r="M145" s="30" t="s">
        <v>10</v>
      </c>
      <c r="N145" s="30" t="s">
        <v>2</v>
      </c>
      <c r="O145" s="30" t="s">
        <v>7</v>
      </c>
      <c r="P145" s="30" t="s">
        <v>220</v>
      </c>
      <c r="Q145" s="30" t="s">
        <v>165</v>
      </c>
      <c r="R145" s="30" t="s">
        <v>274</v>
      </c>
      <c r="S145" s="30" t="s">
        <v>756</v>
      </c>
      <c r="T145" s="30" t="s">
        <v>178</v>
      </c>
      <c r="U145" s="30" t="s">
        <v>175</v>
      </c>
      <c r="V145" s="30" t="s">
        <v>177</v>
      </c>
      <c r="W145" s="30" t="s">
        <v>718</v>
      </c>
      <c r="X145" s="30" t="s">
        <v>174</v>
      </c>
      <c r="Y145" s="30" t="s">
        <v>173</v>
      </c>
      <c r="Z145" s="30" t="s">
        <v>177</v>
      </c>
      <c r="AA145" s="30" t="s">
        <v>177</v>
      </c>
      <c r="AB145" s="30" t="s">
        <v>5</v>
      </c>
      <c r="AC145" s="30" t="s">
        <v>5</v>
      </c>
      <c r="AD145" s="30" t="s">
        <v>178</v>
      </c>
      <c r="AE145" s="30" t="s">
        <v>383</v>
      </c>
      <c r="AF145" s="30" t="s">
        <v>14</v>
      </c>
      <c r="AG145" s="30" t="s">
        <v>14</v>
      </c>
      <c r="AH145" s="30" t="s">
        <v>289</v>
      </c>
      <c r="AI145" s="28" t="s">
        <v>16</v>
      </c>
      <c r="AJ145" s="28" t="s">
        <v>3</v>
      </c>
      <c r="AK145" s="28" t="s">
        <v>120</v>
      </c>
      <c r="AL145" s="28" t="s">
        <v>4</v>
      </c>
      <c r="AM145" s="30" t="s">
        <v>326</v>
      </c>
      <c r="AN145" s="30" t="s">
        <v>2</v>
      </c>
      <c r="AO145" s="30" t="s">
        <v>4</v>
      </c>
      <c r="AP145" s="30" t="s">
        <v>730</v>
      </c>
      <c r="AQ145" s="30" t="s">
        <v>4</v>
      </c>
    </row>
    <row r="146" spans="1:44" ht="17" x14ac:dyDescent="0.2">
      <c r="A146" s="30" t="s">
        <v>244</v>
      </c>
      <c r="B146" s="32" t="s">
        <v>95</v>
      </c>
      <c r="C146" s="43" t="s">
        <v>84</v>
      </c>
      <c r="D146" s="30" t="s">
        <v>53</v>
      </c>
      <c r="E146" s="30" t="s">
        <v>298</v>
      </c>
      <c r="F146" s="30" t="s">
        <v>313</v>
      </c>
      <c r="G146" s="30" t="s">
        <v>19</v>
      </c>
      <c r="H146" s="30" t="s">
        <v>2</v>
      </c>
      <c r="I146" s="30" t="s">
        <v>137</v>
      </c>
      <c r="J146" s="30" t="s">
        <v>23</v>
      </c>
      <c r="K146" s="30" t="s">
        <v>117</v>
      </c>
      <c r="L146" s="30" t="s">
        <v>8</v>
      </c>
      <c r="M146" s="30" t="s">
        <v>10</v>
      </c>
      <c r="N146" s="30" t="s">
        <v>2</v>
      </c>
      <c r="O146" s="30" t="s">
        <v>7</v>
      </c>
      <c r="P146" s="30" t="s">
        <v>220</v>
      </c>
      <c r="Q146" s="30" t="s">
        <v>165</v>
      </c>
      <c r="R146" s="30" t="s">
        <v>274</v>
      </c>
      <c r="S146" s="30" t="s">
        <v>756</v>
      </c>
      <c r="T146" s="30" t="s">
        <v>178</v>
      </c>
      <c r="U146" s="30" t="s">
        <v>175</v>
      </c>
      <c r="V146" s="30" t="s">
        <v>177</v>
      </c>
      <c r="W146" s="30" t="s">
        <v>718</v>
      </c>
      <c r="X146" s="30" t="s">
        <v>174</v>
      </c>
      <c r="Y146" s="30" t="s">
        <v>173</v>
      </c>
      <c r="Z146" s="30" t="s">
        <v>177</v>
      </c>
      <c r="AA146" s="30" t="s">
        <v>177</v>
      </c>
      <c r="AB146" s="30" t="s">
        <v>5</v>
      </c>
      <c r="AC146" s="30" t="s">
        <v>5</v>
      </c>
      <c r="AD146" s="30" t="s">
        <v>178</v>
      </c>
      <c r="AE146" s="30" t="s">
        <v>383</v>
      </c>
      <c r="AF146" s="30" t="s">
        <v>14</v>
      </c>
      <c r="AG146" s="30" t="s">
        <v>14</v>
      </c>
      <c r="AH146" s="30" t="s">
        <v>289</v>
      </c>
      <c r="AI146" s="28" t="s">
        <v>16</v>
      </c>
      <c r="AJ146" s="28" t="s">
        <v>3</v>
      </c>
      <c r="AK146" s="28" t="s">
        <v>120</v>
      </c>
      <c r="AL146" s="28" t="s">
        <v>4</v>
      </c>
      <c r="AM146" s="30" t="s">
        <v>327</v>
      </c>
      <c r="AN146" s="30" t="s">
        <v>2</v>
      </c>
      <c r="AO146" s="30" t="s">
        <v>4</v>
      </c>
      <c r="AP146" s="30" t="s">
        <v>730</v>
      </c>
      <c r="AQ146" s="30" t="s">
        <v>4</v>
      </c>
    </row>
    <row r="147" spans="1:44" ht="17" x14ac:dyDescent="0.2">
      <c r="A147" s="30" t="s">
        <v>40</v>
      </c>
      <c r="B147" s="32" t="s">
        <v>96</v>
      </c>
      <c r="C147" s="43" t="s">
        <v>88</v>
      </c>
      <c r="D147" s="30" t="s">
        <v>139</v>
      </c>
      <c r="E147" s="30" t="s">
        <v>298</v>
      </c>
      <c r="F147" s="30" t="s">
        <v>201</v>
      </c>
      <c r="G147" s="30" t="s">
        <v>19</v>
      </c>
      <c r="H147" s="30" t="s">
        <v>59</v>
      </c>
      <c r="I147" s="30" t="s">
        <v>137</v>
      </c>
      <c r="J147" s="30" t="s">
        <v>18</v>
      </c>
      <c r="K147" s="30" t="s">
        <v>2</v>
      </c>
      <c r="L147" s="30" t="s">
        <v>20</v>
      </c>
      <c r="M147" s="30" t="s">
        <v>52</v>
      </c>
      <c r="N147" s="30" t="s">
        <v>2</v>
      </c>
      <c r="O147" s="30" t="s">
        <v>6</v>
      </c>
      <c r="P147" s="30" t="s">
        <v>166</v>
      </c>
      <c r="Q147" s="30" t="s">
        <v>5</v>
      </c>
      <c r="R147" s="30" t="s">
        <v>274</v>
      </c>
      <c r="S147" s="30" t="s">
        <v>756</v>
      </c>
      <c r="T147" s="30" t="s">
        <v>666</v>
      </c>
      <c r="U147" s="30" t="s">
        <v>5</v>
      </c>
      <c r="V147" s="30" t="s">
        <v>172</v>
      </c>
      <c r="W147" s="30" t="s">
        <v>718</v>
      </c>
      <c r="X147" s="30" t="s">
        <v>174</v>
      </c>
      <c r="Y147" s="30" t="s">
        <v>175</v>
      </c>
      <c r="Z147" s="30" t="s">
        <v>172</v>
      </c>
      <c r="AA147" s="30" t="s">
        <v>184</v>
      </c>
      <c r="AB147" s="30" t="s">
        <v>5</v>
      </c>
      <c r="AC147" s="30" t="s">
        <v>670</v>
      </c>
      <c r="AD147" s="30" t="s">
        <v>5</v>
      </c>
      <c r="AE147" s="30" t="s">
        <v>382</v>
      </c>
      <c r="AF147" s="28" t="s">
        <v>12</v>
      </c>
      <c r="AG147" s="28" t="s">
        <v>12</v>
      </c>
      <c r="AH147" s="28" t="s">
        <v>289</v>
      </c>
      <c r="AI147" s="28" t="s">
        <v>11</v>
      </c>
      <c r="AJ147" s="28" t="s">
        <v>4</v>
      </c>
      <c r="AK147" s="28" t="s">
        <v>2</v>
      </c>
      <c r="AL147" s="28" t="s">
        <v>4</v>
      </c>
      <c r="AM147" s="30" t="s">
        <v>647</v>
      </c>
      <c r="AN147" s="30" t="s">
        <v>2</v>
      </c>
      <c r="AO147" s="30" t="s">
        <v>4</v>
      </c>
      <c r="AP147" s="30" t="s">
        <v>730</v>
      </c>
      <c r="AQ147" s="30" t="s">
        <v>4</v>
      </c>
      <c r="AR147" s="31" t="s">
        <v>662</v>
      </c>
    </row>
    <row r="148" spans="1:44" ht="17" x14ac:dyDescent="0.2">
      <c r="A148" s="30" t="s">
        <v>40</v>
      </c>
      <c r="B148" s="32" t="s">
        <v>96</v>
      </c>
      <c r="C148" s="43" t="s">
        <v>88</v>
      </c>
      <c r="D148" s="30" t="s">
        <v>140</v>
      </c>
      <c r="E148" s="30" t="s">
        <v>298</v>
      </c>
      <c r="F148" s="30" t="s">
        <v>663</v>
      </c>
      <c r="G148" s="30" t="s">
        <v>19</v>
      </c>
      <c r="H148" s="30" t="s">
        <v>59</v>
      </c>
      <c r="I148" s="30" t="s">
        <v>137</v>
      </c>
      <c r="J148" s="30" t="s">
        <v>18</v>
      </c>
      <c r="K148" s="30" t="s">
        <v>2</v>
      </c>
      <c r="L148" s="30" t="s">
        <v>20</v>
      </c>
      <c r="M148" s="30" t="s">
        <v>52</v>
      </c>
      <c r="N148" s="30" t="s">
        <v>2</v>
      </c>
      <c r="O148" s="30" t="s">
        <v>6</v>
      </c>
      <c r="P148" s="30" t="s">
        <v>166</v>
      </c>
      <c r="Q148" s="30" t="s">
        <v>5</v>
      </c>
      <c r="R148" s="30" t="s">
        <v>274</v>
      </c>
      <c r="S148" s="30" t="s">
        <v>756</v>
      </c>
      <c r="T148" s="30" t="s">
        <v>667</v>
      </c>
      <c r="U148" s="30" t="s">
        <v>5</v>
      </c>
      <c r="V148" s="30" t="s">
        <v>172</v>
      </c>
      <c r="W148" s="30" t="s">
        <v>718</v>
      </c>
      <c r="X148" s="30" t="s">
        <v>174</v>
      </c>
      <c r="Y148" s="30" t="s">
        <v>175</v>
      </c>
      <c r="Z148" s="30" t="s">
        <v>172</v>
      </c>
      <c r="AA148" s="30" t="s">
        <v>184</v>
      </c>
      <c r="AB148" s="30" t="s">
        <v>5</v>
      </c>
      <c r="AC148" s="30" t="s">
        <v>671</v>
      </c>
      <c r="AD148" s="30" t="s">
        <v>5</v>
      </c>
      <c r="AE148" s="30" t="s">
        <v>382</v>
      </c>
      <c r="AF148" s="28" t="s">
        <v>12</v>
      </c>
      <c r="AG148" s="28" t="s">
        <v>12</v>
      </c>
      <c r="AH148" s="28" t="s">
        <v>289</v>
      </c>
      <c r="AI148" s="28" t="s">
        <v>11</v>
      </c>
      <c r="AJ148" s="28" t="s">
        <v>4</v>
      </c>
      <c r="AK148" s="28" t="s">
        <v>2</v>
      </c>
      <c r="AL148" s="28" t="s">
        <v>4</v>
      </c>
      <c r="AM148" s="30" t="s">
        <v>650</v>
      </c>
      <c r="AN148" s="30" t="s">
        <v>2</v>
      </c>
      <c r="AO148" s="30" t="s">
        <v>4</v>
      </c>
      <c r="AP148" s="30" t="s">
        <v>730</v>
      </c>
      <c r="AQ148" s="30" t="s">
        <v>4</v>
      </c>
      <c r="AR148" s="31"/>
    </row>
    <row r="149" spans="1:44" ht="17" x14ac:dyDescent="0.2">
      <c r="A149" s="30" t="s">
        <v>40</v>
      </c>
      <c r="B149" s="32" t="s">
        <v>96</v>
      </c>
      <c r="C149" s="43" t="s">
        <v>88</v>
      </c>
      <c r="D149" s="30" t="s">
        <v>139</v>
      </c>
      <c r="E149" s="30" t="s">
        <v>298</v>
      </c>
      <c r="F149" s="30" t="s">
        <v>665</v>
      </c>
      <c r="G149" s="30" t="s">
        <v>19</v>
      </c>
      <c r="H149" s="30" t="s">
        <v>59</v>
      </c>
      <c r="I149" s="30" t="s">
        <v>137</v>
      </c>
      <c r="J149" s="30" t="s">
        <v>18</v>
      </c>
      <c r="K149" s="30" t="s">
        <v>2</v>
      </c>
      <c r="L149" s="30" t="s">
        <v>27</v>
      </c>
      <c r="M149" s="30" t="s">
        <v>52</v>
      </c>
      <c r="N149" s="30" t="s">
        <v>2</v>
      </c>
      <c r="O149" s="30" t="s">
        <v>6</v>
      </c>
      <c r="P149" s="30" t="s">
        <v>166</v>
      </c>
      <c r="Q149" s="30" t="s">
        <v>5</v>
      </c>
      <c r="R149" s="30" t="s">
        <v>274</v>
      </c>
      <c r="S149" s="30" t="s">
        <v>756</v>
      </c>
      <c r="T149" s="30" t="s">
        <v>669</v>
      </c>
      <c r="U149" s="30" t="s">
        <v>5</v>
      </c>
      <c r="V149" s="30" t="s">
        <v>172</v>
      </c>
      <c r="W149" s="30" t="s">
        <v>718</v>
      </c>
      <c r="X149" s="30" t="s">
        <v>174</v>
      </c>
      <c r="Y149" s="30" t="s">
        <v>175</v>
      </c>
      <c r="Z149" s="30" t="s">
        <v>172</v>
      </c>
      <c r="AA149" s="30" t="s">
        <v>184</v>
      </c>
      <c r="AB149" s="30" t="s">
        <v>5</v>
      </c>
      <c r="AC149" s="30" t="s">
        <v>673</v>
      </c>
      <c r="AD149" s="30" t="s">
        <v>5</v>
      </c>
      <c r="AE149" s="30" t="s">
        <v>382</v>
      </c>
      <c r="AF149" s="28" t="s">
        <v>12</v>
      </c>
      <c r="AG149" s="28" t="s">
        <v>12</v>
      </c>
      <c r="AH149" s="28" t="s">
        <v>289</v>
      </c>
      <c r="AI149" s="28" t="s">
        <v>11</v>
      </c>
      <c r="AJ149" s="28" t="s">
        <v>4</v>
      </c>
      <c r="AK149" s="28" t="s">
        <v>2</v>
      </c>
      <c r="AL149" s="28" t="s">
        <v>4</v>
      </c>
      <c r="AM149" s="30" t="s">
        <v>647</v>
      </c>
      <c r="AN149" s="30" t="s">
        <v>2</v>
      </c>
      <c r="AO149" s="30" t="s">
        <v>4</v>
      </c>
      <c r="AP149" s="30" t="s">
        <v>730</v>
      </c>
      <c r="AQ149" s="30" t="s">
        <v>4</v>
      </c>
      <c r="AR149" s="31"/>
    </row>
    <row r="150" spans="1:44" ht="17" x14ac:dyDescent="0.2">
      <c r="A150" s="30" t="s">
        <v>40</v>
      </c>
      <c r="B150" s="32" t="s">
        <v>96</v>
      </c>
      <c r="C150" s="43" t="s">
        <v>88</v>
      </c>
      <c r="D150" s="30" t="s">
        <v>140</v>
      </c>
      <c r="E150" s="30" t="s">
        <v>298</v>
      </c>
      <c r="F150" s="30" t="s">
        <v>48</v>
      </c>
      <c r="G150" s="30" t="s">
        <v>19</v>
      </c>
      <c r="H150" s="30" t="s">
        <v>59</v>
      </c>
      <c r="I150" s="30" t="s">
        <v>137</v>
      </c>
      <c r="J150" s="30" t="s">
        <v>18</v>
      </c>
      <c r="K150" s="30" t="s">
        <v>2</v>
      </c>
      <c r="L150" s="30" t="s">
        <v>27</v>
      </c>
      <c r="M150" s="30" t="s">
        <v>52</v>
      </c>
      <c r="N150" s="30" t="s">
        <v>2</v>
      </c>
      <c r="O150" s="30" t="s">
        <v>6</v>
      </c>
      <c r="P150" s="30" t="s">
        <v>166</v>
      </c>
      <c r="Q150" s="30" t="s">
        <v>5</v>
      </c>
      <c r="R150" s="30" t="s">
        <v>274</v>
      </c>
      <c r="S150" s="30" t="s">
        <v>756</v>
      </c>
      <c r="T150" s="30" t="s">
        <v>304</v>
      </c>
      <c r="U150" s="30" t="s">
        <v>5</v>
      </c>
      <c r="V150" s="30" t="s">
        <v>172</v>
      </c>
      <c r="W150" s="30" t="s">
        <v>718</v>
      </c>
      <c r="X150" s="30" t="s">
        <v>174</v>
      </c>
      <c r="Y150" s="30" t="s">
        <v>175</v>
      </c>
      <c r="Z150" s="30" t="s">
        <v>172</v>
      </c>
      <c r="AA150" s="30" t="s">
        <v>184</v>
      </c>
      <c r="AB150" s="30" t="s">
        <v>5</v>
      </c>
      <c r="AC150" s="30" t="s">
        <v>305</v>
      </c>
      <c r="AD150" s="30" t="s">
        <v>5</v>
      </c>
      <c r="AE150" s="30" t="s">
        <v>382</v>
      </c>
      <c r="AF150" s="28" t="s">
        <v>12</v>
      </c>
      <c r="AG150" s="28" t="s">
        <v>12</v>
      </c>
      <c r="AH150" s="28" t="s">
        <v>289</v>
      </c>
      <c r="AI150" s="28" t="s">
        <v>11</v>
      </c>
      <c r="AJ150" s="28" t="s">
        <v>4</v>
      </c>
      <c r="AK150" s="28" t="s">
        <v>2</v>
      </c>
      <c r="AL150" s="28" t="s">
        <v>4</v>
      </c>
      <c r="AM150" s="30" t="s">
        <v>650</v>
      </c>
      <c r="AN150" s="30" t="s">
        <v>2</v>
      </c>
      <c r="AO150" s="30" t="s">
        <v>4</v>
      </c>
      <c r="AP150" s="30" t="s">
        <v>730</v>
      </c>
      <c r="AQ150" s="30" t="s">
        <v>4</v>
      </c>
      <c r="AR150" s="31"/>
    </row>
    <row r="151" spans="1:44" ht="17" x14ac:dyDescent="0.2">
      <c r="A151" s="30" t="s">
        <v>40</v>
      </c>
      <c r="B151" s="32" t="s">
        <v>96</v>
      </c>
      <c r="C151" s="43" t="s">
        <v>88</v>
      </c>
      <c r="D151" s="30" t="s">
        <v>139</v>
      </c>
      <c r="E151" s="30" t="s">
        <v>298</v>
      </c>
      <c r="F151" s="30" t="s">
        <v>47</v>
      </c>
      <c r="G151" s="30" t="s">
        <v>19</v>
      </c>
      <c r="H151" s="30" t="s">
        <v>59</v>
      </c>
      <c r="I151" s="30" t="s">
        <v>137</v>
      </c>
      <c r="J151" s="30" t="s">
        <v>23</v>
      </c>
      <c r="K151" s="30" t="s">
        <v>2</v>
      </c>
      <c r="L151" s="30" t="s">
        <v>8</v>
      </c>
      <c r="M151" s="30" t="s">
        <v>10</v>
      </c>
      <c r="N151" s="30" t="s">
        <v>2</v>
      </c>
      <c r="O151" s="30" t="s">
        <v>6</v>
      </c>
      <c r="P151" s="30" t="s">
        <v>166</v>
      </c>
      <c r="Q151" s="30" t="s">
        <v>5</v>
      </c>
      <c r="R151" s="30" t="s">
        <v>274</v>
      </c>
      <c r="S151" s="30" t="s">
        <v>756</v>
      </c>
      <c r="T151" s="30" t="s">
        <v>302</v>
      </c>
      <c r="U151" s="30" t="s">
        <v>5</v>
      </c>
      <c r="V151" s="30" t="s">
        <v>172</v>
      </c>
      <c r="W151" s="30" t="s">
        <v>718</v>
      </c>
      <c r="X151" s="30" t="s">
        <v>174</v>
      </c>
      <c r="Y151" s="30" t="s">
        <v>175</v>
      </c>
      <c r="Z151" s="30" t="s">
        <v>172</v>
      </c>
      <c r="AA151" s="30" t="s">
        <v>184</v>
      </c>
      <c r="AB151" s="30" t="s">
        <v>5</v>
      </c>
      <c r="AC151" s="30" t="s">
        <v>303</v>
      </c>
      <c r="AD151" s="30" t="s">
        <v>5</v>
      </c>
      <c r="AE151" s="30" t="s">
        <v>382</v>
      </c>
      <c r="AF151" s="28" t="s">
        <v>12</v>
      </c>
      <c r="AG151" s="28" t="s">
        <v>12</v>
      </c>
      <c r="AH151" s="28" t="s">
        <v>289</v>
      </c>
      <c r="AI151" s="28" t="s">
        <v>11</v>
      </c>
      <c r="AJ151" s="28" t="s">
        <v>4</v>
      </c>
      <c r="AK151" s="28" t="s">
        <v>2</v>
      </c>
      <c r="AL151" s="28" t="s">
        <v>4</v>
      </c>
      <c r="AM151" s="30" t="s">
        <v>647</v>
      </c>
      <c r="AN151" s="30" t="s">
        <v>2</v>
      </c>
      <c r="AO151" s="30" t="s">
        <v>4</v>
      </c>
      <c r="AP151" s="30" t="s">
        <v>730</v>
      </c>
      <c r="AQ151" s="30" t="s">
        <v>4</v>
      </c>
      <c r="AR151" s="31"/>
    </row>
    <row r="152" spans="1:44" ht="17" x14ac:dyDescent="0.2">
      <c r="A152" s="30" t="s">
        <v>40</v>
      </c>
      <c r="B152" s="32" t="s">
        <v>96</v>
      </c>
      <c r="C152" s="43" t="s">
        <v>88</v>
      </c>
      <c r="D152" s="30" t="s">
        <v>140</v>
      </c>
      <c r="E152" s="30" t="s">
        <v>298</v>
      </c>
      <c r="F152" s="30" t="s">
        <v>664</v>
      </c>
      <c r="G152" s="30" t="s">
        <v>19</v>
      </c>
      <c r="H152" s="30" t="s">
        <v>59</v>
      </c>
      <c r="I152" s="30" t="s">
        <v>137</v>
      </c>
      <c r="J152" s="30" t="s">
        <v>23</v>
      </c>
      <c r="K152" s="30" t="s">
        <v>2</v>
      </c>
      <c r="L152" s="30" t="s">
        <v>8</v>
      </c>
      <c r="M152" s="30" t="s">
        <v>10</v>
      </c>
      <c r="N152" s="30" t="s">
        <v>2</v>
      </c>
      <c r="O152" s="30" t="s">
        <v>6</v>
      </c>
      <c r="P152" s="30" t="s">
        <v>166</v>
      </c>
      <c r="Q152" s="30" t="s">
        <v>5</v>
      </c>
      <c r="R152" s="30" t="s">
        <v>274</v>
      </c>
      <c r="S152" s="30" t="s">
        <v>756</v>
      </c>
      <c r="T152" s="30" t="s">
        <v>668</v>
      </c>
      <c r="U152" s="30" t="s">
        <v>5</v>
      </c>
      <c r="V152" s="30" t="s">
        <v>172</v>
      </c>
      <c r="W152" s="30" t="s">
        <v>718</v>
      </c>
      <c r="X152" s="30" t="s">
        <v>174</v>
      </c>
      <c r="Y152" s="30" t="s">
        <v>175</v>
      </c>
      <c r="Z152" s="30" t="s">
        <v>172</v>
      </c>
      <c r="AA152" s="30" t="s">
        <v>184</v>
      </c>
      <c r="AB152" s="30" t="s">
        <v>5</v>
      </c>
      <c r="AC152" s="30" t="s">
        <v>672</v>
      </c>
      <c r="AD152" s="30" t="s">
        <v>5</v>
      </c>
      <c r="AE152" s="30" t="s">
        <v>382</v>
      </c>
      <c r="AF152" s="28" t="s">
        <v>12</v>
      </c>
      <c r="AG152" s="28" t="s">
        <v>12</v>
      </c>
      <c r="AH152" s="28" t="s">
        <v>289</v>
      </c>
      <c r="AI152" s="28" t="s">
        <v>11</v>
      </c>
      <c r="AJ152" s="28" t="s">
        <v>4</v>
      </c>
      <c r="AK152" s="28" t="s">
        <v>2</v>
      </c>
      <c r="AL152" s="28" t="s">
        <v>4</v>
      </c>
      <c r="AM152" s="30" t="s">
        <v>650</v>
      </c>
      <c r="AN152" s="30" t="s">
        <v>2</v>
      </c>
      <c r="AO152" s="30" t="s">
        <v>4</v>
      </c>
      <c r="AP152" s="30" t="s">
        <v>730</v>
      </c>
      <c r="AQ152" s="30" t="s">
        <v>4</v>
      </c>
      <c r="AR152" s="31"/>
    </row>
    <row r="153" spans="1:44" ht="17" x14ac:dyDescent="0.2">
      <c r="A153" s="30" t="s">
        <v>39</v>
      </c>
      <c r="B153" s="32" t="s">
        <v>97</v>
      </c>
      <c r="C153" s="43" t="s">
        <v>98</v>
      </c>
      <c r="D153" s="30" t="s">
        <v>66</v>
      </c>
      <c r="E153" s="30" t="s">
        <v>298</v>
      </c>
      <c r="F153" s="45">
        <v>0.116756538789427</v>
      </c>
      <c r="G153" s="30" t="s">
        <v>19</v>
      </c>
      <c r="H153" s="30" t="s">
        <v>2</v>
      </c>
      <c r="I153" s="30" t="s">
        <v>137</v>
      </c>
      <c r="J153" s="30" t="s">
        <v>18</v>
      </c>
      <c r="K153" s="30" t="s">
        <v>2</v>
      </c>
      <c r="L153" s="30" t="s">
        <v>20</v>
      </c>
      <c r="M153" s="30" t="s">
        <v>52</v>
      </c>
      <c r="N153" s="30" t="s">
        <v>20</v>
      </c>
      <c r="O153" s="30" t="s">
        <v>6</v>
      </c>
      <c r="P153" s="30" t="s">
        <v>166</v>
      </c>
      <c r="Q153" s="30" t="s">
        <v>5</v>
      </c>
      <c r="R153" s="30" t="s">
        <v>280</v>
      </c>
      <c r="S153" s="30" t="s">
        <v>254</v>
      </c>
      <c r="T153" s="30" t="s">
        <v>666</v>
      </c>
      <c r="U153" s="30" t="s">
        <v>5</v>
      </c>
      <c r="V153" s="30" t="s">
        <v>221</v>
      </c>
      <c r="W153" s="30" t="s">
        <v>718</v>
      </c>
      <c r="X153" s="30" t="s">
        <v>174</v>
      </c>
      <c r="Y153" s="30" t="s">
        <v>174</v>
      </c>
      <c r="Z153" s="30" t="s">
        <v>221</v>
      </c>
      <c r="AA153" s="30" t="s">
        <v>172</v>
      </c>
      <c r="AB153" s="30" t="s">
        <v>5</v>
      </c>
      <c r="AC153" s="30" t="s">
        <v>670</v>
      </c>
      <c r="AD153" s="30" t="s">
        <v>5</v>
      </c>
      <c r="AE153" s="30" t="s">
        <v>383</v>
      </c>
      <c r="AF153" s="28" t="s">
        <v>13</v>
      </c>
      <c r="AG153" s="28" t="s">
        <v>13</v>
      </c>
      <c r="AH153" s="28" t="s">
        <v>289</v>
      </c>
      <c r="AI153" s="28" t="s">
        <v>16</v>
      </c>
      <c r="AJ153" s="28" t="s">
        <v>4</v>
      </c>
      <c r="AK153" s="28" t="s">
        <v>2</v>
      </c>
      <c r="AL153" s="28" t="s">
        <v>4</v>
      </c>
      <c r="AM153" s="30" t="s">
        <v>2</v>
      </c>
      <c r="AN153" s="30" t="s">
        <v>67</v>
      </c>
      <c r="AO153" s="30" t="s">
        <v>4</v>
      </c>
      <c r="AP153" s="30" t="s">
        <v>730</v>
      </c>
      <c r="AQ153" s="30" t="s">
        <v>4</v>
      </c>
      <c r="AR153" s="31"/>
    </row>
    <row r="154" spans="1:44" ht="17" x14ac:dyDescent="0.2">
      <c r="A154" s="30" t="s">
        <v>39</v>
      </c>
      <c r="B154" s="32" t="s">
        <v>97</v>
      </c>
      <c r="C154" s="43" t="s">
        <v>98</v>
      </c>
      <c r="D154" s="30" t="s">
        <v>66</v>
      </c>
      <c r="E154" s="30" t="s">
        <v>298</v>
      </c>
      <c r="F154" s="45">
        <v>8.3033177896559104E-2</v>
      </c>
      <c r="G154" s="30" t="s">
        <v>19</v>
      </c>
      <c r="H154" s="30" t="s">
        <v>2</v>
      </c>
      <c r="I154" s="30" t="s">
        <v>137</v>
      </c>
      <c r="J154" s="30" t="s">
        <v>23</v>
      </c>
      <c r="K154" s="30" t="s">
        <v>2</v>
      </c>
      <c r="L154" s="30" t="s">
        <v>8</v>
      </c>
      <c r="M154" s="30" t="s">
        <v>10</v>
      </c>
      <c r="N154" s="30" t="s">
        <v>8</v>
      </c>
      <c r="O154" s="30" t="s">
        <v>6</v>
      </c>
      <c r="P154" s="30" t="s">
        <v>166</v>
      </c>
      <c r="Q154" s="30" t="s">
        <v>5</v>
      </c>
      <c r="R154" s="30" t="s">
        <v>280</v>
      </c>
      <c r="S154" s="30" t="s">
        <v>254</v>
      </c>
      <c r="T154" s="30" t="s">
        <v>667</v>
      </c>
      <c r="U154" s="30" t="s">
        <v>5</v>
      </c>
      <c r="V154" s="30" t="s">
        <v>221</v>
      </c>
      <c r="W154" s="30" t="s">
        <v>718</v>
      </c>
      <c r="X154" s="30" t="s">
        <v>174</v>
      </c>
      <c r="Y154" s="30" t="s">
        <v>174</v>
      </c>
      <c r="Z154" s="30" t="s">
        <v>221</v>
      </c>
      <c r="AA154" s="30" t="s">
        <v>172</v>
      </c>
      <c r="AB154" s="30" t="s">
        <v>5</v>
      </c>
      <c r="AC154" s="30" t="s">
        <v>671</v>
      </c>
      <c r="AD154" s="30" t="s">
        <v>5</v>
      </c>
      <c r="AE154" s="30" t="s">
        <v>383</v>
      </c>
      <c r="AF154" s="28" t="s">
        <v>13</v>
      </c>
      <c r="AG154" s="28" t="s">
        <v>13</v>
      </c>
      <c r="AH154" s="28" t="s">
        <v>289</v>
      </c>
      <c r="AI154" s="28" t="s">
        <v>16</v>
      </c>
      <c r="AJ154" s="28" t="s">
        <v>4</v>
      </c>
      <c r="AK154" s="28" t="s">
        <v>2</v>
      </c>
      <c r="AL154" s="28" t="s">
        <v>4</v>
      </c>
      <c r="AM154" s="30" t="s">
        <v>2</v>
      </c>
      <c r="AN154" s="30" t="s">
        <v>67</v>
      </c>
      <c r="AO154" s="30" t="s">
        <v>4</v>
      </c>
      <c r="AP154" s="30" t="s">
        <v>730</v>
      </c>
      <c r="AQ154" s="30" t="s">
        <v>4</v>
      </c>
      <c r="AR154" s="31"/>
    </row>
    <row r="155" spans="1:44" ht="17" x14ac:dyDescent="0.2">
      <c r="A155" s="30" t="s">
        <v>53</v>
      </c>
      <c r="B155" s="32" t="s">
        <v>99</v>
      </c>
      <c r="C155" s="43" t="s">
        <v>86</v>
      </c>
      <c r="D155" s="30" t="s">
        <v>56</v>
      </c>
      <c r="E155" s="30" t="s">
        <v>298</v>
      </c>
      <c r="F155" s="30" t="s">
        <v>264</v>
      </c>
      <c r="G155" s="30" t="s">
        <v>19</v>
      </c>
      <c r="H155" s="30" t="s">
        <v>59</v>
      </c>
      <c r="I155" s="30" t="s">
        <v>137</v>
      </c>
      <c r="J155" s="30" t="s">
        <v>18</v>
      </c>
      <c r="K155" s="30" t="s">
        <v>117</v>
      </c>
      <c r="L155" s="30" t="s">
        <v>9</v>
      </c>
      <c r="M155" s="30" t="s">
        <v>52</v>
      </c>
      <c r="N155" s="30" t="s">
        <v>9</v>
      </c>
      <c r="O155" s="30" t="s">
        <v>7</v>
      </c>
      <c r="P155" s="30" t="s">
        <v>271</v>
      </c>
      <c r="Q155" s="30" t="s">
        <v>5</v>
      </c>
      <c r="R155" s="30" t="s">
        <v>281</v>
      </c>
      <c r="S155" s="30" t="s">
        <v>756</v>
      </c>
      <c r="T155" s="30" t="s">
        <v>175</v>
      </c>
      <c r="U155" s="30" t="s">
        <v>173</v>
      </c>
      <c r="V155" s="30" t="s">
        <v>222</v>
      </c>
      <c r="W155" s="30" t="s">
        <v>718</v>
      </c>
      <c r="X155" s="30" t="s">
        <v>174</v>
      </c>
      <c r="Y155" s="30" t="s">
        <v>174</v>
      </c>
      <c r="Z155" s="30" t="s">
        <v>222</v>
      </c>
      <c r="AA155" s="30" t="s">
        <v>222</v>
      </c>
      <c r="AB155" s="30" t="s">
        <v>5</v>
      </c>
      <c r="AC155" s="30" t="s">
        <v>172</v>
      </c>
      <c r="AD155" s="30" t="s">
        <v>5</v>
      </c>
      <c r="AE155" s="30" t="s">
        <v>383</v>
      </c>
      <c r="AF155" s="28" t="s">
        <v>127</v>
      </c>
      <c r="AG155" s="28" t="s">
        <v>363</v>
      </c>
      <c r="AH155" s="28" t="s">
        <v>289</v>
      </c>
      <c r="AI155" s="28" t="s">
        <v>126</v>
      </c>
      <c r="AJ155" s="28" t="s">
        <v>4</v>
      </c>
      <c r="AK155" s="28" t="s">
        <v>2</v>
      </c>
      <c r="AL155" s="28" t="s">
        <v>4</v>
      </c>
      <c r="AM155" s="30" t="s">
        <v>260</v>
      </c>
      <c r="AN155" s="30" t="s">
        <v>2</v>
      </c>
      <c r="AO155" s="30" t="s">
        <v>3</v>
      </c>
      <c r="AP155" s="30" t="s">
        <v>730</v>
      </c>
      <c r="AQ155" s="30" t="s">
        <v>3</v>
      </c>
    </row>
    <row r="156" spans="1:44" ht="17" x14ac:dyDescent="0.2">
      <c r="A156" s="30" t="s">
        <v>53</v>
      </c>
      <c r="B156" s="32" t="s">
        <v>99</v>
      </c>
      <c r="C156" s="43" t="s">
        <v>86</v>
      </c>
      <c r="D156" s="30" t="s">
        <v>58</v>
      </c>
      <c r="E156" s="30" t="s">
        <v>298</v>
      </c>
      <c r="F156" s="30" t="s">
        <v>267</v>
      </c>
      <c r="G156" s="30" t="s">
        <v>19</v>
      </c>
      <c r="H156" s="30" t="s">
        <v>59</v>
      </c>
      <c r="I156" s="30" t="s">
        <v>137</v>
      </c>
      <c r="J156" s="30" t="s">
        <v>18</v>
      </c>
      <c r="K156" s="30" t="s">
        <v>117</v>
      </c>
      <c r="L156" s="30" t="s">
        <v>9</v>
      </c>
      <c r="M156" s="30" t="s">
        <v>52</v>
      </c>
      <c r="N156" s="30" t="s">
        <v>9</v>
      </c>
      <c r="O156" s="30" t="s">
        <v>7</v>
      </c>
      <c r="P156" s="30" t="s">
        <v>271</v>
      </c>
      <c r="Q156" s="30" t="s">
        <v>5</v>
      </c>
      <c r="R156" s="30" t="s">
        <v>281</v>
      </c>
      <c r="S156" s="30" t="s">
        <v>756</v>
      </c>
      <c r="T156" s="30" t="s">
        <v>175</v>
      </c>
      <c r="U156" s="30" t="s">
        <v>173</v>
      </c>
      <c r="V156" s="30" t="s">
        <v>205</v>
      </c>
      <c r="W156" s="30" t="s">
        <v>718</v>
      </c>
      <c r="X156" s="30" t="s">
        <v>174</v>
      </c>
      <c r="Y156" s="30" t="s">
        <v>174</v>
      </c>
      <c r="Z156" s="30" t="s">
        <v>205</v>
      </c>
      <c r="AA156" s="30" t="s">
        <v>205</v>
      </c>
      <c r="AB156" s="30" t="s">
        <v>5</v>
      </c>
      <c r="AC156" s="30" t="s">
        <v>172</v>
      </c>
      <c r="AD156" s="30" t="s">
        <v>5</v>
      </c>
      <c r="AE156" s="30" t="s">
        <v>383</v>
      </c>
      <c r="AF156" s="28" t="s">
        <v>127</v>
      </c>
      <c r="AG156" s="28" t="s">
        <v>363</v>
      </c>
      <c r="AH156" s="28" t="s">
        <v>289</v>
      </c>
      <c r="AI156" s="28" t="s">
        <v>126</v>
      </c>
      <c r="AJ156" s="28" t="s">
        <v>4</v>
      </c>
      <c r="AK156" s="28" t="s">
        <v>2</v>
      </c>
      <c r="AL156" s="28" t="s">
        <v>4</v>
      </c>
      <c r="AM156" s="30" t="s">
        <v>261</v>
      </c>
      <c r="AN156" s="30" t="s">
        <v>2</v>
      </c>
      <c r="AO156" s="30" t="s">
        <v>3</v>
      </c>
      <c r="AP156" s="30" t="s">
        <v>730</v>
      </c>
      <c r="AQ156" s="30" t="s">
        <v>3</v>
      </c>
    </row>
    <row r="157" spans="1:44" ht="17" x14ac:dyDescent="0.2">
      <c r="A157" s="30" t="s">
        <v>53</v>
      </c>
      <c r="B157" s="32" t="s">
        <v>99</v>
      </c>
      <c r="C157" s="43" t="s">
        <v>86</v>
      </c>
      <c r="D157" s="30" t="s">
        <v>56</v>
      </c>
      <c r="E157" s="30" t="s">
        <v>298</v>
      </c>
      <c r="F157" s="30" t="s">
        <v>265</v>
      </c>
      <c r="G157" s="30" t="s">
        <v>19</v>
      </c>
      <c r="H157" s="30" t="s">
        <v>59</v>
      </c>
      <c r="I157" s="30" t="s">
        <v>137</v>
      </c>
      <c r="J157" s="30" t="s">
        <v>18</v>
      </c>
      <c r="K157" s="30" t="s">
        <v>117</v>
      </c>
      <c r="L157" s="30" t="s">
        <v>9</v>
      </c>
      <c r="M157" s="30" t="s">
        <v>52</v>
      </c>
      <c r="N157" s="30" t="s">
        <v>9</v>
      </c>
      <c r="O157" s="30" t="s">
        <v>7</v>
      </c>
      <c r="P157" s="30" t="s">
        <v>271</v>
      </c>
      <c r="Q157" s="30" t="s">
        <v>5</v>
      </c>
      <c r="R157" s="30" t="s">
        <v>281</v>
      </c>
      <c r="S157" s="30" t="s">
        <v>756</v>
      </c>
      <c r="T157" s="30" t="s">
        <v>175</v>
      </c>
      <c r="U157" s="30" t="s">
        <v>173</v>
      </c>
      <c r="V157" s="30" t="s">
        <v>222</v>
      </c>
      <c r="W157" s="30" t="s">
        <v>718</v>
      </c>
      <c r="X157" s="30" t="s">
        <v>174</v>
      </c>
      <c r="Y157" s="30" t="s">
        <v>174</v>
      </c>
      <c r="Z157" s="30" t="s">
        <v>222</v>
      </c>
      <c r="AA157" s="30" t="s">
        <v>222</v>
      </c>
      <c r="AB157" s="30" t="s">
        <v>5</v>
      </c>
      <c r="AC157" s="30" t="s">
        <v>172</v>
      </c>
      <c r="AD157" s="30" t="s">
        <v>5</v>
      </c>
      <c r="AE157" s="30" t="s">
        <v>383</v>
      </c>
      <c r="AF157" s="28" t="s">
        <v>105</v>
      </c>
      <c r="AG157" s="28" t="s">
        <v>365</v>
      </c>
      <c r="AH157" s="28" t="s">
        <v>289</v>
      </c>
      <c r="AI157" s="28" t="s">
        <v>126</v>
      </c>
      <c r="AJ157" s="28" t="s">
        <v>4</v>
      </c>
      <c r="AK157" s="28" t="s">
        <v>2</v>
      </c>
      <c r="AL157" s="28" t="s">
        <v>4</v>
      </c>
      <c r="AM157" s="30" t="s">
        <v>260</v>
      </c>
      <c r="AN157" s="30" t="s">
        <v>2</v>
      </c>
      <c r="AO157" s="30" t="s">
        <v>3</v>
      </c>
      <c r="AP157" s="30" t="s">
        <v>730</v>
      </c>
      <c r="AQ157" s="30" t="s">
        <v>3</v>
      </c>
    </row>
    <row r="158" spans="1:44" ht="17" x14ac:dyDescent="0.2">
      <c r="A158" s="30" t="s">
        <v>53</v>
      </c>
      <c r="B158" s="32" t="s">
        <v>99</v>
      </c>
      <c r="C158" s="43" t="s">
        <v>86</v>
      </c>
      <c r="D158" s="30" t="s">
        <v>58</v>
      </c>
      <c r="E158" s="30" t="s">
        <v>298</v>
      </c>
      <c r="F158" s="30" t="s">
        <v>268</v>
      </c>
      <c r="G158" s="30" t="s">
        <v>19</v>
      </c>
      <c r="H158" s="30" t="s">
        <v>59</v>
      </c>
      <c r="I158" s="30" t="s">
        <v>137</v>
      </c>
      <c r="J158" s="30" t="s">
        <v>18</v>
      </c>
      <c r="K158" s="30" t="s">
        <v>117</v>
      </c>
      <c r="L158" s="30" t="s">
        <v>9</v>
      </c>
      <c r="M158" s="30" t="s">
        <v>52</v>
      </c>
      <c r="N158" s="30" t="s">
        <v>9</v>
      </c>
      <c r="O158" s="30" t="s">
        <v>7</v>
      </c>
      <c r="P158" s="30" t="s">
        <v>271</v>
      </c>
      <c r="Q158" s="30" t="s">
        <v>5</v>
      </c>
      <c r="R158" s="30" t="s">
        <v>281</v>
      </c>
      <c r="S158" s="30" t="s">
        <v>756</v>
      </c>
      <c r="T158" s="30" t="s">
        <v>175</v>
      </c>
      <c r="U158" s="30" t="s">
        <v>173</v>
      </c>
      <c r="V158" s="30" t="s">
        <v>205</v>
      </c>
      <c r="W158" s="30" t="s">
        <v>718</v>
      </c>
      <c r="X158" s="30" t="s">
        <v>174</v>
      </c>
      <c r="Y158" s="30" t="s">
        <v>174</v>
      </c>
      <c r="Z158" s="30" t="s">
        <v>205</v>
      </c>
      <c r="AA158" s="30" t="s">
        <v>205</v>
      </c>
      <c r="AB158" s="30" t="s">
        <v>5</v>
      </c>
      <c r="AC158" s="30" t="s">
        <v>172</v>
      </c>
      <c r="AD158" s="30" t="s">
        <v>5</v>
      </c>
      <c r="AE158" s="30" t="s">
        <v>383</v>
      </c>
      <c r="AF158" s="28" t="s">
        <v>105</v>
      </c>
      <c r="AG158" s="28" t="s">
        <v>365</v>
      </c>
      <c r="AH158" s="28" t="s">
        <v>289</v>
      </c>
      <c r="AI158" s="28" t="s">
        <v>126</v>
      </c>
      <c r="AJ158" s="28" t="s">
        <v>4</v>
      </c>
      <c r="AK158" s="28" t="s">
        <v>2</v>
      </c>
      <c r="AL158" s="28" t="s">
        <v>4</v>
      </c>
      <c r="AM158" s="30" t="s">
        <v>261</v>
      </c>
      <c r="AN158" s="30" t="s">
        <v>2</v>
      </c>
      <c r="AO158" s="30" t="s">
        <v>3</v>
      </c>
      <c r="AP158" s="30" t="s">
        <v>730</v>
      </c>
      <c r="AQ158" s="30" t="s">
        <v>3</v>
      </c>
    </row>
    <row r="159" spans="1:44" ht="17" x14ac:dyDescent="0.2">
      <c r="A159" s="30" t="s">
        <v>53</v>
      </c>
      <c r="B159" s="32" t="s">
        <v>99</v>
      </c>
      <c r="C159" s="43" t="s">
        <v>86</v>
      </c>
      <c r="D159" s="30" t="s">
        <v>56</v>
      </c>
      <c r="E159" s="30" t="s">
        <v>298</v>
      </c>
      <c r="F159" s="30" t="s">
        <v>263</v>
      </c>
      <c r="G159" s="30" t="s">
        <v>19</v>
      </c>
      <c r="H159" s="30" t="s">
        <v>59</v>
      </c>
      <c r="I159" s="30" t="s">
        <v>137</v>
      </c>
      <c r="J159" s="30" t="s">
        <v>18</v>
      </c>
      <c r="K159" s="30" t="s">
        <v>117</v>
      </c>
      <c r="L159" s="30" t="s">
        <v>9</v>
      </c>
      <c r="M159" s="30" t="s">
        <v>52</v>
      </c>
      <c r="N159" s="30" t="s">
        <v>9</v>
      </c>
      <c r="O159" s="30" t="s">
        <v>7</v>
      </c>
      <c r="P159" s="30" t="s">
        <v>271</v>
      </c>
      <c r="Q159" s="30" t="s">
        <v>5</v>
      </c>
      <c r="R159" s="30" t="s">
        <v>281</v>
      </c>
      <c r="S159" s="30" t="s">
        <v>756</v>
      </c>
      <c r="T159" s="30" t="s">
        <v>175</v>
      </c>
      <c r="U159" s="30" t="s">
        <v>173</v>
      </c>
      <c r="V159" s="30" t="s">
        <v>205</v>
      </c>
      <c r="W159" s="30" t="s">
        <v>718</v>
      </c>
      <c r="X159" s="30" t="s">
        <v>174</v>
      </c>
      <c r="Y159" s="30" t="s">
        <v>174</v>
      </c>
      <c r="Z159" s="30" t="s">
        <v>205</v>
      </c>
      <c r="AA159" s="30" t="s">
        <v>205</v>
      </c>
      <c r="AB159" s="30" t="s">
        <v>5</v>
      </c>
      <c r="AC159" s="30" t="s">
        <v>172</v>
      </c>
      <c r="AD159" s="30" t="s">
        <v>5</v>
      </c>
      <c r="AE159" s="30" t="s">
        <v>383</v>
      </c>
      <c r="AF159" s="28" t="s">
        <v>128</v>
      </c>
      <c r="AG159" s="28" t="s">
        <v>364</v>
      </c>
      <c r="AH159" s="28" t="s">
        <v>289</v>
      </c>
      <c r="AI159" s="28" t="s">
        <v>126</v>
      </c>
      <c r="AJ159" s="28" t="s">
        <v>4</v>
      </c>
      <c r="AK159" s="28" t="s">
        <v>2</v>
      </c>
      <c r="AL159" s="28" t="s">
        <v>4</v>
      </c>
      <c r="AM159" s="30" t="s">
        <v>260</v>
      </c>
      <c r="AN159" s="30" t="s">
        <v>2</v>
      </c>
      <c r="AO159" s="30" t="s">
        <v>3</v>
      </c>
      <c r="AP159" s="30" t="s">
        <v>730</v>
      </c>
      <c r="AQ159" s="30" t="s">
        <v>3</v>
      </c>
    </row>
    <row r="160" spans="1:44" ht="17" x14ac:dyDescent="0.2">
      <c r="A160" s="30" t="s">
        <v>53</v>
      </c>
      <c r="B160" s="32" t="s">
        <v>99</v>
      </c>
      <c r="C160" s="43" t="s">
        <v>86</v>
      </c>
      <c r="D160" s="30" t="s">
        <v>58</v>
      </c>
      <c r="E160" s="30" t="s">
        <v>298</v>
      </c>
      <c r="F160" s="30" t="s">
        <v>266</v>
      </c>
      <c r="G160" s="30" t="s">
        <v>19</v>
      </c>
      <c r="H160" s="30" t="s">
        <v>59</v>
      </c>
      <c r="I160" s="30" t="s">
        <v>137</v>
      </c>
      <c r="J160" s="30" t="s">
        <v>18</v>
      </c>
      <c r="K160" s="30" t="s">
        <v>117</v>
      </c>
      <c r="L160" s="30" t="s">
        <v>9</v>
      </c>
      <c r="M160" s="30" t="s">
        <v>52</v>
      </c>
      <c r="N160" s="30" t="s">
        <v>9</v>
      </c>
      <c r="O160" s="30" t="s">
        <v>7</v>
      </c>
      <c r="P160" s="30" t="s">
        <v>271</v>
      </c>
      <c r="Q160" s="30" t="s">
        <v>5</v>
      </c>
      <c r="R160" s="30" t="s">
        <v>281</v>
      </c>
      <c r="S160" s="30" t="s">
        <v>756</v>
      </c>
      <c r="T160" s="30" t="s">
        <v>175</v>
      </c>
      <c r="U160" s="30" t="s">
        <v>173</v>
      </c>
      <c r="V160" s="30" t="s">
        <v>205</v>
      </c>
      <c r="W160" s="30" t="s">
        <v>718</v>
      </c>
      <c r="X160" s="30" t="s">
        <v>174</v>
      </c>
      <c r="Y160" s="30" t="s">
        <v>174</v>
      </c>
      <c r="Z160" s="30" t="s">
        <v>205</v>
      </c>
      <c r="AA160" s="30" t="s">
        <v>205</v>
      </c>
      <c r="AB160" s="30" t="s">
        <v>5</v>
      </c>
      <c r="AC160" s="30" t="s">
        <v>172</v>
      </c>
      <c r="AD160" s="30" t="s">
        <v>5</v>
      </c>
      <c r="AE160" s="30" t="s">
        <v>383</v>
      </c>
      <c r="AF160" s="28" t="s">
        <v>128</v>
      </c>
      <c r="AG160" s="28" t="s">
        <v>364</v>
      </c>
      <c r="AH160" s="28" t="s">
        <v>289</v>
      </c>
      <c r="AI160" s="28" t="s">
        <v>126</v>
      </c>
      <c r="AJ160" s="28" t="s">
        <v>4</v>
      </c>
      <c r="AK160" s="28" t="s">
        <v>2</v>
      </c>
      <c r="AL160" s="28" t="s">
        <v>4</v>
      </c>
      <c r="AM160" s="30" t="s">
        <v>261</v>
      </c>
      <c r="AN160" s="30" t="s">
        <v>2</v>
      </c>
      <c r="AO160" s="30" t="s">
        <v>3</v>
      </c>
      <c r="AP160" s="30" t="s">
        <v>730</v>
      </c>
      <c r="AQ160" s="30" t="s">
        <v>3</v>
      </c>
    </row>
    <row r="161" spans="1:43" ht="17" x14ac:dyDescent="0.2">
      <c r="A161" s="30" t="s">
        <v>53</v>
      </c>
      <c r="B161" s="32" t="s">
        <v>99</v>
      </c>
      <c r="C161" s="43" t="s">
        <v>86</v>
      </c>
      <c r="D161" s="30" t="s">
        <v>56</v>
      </c>
      <c r="E161" s="30" t="s">
        <v>298</v>
      </c>
      <c r="F161" s="30" t="s">
        <v>269</v>
      </c>
      <c r="G161" s="30" t="s">
        <v>19</v>
      </c>
      <c r="H161" s="30" t="s">
        <v>59</v>
      </c>
      <c r="I161" s="30" t="s">
        <v>137</v>
      </c>
      <c r="J161" s="30" t="s">
        <v>18</v>
      </c>
      <c r="K161" s="30" t="s">
        <v>117</v>
      </c>
      <c r="L161" s="30" t="s">
        <v>9</v>
      </c>
      <c r="M161" s="30" t="s">
        <v>52</v>
      </c>
      <c r="N161" s="30" t="s">
        <v>9</v>
      </c>
      <c r="O161" s="30" t="s">
        <v>7</v>
      </c>
      <c r="P161" s="30" t="s">
        <v>271</v>
      </c>
      <c r="Q161" s="30" t="s">
        <v>5</v>
      </c>
      <c r="R161" s="30" t="s">
        <v>281</v>
      </c>
      <c r="S161" s="30" t="s">
        <v>756</v>
      </c>
      <c r="T161" s="30" t="s">
        <v>175</v>
      </c>
      <c r="U161" s="30" t="s">
        <v>173</v>
      </c>
      <c r="V161" s="30" t="s">
        <v>205</v>
      </c>
      <c r="W161" s="30" t="s">
        <v>718</v>
      </c>
      <c r="X161" s="30" t="s">
        <v>174</v>
      </c>
      <c r="Y161" s="30" t="s">
        <v>174</v>
      </c>
      <c r="Z161" s="30" t="s">
        <v>205</v>
      </c>
      <c r="AA161" s="30" t="s">
        <v>205</v>
      </c>
      <c r="AB161" s="30" t="s">
        <v>5</v>
      </c>
      <c r="AC161" s="30" t="s">
        <v>172</v>
      </c>
      <c r="AD161" s="30" t="s">
        <v>5</v>
      </c>
      <c r="AE161" s="30" t="s">
        <v>382</v>
      </c>
      <c r="AF161" s="28" t="s">
        <v>262</v>
      </c>
      <c r="AG161" s="28" t="s">
        <v>369</v>
      </c>
      <c r="AH161" s="28" t="s">
        <v>289</v>
      </c>
      <c r="AI161" s="28" t="s">
        <v>11</v>
      </c>
      <c r="AJ161" s="28" t="s">
        <v>4</v>
      </c>
      <c r="AK161" s="28" t="s">
        <v>2</v>
      </c>
      <c r="AL161" s="28" t="s">
        <v>4</v>
      </c>
      <c r="AM161" s="30" t="s">
        <v>260</v>
      </c>
      <c r="AN161" s="30" t="s">
        <v>2</v>
      </c>
      <c r="AO161" s="30" t="s">
        <v>3</v>
      </c>
      <c r="AP161" s="30" t="s">
        <v>730</v>
      </c>
      <c r="AQ161" s="30" t="s">
        <v>3</v>
      </c>
    </row>
    <row r="162" spans="1:43" ht="17" x14ac:dyDescent="0.2">
      <c r="A162" s="30" t="s">
        <v>53</v>
      </c>
      <c r="B162" s="32" t="s">
        <v>99</v>
      </c>
      <c r="C162" s="43" t="s">
        <v>86</v>
      </c>
      <c r="D162" s="30" t="s">
        <v>58</v>
      </c>
      <c r="E162" s="30" t="s">
        <v>298</v>
      </c>
      <c r="F162" s="30" t="s">
        <v>270</v>
      </c>
      <c r="G162" s="30" t="s">
        <v>19</v>
      </c>
      <c r="H162" s="30" t="s">
        <v>59</v>
      </c>
      <c r="I162" s="30" t="s">
        <v>137</v>
      </c>
      <c r="J162" s="30" t="s">
        <v>18</v>
      </c>
      <c r="K162" s="30" t="s">
        <v>117</v>
      </c>
      <c r="L162" s="30" t="s">
        <v>9</v>
      </c>
      <c r="M162" s="30" t="s">
        <v>52</v>
      </c>
      <c r="N162" s="30" t="s">
        <v>9</v>
      </c>
      <c r="O162" s="30" t="s">
        <v>7</v>
      </c>
      <c r="P162" s="30" t="s">
        <v>271</v>
      </c>
      <c r="Q162" s="30" t="s">
        <v>5</v>
      </c>
      <c r="R162" s="30" t="s">
        <v>281</v>
      </c>
      <c r="S162" s="30" t="s">
        <v>756</v>
      </c>
      <c r="T162" s="30" t="s">
        <v>175</v>
      </c>
      <c r="U162" s="30" t="s">
        <v>173</v>
      </c>
      <c r="V162" s="30" t="s">
        <v>222</v>
      </c>
      <c r="W162" s="30" t="s">
        <v>718</v>
      </c>
      <c r="X162" s="30" t="s">
        <v>174</v>
      </c>
      <c r="Y162" s="30" t="s">
        <v>174</v>
      </c>
      <c r="Z162" s="30" t="s">
        <v>222</v>
      </c>
      <c r="AA162" s="30" t="s">
        <v>222</v>
      </c>
      <c r="AB162" s="30" t="s">
        <v>5</v>
      </c>
      <c r="AC162" s="30" t="s">
        <v>172</v>
      </c>
      <c r="AD162" s="30" t="s">
        <v>5</v>
      </c>
      <c r="AE162" s="30" t="s">
        <v>382</v>
      </c>
      <c r="AF162" s="28" t="s">
        <v>262</v>
      </c>
      <c r="AG162" s="28" t="s">
        <v>369</v>
      </c>
      <c r="AH162" s="28" t="s">
        <v>289</v>
      </c>
      <c r="AI162" s="28" t="s">
        <v>11</v>
      </c>
      <c r="AJ162" s="28" t="s">
        <v>4</v>
      </c>
      <c r="AK162" s="28" t="s">
        <v>2</v>
      </c>
      <c r="AL162" s="28" t="s">
        <v>4</v>
      </c>
      <c r="AM162" s="30" t="s">
        <v>261</v>
      </c>
      <c r="AN162" s="30" t="s">
        <v>2</v>
      </c>
      <c r="AO162" s="30" t="s">
        <v>3</v>
      </c>
      <c r="AP162" s="30" t="s">
        <v>730</v>
      </c>
      <c r="AQ162" s="30" t="s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129"/>
  <sheetViews>
    <sheetView workbookViewId="0">
      <selection activeCell="AR21" sqref="AR21"/>
    </sheetView>
  </sheetViews>
  <sheetFormatPr baseColWidth="10" defaultColWidth="11.5" defaultRowHeight="15" x14ac:dyDescent="0.2"/>
  <cols>
    <col min="1" max="16384" width="11.5" style="128"/>
  </cols>
  <sheetData>
    <row r="1" spans="1:45" s="33" customFormat="1" x14ac:dyDescent="0.2">
      <c r="B1" s="33" t="s">
        <v>72</v>
      </c>
      <c r="C1" s="33" t="s">
        <v>69</v>
      </c>
      <c r="D1" s="33" t="s">
        <v>82</v>
      </c>
      <c r="E1" s="33" t="s">
        <v>4</v>
      </c>
      <c r="F1" s="33" t="s">
        <v>294</v>
      </c>
      <c r="G1" s="33" t="s">
        <v>19</v>
      </c>
      <c r="H1" s="33" t="s">
        <v>819</v>
      </c>
      <c r="I1" s="33" t="s">
        <v>820</v>
      </c>
      <c r="J1" s="33" t="s">
        <v>301</v>
      </c>
      <c r="K1" s="33" t="s">
        <v>17</v>
      </c>
      <c r="L1" s="33" t="s">
        <v>821</v>
      </c>
      <c r="M1" s="33" t="s">
        <v>80</v>
      </c>
      <c r="N1" s="33" t="s">
        <v>293</v>
      </c>
      <c r="O1" s="33" t="s">
        <v>290</v>
      </c>
      <c r="P1" s="33" t="s">
        <v>1</v>
      </c>
      <c r="Q1" s="33" t="s">
        <v>822</v>
      </c>
      <c r="R1" s="33" t="s">
        <v>823</v>
      </c>
      <c r="S1" s="33" t="s">
        <v>824</v>
      </c>
      <c r="T1" s="33" t="s">
        <v>755</v>
      </c>
      <c r="U1" s="33" t="s">
        <v>825</v>
      </c>
      <c r="V1" s="33" t="s">
        <v>826</v>
      </c>
      <c r="W1" s="33" t="s">
        <v>827</v>
      </c>
      <c r="X1" s="33" t="s">
        <v>717</v>
      </c>
      <c r="Y1" s="33" t="s">
        <v>828</v>
      </c>
      <c r="Z1" s="33" t="s">
        <v>829</v>
      </c>
      <c r="AA1" s="33" t="s">
        <v>830</v>
      </c>
      <c r="AB1" s="33" t="s">
        <v>831</v>
      </c>
      <c r="AC1" s="33" t="s">
        <v>832</v>
      </c>
      <c r="AD1" s="33" t="s">
        <v>833</v>
      </c>
      <c r="AE1" s="33" t="s">
        <v>834</v>
      </c>
      <c r="AF1" s="33" t="s">
        <v>71</v>
      </c>
      <c r="AG1" s="33" t="s">
        <v>362</v>
      </c>
      <c r="AH1" s="33" t="s">
        <v>112</v>
      </c>
      <c r="AI1" s="33" t="s">
        <v>306</v>
      </c>
      <c r="AJ1" s="33" t="s">
        <v>300</v>
      </c>
      <c r="AK1" s="33" t="s">
        <v>285</v>
      </c>
      <c r="AL1" s="33" t="s">
        <v>288</v>
      </c>
      <c r="AM1" s="33" t="s">
        <v>299</v>
      </c>
      <c r="AN1" s="33" t="s">
        <v>115</v>
      </c>
      <c r="AO1" s="33" t="s">
        <v>835</v>
      </c>
      <c r="AP1" s="33" t="s">
        <v>0</v>
      </c>
      <c r="AQ1" s="33" t="s">
        <v>729</v>
      </c>
      <c r="AR1" s="33" t="s">
        <v>869</v>
      </c>
      <c r="AS1" s="33" t="s">
        <v>60</v>
      </c>
    </row>
    <row r="2" spans="1:45" x14ac:dyDescent="0.2">
      <c r="A2" s="128">
        <v>1</v>
      </c>
      <c r="B2" s="128">
        <v>3</v>
      </c>
      <c r="C2" s="128" t="s">
        <v>85</v>
      </c>
      <c r="D2" s="128">
        <v>2015</v>
      </c>
      <c r="E2" s="128">
        <v>34</v>
      </c>
      <c r="F2" s="128" t="s">
        <v>298</v>
      </c>
      <c r="G2" s="128">
        <v>0.15636818099999999</v>
      </c>
      <c r="H2" s="128" t="s">
        <v>19</v>
      </c>
      <c r="I2" s="128" t="s">
        <v>59</v>
      </c>
      <c r="J2" s="128" t="s">
        <v>137</v>
      </c>
      <c r="K2" s="128" t="s">
        <v>18</v>
      </c>
      <c r="L2" s="128" t="s">
        <v>117</v>
      </c>
      <c r="M2" s="128" t="s">
        <v>20</v>
      </c>
      <c r="N2" s="128" t="s">
        <v>52</v>
      </c>
      <c r="O2" s="128" t="s">
        <v>20</v>
      </c>
      <c r="P2" s="128" t="s">
        <v>7</v>
      </c>
      <c r="Q2" s="128" t="s">
        <v>195</v>
      </c>
      <c r="R2" s="128" t="s">
        <v>192</v>
      </c>
      <c r="S2" s="128" t="s">
        <v>274</v>
      </c>
      <c r="T2" s="128" t="s">
        <v>756</v>
      </c>
      <c r="U2" s="128">
        <v>500</v>
      </c>
      <c r="V2" s="128">
        <v>500</v>
      </c>
      <c r="W2" s="128">
        <v>1000</v>
      </c>
      <c r="X2" s="128" t="s">
        <v>718</v>
      </c>
      <c r="Y2" s="128">
        <v>0</v>
      </c>
      <c r="Z2" s="128">
        <v>2000</v>
      </c>
      <c r="AA2" s="128">
        <v>4000</v>
      </c>
      <c r="AB2" s="128">
        <v>4000</v>
      </c>
      <c r="AC2" s="128" t="s">
        <v>5</v>
      </c>
      <c r="AD2" s="128" t="s">
        <v>5</v>
      </c>
      <c r="AE2" s="128">
        <v>1000</v>
      </c>
      <c r="AF2" s="128" t="s">
        <v>383</v>
      </c>
      <c r="AG2" s="128" t="s">
        <v>14</v>
      </c>
      <c r="AH2" s="128" t="s">
        <v>14</v>
      </c>
      <c r="AI2" s="128" t="s">
        <v>289</v>
      </c>
      <c r="AJ2" s="128" t="s">
        <v>16</v>
      </c>
      <c r="AK2" s="128" t="s">
        <v>3</v>
      </c>
      <c r="AL2" s="128" t="s">
        <v>119</v>
      </c>
      <c r="AM2" s="128" t="s">
        <v>4</v>
      </c>
      <c r="AN2" s="128" t="s">
        <v>759</v>
      </c>
      <c r="AO2" s="128" t="s">
        <v>2</v>
      </c>
      <c r="AP2" s="128" t="s">
        <v>4</v>
      </c>
      <c r="AQ2" s="128" t="s">
        <v>730</v>
      </c>
      <c r="AR2" s="128" t="s">
        <v>4</v>
      </c>
    </row>
    <row r="3" spans="1:45" x14ac:dyDescent="0.2">
      <c r="A3" s="128">
        <v>2</v>
      </c>
      <c r="B3" s="128">
        <v>3</v>
      </c>
      <c r="C3" s="128" t="s">
        <v>85</v>
      </c>
      <c r="D3" s="128">
        <v>2015</v>
      </c>
      <c r="E3" s="128">
        <v>34</v>
      </c>
      <c r="F3" s="128" t="s">
        <v>298</v>
      </c>
      <c r="G3" s="128">
        <v>0.22767773299999999</v>
      </c>
      <c r="H3" s="128" t="s">
        <v>19</v>
      </c>
      <c r="I3" s="128" t="s">
        <v>59</v>
      </c>
      <c r="J3" s="128" t="s">
        <v>137</v>
      </c>
      <c r="K3" s="128" t="s">
        <v>18</v>
      </c>
      <c r="L3" s="128" t="s">
        <v>117</v>
      </c>
      <c r="M3" s="128" t="s">
        <v>20</v>
      </c>
      <c r="N3" s="128" t="s">
        <v>52</v>
      </c>
      <c r="O3" s="128" t="s">
        <v>20</v>
      </c>
      <c r="P3" s="128" t="s">
        <v>7</v>
      </c>
      <c r="Q3" s="128" t="s">
        <v>195</v>
      </c>
      <c r="R3" s="128" t="s">
        <v>192</v>
      </c>
      <c r="S3" s="128" t="s">
        <v>274</v>
      </c>
      <c r="T3" s="128" t="s">
        <v>756</v>
      </c>
      <c r="U3" s="128">
        <v>500</v>
      </c>
      <c r="V3" s="128">
        <v>500</v>
      </c>
      <c r="W3" s="128">
        <v>1000</v>
      </c>
      <c r="X3" s="128" t="s">
        <v>718</v>
      </c>
      <c r="Y3" s="128">
        <v>0</v>
      </c>
      <c r="Z3" s="128">
        <v>2000</v>
      </c>
      <c r="AA3" s="128">
        <v>4000</v>
      </c>
      <c r="AB3" s="128">
        <v>4000</v>
      </c>
      <c r="AC3" s="128" t="s">
        <v>5</v>
      </c>
      <c r="AD3" s="128" t="s">
        <v>5</v>
      </c>
      <c r="AE3" s="128">
        <v>1000</v>
      </c>
      <c r="AF3" s="128" t="s">
        <v>383</v>
      </c>
      <c r="AG3" s="128" t="s">
        <v>14</v>
      </c>
      <c r="AH3" s="128" t="s">
        <v>14</v>
      </c>
      <c r="AI3" s="128" t="s">
        <v>289</v>
      </c>
      <c r="AJ3" s="128" t="s">
        <v>16</v>
      </c>
      <c r="AK3" s="128" t="s">
        <v>3</v>
      </c>
      <c r="AL3" s="128" t="s">
        <v>120</v>
      </c>
      <c r="AM3" s="128" t="s">
        <v>4</v>
      </c>
      <c r="AN3" s="128" t="s">
        <v>760</v>
      </c>
      <c r="AO3" s="128" t="s">
        <v>2</v>
      </c>
      <c r="AP3" s="128" t="s">
        <v>4</v>
      </c>
      <c r="AQ3" s="128" t="s">
        <v>730</v>
      </c>
      <c r="AR3" s="128" t="s">
        <v>4</v>
      </c>
    </row>
    <row r="4" spans="1:45" x14ac:dyDescent="0.2">
      <c r="A4" s="128">
        <v>3</v>
      </c>
      <c r="B4" s="128">
        <v>3</v>
      </c>
      <c r="C4" s="128" t="s">
        <v>85</v>
      </c>
      <c r="D4" s="128">
        <v>2015</v>
      </c>
      <c r="E4" s="128">
        <v>34</v>
      </c>
      <c r="F4" s="128" t="s">
        <v>298</v>
      </c>
      <c r="G4" s="128">
        <v>0.21404598699999999</v>
      </c>
      <c r="H4" s="128" t="s">
        <v>19</v>
      </c>
      <c r="I4" s="128" t="s">
        <v>59</v>
      </c>
      <c r="J4" s="128" t="s">
        <v>137</v>
      </c>
      <c r="K4" s="128" t="s">
        <v>18</v>
      </c>
      <c r="L4" s="128" t="s">
        <v>117</v>
      </c>
      <c r="M4" s="128" t="s">
        <v>20</v>
      </c>
      <c r="N4" s="128" t="s">
        <v>52</v>
      </c>
      <c r="O4" s="128" t="s">
        <v>20</v>
      </c>
      <c r="P4" s="128" t="s">
        <v>7</v>
      </c>
      <c r="Q4" s="128" t="s">
        <v>195</v>
      </c>
      <c r="R4" s="128" t="s">
        <v>192</v>
      </c>
      <c r="S4" s="128" t="s">
        <v>274</v>
      </c>
      <c r="T4" s="128" t="s">
        <v>756</v>
      </c>
      <c r="U4" s="128">
        <v>500</v>
      </c>
      <c r="V4" s="128">
        <v>500</v>
      </c>
      <c r="W4" s="128">
        <v>1000</v>
      </c>
      <c r="X4" s="128" t="s">
        <v>718</v>
      </c>
      <c r="Y4" s="128">
        <v>0</v>
      </c>
      <c r="Z4" s="128">
        <v>0</v>
      </c>
      <c r="AA4" s="128">
        <v>4000</v>
      </c>
      <c r="AB4" s="128">
        <v>2000</v>
      </c>
      <c r="AC4" s="128" t="s">
        <v>5</v>
      </c>
      <c r="AD4" s="128" t="s">
        <v>5</v>
      </c>
      <c r="AE4" s="128">
        <v>1000</v>
      </c>
      <c r="AF4" s="128" t="s">
        <v>383</v>
      </c>
      <c r="AG4" s="128" t="s">
        <v>14</v>
      </c>
      <c r="AH4" s="128" t="s">
        <v>14</v>
      </c>
      <c r="AI4" s="128" t="s">
        <v>289</v>
      </c>
      <c r="AJ4" s="128" t="s">
        <v>16</v>
      </c>
      <c r="AK4" s="128" t="s">
        <v>3</v>
      </c>
      <c r="AL4" s="128" t="s">
        <v>119</v>
      </c>
      <c r="AM4" s="128" t="s">
        <v>4</v>
      </c>
      <c r="AN4" s="128" t="s">
        <v>759</v>
      </c>
      <c r="AO4" s="128" t="s">
        <v>2</v>
      </c>
      <c r="AP4" s="128" t="s">
        <v>4</v>
      </c>
      <c r="AQ4" s="128" t="s">
        <v>730</v>
      </c>
      <c r="AR4" s="128" t="s">
        <v>4</v>
      </c>
    </row>
    <row r="5" spans="1:45" x14ac:dyDescent="0.2">
      <c r="A5" s="128">
        <v>4</v>
      </c>
      <c r="B5" s="128">
        <v>3</v>
      </c>
      <c r="C5" s="128" t="s">
        <v>85</v>
      </c>
      <c r="D5" s="128">
        <v>2015</v>
      </c>
      <c r="E5" s="128">
        <v>34</v>
      </c>
      <c r="F5" s="128" t="s">
        <v>298</v>
      </c>
      <c r="G5" s="128">
        <v>0.13257279999999999</v>
      </c>
      <c r="H5" s="128" t="s">
        <v>19</v>
      </c>
      <c r="I5" s="128" t="s">
        <v>59</v>
      </c>
      <c r="J5" s="128" t="s">
        <v>137</v>
      </c>
      <c r="K5" s="128" t="s">
        <v>18</v>
      </c>
      <c r="L5" s="128" t="s">
        <v>117</v>
      </c>
      <c r="M5" s="128" t="s">
        <v>20</v>
      </c>
      <c r="N5" s="128" t="s">
        <v>52</v>
      </c>
      <c r="O5" s="128" t="s">
        <v>20</v>
      </c>
      <c r="P5" s="128" t="s">
        <v>7</v>
      </c>
      <c r="Q5" s="128" t="s">
        <v>195</v>
      </c>
      <c r="R5" s="128" t="s">
        <v>192</v>
      </c>
      <c r="S5" s="128" t="s">
        <v>274</v>
      </c>
      <c r="T5" s="128" t="s">
        <v>756</v>
      </c>
      <c r="U5" s="128">
        <v>500</v>
      </c>
      <c r="V5" s="128">
        <v>500</v>
      </c>
      <c r="W5" s="128">
        <v>1000</v>
      </c>
      <c r="X5" s="128" t="s">
        <v>718</v>
      </c>
      <c r="Y5" s="128">
        <v>0</v>
      </c>
      <c r="Z5" s="128">
        <v>0</v>
      </c>
      <c r="AA5" s="128">
        <v>4000</v>
      </c>
      <c r="AB5" s="128">
        <v>2000</v>
      </c>
      <c r="AC5" s="128" t="s">
        <v>5</v>
      </c>
      <c r="AD5" s="128" t="s">
        <v>5</v>
      </c>
      <c r="AE5" s="128">
        <v>1000</v>
      </c>
      <c r="AF5" s="128" t="s">
        <v>383</v>
      </c>
      <c r="AG5" s="128" t="s">
        <v>14</v>
      </c>
      <c r="AH5" s="128" t="s">
        <v>14</v>
      </c>
      <c r="AI5" s="128" t="s">
        <v>289</v>
      </c>
      <c r="AJ5" s="128" t="s">
        <v>16</v>
      </c>
      <c r="AK5" s="128" t="s">
        <v>3</v>
      </c>
      <c r="AL5" s="128" t="s">
        <v>120</v>
      </c>
      <c r="AM5" s="128" t="s">
        <v>4</v>
      </c>
      <c r="AN5" s="128" t="s">
        <v>760</v>
      </c>
      <c r="AO5" s="128" t="s">
        <v>2</v>
      </c>
      <c r="AP5" s="128" t="s">
        <v>4</v>
      </c>
      <c r="AQ5" s="128" t="s">
        <v>730</v>
      </c>
      <c r="AR5" s="128" t="s">
        <v>4</v>
      </c>
    </row>
    <row r="6" spans="1:45" x14ac:dyDescent="0.2">
      <c r="A6" s="128">
        <v>5</v>
      </c>
      <c r="B6" s="128">
        <v>3</v>
      </c>
      <c r="C6" s="128" t="s">
        <v>85</v>
      </c>
      <c r="D6" s="128">
        <v>2015</v>
      </c>
      <c r="E6" s="128">
        <v>34</v>
      </c>
      <c r="F6" s="128" t="s">
        <v>298</v>
      </c>
      <c r="G6" s="128">
        <v>-4.3460200999999997E-2</v>
      </c>
      <c r="H6" s="128" t="s">
        <v>19</v>
      </c>
      <c r="I6" s="128" t="s">
        <v>59</v>
      </c>
      <c r="J6" s="128" t="s">
        <v>137</v>
      </c>
      <c r="K6" s="128" t="s">
        <v>23</v>
      </c>
      <c r="L6" s="128" t="s">
        <v>117</v>
      </c>
      <c r="M6" s="128" t="s">
        <v>8</v>
      </c>
      <c r="N6" s="128" t="s">
        <v>10</v>
      </c>
      <c r="O6" s="128" t="s">
        <v>8</v>
      </c>
      <c r="P6" s="128" t="s">
        <v>7</v>
      </c>
      <c r="Q6" s="128" t="s">
        <v>195</v>
      </c>
      <c r="R6" s="128" t="s">
        <v>192</v>
      </c>
      <c r="S6" s="128" t="s">
        <v>274</v>
      </c>
      <c r="T6" s="128" t="s">
        <v>756</v>
      </c>
      <c r="U6" s="128">
        <v>500</v>
      </c>
      <c r="V6" s="128">
        <v>500</v>
      </c>
      <c r="W6" s="128">
        <v>1000</v>
      </c>
      <c r="X6" s="128" t="s">
        <v>718</v>
      </c>
      <c r="Y6" s="128">
        <v>0</v>
      </c>
      <c r="Z6" s="128">
        <v>2000</v>
      </c>
      <c r="AA6" s="128">
        <v>4000</v>
      </c>
      <c r="AB6" s="128">
        <v>4000</v>
      </c>
      <c r="AC6" s="128" t="s">
        <v>5</v>
      </c>
      <c r="AD6" s="128" t="s">
        <v>5</v>
      </c>
      <c r="AE6" s="128">
        <v>1000</v>
      </c>
      <c r="AF6" s="128" t="s">
        <v>383</v>
      </c>
      <c r="AG6" s="128" t="s">
        <v>14</v>
      </c>
      <c r="AH6" s="128" t="s">
        <v>14</v>
      </c>
      <c r="AI6" s="128" t="s">
        <v>289</v>
      </c>
      <c r="AJ6" s="128" t="s">
        <v>16</v>
      </c>
      <c r="AK6" s="128" t="s">
        <v>3</v>
      </c>
      <c r="AL6" s="128" t="s">
        <v>119</v>
      </c>
      <c r="AM6" s="128" t="s">
        <v>4</v>
      </c>
      <c r="AN6" s="128" t="s">
        <v>759</v>
      </c>
      <c r="AO6" s="128" t="s">
        <v>2</v>
      </c>
      <c r="AP6" s="128" t="s">
        <v>4</v>
      </c>
      <c r="AQ6" s="128" t="s">
        <v>730</v>
      </c>
      <c r="AR6" s="128" t="s">
        <v>4</v>
      </c>
    </row>
    <row r="7" spans="1:45" x14ac:dyDescent="0.2">
      <c r="A7" s="128">
        <v>6</v>
      </c>
      <c r="B7" s="128">
        <v>3</v>
      </c>
      <c r="C7" s="128" t="s">
        <v>85</v>
      </c>
      <c r="D7" s="128">
        <v>2015</v>
      </c>
      <c r="E7" s="128">
        <v>34</v>
      </c>
      <c r="F7" s="128" t="s">
        <v>298</v>
      </c>
      <c r="G7" s="128">
        <v>0.30984887500000002</v>
      </c>
      <c r="H7" s="128" t="s">
        <v>19</v>
      </c>
      <c r="I7" s="128" t="s">
        <v>59</v>
      </c>
      <c r="J7" s="128" t="s">
        <v>137</v>
      </c>
      <c r="K7" s="128" t="s">
        <v>23</v>
      </c>
      <c r="L7" s="128" t="s">
        <v>117</v>
      </c>
      <c r="M7" s="128" t="s">
        <v>8</v>
      </c>
      <c r="N7" s="128" t="s">
        <v>10</v>
      </c>
      <c r="O7" s="128" t="s">
        <v>8</v>
      </c>
      <c r="P7" s="128" t="s">
        <v>7</v>
      </c>
      <c r="Q7" s="128" t="s">
        <v>195</v>
      </c>
      <c r="R7" s="128" t="s">
        <v>192</v>
      </c>
      <c r="S7" s="128" t="s">
        <v>274</v>
      </c>
      <c r="T7" s="128" t="s">
        <v>756</v>
      </c>
      <c r="U7" s="128">
        <v>500</v>
      </c>
      <c r="V7" s="128">
        <v>500</v>
      </c>
      <c r="W7" s="128">
        <v>1000</v>
      </c>
      <c r="X7" s="128" t="s">
        <v>718</v>
      </c>
      <c r="Y7" s="128">
        <v>0</v>
      </c>
      <c r="Z7" s="128">
        <v>2000</v>
      </c>
      <c r="AA7" s="128">
        <v>4000</v>
      </c>
      <c r="AB7" s="128">
        <v>4000</v>
      </c>
      <c r="AC7" s="128" t="s">
        <v>5</v>
      </c>
      <c r="AD7" s="128" t="s">
        <v>5</v>
      </c>
      <c r="AE7" s="128">
        <v>1000</v>
      </c>
      <c r="AF7" s="128" t="s">
        <v>383</v>
      </c>
      <c r="AG7" s="128" t="s">
        <v>14</v>
      </c>
      <c r="AH7" s="128" t="s">
        <v>14</v>
      </c>
      <c r="AI7" s="128" t="s">
        <v>289</v>
      </c>
      <c r="AJ7" s="128" t="s">
        <v>16</v>
      </c>
      <c r="AK7" s="128" t="s">
        <v>3</v>
      </c>
      <c r="AL7" s="128" t="s">
        <v>120</v>
      </c>
      <c r="AM7" s="128" t="s">
        <v>4</v>
      </c>
      <c r="AN7" s="128" t="s">
        <v>760</v>
      </c>
      <c r="AO7" s="128" t="s">
        <v>2</v>
      </c>
      <c r="AP7" s="128" t="s">
        <v>4</v>
      </c>
      <c r="AQ7" s="128" t="s">
        <v>730</v>
      </c>
      <c r="AR7" s="128" t="s">
        <v>4</v>
      </c>
    </row>
    <row r="8" spans="1:45" x14ac:dyDescent="0.2">
      <c r="A8" s="128">
        <v>7</v>
      </c>
      <c r="B8" s="128">
        <v>3</v>
      </c>
      <c r="C8" s="128" t="s">
        <v>85</v>
      </c>
      <c r="D8" s="128">
        <v>2015</v>
      </c>
      <c r="E8" s="128">
        <v>34</v>
      </c>
      <c r="F8" s="128" t="s">
        <v>298</v>
      </c>
      <c r="G8" s="128">
        <v>0.169625267</v>
      </c>
      <c r="H8" s="128" t="s">
        <v>19</v>
      </c>
      <c r="I8" s="128" t="s">
        <v>59</v>
      </c>
      <c r="J8" s="128" t="s">
        <v>137</v>
      </c>
      <c r="K8" s="128" t="s">
        <v>23</v>
      </c>
      <c r="L8" s="128" t="s">
        <v>117</v>
      </c>
      <c r="M8" s="128" t="s">
        <v>8</v>
      </c>
      <c r="N8" s="128" t="s">
        <v>10</v>
      </c>
      <c r="O8" s="128" t="s">
        <v>8</v>
      </c>
      <c r="P8" s="128" t="s">
        <v>7</v>
      </c>
      <c r="Q8" s="128" t="s">
        <v>195</v>
      </c>
      <c r="R8" s="128" t="s">
        <v>192</v>
      </c>
      <c r="S8" s="128" t="s">
        <v>274</v>
      </c>
      <c r="T8" s="128" t="s">
        <v>756</v>
      </c>
      <c r="U8" s="128">
        <v>500</v>
      </c>
      <c r="V8" s="128">
        <v>500</v>
      </c>
      <c r="W8" s="128">
        <v>1000</v>
      </c>
      <c r="X8" s="128" t="s">
        <v>718</v>
      </c>
      <c r="Y8" s="128">
        <v>0</v>
      </c>
      <c r="Z8" s="128">
        <v>0</v>
      </c>
      <c r="AA8" s="128">
        <v>4000</v>
      </c>
      <c r="AB8" s="128">
        <v>2000</v>
      </c>
      <c r="AC8" s="128" t="s">
        <v>5</v>
      </c>
      <c r="AD8" s="128" t="s">
        <v>5</v>
      </c>
      <c r="AE8" s="128">
        <v>1000</v>
      </c>
      <c r="AF8" s="128" t="s">
        <v>383</v>
      </c>
      <c r="AG8" s="128" t="s">
        <v>14</v>
      </c>
      <c r="AH8" s="128" t="s">
        <v>14</v>
      </c>
      <c r="AI8" s="128" t="s">
        <v>289</v>
      </c>
      <c r="AJ8" s="128" t="s">
        <v>16</v>
      </c>
      <c r="AK8" s="128" t="s">
        <v>3</v>
      </c>
      <c r="AL8" s="128" t="s">
        <v>119</v>
      </c>
      <c r="AM8" s="128" t="s">
        <v>4</v>
      </c>
      <c r="AN8" s="128" t="s">
        <v>759</v>
      </c>
      <c r="AO8" s="128" t="s">
        <v>2</v>
      </c>
      <c r="AP8" s="128" t="s">
        <v>4</v>
      </c>
      <c r="AQ8" s="128" t="s">
        <v>730</v>
      </c>
      <c r="AR8" s="128" t="s">
        <v>4</v>
      </c>
    </row>
    <row r="9" spans="1:45" x14ac:dyDescent="0.2">
      <c r="A9" s="128">
        <v>8</v>
      </c>
      <c r="B9" s="128">
        <v>3</v>
      </c>
      <c r="C9" s="128" t="s">
        <v>85</v>
      </c>
      <c r="D9" s="128">
        <v>2015</v>
      </c>
      <c r="E9" s="128">
        <v>34</v>
      </c>
      <c r="F9" s="128" t="s">
        <v>298</v>
      </c>
      <c r="G9" s="128">
        <v>0.26549926400000001</v>
      </c>
      <c r="H9" s="128" t="s">
        <v>19</v>
      </c>
      <c r="I9" s="128" t="s">
        <v>59</v>
      </c>
      <c r="J9" s="128" t="s">
        <v>137</v>
      </c>
      <c r="K9" s="128" t="s">
        <v>23</v>
      </c>
      <c r="L9" s="128" t="s">
        <v>117</v>
      </c>
      <c r="M9" s="128" t="s">
        <v>8</v>
      </c>
      <c r="N9" s="128" t="s">
        <v>10</v>
      </c>
      <c r="O9" s="128" t="s">
        <v>8</v>
      </c>
      <c r="P9" s="128" t="s">
        <v>7</v>
      </c>
      <c r="Q9" s="128" t="s">
        <v>195</v>
      </c>
      <c r="R9" s="128" t="s">
        <v>192</v>
      </c>
      <c r="S9" s="128" t="s">
        <v>274</v>
      </c>
      <c r="T9" s="128" t="s">
        <v>756</v>
      </c>
      <c r="U9" s="128">
        <v>500</v>
      </c>
      <c r="V9" s="128">
        <v>500</v>
      </c>
      <c r="W9" s="128">
        <v>1000</v>
      </c>
      <c r="X9" s="128" t="s">
        <v>718</v>
      </c>
      <c r="Y9" s="128">
        <v>0</v>
      </c>
      <c r="Z9" s="128">
        <v>0</v>
      </c>
      <c r="AA9" s="128">
        <v>4000</v>
      </c>
      <c r="AB9" s="128">
        <v>2000</v>
      </c>
      <c r="AC9" s="128" t="s">
        <v>5</v>
      </c>
      <c r="AD9" s="128" t="s">
        <v>5</v>
      </c>
      <c r="AE9" s="128">
        <v>1000</v>
      </c>
      <c r="AF9" s="128" t="s">
        <v>383</v>
      </c>
      <c r="AG9" s="128" t="s">
        <v>14</v>
      </c>
      <c r="AH9" s="128" t="s">
        <v>14</v>
      </c>
      <c r="AI9" s="128" t="s">
        <v>289</v>
      </c>
      <c r="AJ9" s="128" t="s">
        <v>16</v>
      </c>
      <c r="AK9" s="128" t="s">
        <v>3</v>
      </c>
      <c r="AL9" s="128" t="s">
        <v>120</v>
      </c>
      <c r="AM9" s="128" t="s">
        <v>4</v>
      </c>
      <c r="AN9" s="128" t="s">
        <v>760</v>
      </c>
      <c r="AO9" s="128" t="s">
        <v>2</v>
      </c>
      <c r="AP9" s="128" t="s">
        <v>4</v>
      </c>
      <c r="AQ9" s="128" t="s">
        <v>730</v>
      </c>
      <c r="AR9" s="128" t="s">
        <v>4</v>
      </c>
    </row>
    <row r="10" spans="1:45" x14ac:dyDescent="0.2">
      <c r="A10" s="128">
        <v>9</v>
      </c>
      <c r="B10" s="128">
        <v>4</v>
      </c>
      <c r="C10" s="128" t="s">
        <v>213</v>
      </c>
      <c r="D10" s="128">
        <v>2011</v>
      </c>
      <c r="E10" s="128">
        <v>22</v>
      </c>
      <c r="F10" s="128" t="s">
        <v>298</v>
      </c>
      <c r="G10" s="128">
        <v>0.52500000000000002</v>
      </c>
      <c r="H10" s="128" t="s">
        <v>19</v>
      </c>
      <c r="I10" s="128" t="s">
        <v>142</v>
      </c>
      <c r="J10" s="128" t="s">
        <v>137</v>
      </c>
      <c r="K10" s="128" t="s">
        <v>23</v>
      </c>
      <c r="L10" s="128" t="s">
        <v>2</v>
      </c>
      <c r="M10" s="128" t="s">
        <v>8</v>
      </c>
      <c r="N10" s="128" t="s">
        <v>10</v>
      </c>
      <c r="O10" s="128" t="s">
        <v>2</v>
      </c>
      <c r="P10" s="128" t="s">
        <v>6</v>
      </c>
      <c r="Q10" s="128" t="s">
        <v>195</v>
      </c>
      <c r="R10" s="128" t="s">
        <v>5</v>
      </c>
      <c r="S10" s="128" t="s">
        <v>274</v>
      </c>
      <c r="T10" s="128" t="s">
        <v>756</v>
      </c>
      <c r="U10" s="128">
        <v>1450</v>
      </c>
      <c r="V10" s="128">
        <v>1000</v>
      </c>
      <c r="W10" s="128">
        <v>6000</v>
      </c>
      <c r="X10" s="128" t="s">
        <v>718</v>
      </c>
      <c r="Y10" s="128">
        <v>0</v>
      </c>
      <c r="Z10" s="128">
        <v>500</v>
      </c>
      <c r="AA10" s="128">
        <v>6000</v>
      </c>
      <c r="AB10" s="128">
        <v>1000</v>
      </c>
      <c r="AC10" s="128">
        <v>100</v>
      </c>
      <c r="AD10" s="128" t="s">
        <v>5</v>
      </c>
      <c r="AE10" s="128">
        <v>15000</v>
      </c>
      <c r="AF10" s="128" t="s">
        <v>383</v>
      </c>
      <c r="AG10" s="128" t="s">
        <v>214</v>
      </c>
      <c r="AH10" s="128" t="s">
        <v>214</v>
      </c>
      <c r="AI10" s="128" t="s">
        <v>289</v>
      </c>
      <c r="AJ10" s="128" t="s">
        <v>126</v>
      </c>
      <c r="AK10" s="128" t="s">
        <v>4</v>
      </c>
      <c r="AL10" s="128" t="s">
        <v>2</v>
      </c>
      <c r="AM10" s="128" t="s">
        <v>3</v>
      </c>
      <c r="AN10" s="128" t="s">
        <v>215</v>
      </c>
      <c r="AO10" s="128" t="s">
        <v>217</v>
      </c>
      <c r="AP10" s="128" t="s">
        <v>3</v>
      </c>
      <c r="AQ10" s="128" t="s">
        <v>730</v>
      </c>
      <c r="AR10" s="128" t="s">
        <v>4</v>
      </c>
    </row>
    <row r="11" spans="1:45" x14ac:dyDescent="0.2">
      <c r="A11" s="128">
        <v>10</v>
      </c>
      <c r="B11" s="128">
        <v>4</v>
      </c>
      <c r="C11" s="128" t="s">
        <v>213</v>
      </c>
      <c r="D11" s="128">
        <v>2011</v>
      </c>
      <c r="E11" s="128">
        <v>22</v>
      </c>
      <c r="F11" s="128" t="s">
        <v>298</v>
      </c>
      <c r="G11" s="128">
        <v>0.49199999999999999</v>
      </c>
      <c r="H11" s="128" t="s">
        <v>19</v>
      </c>
      <c r="I11" s="128" t="s">
        <v>142</v>
      </c>
      <c r="J11" s="128" t="s">
        <v>137</v>
      </c>
      <c r="K11" s="128" t="s">
        <v>23</v>
      </c>
      <c r="L11" s="128" t="s">
        <v>2</v>
      </c>
      <c r="M11" s="128" t="s">
        <v>8</v>
      </c>
      <c r="N11" s="128" t="s">
        <v>10</v>
      </c>
      <c r="O11" s="128" t="s">
        <v>2</v>
      </c>
      <c r="P11" s="128" t="s">
        <v>6</v>
      </c>
      <c r="Q11" s="128" t="s">
        <v>195</v>
      </c>
      <c r="R11" s="128" t="s">
        <v>5</v>
      </c>
      <c r="S11" s="128" t="s">
        <v>274</v>
      </c>
      <c r="T11" s="128" t="s">
        <v>756</v>
      </c>
      <c r="U11" s="128">
        <v>1450</v>
      </c>
      <c r="V11" s="128">
        <v>1000</v>
      </c>
      <c r="W11" s="128">
        <v>6000</v>
      </c>
      <c r="X11" s="128" t="s">
        <v>718</v>
      </c>
      <c r="Y11" s="128">
        <v>0</v>
      </c>
      <c r="Z11" s="128">
        <v>0</v>
      </c>
      <c r="AA11" s="128">
        <v>6000</v>
      </c>
      <c r="AB11" s="128">
        <v>6000</v>
      </c>
      <c r="AC11" s="128">
        <v>100</v>
      </c>
      <c r="AD11" s="128" t="s">
        <v>5</v>
      </c>
      <c r="AE11" s="128">
        <v>15000</v>
      </c>
      <c r="AF11" s="128" t="s">
        <v>383</v>
      </c>
      <c r="AG11" s="128" t="s">
        <v>214</v>
      </c>
      <c r="AH11" s="128" t="s">
        <v>214</v>
      </c>
      <c r="AI11" s="128" t="s">
        <v>289</v>
      </c>
      <c r="AJ11" s="128" t="s">
        <v>126</v>
      </c>
      <c r="AK11" s="128" t="s">
        <v>4</v>
      </c>
      <c r="AL11" s="128" t="s">
        <v>2</v>
      </c>
      <c r="AM11" s="128" t="s">
        <v>3</v>
      </c>
      <c r="AN11" s="128" t="s">
        <v>216</v>
      </c>
      <c r="AO11" s="128" t="s">
        <v>217</v>
      </c>
      <c r="AP11" s="128" t="s">
        <v>3</v>
      </c>
      <c r="AQ11" s="128" t="s">
        <v>730</v>
      </c>
      <c r="AR11" s="128" t="s">
        <v>4</v>
      </c>
    </row>
    <row r="12" spans="1:45" x14ac:dyDescent="0.2">
      <c r="A12" s="128">
        <v>11</v>
      </c>
      <c r="B12" s="128">
        <v>5</v>
      </c>
      <c r="C12" s="128" t="s">
        <v>720</v>
      </c>
      <c r="D12" s="128">
        <v>2018</v>
      </c>
      <c r="E12" s="128">
        <v>30</v>
      </c>
      <c r="F12" s="128" t="s">
        <v>298</v>
      </c>
      <c r="G12" s="128">
        <v>-2.7E-2</v>
      </c>
      <c r="H12" s="128" t="s">
        <v>19</v>
      </c>
      <c r="I12" s="128" t="s">
        <v>2</v>
      </c>
      <c r="J12" s="128" t="s">
        <v>137</v>
      </c>
      <c r="K12" s="128" t="s">
        <v>23</v>
      </c>
      <c r="L12" s="128" t="s">
        <v>117</v>
      </c>
      <c r="M12" s="128" t="s">
        <v>8</v>
      </c>
      <c r="N12" s="128" t="s">
        <v>10</v>
      </c>
      <c r="O12" s="128" t="s">
        <v>8</v>
      </c>
      <c r="P12" s="128" t="s">
        <v>7</v>
      </c>
      <c r="Q12" s="128" t="s">
        <v>196</v>
      </c>
      <c r="R12" s="128" t="s">
        <v>152</v>
      </c>
      <c r="S12" s="128" t="s">
        <v>274</v>
      </c>
      <c r="T12" s="128" t="s">
        <v>756</v>
      </c>
      <c r="U12" s="128">
        <v>1000</v>
      </c>
      <c r="V12" s="128">
        <v>1000</v>
      </c>
      <c r="W12" s="128">
        <v>1460</v>
      </c>
      <c r="X12" s="128" t="s">
        <v>718</v>
      </c>
      <c r="Y12" s="128">
        <v>0</v>
      </c>
      <c r="Z12" s="128">
        <v>0</v>
      </c>
      <c r="AA12" s="128">
        <v>1460</v>
      </c>
      <c r="AB12" s="128">
        <v>1460</v>
      </c>
      <c r="AC12" s="128">
        <v>100</v>
      </c>
      <c r="AD12" s="128" t="s">
        <v>723</v>
      </c>
      <c r="AE12" s="128" t="s">
        <v>5</v>
      </c>
      <c r="AF12" s="128" t="s">
        <v>382</v>
      </c>
      <c r="AG12" s="128" t="s">
        <v>12</v>
      </c>
      <c r="AH12" s="128" t="s">
        <v>12</v>
      </c>
      <c r="AI12" s="128" t="s">
        <v>289</v>
      </c>
      <c r="AJ12" s="128" t="s">
        <v>126</v>
      </c>
      <c r="AK12" s="128" t="s">
        <v>4</v>
      </c>
      <c r="AL12" s="128" t="s">
        <v>2</v>
      </c>
      <c r="AM12" s="128" t="s">
        <v>3</v>
      </c>
      <c r="AN12" s="128" t="s">
        <v>2</v>
      </c>
      <c r="AO12" s="128" t="s">
        <v>2</v>
      </c>
      <c r="AP12" s="128" t="s">
        <v>4</v>
      </c>
      <c r="AQ12" s="128" t="s">
        <v>1</v>
      </c>
      <c r="AR12" s="128" t="s">
        <v>4</v>
      </c>
    </row>
    <row r="13" spans="1:45" x14ac:dyDescent="0.2">
      <c r="A13" s="128">
        <v>12</v>
      </c>
      <c r="B13" s="128">
        <v>6</v>
      </c>
      <c r="C13" s="128" t="s">
        <v>724</v>
      </c>
      <c r="D13" s="128">
        <v>2018</v>
      </c>
      <c r="E13" s="128">
        <v>38</v>
      </c>
      <c r="F13" s="128" t="s">
        <v>298</v>
      </c>
      <c r="G13" s="128">
        <v>-0.16600000000000001</v>
      </c>
      <c r="H13" s="128" t="s">
        <v>19</v>
      </c>
      <c r="I13" s="128" t="s">
        <v>2</v>
      </c>
      <c r="J13" s="128" t="s">
        <v>137</v>
      </c>
      <c r="K13" s="128" t="s">
        <v>23</v>
      </c>
      <c r="L13" s="128" t="s">
        <v>117</v>
      </c>
      <c r="M13" s="128" t="s">
        <v>8</v>
      </c>
      <c r="N13" s="128" t="s">
        <v>10</v>
      </c>
      <c r="O13" s="128" t="s">
        <v>8</v>
      </c>
      <c r="P13" s="128" t="s">
        <v>7</v>
      </c>
      <c r="Q13" s="128" t="s">
        <v>726</v>
      </c>
      <c r="R13" s="128" t="s">
        <v>152</v>
      </c>
      <c r="S13" s="128" t="s">
        <v>274</v>
      </c>
      <c r="T13" s="128" t="s">
        <v>756</v>
      </c>
      <c r="U13" s="128">
        <v>1000</v>
      </c>
      <c r="V13" s="128">
        <v>1000</v>
      </c>
      <c r="W13" s="128">
        <v>1700</v>
      </c>
      <c r="X13" s="128" t="s">
        <v>718</v>
      </c>
      <c r="Y13" s="128">
        <v>0</v>
      </c>
      <c r="Z13" s="128">
        <v>0</v>
      </c>
      <c r="AA13" s="128">
        <v>1700</v>
      </c>
      <c r="AB13" s="128">
        <v>1700</v>
      </c>
      <c r="AC13" s="128">
        <v>100</v>
      </c>
      <c r="AD13" s="128" t="s">
        <v>723</v>
      </c>
      <c r="AE13" s="128" t="s">
        <v>5</v>
      </c>
      <c r="AF13" s="128" t="s">
        <v>382</v>
      </c>
      <c r="AG13" s="128" t="s">
        <v>12</v>
      </c>
      <c r="AH13" s="128" t="s">
        <v>12</v>
      </c>
      <c r="AI13" s="128" t="s">
        <v>289</v>
      </c>
      <c r="AJ13" s="128" t="s">
        <v>126</v>
      </c>
      <c r="AK13" s="128" t="s">
        <v>4</v>
      </c>
      <c r="AL13" s="128" t="s">
        <v>2</v>
      </c>
      <c r="AM13" s="128" t="s">
        <v>3</v>
      </c>
      <c r="AN13" s="128" t="s">
        <v>2</v>
      </c>
      <c r="AO13" s="128" t="s">
        <v>727</v>
      </c>
      <c r="AP13" s="128" t="s">
        <v>4</v>
      </c>
      <c r="AQ13" s="128" t="s">
        <v>1</v>
      </c>
      <c r="AR13" s="128" t="s">
        <v>4</v>
      </c>
    </row>
    <row r="14" spans="1:45" x14ac:dyDescent="0.2">
      <c r="A14" s="128">
        <v>13</v>
      </c>
      <c r="B14" s="128">
        <v>7</v>
      </c>
      <c r="C14" s="128" t="s">
        <v>87</v>
      </c>
      <c r="D14" s="128">
        <v>2012</v>
      </c>
      <c r="E14" s="128">
        <v>96</v>
      </c>
      <c r="F14" s="128" t="s">
        <v>298</v>
      </c>
      <c r="G14" s="128">
        <v>0.29336402700000003</v>
      </c>
      <c r="H14" s="128" t="s">
        <v>19</v>
      </c>
      <c r="I14" s="128" t="s">
        <v>2</v>
      </c>
      <c r="J14" s="128" t="s">
        <v>137</v>
      </c>
      <c r="K14" s="128" t="s">
        <v>18</v>
      </c>
      <c r="L14" s="128" t="s">
        <v>2</v>
      </c>
      <c r="M14" s="128" t="s">
        <v>20</v>
      </c>
      <c r="N14" s="128" t="s">
        <v>52</v>
      </c>
      <c r="O14" s="128" t="s">
        <v>2</v>
      </c>
      <c r="P14" s="128" t="s">
        <v>6</v>
      </c>
      <c r="Q14" s="128" t="s">
        <v>193</v>
      </c>
      <c r="R14" s="128" t="s">
        <v>5</v>
      </c>
      <c r="S14" s="128" t="s">
        <v>274</v>
      </c>
      <c r="T14" s="128" t="s">
        <v>756</v>
      </c>
      <c r="U14" s="128" t="s">
        <v>2</v>
      </c>
      <c r="V14" s="128">
        <v>1000</v>
      </c>
      <c r="W14" s="128" t="s">
        <v>5</v>
      </c>
      <c r="X14" s="128" t="s">
        <v>5</v>
      </c>
      <c r="Y14" s="128">
        <v>0</v>
      </c>
      <c r="Z14" s="128">
        <v>0</v>
      </c>
      <c r="AA14" s="128" t="s">
        <v>5</v>
      </c>
      <c r="AB14" s="128" t="s">
        <v>194</v>
      </c>
      <c r="AC14" s="128">
        <v>100</v>
      </c>
      <c r="AD14" s="128" t="s">
        <v>5</v>
      </c>
      <c r="AE14" s="128" t="s">
        <v>286</v>
      </c>
      <c r="AF14" s="128" t="s">
        <v>383</v>
      </c>
      <c r="AG14" s="128" t="s">
        <v>13</v>
      </c>
      <c r="AH14" s="128" t="s">
        <v>13</v>
      </c>
      <c r="AI14" s="128" t="s">
        <v>289</v>
      </c>
      <c r="AJ14" s="128" t="s">
        <v>16</v>
      </c>
      <c r="AK14" s="128" t="s">
        <v>4</v>
      </c>
      <c r="AL14" s="128" t="s">
        <v>2</v>
      </c>
      <c r="AM14" s="128" t="s">
        <v>3</v>
      </c>
      <c r="AN14" s="128" t="s">
        <v>315</v>
      </c>
      <c r="AO14" s="128" t="s">
        <v>2</v>
      </c>
      <c r="AP14" s="128" t="s">
        <v>4</v>
      </c>
      <c r="AQ14" s="128" t="s">
        <v>730</v>
      </c>
      <c r="AR14" s="128" t="s">
        <v>4</v>
      </c>
    </row>
    <row r="15" spans="1:45" x14ac:dyDescent="0.2">
      <c r="A15" s="128">
        <v>14</v>
      </c>
      <c r="B15" s="128">
        <v>7</v>
      </c>
      <c r="C15" s="128" t="s">
        <v>87</v>
      </c>
      <c r="D15" s="128">
        <v>2012</v>
      </c>
      <c r="E15" s="128">
        <v>96</v>
      </c>
      <c r="F15" s="128" t="s">
        <v>298</v>
      </c>
      <c r="G15" s="128">
        <v>0.31073399899999998</v>
      </c>
      <c r="H15" s="128" t="s">
        <v>19</v>
      </c>
      <c r="I15" s="128" t="s">
        <v>2</v>
      </c>
      <c r="J15" s="128" t="s">
        <v>137</v>
      </c>
      <c r="K15" s="128" t="s">
        <v>23</v>
      </c>
      <c r="L15" s="128" t="s">
        <v>2</v>
      </c>
      <c r="M15" s="128" t="s">
        <v>8</v>
      </c>
      <c r="N15" s="128" t="s">
        <v>10</v>
      </c>
      <c r="O15" s="128" t="s">
        <v>2</v>
      </c>
      <c r="P15" s="128" t="s">
        <v>6</v>
      </c>
      <c r="Q15" s="128" t="s">
        <v>193</v>
      </c>
      <c r="R15" s="128" t="s">
        <v>5</v>
      </c>
      <c r="S15" s="128" t="s">
        <v>274</v>
      </c>
      <c r="T15" s="128" t="s">
        <v>756</v>
      </c>
      <c r="U15" s="128" t="s">
        <v>2</v>
      </c>
      <c r="V15" s="128">
        <v>1000</v>
      </c>
      <c r="W15" s="128" t="s">
        <v>5</v>
      </c>
      <c r="X15" s="128" t="s">
        <v>5</v>
      </c>
      <c r="Y15" s="128">
        <v>0</v>
      </c>
      <c r="Z15" s="128">
        <v>0</v>
      </c>
      <c r="AA15" s="128" t="s">
        <v>5</v>
      </c>
      <c r="AB15" s="128" t="s">
        <v>194</v>
      </c>
      <c r="AC15" s="128">
        <v>100</v>
      </c>
      <c r="AD15" s="128" t="s">
        <v>5</v>
      </c>
      <c r="AE15" s="128" t="s">
        <v>286</v>
      </c>
      <c r="AF15" s="128" t="s">
        <v>383</v>
      </c>
      <c r="AG15" s="128" t="s">
        <v>13</v>
      </c>
      <c r="AH15" s="128" t="s">
        <v>13</v>
      </c>
      <c r="AI15" s="128" t="s">
        <v>289</v>
      </c>
      <c r="AJ15" s="128" t="s">
        <v>16</v>
      </c>
      <c r="AK15" s="128" t="s">
        <v>4</v>
      </c>
      <c r="AL15" s="128" t="s">
        <v>2</v>
      </c>
      <c r="AM15" s="128" t="s">
        <v>3</v>
      </c>
      <c r="AN15" s="128" t="s">
        <v>315</v>
      </c>
      <c r="AO15" s="128" t="s">
        <v>2</v>
      </c>
      <c r="AP15" s="128" t="s">
        <v>4</v>
      </c>
      <c r="AQ15" s="128" t="s">
        <v>730</v>
      </c>
      <c r="AR15" s="128" t="s">
        <v>4</v>
      </c>
    </row>
    <row r="16" spans="1:45" x14ac:dyDescent="0.2">
      <c r="A16" s="128">
        <v>15</v>
      </c>
      <c r="B16" s="128">
        <v>8</v>
      </c>
      <c r="C16" s="128" t="s">
        <v>106</v>
      </c>
      <c r="D16" s="128">
        <v>2019</v>
      </c>
      <c r="E16" s="128">
        <v>70</v>
      </c>
      <c r="F16" s="128" t="s">
        <v>298</v>
      </c>
      <c r="G16" s="128">
        <v>0.25</v>
      </c>
      <c r="H16" s="128" t="s">
        <v>19</v>
      </c>
      <c r="I16" s="128" t="s">
        <v>2</v>
      </c>
      <c r="J16" s="128" t="s">
        <v>137</v>
      </c>
      <c r="K16" s="128" t="s">
        <v>2</v>
      </c>
      <c r="L16" s="128" t="s">
        <v>2</v>
      </c>
      <c r="M16" s="128" t="s">
        <v>2</v>
      </c>
      <c r="N16" s="128" t="s">
        <v>52</v>
      </c>
      <c r="O16" s="128" t="s">
        <v>52</v>
      </c>
      <c r="P16" s="128" t="s">
        <v>6</v>
      </c>
      <c r="Q16" s="128" t="s">
        <v>2</v>
      </c>
      <c r="R16" s="128" t="s">
        <v>2</v>
      </c>
      <c r="S16" s="128" t="s">
        <v>274</v>
      </c>
      <c r="T16" s="128" t="s">
        <v>756</v>
      </c>
      <c r="U16" s="128" t="s">
        <v>2</v>
      </c>
      <c r="V16" s="128" t="s">
        <v>2</v>
      </c>
      <c r="W16" s="128" t="s">
        <v>2</v>
      </c>
      <c r="X16" s="128" t="s">
        <v>718</v>
      </c>
      <c r="Y16" s="128" t="s">
        <v>2</v>
      </c>
      <c r="Z16" s="128" t="s">
        <v>2</v>
      </c>
      <c r="AA16" s="128" t="s">
        <v>2</v>
      </c>
      <c r="AB16" s="128" t="s">
        <v>2</v>
      </c>
      <c r="AC16" s="128" t="s">
        <v>2</v>
      </c>
      <c r="AD16" s="128" t="s">
        <v>2</v>
      </c>
      <c r="AE16" s="128" t="s">
        <v>2</v>
      </c>
      <c r="AF16" s="128" t="s">
        <v>382</v>
      </c>
      <c r="AG16" s="128" t="s">
        <v>12</v>
      </c>
      <c r="AH16" s="128" t="s">
        <v>12</v>
      </c>
      <c r="AI16" s="128" t="s">
        <v>289</v>
      </c>
      <c r="AJ16" s="128" t="s">
        <v>2</v>
      </c>
      <c r="AK16" s="128" t="s">
        <v>4</v>
      </c>
      <c r="AL16" s="128" t="s">
        <v>2</v>
      </c>
      <c r="AM16" s="128" t="s">
        <v>2</v>
      </c>
      <c r="AN16" s="128" t="s">
        <v>2</v>
      </c>
      <c r="AO16" s="128" t="s">
        <v>2</v>
      </c>
      <c r="AP16" s="128" t="s">
        <v>2</v>
      </c>
      <c r="AQ16" s="128" t="s">
        <v>2</v>
      </c>
      <c r="AR16" s="128" t="s">
        <v>3</v>
      </c>
    </row>
    <row r="17" spans="1:44" x14ac:dyDescent="0.2">
      <c r="A17" s="128">
        <v>16</v>
      </c>
      <c r="B17" s="128">
        <v>8</v>
      </c>
      <c r="C17" s="128" t="s">
        <v>106</v>
      </c>
      <c r="D17" s="128">
        <v>2019</v>
      </c>
      <c r="E17" s="128">
        <v>70</v>
      </c>
      <c r="F17" s="128" t="s">
        <v>298</v>
      </c>
      <c r="G17" s="128">
        <v>0.15</v>
      </c>
      <c r="H17" s="128" t="s">
        <v>19</v>
      </c>
      <c r="I17" s="128" t="s">
        <v>2</v>
      </c>
      <c r="J17" s="128" t="s">
        <v>137</v>
      </c>
      <c r="K17" s="128" t="s">
        <v>2</v>
      </c>
      <c r="L17" s="128" t="s">
        <v>8</v>
      </c>
      <c r="M17" s="128" t="s">
        <v>8</v>
      </c>
      <c r="N17" s="128" t="s">
        <v>10</v>
      </c>
      <c r="O17" s="128" t="s">
        <v>10</v>
      </c>
      <c r="P17" s="128" t="s">
        <v>6</v>
      </c>
      <c r="Q17" s="128" t="s">
        <v>2</v>
      </c>
      <c r="R17" s="128" t="s">
        <v>2</v>
      </c>
      <c r="S17" s="128" t="s">
        <v>274</v>
      </c>
      <c r="T17" s="128" t="s">
        <v>756</v>
      </c>
      <c r="U17" s="128" t="s">
        <v>2</v>
      </c>
      <c r="V17" s="128" t="s">
        <v>2</v>
      </c>
      <c r="W17" s="128" t="s">
        <v>2</v>
      </c>
      <c r="X17" s="128" t="s">
        <v>718</v>
      </c>
      <c r="Y17" s="128" t="s">
        <v>2</v>
      </c>
      <c r="Z17" s="128" t="s">
        <v>2</v>
      </c>
      <c r="AA17" s="128" t="s">
        <v>2</v>
      </c>
      <c r="AB17" s="128" t="s">
        <v>2</v>
      </c>
      <c r="AC17" s="128" t="s">
        <v>2</v>
      </c>
      <c r="AD17" s="128" t="s">
        <v>2</v>
      </c>
      <c r="AE17" s="128" t="s">
        <v>2</v>
      </c>
      <c r="AF17" s="128" t="s">
        <v>382</v>
      </c>
      <c r="AG17" s="128" t="s">
        <v>12</v>
      </c>
      <c r="AH17" s="128" t="s">
        <v>12</v>
      </c>
      <c r="AI17" s="128" t="s">
        <v>289</v>
      </c>
      <c r="AJ17" s="128" t="s">
        <v>2</v>
      </c>
      <c r="AK17" s="128" t="s">
        <v>4</v>
      </c>
      <c r="AL17" s="128" t="s">
        <v>2</v>
      </c>
      <c r="AM17" s="128" t="s">
        <v>2</v>
      </c>
      <c r="AN17" s="128" t="s">
        <v>2</v>
      </c>
      <c r="AO17" s="128" t="s">
        <v>2</v>
      </c>
      <c r="AP17" s="128" t="s">
        <v>2</v>
      </c>
      <c r="AQ17" s="128" t="s">
        <v>2</v>
      </c>
      <c r="AR17" s="128" t="s">
        <v>3</v>
      </c>
    </row>
    <row r="18" spans="1:44" x14ac:dyDescent="0.2">
      <c r="A18" s="128">
        <v>17</v>
      </c>
      <c r="B18" s="128">
        <v>8</v>
      </c>
      <c r="C18" s="128" t="s">
        <v>106</v>
      </c>
      <c r="D18" s="128">
        <v>2019</v>
      </c>
      <c r="E18" s="128">
        <v>70</v>
      </c>
      <c r="F18" s="128" t="s">
        <v>298</v>
      </c>
      <c r="G18" s="128">
        <v>0.11</v>
      </c>
      <c r="H18" s="128" t="s">
        <v>19</v>
      </c>
      <c r="I18" s="128" t="s">
        <v>2</v>
      </c>
      <c r="J18" s="128" t="s">
        <v>137</v>
      </c>
      <c r="K18" s="128" t="s">
        <v>2</v>
      </c>
      <c r="L18" s="128" t="s">
        <v>2</v>
      </c>
      <c r="M18" s="128" t="s">
        <v>2</v>
      </c>
      <c r="N18" s="128" t="s">
        <v>2</v>
      </c>
      <c r="O18" s="128" t="s">
        <v>2</v>
      </c>
      <c r="P18" s="128" t="s">
        <v>6</v>
      </c>
      <c r="Q18" s="128" t="s">
        <v>2</v>
      </c>
      <c r="R18" s="128" t="s">
        <v>2</v>
      </c>
      <c r="S18" s="128" t="s">
        <v>274</v>
      </c>
      <c r="T18" s="128" t="s">
        <v>756</v>
      </c>
      <c r="U18" s="128" t="s">
        <v>2</v>
      </c>
      <c r="V18" s="128" t="s">
        <v>2</v>
      </c>
      <c r="W18" s="128" t="s">
        <v>2</v>
      </c>
      <c r="X18" s="128" t="s">
        <v>718</v>
      </c>
      <c r="Y18" s="128" t="s">
        <v>2</v>
      </c>
      <c r="Z18" s="128" t="s">
        <v>2</v>
      </c>
      <c r="AA18" s="128" t="s">
        <v>2</v>
      </c>
      <c r="AB18" s="128" t="s">
        <v>2</v>
      </c>
      <c r="AC18" s="128" t="s">
        <v>2</v>
      </c>
      <c r="AD18" s="128" t="s">
        <v>2</v>
      </c>
      <c r="AE18" s="128" t="s">
        <v>2</v>
      </c>
      <c r="AF18" s="128" t="s">
        <v>383</v>
      </c>
      <c r="AG18" s="128" t="s">
        <v>127</v>
      </c>
      <c r="AH18" s="128" t="s">
        <v>363</v>
      </c>
      <c r="AI18" s="128" t="s">
        <v>289</v>
      </c>
      <c r="AJ18" s="128" t="s">
        <v>2</v>
      </c>
      <c r="AK18" s="128" t="s">
        <v>4</v>
      </c>
      <c r="AL18" s="128" t="s">
        <v>2</v>
      </c>
      <c r="AM18" s="128" t="s">
        <v>2</v>
      </c>
      <c r="AN18" s="128" t="s">
        <v>2</v>
      </c>
      <c r="AO18" s="128" t="s">
        <v>2</v>
      </c>
      <c r="AP18" s="128" t="s">
        <v>2</v>
      </c>
      <c r="AQ18" s="128" t="s">
        <v>2</v>
      </c>
      <c r="AR18" s="128" t="s">
        <v>3</v>
      </c>
    </row>
    <row r="19" spans="1:44" x14ac:dyDescent="0.2">
      <c r="A19" s="128">
        <v>18</v>
      </c>
      <c r="B19" s="128">
        <v>8</v>
      </c>
      <c r="C19" s="128" t="s">
        <v>106</v>
      </c>
      <c r="D19" s="128">
        <v>2019</v>
      </c>
      <c r="E19" s="128">
        <v>70</v>
      </c>
      <c r="F19" s="128" t="s">
        <v>298</v>
      </c>
      <c r="G19" s="128">
        <v>0.12</v>
      </c>
      <c r="H19" s="128" t="s">
        <v>19</v>
      </c>
      <c r="I19" s="128" t="s">
        <v>2</v>
      </c>
      <c r="J19" s="128" t="s">
        <v>137</v>
      </c>
      <c r="K19" s="128" t="s">
        <v>2</v>
      </c>
      <c r="L19" s="128" t="s">
        <v>2</v>
      </c>
      <c r="M19" s="128" t="s">
        <v>2</v>
      </c>
      <c r="N19" s="128" t="s">
        <v>2</v>
      </c>
      <c r="O19" s="128" t="s">
        <v>2</v>
      </c>
      <c r="P19" s="128" t="s">
        <v>6</v>
      </c>
      <c r="Q19" s="128" t="s">
        <v>2</v>
      </c>
      <c r="R19" s="128" t="s">
        <v>2</v>
      </c>
      <c r="S19" s="128" t="s">
        <v>274</v>
      </c>
      <c r="T19" s="128" t="s">
        <v>756</v>
      </c>
      <c r="U19" s="128" t="s">
        <v>2</v>
      </c>
      <c r="V19" s="128" t="s">
        <v>2</v>
      </c>
      <c r="W19" s="128" t="s">
        <v>2</v>
      </c>
      <c r="X19" s="128" t="s">
        <v>718</v>
      </c>
      <c r="Y19" s="128" t="s">
        <v>2</v>
      </c>
      <c r="Z19" s="128" t="s">
        <v>2</v>
      </c>
      <c r="AA19" s="128" t="s">
        <v>2</v>
      </c>
      <c r="AB19" s="128" t="s">
        <v>2</v>
      </c>
      <c r="AC19" s="128" t="s">
        <v>2</v>
      </c>
      <c r="AD19" s="128" t="s">
        <v>2</v>
      </c>
      <c r="AE19" s="128" t="s">
        <v>2</v>
      </c>
      <c r="AF19" s="128" t="s">
        <v>383</v>
      </c>
      <c r="AG19" s="128" t="s">
        <v>128</v>
      </c>
      <c r="AH19" s="128" t="s">
        <v>364</v>
      </c>
      <c r="AI19" s="128" t="s">
        <v>289</v>
      </c>
      <c r="AJ19" s="128" t="s">
        <v>2</v>
      </c>
      <c r="AK19" s="128" t="s">
        <v>4</v>
      </c>
      <c r="AL19" s="128" t="s">
        <v>2</v>
      </c>
      <c r="AM19" s="128" t="s">
        <v>2</v>
      </c>
      <c r="AN19" s="128" t="s">
        <v>2</v>
      </c>
      <c r="AO19" s="128" t="s">
        <v>2</v>
      </c>
      <c r="AP19" s="128" t="s">
        <v>2</v>
      </c>
      <c r="AQ19" s="128" t="s">
        <v>2</v>
      </c>
      <c r="AR19" s="128" t="s">
        <v>3</v>
      </c>
    </row>
    <row r="20" spans="1:44" x14ac:dyDescent="0.2">
      <c r="A20" s="128">
        <v>19</v>
      </c>
      <c r="B20" s="128">
        <v>8</v>
      </c>
      <c r="C20" s="128" t="s">
        <v>106</v>
      </c>
      <c r="D20" s="128">
        <v>2019</v>
      </c>
      <c r="E20" s="128">
        <v>70</v>
      </c>
      <c r="F20" s="128" t="s">
        <v>298</v>
      </c>
      <c r="G20" s="128">
        <v>-0.01</v>
      </c>
      <c r="H20" s="128" t="s">
        <v>19</v>
      </c>
      <c r="I20" s="128" t="s">
        <v>2</v>
      </c>
      <c r="J20" s="128" t="s">
        <v>137</v>
      </c>
      <c r="K20" s="128" t="s">
        <v>2</v>
      </c>
      <c r="L20" s="128" t="s">
        <v>2</v>
      </c>
      <c r="M20" s="128" t="s">
        <v>2</v>
      </c>
      <c r="N20" s="128" t="s">
        <v>2</v>
      </c>
      <c r="O20" s="128" t="s">
        <v>2</v>
      </c>
      <c r="P20" s="128" t="s">
        <v>6</v>
      </c>
      <c r="Q20" s="128" t="s">
        <v>2</v>
      </c>
      <c r="R20" s="128" t="s">
        <v>2</v>
      </c>
      <c r="S20" s="128" t="s">
        <v>274</v>
      </c>
      <c r="T20" s="128" t="s">
        <v>756</v>
      </c>
      <c r="U20" s="128" t="s">
        <v>2</v>
      </c>
      <c r="V20" s="128" t="s">
        <v>2</v>
      </c>
      <c r="W20" s="128" t="s">
        <v>2</v>
      </c>
      <c r="X20" s="128" t="s">
        <v>718</v>
      </c>
      <c r="Y20" s="128" t="s">
        <v>2</v>
      </c>
      <c r="Z20" s="128" t="s">
        <v>2</v>
      </c>
      <c r="AA20" s="128" t="s">
        <v>2</v>
      </c>
      <c r="AB20" s="128" t="s">
        <v>2</v>
      </c>
      <c r="AC20" s="128" t="s">
        <v>2</v>
      </c>
      <c r="AD20" s="128" t="s">
        <v>2</v>
      </c>
      <c r="AE20" s="128" t="s">
        <v>2</v>
      </c>
      <c r="AF20" s="128" t="s">
        <v>383</v>
      </c>
      <c r="AG20" s="128" t="s">
        <v>105</v>
      </c>
      <c r="AH20" s="128" t="s">
        <v>365</v>
      </c>
      <c r="AI20" s="128" t="s">
        <v>289</v>
      </c>
      <c r="AJ20" s="128" t="s">
        <v>2</v>
      </c>
      <c r="AK20" s="128" t="s">
        <v>4</v>
      </c>
      <c r="AL20" s="128" t="s">
        <v>2</v>
      </c>
      <c r="AM20" s="128" t="s">
        <v>2</v>
      </c>
      <c r="AN20" s="128" t="s">
        <v>2</v>
      </c>
      <c r="AO20" s="128" t="s">
        <v>2</v>
      </c>
      <c r="AP20" s="128" t="s">
        <v>2</v>
      </c>
      <c r="AQ20" s="128" t="s">
        <v>2</v>
      </c>
      <c r="AR20" s="128" t="s">
        <v>3</v>
      </c>
    </row>
    <row r="21" spans="1:44" x14ac:dyDescent="0.2">
      <c r="A21" s="128">
        <v>20</v>
      </c>
      <c r="B21" s="128">
        <v>9</v>
      </c>
      <c r="C21" s="128" t="s">
        <v>676</v>
      </c>
      <c r="D21" s="128">
        <v>2010</v>
      </c>
      <c r="E21" s="128">
        <v>40</v>
      </c>
      <c r="F21" s="128" t="s">
        <v>298</v>
      </c>
      <c r="G21" s="128">
        <v>0.52</v>
      </c>
      <c r="H21" s="128" t="s">
        <v>19</v>
      </c>
      <c r="I21" s="128" t="s">
        <v>678</v>
      </c>
      <c r="J21" s="128" t="s">
        <v>137</v>
      </c>
      <c r="K21" s="128" t="s">
        <v>18</v>
      </c>
      <c r="L21" s="128" t="s">
        <v>2</v>
      </c>
      <c r="M21" s="128" t="s">
        <v>20</v>
      </c>
      <c r="N21" s="128" t="s">
        <v>52</v>
      </c>
      <c r="O21" s="128" t="s">
        <v>2</v>
      </c>
      <c r="P21" s="128" t="s">
        <v>6</v>
      </c>
      <c r="Q21" s="128" t="s">
        <v>679</v>
      </c>
      <c r="R21" s="128" t="s">
        <v>5</v>
      </c>
      <c r="S21" s="128" t="s">
        <v>680</v>
      </c>
      <c r="T21" s="128" t="s">
        <v>254</v>
      </c>
      <c r="U21" s="128">
        <v>2000</v>
      </c>
      <c r="V21" s="128">
        <v>1000</v>
      </c>
      <c r="W21" s="128">
        <v>1500</v>
      </c>
      <c r="X21" s="128" t="s">
        <v>718</v>
      </c>
      <c r="Y21" s="128">
        <v>0</v>
      </c>
      <c r="Z21" s="128">
        <v>500</v>
      </c>
      <c r="AA21" s="128">
        <v>1500</v>
      </c>
      <c r="AB21" s="128">
        <v>1000</v>
      </c>
      <c r="AC21" s="128">
        <v>200</v>
      </c>
      <c r="AD21" s="128" t="s">
        <v>5</v>
      </c>
      <c r="AE21" s="128" t="s">
        <v>5</v>
      </c>
      <c r="AF21" s="128" t="s">
        <v>383</v>
      </c>
      <c r="AG21" s="128" t="s">
        <v>214</v>
      </c>
      <c r="AH21" s="128" t="s">
        <v>214</v>
      </c>
      <c r="AI21" s="128" t="s">
        <v>289</v>
      </c>
      <c r="AJ21" s="128" t="s">
        <v>126</v>
      </c>
      <c r="AK21" s="128" t="s">
        <v>4</v>
      </c>
      <c r="AL21" s="128" t="s">
        <v>2</v>
      </c>
      <c r="AM21" s="128" t="s">
        <v>5</v>
      </c>
      <c r="AN21" s="128" t="s">
        <v>2</v>
      </c>
      <c r="AO21" s="128" t="s">
        <v>2</v>
      </c>
      <c r="AP21" s="128" t="s">
        <v>3</v>
      </c>
      <c r="AQ21" s="128" t="s">
        <v>730</v>
      </c>
      <c r="AR21" s="128" t="s">
        <v>3</v>
      </c>
    </row>
    <row r="22" spans="1:44" x14ac:dyDescent="0.2">
      <c r="A22" s="128">
        <v>21</v>
      </c>
      <c r="B22" s="128">
        <v>9</v>
      </c>
      <c r="C22" s="128" t="s">
        <v>676</v>
      </c>
      <c r="D22" s="128">
        <v>2010</v>
      </c>
      <c r="E22" s="128">
        <v>40</v>
      </c>
      <c r="F22" s="128" t="s">
        <v>298</v>
      </c>
      <c r="G22" s="128">
        <v>0.25</v>
      </c>
      <c r="H22" s="128" t="s">
        <v>19</v>
      </c>
      <c r="I22" s="128" t="s">
        <v>678</v>
      </c>
      <c r="J22" s="128" t="s">
        <v>137</v>
      </c>
      <c r="K22" s="128" t="s">
        <v>18</v>
      </c>
      <c r="L22" s="128" t="s">
        <v>2</v>
      </c>
      <c r="M22" s="128" t="s">
        <v>27</v>
      </c>
      <c r="N22" s="128" t="s">
        <v>52</v>
      </c>
      <c r="O22" s="128" t="s">
        <v>2</v>
      </c>
      <c r="P22" s="128" t="s">
        <v>6</v>
      </c>
      <c r="Q22" s="128" t="s">
        <v>679</v>
      </c>
      <c r="R22" s="128" t="s">
        <v>5</v>
      </c>
      <c r="S22" s="128" t="s">
        <v>680</v>
      </c>
      <c r="T22" s="128" t="s">
        <v>254</v>
      </c>
      <c r="U22" s="128">
        <v>2000</v>
      </c>
      <c r="V22" s="128">
        <v>1000</v>
      </c>
      <c r="W22" s="128">
        <v>1500</v>
      </c>
      <c r="X22" s="128" t="s">
        <v>718</v>
      </c>
      <c r="Y22" s="128">
        <v>0</v>
      </c>
      <c r="Z22" s="128">
        <v>500</v>
      </c>
      <c r="AA22" s="128">
        <v>1500</v>
      </c>
      <c r="AB22" s="128">
        <v>1000</v>
      </c>
      <c r="AC22" s="128">
        <v>200</v>
      </c>
      <c r="AD22" s="128" t="s">
        <v>5</v>
      </c>
      <c r="AE22" s="128" t="s">
        <v>5</v>
      </c>
      <c r="AF22" s="128" t="s">
        <v>383</v>
      </c>
      <c r="AG22" s="128" t="s">
        <v>214</v>
      </c>
      <c r="AH22" s="128" t="s">
        <v>214</v>
      </c>
      <c r="AI22" s="128" t="s">
        <v>289</v>
      </c>
      <c r="AJ22" s="128" t="s">
        <v>126</v>
      </c>
      <c r="AK22" s="128" t="s">
        <v>4</v>
      </c>
      <c r="AL22" s="128" t="s">
        <v>2</v>
      </c>
      <c r="AM22" s="128" t="s">
        <v>5</v>
      </c>
      <c r="AN22" s="128" t="s">
        <v>2</v>
      </c>
      <c r="AO22" s="128" t="s">
        <v>2</v>
      </c>
      <c r="AP22" s="128" t="s">
        <v>3</v>
      </c>
      <c r="AQ22" s="128" t="s">
        <v>730</v>
      </c>
      <c r="AR22" s="128" t="s">
        <v>3</v>
      </c>
    </row>
    <row r="23" spans="1:44" x14ac:dyDescent="0.2">
      <c r="A23" s="128">
        <v>22</v>
      </c>
      <c r="B23" s="128">
        <v>9</v>
      </c>
      <c r="C23" s="128" t="s">
        <v>676</v>
      </c>
      <c r="D23" s="128">
        <v>2010</v>
      </c>
      <c r="E23" s="128">
        <v>40</v>
      </c>
      <c r="F23" s="128" t="s">
        <v>298</v>
      </c>
      <c r="G23" s="128">
        <v>-0.11</v>
      </c>
      <c r="H23" s="128" t="s">
        <v>19</v>
      </c>
      <c r="I23" s="128" t="s">
        <v>678</v>
      </c>
      <c r="J23" s="128" t="s">
        <v>137</v>
      </c>
      <c r="K23" s="128" t="s">
        <v>23</v>
      </c>
      <c r="L23" s="128" t="s">
        <v>2</v>
      </c>
      <c r="M23" s="128" t="s">
        <v>8</v>
      </c>
      <c r="N23" s="128" t="s">
        <v>10</v>
      </c>
      <c r="O23" s="128" t="s">
        <v>2</v>
      </c>
      <c r="P23" s="128" t="s">
        <v>6</v>
      </c>
      <c r="Q23" s="128" t="s">
        <v>679</v>
      </c>
      <c r="R23" s="128" t="s">
        <v>5</v>
      </c>
      <c r="S23" s="128" t="s">
        <v>680</v>
      </c>
      <c r="T23" s="128" t="s">
        <v>254</v>
      </c>
      <c r="U23" s="128">
        <v>2000</v>
      </c>
      <c r="V23" s="128">
        <v>1000</v>
      </c>
      <c r="W23" s="128">
        <v>1500</v>
      </c>
      <c r="X23" s="128" t="s">
        <v>718</v>
      </c>
      <c r="Y23" s="128">
        <v>0</v>
      </c>
      <c r="Z23" s="128">
        <v>500</v>
      </c>
      <c r="AA23" s="128">
        <v>1500</v>
      </c>
      <c r="AB23" s="128">
        <v>1000</v>
      </c>
      <c r="AC23" s="128">
        <v>200</v>
      </c>
      <c r="AD23" s="128" t="s">
        <v>5</v>
      </c>
      <c r="AE23" s="128" t="s">
        <v>5</v>
      </c>
      <c r="AF23" s="128" t="s">
        <v>383</v>
      </c>
      <c r="AG23" s="128" t="s">
        <v>214</v>
      </c>
      <c r="AH23" s="128" t="s">
        <v>214</v>
      </c>
      <c r="AI23" s="128" t="s">
        <v>289</v>
      </c>
      <c r="AJ23" s="128" t="s">
        <v>126</v>
      </c>
      <c r="AK23" s="128" t="s">
        <v>4</v>
      </c>
      <c r="AL23" s="128" t="s">
        <v>2</v>
      </c>
      <c r="AM23" s="128" t="s">
        <v>5</v>
      </c>
      <c r="AN23" s="128" t="s">
        <v>2</v>
      </c>
      <c r="AO23" s="128" t="s">
        <v>2</v>
      </c>
      <c r="AP23" s="128" t="s">
        <v>3</v>
      </c>
      <c r="AQ23" s="128" t="s">
        <v>730</v>
      </c>
      <c r="AR23" s="128" t="s">
        <v>3</v>
      </c>
    </row>
    <row r="24" spans="1:44" x14ac:dyDescent="0.2">
      <c r="A24" s="128">
        <v>23</v>
      </c>
      <c r="B24" s="128">
        <v>10</v>
      </c>
      <c r="C24" s="128" t="s">
        <v>684</v>
      </c>
      <c r="D24" s="128">
        <v>2001</v>
      </c>
      <c r="E24" s="128">
        <v>41</v>
      </c>
      <c r="F24" s="128" t="s">
        <v>64</v>
      </c>
      <c r="G24" s="128">
        <v>-5.1880000000000003E-2</v>
      </c>
      <c r="H24" s="128" t="s">
        <v>19</v>
      </c>
      <c r="I24" s="128" t="s">
        <v>2</v>
      </c>
      <c r="J24" s="128" t="s">
        <v>137</v>
      </c>
      <c r="K24" s="128" t="s">
        <v>25</v>
      </c>
      <c r="L24" s="128" t="s">
        <v>117</v>
      </c>
      <c r="M24" s="128" t="s">
        <v>8</v>
      </c>
      <c r="N24" s="128" t="s">
        <v>10</v>
      </c>
      <c r="O24" s="128" t="s">
        <v>8</v>
      </c>
      <c r="P24" s="128" t="s">
        <v>7</v>
      </c>
      <c r="Q24" s="128" t="s">
        <v>687</v>
      </c>
      <c r="R24" s="128" t="s">
        <v>5</v>
      </c>
      <c r="S24" s="128" t="s">
        <v>5</v>
      </c>
      <c r="T24" s="128" t="s">
        <v>2</v>
      </c>
      <c r="U24" s="128">
        <v>5000</v>
      </c>
      <c r="V24" s="128">
        <v>5000</v>
      </c>
      <c r="W24" s="128">
        <v>10000</v>
      </c>
      <c r="X24" s="128" t="s">
        <v>718</v>
      </c>
      <c r="Y24" s="128">
        <v>0</v>
      </c>
      <c r="Z24" s="128">
        <v>0</v>
      </c>
      <c r="AA24" s="128">
        <v>15000</v>
      </c>
      <c r="AB24" s="128">
        <v>15000</v>
      </c>
      <c r="AC24" s="128" t="s">
        <v>5</v>
      </c>
      <c r="AD24" s="128" t="s">
        <v>5</v>
      </c>
      <c r="AE24" s="128" t="s">
        <v>5</v>
      </c>
      <c r="AF24" s="128" t="s">
        <v>382</v>
      </c>
      <c r="AG24" s="128" t="s">
        <v>12</v>
      </c>
      <c r="AH24" s="128" t="s">
        <v>12</v>
      </c>
      <c r="AI24" s="128" t="s">
        <v>289</v>
      </c>
      <c r="AJ24" s="128" t="s">
        <v>11</v>
      </c>
      <c r="AK24" s="128" t="s">
        <v>4</v>
      </c>
      <c r="AL24" s="128" t="s">
        <v>2</v>
      </c>
      <c r="AM24" s="128" t="s">
        <v>4</v>
      </c>
      <c r="AN24" s="128" t="s">
        <v>683</v>
      </c>
      <c r="AO24" s="128" t="s">
        <v>2</v>
      </c>
      <c r="AP24" s="128" t="s">
        <v>3</v>
      </c>
      <c r="AQ24" s="128" t="s">
        <v>1</v>
      </c>
      <c r="AR24" s="128" t="s">
        <v>3</v>
      </c>
    </row>
    <row r="25" spans="1:44" x14ac:dyDescent="0.2">
      <c r="A25" s="128">
        <v>24</v>
      </c>
      <c r="B25" s="128">
        <v>10</v>
      </c>
      <c r="C25" s="128" t="s">
        <v>684</v>
      </c>
      <c r="D25" s="128">
        <v>2001</v>
      </c>
      <c r="E25" s="128">
        <v>41</v>
      </c>
      <c r="F25" s="128" t="s">
        <v>64</v>
      </c>
      <c r="G25" s="128">
        <v>1.6719999999999999E-2</v>
      </c>
      <c r="H25" s="128" t="s">
        <v>19</v>
      </c>
      <c r="I25" s="128" t="s">
        <v>2</v>
      </c>
      <c r="J25" s="128" t="s">
        <v>137</v>
      </c>
      <c r="K25" s="128" t="s">
        <v>18</v>
      </c>
      <c r="L25" s="128" t="s">
        <v>117</v>
      </c>
      <c r="M25" s="128" t="s">
        <v>20</v>
      </c>
      <c r="N25" s="128" t="s">
        <v>52</v>
      </c>
      <c r="O25" s="128" t="s">
        <v>20</v>
      </c>
      <c r="P25" s="128" t="s">
        <v>7</v>
      </c>
      <c r="Q25" s="128" t="s">
        <v>687</v>
      </c>
      <c r="R25" s="128" t="s">
        <v>5</v>
      </c>
      <c r="S25" s="128" t="s">
        <v>5</v>
      </c>
      <c r="T25" s="128" t="s">
        <v>2</v>
      </c>
      <c r="U25" s="128">
        <v>5000</v>
      </c>
      <c r="V25" s="128">
        <v>5000</v>
      </c>
      <c r="W25" s="128">
        <v>10000</v>
      </c>
      <c r="X25" s="128" t="s">
        <v>718</v>
      </c>
      <c r="Y25" s="128">
        <v>0</v>
      </c>
      <c r="Z25" s="128">
        <v>0</v>
      </c>
      <c r="AA25" s="128">
        <v>15000</v>
      </c>
      <c r="AB25" s="128">
        <v>15000</v>
      </c>
      <c r="AC25" s="128" t="s">
        <v>5</v>
      </c>
      <c r="AD25" s="128" t="s">
        <v>5</v>
      </c>
      <c r="AE25" s="128" t="s">
        <v>5</v>
      </c>
      <c r="AF25" s="128" t="s">
        <v>382</v>
      </c>
      <c r="AG25" s="128" t="s">
        <v>12</v>
      </c>
      <c r="AH25" s="128" t="s">
        <v>12</v>
      </c>
      <c r="AI25" s="128" t="s">
        <v>289</v>
      </c>
      <c r="AJ25" s="128" t="s">
        <v>11</v>
      </c>
      <c r="AK25" s="128" t="s">
        <v>4</v>
      </c>
      <c r="AL25" s="128" t="s">
        <v>2</v>
      </c>
      <c r="AM25" s="128" t="s">
        <v>4</v>
      </c>
      <c r="AN25" s="128" t="s">
        <v>683</v>
      </c>
      <c r="AO25" s="128" t="s">
        <v>2</v>
      </c>
      <c r="AP25" s="128" t="s">
        <v>3</v>
      </c>
      <c r="AQ25" s="128" t="s">
        <v>1</v>
      </c>
      <c r="AR25" s="128" t="s">
        <v>3</v>
      </c>
    </row>
    <row r="26" spans="1:44" x14ac:dyDescent="0.2">
      <c r="A26" s="128">
        <v>25</v>
      </c>
      <c r="B26" s="128">
        <v>10</v>
      </c>
      <c r="C26" s="128" t="s">
        <v>684</v>
      </c>
      <c r="D26" s="128">
        <v>2001</v>
      </c>
      <c r="E26" s="128">
        <v>41</v>
      </c>
      <c r="F26" s="128" t="s">
        <v>64</v>
      </c>
      <c r="G26" s="128">
        <v>0.25681999999999999</v>
      </c>
      <c r="H26" s="128" t="s">
        <v>19</v>
      </c>
      <c r="I26" s="128" t="s">
        <v>2</v>
      </c>
      <c r="J26" s="128" t="s">
        <v>137</v>
      </c>
      <c r="K26" s="128" t="s">
        <v>18</v>
      </c>
      <c r="L26" s="128" t="s">
        <v>117</v>
      </c>
      <c r="M26" s="128" t="s">
        <v>27</v>
      </c>
      <c r="N26" s="128" t="s">
        <v>52</v>
      </c>
      <c r="O26" s="128" t="s">
        <v>27</v>
      </c>
      <c r="P26" s="128" t="s">
        <v>7</v>
      </c>
      <c r="Q26" s="128" t="s">
        <v>687</v>
      </c>
      <c r="R26" s="128" t="s">
        <v>5</v>
      </c>
      <c r="S26" s="128" t="s">
        <v>5</v>
      </c>
      <c r="T26" s="128" t="s">
        <v>2</v>
      </c>
      <c r="U26" s="128">
        <v>5000</v>
      </c>
      <c r="V26" s="128">
        <v>5000</v>
      </c>
      <c r="W26" s="128">
        <v>10000</v>
      </c>
      <c r="X26" s="128" t="s">
        <v>718</v>
      </c>
      <c r="Y26" s="128">
        <v>0</v>
      </c>
      <c r="Z26" s="128">
        <v>0</v>
      </c>
      <c r="AA26" s="128">
        <v>15000</v>
      </c>
      <c r="AB26" s="128">
        <v>15000</v>
      </c>
      <c r="AC26" s="128" t="s">
        <v>5</v>
      </c>
      <c r="AD26" s="128" t="s">
        <v>5</v>
      </c>
      <c r="AE26" s="128" t="s">
        <v>5</v>
      </c>
      <c r="AF26" s="128" t="s">
        <v>382</v>
      </c>
      <c r="AG26" s="128" t="s">
        <v>12</v>
      </c>
      <c r="AH26" s="128" t="s">
        <v>12</v>
      </c>
      <c r="AI26" s="128" t="s">
        <v>289</v>
      </c>
      <c r="AJ26" s="128" t="s">
        <v>11</v>
      </c>
      <c r="AK26" s="128" t="s">
        <v>4</v>
      </c>
      <c r="AL26" s="128" t="s">
        <v>2</v>
      </c>
      <c r="AM26" s="128" t="s">
        <v>4</v>
      </c>
      <c r="AN26" s="128" t="s">
        <v>683</v>
      </c>
      <c r="AO26" s="128" t="s">
        <v>2</v>
      </c>
      <c r="AP26" s="128" t="s">
        <v>3</v>
      </c>
      <c r="AQ26" s="128" t="s">
        <v>1</v>
      </c>
      <c r="AR26" s="128" t="s">
        <v>3</v>
      </c>
    </row>
    <row r="27" spans="1:44" x14ac:dyDescent="0.2">
      <c r="A27" s="128">
        <v>26</v>
      </c>
      <c r="B27" s="128">
        <v>10</v>
      </c>
      <c r="C27" s="128" t="s">
        <v>684</v>
      </c>
      <c r="D27" s="128">
        <v>2001</v>
      </c>
      <c r="E27" s="128">
        <v>41</v>
      </c>
      <c r="F27" s="128" t="s">
        <v>64</v>
      </c>
      <c r="G27" s="128">
        <v>0.38618000000000002</v>
      </c>
      <c r="H27" s="128" t="s">
        <v>19</v>
      </c>
      <c r="I27" s="128" t="s">
        <v>2</v>
      </c>
      <c r="J27" s="128" t="s">
        <v>137</v>
      </c>
      <c r="K27" s="128" t="s">
        <v>26</v>
      </c>
      <c r="L27" s="128" t="s">
        <v>117</v>
      </c>
      <c r="M27" s="128" t="s">
        <v>22</v>
      </c>
      <c r="N27" s="128" t="s">
        <v>52</v>
      </c>
      <c r="O27" s="128" t="s">
        <v>22</v>
      </c>
      <c r="P27" s="128" t="s">
        <v>7</v>
      </c>
      <c r="Q27" s="128" t="s">
        <v>687</v>
      </c>
      <c r="R27" s="128" t="s">
        <v>5</v>
      </c>
      <c r="S27" s="128" t="s">
        <v>5</v>
      </c>
      <c r="T27" s="128" t="s">
        <v>2</v>
      </c>
      <c r="U27" s="128">
        <v>5000</v>
      </c>
      <c r="V27" s="128">
        <v>5000</v>
      </c>
      <c r="W27" s="128">
        <v>10000</v>
      </c>
      <c r="X27" s="128" t="s">
        <v>718</v>
      </c>
      <c r="Y27" s="128">
        <v>0</v>
      </c>
      <c r="Z27" s="128">
        <v>0</v>
      </c>
      <c r="AA27" s="128">
        <v>15000</v>
      </c>
      <c r="AB27" s="128">
        <v>15000</v>
      </c>
      <c r="AC27" s="128" t="s">
        <v>5</v>
      </c>
      <c r="AD27" s="128" t="s">
        <v>5</v>
      </c>
      <c r="AE27" s="128" t="s">
        <v>5</v>
      </c>
      <c r="AF27" s="128" t="s">
        <v>382</v>
      </c>
      <c r="AG27" s="128" t="s">
        <v>12</v>
      </c>
      <c r="AH27" s="128" t="s">
        <v>12</v>
      </c>
      <c r="AI27" s="128" t="s">
        <v>289</v>
      </c>
      <c r="AJ27" s="128" t="s">
        <v>11</v>
      </c>
      <c r="AK27" s="128" t="s">
        <v>4</v>
      </c>
      <c r="AL27" s="128" t="s">
        <v>2</v>
      </c>
      <c r="AM27" s="128" t="s">
        <v>4</v>
      </c>
      <c r="AN27" s="128" t="s">
        <v>683</v>
      </c>
      <c r="AO27" s="128" t="s">
        <v>2</v>
      </c>
      <c r="AP27" s="128" t="s">
        <v>3</v>
      </c>
      <c r="AQ27" s="128" t="s">
        <v>1</v>
      </c>
      <c r="AR27" s="128" t="s">
        <v>3</v>
      </c>
    </row>
    <row r="28" spans="1:44" x14ac:dyDescent="0.2">
      <c r="A28" s="128">
        <v>27</v>
      </c>
      <c r="B28" s="128">
        <v>11</v>
      </c>
      <c r="C28" s="128" t="s">
        <v>751</v>
      </c>
      <c r="D28" s="128">
        <v>2018</v>
      </c>
      <c r="E28" s="128">
        <v>10</v>
      </c>
      <c r="F28" s="128" t="s">
        <v>298</v>
      </c>
      <c r="G28" s="128">
        <v>-0.08</v>
      </c>
      <c r="H28" s="128" t="s">
        <v>19</v>
      </c>
      <c r="I28" s="128" t="s">
        <v>59</v>
      </c>
      <c r="J28" s="128" t="s">
        <v>137</v>
      </c>
      <c r="K28" s="128" t="s">
        <v>18</v>
      </c>
      <c r="L28" s="128" t="s">
        <v>2</v>
      </c>
      <c r="M28" s="128" t="s">
        <v>20</v>
      </c>
      <c r="N28" s="128" t="s">
        <v>52</v>
      </c>
      <c r="O28" s="128" t="s">
        <v>20</v>
      </c>
      <c r="P28" s="128" t="s">
        <v>6</v>
      </c>
      <c r="Q28" s="128" t="s">
        <v>220</v>
      </c>
      <c r="R28" s="128" t="s">
        <v>5</v>
      </c>
      <c r="S28" s="128" t="s">
        <v>752</v>
      </c>
      <c r="T28" s="128" t="s">
        <v>756</v>
      </c>
      <c r="U28" s="128">
        <v>30000</v>
      </c>
      <c r="V28" s="128">
        <v>2000</v>
      </c>
      <c r="W28" s="128">
        <v>10000</v>
      </c>
      <c r="X28" s="128" t="s">
        <v>718</v>
      </c>
      <c r="Y28" s="128">
        <v>2000</v>
      </c>
      <c r="Z28" s="128">
        <v>0</v>
      </c>
      <c r="AA28" s="128">
        <v>5000</v>
      </c>
      <c r="AB28" s="128">
        <v>7000</v>
      </c>
      <c r="AC28" s="128">
        <v>100</v>
      </c>
      <c r="AD28" s="128" t="s">
        <v>5</v>
      </c>
      <c r="AE28" s="128" t="s">
        <v>5</v>
      </c>
      <c r="AF28" s="128" t="s">
        <v>383</v>
      </c>
      <c r="AG28" s="128" t="s">
        <v>128</v>
      </c>
      <c r="AH28" s="128" t="s">
        <v>364</v>
      </c>
      <c r="AI28" s="128" t="s">
        <v>289</v>
      </c>
      <c r="AJ28" s="128" t="s">
        <v>16</v>
      </c>
      <c r="AK28" s="128" t="s">
        <v>4</v>
      </c>
      <c r="AL28" s="128" t="s">
        <v>2</v>
      </c>
      <c r="AM28" s="128" t="s">
        <v>4</v>
      </c>
      <c r="AN28" s="128" t="s">
        <v>2</v>
      </c>
      <c r="AO28" s="128" t="s">
        <v>2</v>
      </c>
      <c r="AP28" s="128" t="s">
        <v>4</v>
      </c>
      <c r="AQ28" s="128" t="s">
        <v>730</v>
      </c>
      <c r="AR28" s="128" t="s">
        <v>3</v>
      </c>
    </row>
    <row r="29" spans="1:44" x14ac:dyDescent="0.2">
      <c r="A29" s="128">
        <v>28</v>
      </c>
      <c r="B29" s="128">
        <v>11</v>
      </c>
      <c r="C29" s="128" t="s">
        <v>751</v>
      </c>
      <c r="D29" s="128">
        <v>2018</v>
      </c>
      <c r="E29" s="128">
        <v>10</v>
      </c>
      <c r="F29" s="128" t="s">
        <v>298</v>
      </c>
      <c r="G29" s="128">
        <v>-0.46</v>
      </c>
      <c r="H29" s="128" t="s">
        <v>19</v>
      </c>
      <c r="I29" s="128" t="s">
        <v>59</v>
      </c>
      <c r="J29" s="128" t="s">
        <v>137</v>
      </c>
      <c r="K29" s="128" t="s">
        <v>18</v>
      </c>
      <c r="L29" s="128" t="s">
        <v>2</v>
      </c>
      <c r="M29" s="128" t="s">
        <v>20</v>
      </c>
      <c r="N29" s="128" t="s">
        <v>52</v>
      </c>
      <c r="O29" s="128" t="s">
        <v>20</v>
      </c>
      <c r="P29" s="128" t="s">
        <v>6</v>
      </c>
      <c r="Q29" s="128" t="s">
        <v>220</v>
      </c>
      <c r="R29" s="128" t="s">
        <v>5</v>
      </c>
      <c r="S29" s="128" t="s">
        <v>752</v>
      </c>
      <c r="T29" s="128" t="s">
        <v>756</v>
      </c>
      <c r="U29" s="128">
        <v>30000</v>
      </c>
      <c r="V29" s="128">
        <v>2000</v>
      </c>
      <c r="W29" s="128">
        <v>10000</v>
      </c>
      <c r="X29" s="128" t="s">
        <v>718</v>
      </c>
      <c r="Y29" s="128">
        <v>2000</v>
      </c>
      <c r="Z29" s="128">
        <v>0</v>
      </c>
      <c r="AA29" s="128">
        <v>5000</v>
      </c>
      <c r="AB29" s="128">
        <v>7000</v>
      </c>
      <c r="AC29" s="128">
        <v>100</v>
      </c>
      <c r="AD29" s="128" t="s">
        <v>5</v>
      </c>
      <c r="AE29" s="128" t="s">
        <v>5</v>
      </c>
      <c r="AF29" s="128" t="s">
        <v>383</v>
      </c>
      <c r="AG29" s="128" t="s">
        <v>127</v>
      </c>
      <c r="AH29" s="128" t="s">
        <v>363</v>
      </c>
      <c r="AI29" s="128" t="s">
        <v>289</v>
      </c>
      <c r="AJ29" s="128" t="s">
        <v>16</v>
      </c>
      <c r="AK29" s="128" t="s">
        <v>4</v>
      </c>
      <c r="AL29" s="128" t="s">
        <v>2</v>
      </c>
      <c r="AM29" s="128" t="s">
        <v>4</v>
      </c>
      <c r="AN29" s="128" t="s">
        <v>2</v>
      </c>
      <c r="AO29" s="128" t="s">
        <v>2</v>
      </c>
      <c r="AP29" s="128" t="s">
        <v>4</v>
      </c>
      <c r="AQ29" s="128" t="s">
        <v>730</v>
      </c>
      <c r="AR29" s="128" t="s">
        <v>3</v>
      </c>
    </row>
    <row r="30" spans="1:44" x14ac:dyDescent="0.2">
      <c r="A30" s="128">
        <v>29</v>
      </c>
      <c r="B30" s="128">
        <v>11</v>
      </c>
      <c r="C30" s="128" t="s">
        <v>751</v>
      </c>
      <c r="D30" s="128">
        <v>2018</v>
      </c>
      <c r="E30" s="128">
        <v>10</v>
      </c>
      <c r="F30" s="128" t="s">
        <v>298</v>
      </c>
      <c r="G30" s="128">
        <v>0.19</v>
      </c>
      <c r="H30" s="128" t="s">
        <v>19</v>
      </c>
      <c r="I30" s="128" t="s">
        <v>59</v>
      </c>
      <c r="J30" s="128" t="s">
        <v>137</v>
      </c>
      <c r="K30" s="128" t="s">
        <v>23</v>
      </c>
      <c r="L30" s="128" t="s">
        <v>2</v>
      </c>
      <c r="M30" s="128" t="s">
        <v>8</v>
      </c>
      <c r="N30" s="128" t="s">
        <v>10</v>
      </c>
      <c r="O30" s="128" t="s">
        <v>8</v>
      </c>
      <c r="P30" s="128" t="s">
        <v>6</v>
      </c>
      <c r="Q30" s="128" t="s">
        <v>220</v>
      </c>
      <c r="R30" s="128" t="s">
        <v>5</v>
      </c>
      <c r="S30" s="128" t="s">
        <v>752</v>
      </c>
      <c r="T30" s="128" t="s">
        <v>756</v>
      </c>
      <c r="U30" s="128">
        <v>30000</v>
      </c>
      <c r="V30" s="128">
        <v>2000</v>
      </c>
      <c r="W30" s="128">
        <v>10000</v>
      </c>
      <c r="X30" s="128" t="s">
        <v>718</v>
      </c>
      <c r="Y30" s="128">
        <v>2000</v>
      </c>
      <c r="Z30" s="128">
        <v>0</v>
      </c>
      <c r="AA30" s="128">
        <v>5000</v>
      </c>
      <c r="AB30" s="128">
        <v>7000</v>
      </c>
      <c r="AC30" s="128">
        <v>100</v>
      </c>
      <c r="AD30" s="128" t="s">
        <v>5</v>
      </c>
      <c r="AE30" s="128" t="s">
        <v>5</v>
      </c>
      <c r="AF30" s="128" t="s">
        <v>383</v>
      </c>
      <c r="AG30" s="128" t="s">
        <v>128</v>
      </c>
      <c r="AH30" s="128" t="s">
        <v>364</v>
      </c>
      <c r="AI30" s="128" t="s">
        <v>289</v>
      </c>
      <c r="AJ30" s="128" t="s">
        <v>16</v>
      </c>
      <c r="AK30" s="128" t="s">
        <v>4</v>
      </c>
      <c r="AL30" s="128" t="s">
        <v>2</v>
      </c>
      <c r="AM30" s="128" t="s">
        <v>4</v>
      </c>
      <c r="AN30" s="128" t="s">
        <v>2</v>
      </c>
      <c r="AO30" s="128" t="s">
        <v>2</v>
      </c>
      <c r="AP30" s="128" t="s">
        <v>4</v>
      </c>
      <c r="AQ30" s="128" t="s">
        <v>730</v>
      </c>
      <c r="AR30" s="128" t="s">
        <v>3</v>
      </c>
    </row>
    <row r="31" spans="1:44" x14ac:dyDescent="0.2">
      <c r="A31" s="128">
        <v>30</v>
      </c>
      <c r="B31" s="128">
        <v>11</v>
      </c>
      <c r="C31" s="128" t="s">
        <v>751</v>
      </c>
      <c r="D31" s="128">
        <v>2018</v>
      </c>
      <c r="E31" s="128">
        <v>10</v>
      </c>
      <c r="F31" s="128" t="s">
        <v>298</v>
      </c>
      <c r="G31" s="128">
        <v>-0.33</v>
      </c>
      <c r="H31" s="128" t="s">
        <v>19</v>
      </c>
      <c r="I31" s="128" t="s">
        <v>59</v>
      </c>
      <c r="J31" s="128" t="s">
        <v>137</v>
      </c>
      <c r="K31" s="128" t="s">
        <v>23</v>
      </c>
      <c r="L31" s="128" t="s">
        <v>2</v>
      </c>
      <c r="M31" s="128" t="s">
        <v>8</v>
      </c>
      <c r="N31" s="128" t="s">
        <v>10</v>
      </c>
      <c r="O31" s="128" t="s">
        <v>8</v>
      </c>
      <c r="P31" s="128" t="s">
        <v>6</v>
      </c>
      <c r="Q31" s="128" t="s">
        <v>220</v>
      </c>
      <c r="R31" s="128" t="s">
        <v>5</v>
      </c>
      <c r="S31" s="128" t="s">
        <v>752</v>
      </c>
      <c r="T31" s="128" t="s">
        <v>756</v>
      </c>
      <c r="U31" s="128">
        <v>30000</v>
      </c>
      <c r="V31" s="128">
        <v>2000</v>
      </c>
      <c r="W31" s="128">
        <v>10000</v>
      </c>
      <c r="X31" s="128" t="s">
        <v>718</v>
      </c>
      <c r="Y31" s="128">
        <v>2000</v>
      </c>
      <c r="Z31" s="128">
        <v>0</v>
      </c>
      <c r="AA31" s="128">
        <v>5000</v>
      </c>
      <c r="AB31" s="128">
        <v>7000</v>
      </c>
      <c r="AC31" s="128">
        <v>100</v>
      </c>
      <c r="AD31" s="128" t="s">
        <v>5</v>
      </c>
      <c r="AE31" s="128" t="s">
        <v>5</v>
      </c>
      <c r="AF31" s="128" t="s">
        <v>383</v>
      </c>
      <c r="AG31" s="128" t="s">
        <v>127</v>
      </c>
      <c r="AH31" s="128" t="s">
        <v>363</v>
      </c>
      <c r="AI31" s="128" t="s">
        <v>289</v>
      </c>
      <c r="AJ31" s="128" t="s">
        <v>16</v>
      </c>
      <c r="AK31" s="128" t="s">
        <v>4</v>
      </c>
      <c r="AL31" s="128" t="s">
        <v>2</v>
      </c>
      <c r="AM31" s="128" t="s">
        <v>4</v>
      </c>
      <c r="AN31" s="128" t="s">
        <v>2</v>
      </c>
      <c r="AO31" s="128" t="s">
        <v>2</v>
      </c>
      <c r="AP31" s="128" t="s">
        <v>4</v>
      </c>
      <c r="AQ31" s="128" t="s">
        <v>730</v>
      </c>
      <c r="AR31" s="128" t="s">
        <v>3</v>
      </c>
    </row>
    <row r="32" spans="1:44" x14ac:dyDescent="0.2">
      <c r="A32" s="128">
        <v>31</v>
      </c>
      <c r="B32" s="128">
        <v>13</v>
      </c>
      <c r="C32" s="128" t="s">
        <v>113</v>
      </c>
      <c r="D32" s="128">
        <v>2015</v>
      </c>
      <c r="E32" s="128">
        <v>30</v>
      </c>
      <c r="F32" s="128" t="s">
        <v>298</v>
      </c>
      <c r="G32" s="128">
        <v>0.13</v>
      </c>
      <c r="H32" s="128" t="s">
        <v>19</v>
      </c>
      <c r="I32" s="128" t="s">
        <v>142</v>
      </c>
      <c r="J32" s="128" t="s">
        <v>137</v>
      </c>
      <c r="K32" s="128" t="s">
        <v>23</v>
      </c>
      <c r="L32" s="128" t="s">
        <v>117</v>
      </c>
      <c r="M32" s="128" t="s">
        <v>8</v>
      </c>
      <c r="N32" s="128" t="s">
        <v>10</v>
      </c>
      <c r="O32" s="128" t="s">
        <v>8</v>
      </c>
      <c r="P32" s="128" t="s">
        <v>7</v>
      </c>
      <c r="Q32" s="128" t="s">
        <v>196</v>
      </c>
      <c r="R32" s="128" t="s">
        <v>152</v>
      </c>
      <c r="S32" s="128" t="s">
        <v>2</v>
      </c>
      <c r="T32" s="128" t="s">
        <v>2</v>
      </c>
      <c r="U32" s="128" t="s">
        <v>2</v>
      </c>
      <c r="V32" s="128">
        <v>1000</v>
      </c>
      <c r="W32" s="128">
        <v>2000</v>
      </c>
      <c r="X32" s="128" t="s">
        <v>718</v>
      </c>
      <c r="Y32" s="128">
        <v>0</v>
      </c>
      <c r="Z32" s="128">
        <v>0</v>
      </c>
      <c r="AA32" s="128">
        <v>2000</v>
      </c>
      <c r="AB32" s="128">
        <v>2000</v>
      </c>
      <c r="AC32" s="128" t="s">
        <v>5</v>
      </c>
      <c r="AD32" s="128" t="s">
        <v>5</v>
      </c>
      <c r="AE32" s="128" t="s">
        <v>5</v>
      </c>
      <c r="AF32" s="128" t="s">
        <v>383</v>
      </c>
      <c r="AG32" s="128" t="s">
        <v>14</v>
      </c>
      <c r="AH32" s="128" t="s">
        <v>14</v>
      </c>
      <c r="AI32" s="128" t="s">
        <v>289</v>
      </c>
      <c r="AJ32" s="128" t="s">
        <v>16</v>
      </c>
      <c r="AK32" s="128" t="s">
        <v>4</v>
      </c>
      <c r="AL32" s="128" t="s">
        <v>2</v>
      </c>
      <c r="AM32" s="128" t="s">
        <v>3</v>
      </c>
      <c r="AN32" s="128" t="s">
        <v>197</v>
      </c>
      <c r="AO32" s="128" t="s">
        <v>2</v>
      </c>
      <c r="AP32" s="128" t="s">
        <v>4</v>
      </c>
      <c r="AQ32" s="128" t="s">
        <v>730</v>
      </c>
      <c r="AR32" s="128" t="s">
        <v>3</v>
      </c>
    </row>
    <row r="33" spans="1:44" x14ac:dyDescent="0.2">
      <c r="A33" s="128">
        <v>32</v>
      </c>
      <c r="B33" s="128">
        <v>13</v>
      </c>
      <c r="C33" s="128" t="s">
        <v>113</v>
      </c>
      <c r="D33" s="128">
        <v>2015</v>
      </c>
      <c r="E33" s="128">
        <v>13</v>
      </c>
      <c r="F33" s="128" t="s">
        <v>297</v>
      </c>
      <c r="G33" s="128">
        <v>0.2</v>
      </c>
      <c r="H33" s="128" t="s">
        <v>19</v>
      </c>
      <c r="I33" s="128" t="s">
        <v>142</v>
      </c>
      <c r="J33" s="128" t="s">
        <v>137</v>
      </c>
      <c r="K33" s="128" t="s">
        <v>23</v>
      </c>
      <c r="L33" s="128" t="s">
        <v>117</v>
      </c>
      <c r="M33" s="128" t="s">
        <v>8</v>
      </c>
      <c r="N33" s="128" t="s">
        <v>10</v>
      </c>
      <c r="O33" s="128" t="s">
        <v>8</v>
      </c>
      <c r="P33" s="128" t="s">
        <v>7</v>
      </c>
      <c r="Q33" s="128" t="s">
        <v>196</v>
      </c>
      <c r="R33" s="128" t="s">
        <v>152</v>
      </c>
      <c r="S33" s="128" t="s">
        <v>2</v>
      </c>
      <c r="T33" s="128" t="s">
        <v>2</v>
      </c>
      <c r="U33" s="128" t="s">
        <v>2</v>
      </c>
      <c r="V33" s="128">
        <v>1000</v>
      </c>
      <c r="W33" s="128">
        <v>2000</v>
      </c>
      <c r="X33" s="128" t="s">
        <v>718</v>
      </c>
      <c r="Y33" s="128">
        <v>0</v>
      </c>
      <c r="Z33" s="128">
        <v>0</v>
      </c>
      <c r="AA33" s="128">
        <v>2000</v>
      </c>
      <c r="AB33" s="128">
        <v>2000</v>
      </c>
      <c r="AC33" s="128" t="s">
        <v>5</v>
      </c>
      <c r="AD33" s="128" t="s">
        <v>5</v>
      </c>
      <c r="AE33" s="128" t="s">
        <v>5</v>
      </c>
      <c r="AF33" s="128" t="s">
        <v>383</v>
      </c>
      <c r="AG33" s="128" t="s">
        <v>14</v>
      </c>
      <c r="AH33" s="128" t="s">
        <v>14</v>
      </c>
      <c r="AI33" s="128" t="s">
        <v>289</v>
      </c>
      <c r="AJ33" s="128" t="s">
        <v>16</v>
      </c>
      <c r="AK33" s="128" t="s">
        <v>4</v>
      </c>
      <c r="AL33" s="128" t="s">
        <v>2</v>
      </c>
      <c r="AM33" s="128" t="s">
        <v>3</v>
      </c>
      <c r="AN33" s="128" t="s">
        <v>197</v>
      </c>
      <c r="AO33" s="128" t="s">
        <v>2</v>
      </c>
      <c r="AP33" s="128" t="s">
        <v>4</v>
      </c>
      <c r="AQ33" s="128" t="s">
        <v>730</v>
      </c>
      <c r="AR33" s="128" t="s">
        <v>3</v>
      </c>
    </row>
    <row r="34" spans="1:44" x14ac:dyDescent="0.2">
      <c r="A34" s="128">
        <v>33</v>
      </c>
      <c r="B34" s="128">
        <v>13</v>
      </c>
      <c r="C34" s="128" t="s">
        <v>113</v>
      </c>
      <c r="D34" s="128">
        <v>2015</v>
      </c>
      <c r="E34" s="128">
        <v>17</v>
      </c>
      <c r="F34" s="128" t="s">
        <v>64</v>
      </c>
      <c r="G34" s="128">
        <v>0.13</v>
      </c>
      <c r="H34" s="128" t="s">
        <v>19</v>
      </c>
      <c r="I34" s="128" t="s">
        <v>142</v>
      </c>
      <c r="J34" s="128" t="s">
        <v>137</v>
      </c>
      <c r="K34" s="128" t="s">
        <v>23</v>
      </c>
      <c r="L34" s="128" t="s">
        <v>117</v>
      </c>
      <c r="M34" s="128" t="s">
        <v>8</v>
      </c>
      <c r="N34" s="128" t="s">
        <v>10</v>
      </c>
      <c r="O34" s="128" t="s">
        <v>8</v>
      </c>
      <c r="P34" s="128" t="s">
        <v>7</v>
      </c>
      <c r="Q34" s="128" t="s">
        <v>196</v>
      </c>
      <c r="R34" s="128" t="s">
        <v>152</v>
      </c>
      <c r="S34" s="128" t="s">
        <v>2</v>
      </c>
      <c r="T34" s="128" t="s">
        <v>2</v>
      </c>
      <c r="U34" s="128" t="s">
        <v>2</v>
      </c>
      <c r="V34" s="128">
        <v>1000</v>
      </c>
      <c r="W34" s="128">
        <v>2000</v>
      </c>
      <c r="X34" s="128" t="s">
        <v>718</v>
      </c>
      <c r="Y34" s="128">
        <v>0</v>
      </c>
      <c r="Z34" s="128">
        <v>0</v>
      </c>
      <c r="AA34" s="128">
        <v>2000</v>
      </c>
      <c r="AB34" s="128">
        <v>2000</v>
      </c>
      <c r="AC34" s="128" t="s">
        <v>5</v>
      </c>
      <c r="AD34" s="128" t="s">
        <v>5</v>
      </c>
      <c r="AE34" s="128" t="s">
        <v>5</v>
      </c>
      <c r="AF34" s="128" t="s">
        <v>383</v>
      </c>
      <c r="AG34" s="128" t="s">
        <v>14</v>
      </c>
      <c r="AH34" s="128" t="s">
        <v>14</v>
      </c>
      <c r="AI34" s="128" t="s">
        <v>289</v>
      </c>
      <c r="AJ34" s="128" t="s">
        <v>16</v>
      </c>
      <c r="AK34" s="128" t="s">
        <v>4</v>
      </c>
      <c r="AL34" s="128" t="s">
        <v>2</v>
      </c>
      <c r="AM34" s="128" t="s">
        <v>3</v>
      </c>
      <c r="AN34" s="128" t="s">
        <v>197</v>
      </c>
      <c r="AO34" s="128" t="s">
        <v>2</v>
      </c>
      <c r="AP34" s="128" t="s">
        <v>4</v>
      </c>
      <c r="AQ34" s="128" t="s">
        <v>730</v>
      </c>
      <c r="AR34" s="128" t="s">
        <v>3</v>
      </c>
    </row>
    <row r="35" spans="1:44" x14ac:dyDescent="0.2">
      <c r="A35" s="128">
        <v>34</v>
      </c>
      <c r="B35" s="128">
        <v>13</v>
      </c>
      <c r="C35" s="128" t="s">
        <v>113</v>
      </c>
      <c r="D35" s="128">
        <v>2015</v>
      </c>
      <c r="E35" s="128">
        <v>30</v>
      </c>
      <c r="F35" s="128" t="s">
        <v>298</v>
      </c>
      <c r="G35" s="128">
        <v>-0.3</v>
      </c>
      <c r="H35" s="128" t="s">
        <v>19</v>
      </c>
      <c r="I35" s="128" t="s">
        <v>142</v>
      </c>
      <c r="J35" s="128" t="s">
        <v>137</v>
      </c>
      <c r="K35" s="128" t="s">
        <v>23</v>
      </c>
      <c r="L35" s="128" t="s">
        <v>117</v>
      </c>
      <c r="M35" s="128" t="s">
        <v>8</v>
      </c>
      <c r="N35" s="128" t="s">
        <v>10</v>
      </c>
      <c r="O35" s="128" t="s">
        <v>8</v>
      </c>
      <c r="P35" s="128" t="s">
        <v>7</v>
      </c>
      <c r="Q35" s="128" t="s">
        <v>196</v>
      </c>
      <c r="R35" s="128" t="s">
        <v>152</v>
      </c>
      <c r="S35" s="128" t="s">
        <v>2</v>
      </c>
      <c r="T35" s="128" t="s">
        <v>2</v>
      </c>
      <c r="U35" s="128" t="s">
        <v>2</v>
      </c>
      <c r="V35" s="128">
        <v>1000</v>
      </c>
      <c r="W35" s="128">
        <v>2000</v>
      </c>
      <c r="X35" s="128" t="s">
        <v>718</v>
      </c>
      <c r="Y35" s="128">
        <v>0</v>
      </c>
      <c r="Z35" s="128">
        <v>0</v>
      </c>
      <c r="AA35" s="128">
        <v>2000</v>
      </c>
      <c r="AB35" s="128">
        <v>2000</v>
      </c>
      <c r="AC35" s="128" t="s">
        <v>5</v>
      </c>
      <c r="AD35" s="128" t="s">
        <v>5</v>
      </c>
      <c r="AE35" s="128" t="s">
        <v>5</v>
      </c>
      <c r="AF35" s="128" t="s">
        <v>383</v>
      </c>
      <c r="AG35" s="128" t="s">
        <v>127</v>
      </c>
      <c r="AH35" s="128" t="s">
        <v>363</v>
      </c>
      <c r="AI35" s="128" t="s">
        <v>289</v>
      </c>
      <c r="AJ35" s="128" t="s">
        <v>16</v>
      </c>
      <c r="AK35" s="128" t="s">
        <v>4</v>
      </c>
      <c r="AL35" s="128" t="s">
        <v>2</v>
      </c>
      <c r="AM35" s="128" t="s">
        <v>3</v>
      </c>
      <c r="AN35" s="128" t="s">
        <v>197</v>
      </c>
      <c r="AO35" s="128" t="s">
        <v>2</v>
      </c>
      <c r="AP35" s="128" t="s">
        <v>4</v>
      </c>
      <c r="AQ35" s="128" t="s">
        <v>730</v>
      </c>
      <c r="AR35" s="128" t="s">
        <v>3</v>
      </c>
    </row>
    <row r="36" spans="1:44" x14ac:dyDescent="0.2">
      <c r="A36" s="128">
        <v>35</v>
      </c>
      <c r="B36" s="128">
        <v>13</v>
      </c>
      <c r="C36" s="128" t="s">
        <v>113</v>
      </c>
      <c r="D36" s="128">
        <v>2015</v>
      </c>
      <c r="E36" s="128">
        <v>13</v>
      </c>
      <c r="F36" s="128" t="s">
        <v>297</v>
      </c>
      <c r="G36" s="128">
        <v>-0.46</v>
      </c>
      <c r="H36" s="128" t="s">
        <v>19</v>
      </c>
      <c r="I36" s="128" t="s">
        <v>142</v>
      </c>
      <c r="J36" s="128" t="s">
        <v>137</v>
      </c>
      <c r="K36" s="128" t="s">
        <v>23</v>
      </c>
      <c r="L36" s="128" t="s">
        <v>117</v>
      </c>
      <c r="M36" s="128" t="s">
        <v>8</v>
      </c>
      <c r="N36" s="128" t="s">
        <v>10</v>
      </c>
      <c r="O36" s="128" t="s">
        <v>8</v>
      </c>
      <c r="P36" s="128" t="s">
        <v>7</v>
      </c>
      <c r="Q36" s="128" t="s">
        <v>196</v>
      </c>
      <c r="R36" s="128" t="s">
        <v>152</v>
      </c>
      <c r="S36" s="128" t="s">
        <v>2</v>
      </c>
      <c r="T36" s="128" t="s">
        <v>2</v>
      </c>
      <c r="U36" s="128" t="s">
        <v>2</v>
      </c>
      <c r="V36" s="128">
        <v>1000</v>
      </c>
      <c r="W36" s="128">
        <v>2000</v>
      </c>
      <c r="X36" s="128" t="s">
        <v>718</v>
      </c>
      <c r="Y36" s="128">
        <v>0</v>
      </c>
      <c r="Z36" s="128">
        <v>0</v>
      </c>
      <c r="AA36" s="128">
        <v>2000</v>
      </c>
      <c r="AB36" s="128">
        <v>2000</v>
      </c>
      <c r="AC36" s="128" t="s">
        <v>5</v>
      </c>
      <c r="AD36" s="128" t="s">
        <v>5</v>
      </c>
      <c r="AE36" s="128" t="s">
        <v>5</v>
      </c>
      <c r="AF36" s="128" t="s">
        <v>383</v>
      </c>
      <c r="AG36" s="128" t="s">
        <v>127</v>
      </c>
      <c r="AH36" s="128" t="s">
        <v>363</v>
      </c>
      <c r="AI36" s="128" t="s">
        <v>289</v>
      </c>
      <c r="AJ36" s="128" t="s">
        <v>16</v>
      </c>
      <c r="AK36" s="128" t="s">
        <v>4</v>
      </c>
      <c r="AL36" s="128" t="s">
        <v>2</v>
      </c>
      <c r="AM36" s="128" t="s">
        <v>3</v>
      </c>
      <c r="AN36" s="128" t="s">
        <v>197</v>
      </c>
      <c r="AO36" s="128" t="s">
        <v>2</v>
      </c>
      <c r="AP36" s="128" t="s">
        <v>4</v>
      </c>
      <c r="AQ36" s="128" t="s">
        <v>730</v>
      </c>
      <c r="AR36" s="128" t="s">
        <v>3</v>
      </c>
    </row>
    <row r="37" spans="1:44" x14ac:dyDescent="0.2">
      <c r="A37" s="128">
        <v>36</v>
      </c>
      <c r="B37" s="128">
        <v>13</v>
      </c>
      <c r="C37" s="128" t="s">
        <v>113</v>
      </c>
      <c r="D37" s="128">
        <v>2015</v>
      </c>
      <c r="E37" s="128">
        <v>17</v>
      </c>
      <c r="F37" s="128" t="s">
        <v>64</v>
      </c>
      <c r="G37" s="128">
        <v>-0.17</v>
      </c>
      <c r="H37" s="128" t="s">
        <v>19</v>
      </c>
      <c r="I37" s="128" t="s">
        <v>142</v>
      </c>
      <c r="J37" s="128" t="s">
        <v>137</v>
      </c>
      <c r="K37" s="128" t="s">
        <v>23</v>
      </c>
      <c r="L37" s="128" t="s">
        <v>117</v>
      </c>
      <c r="M37" s="128" t="s">
        <v>8</v>
      </c>
      <c r="N37" s="128" t="s">
        <v>10</v>
      </c>
      <c r="O37" s="128" t="s">
        <v>8</v>
      </c>
      <c r="P37" s="128" t="s">
        <v>7</v>
      </c>
      <c r="Q37" s="128" t="s">
        <v>196</v>
      </c>
      <c r="R37" s="128" t="s">
        <v>152</v>
      </c>
      <c r="S37" s="128" t="s">
        <v>2</v>
      </c>
      <c r="T37" s="128" t="s">
        <v>2</v>
      </c>
      <c r="U37" s="128" t="s">
        <v>2</v>
      </c>
      <c r="V37" s="128">
        <v>1000</v>
      </c>
      <c r="W37" s="128">
        <v>2000</v>
      </c>
      <c r="X37" s="128" t="s">
        <v>718</v>
      </c>
      <c r="Y37" s="128">
        <v>0</v>
      </c>
      <c r="Z37" s="128">
        <v>0</v>
      </c>
      <c r="AA37" s="128">
        <v>2000</v>
      </c>
      <c r="AB37" s="128">
        <v>2000</v>
      </c>
      <c r="AC37" s="128" t="s">
        <v>5</v>
      </c>
      <c r="AD37" s="128" t="s">
        <v>5</v>
      </c>
      <c r="AE37" s="128" t="s">
        <v>5</v>
      </c>
      <c r="AF37" s="128" t="s">
        <v>383</v>
      </c>
      <c r="AG37" s="128" t="s">
        <v>127</v>
      </c>
      <c r="AH37" s="128" t="s">
        <v>363</v>
      </c>
      <c r="AI37" s="128" t="s">
        <v>289</v>
      </c>
      <c r="AJ37" s="128" t="s">
        <v>16</v>
      </c>
      <c r="AK37" s="128" t="s">
        <v>4</v>
      </c>
      <c r="AL37" s="128" t="s">
        <v>2</v>
      </c>
      <c r="AM37" s="128" t="s">
        <v>3</v>
      </c>
      <c r="AN37" s="128" t="s">
        <v>197</v>
      </c>
      <c r="AO37" s="128" t="s">
        <v>2</v>
      </c>
      <c r="AP37" s="128" t="s">
        <v>4</v>
      </c>
      <c r="AQ37" s="128" t="s">
        <v>730</v>
      </c>
      <c r="AR37" s="128" t="s">
        <v>3</v>
      </c>
    </row>
    <row r="38" spans="1:44" x14ac:dyDescent="0.2">
      <c r="A38" s="128">
        <v>37</v>
      </c>
      <c r="B38" s="128">
        <v>13</v>
      </c>
      <c r="C38" s="128" t="s">
        <v>113</v>
      </c>
      <c r="D38" s="128">
        <v>2015</v>
      </c>
      <c r="E38" s="128">
        <v>30</v>
      </c>
      <c r="F38" s="128" t="s">
        <v>298</v>
      </c>
      <c r="G38" s="128">
        <v>-0.01</v>
      </c>
      <c r="H38" s="128" t="s">
        <v>19</v>
      </c>
      <c r="I38" s="128" t="s">
        <v>142</v>
      </c>
      <c r="J38" s="128" t="s">
        <v>137</v>
      </c>
      <c r="K38" s="128" t="s">
        <v>23</v>
      </c>
      <c r="L38" s="128" t="s">
        <v>117</v>
      </c>
      <c r="M38" s="128" t="s">
        <v>8</v>
      </c>
      <c r="N38" s="128" t="s">
        <v>10</v>
      </c>
      <c r="O38" s="128" t="s">
        <v>8</v>
      </c>
      <c r="P38" s="128" t="s">
        <v>7</v>
      </c>
      <c r="Q38" s="128" t="s">
        <v>196</v>
      </c>
      <c r="R38" s="128" t="s">
        <v>152</v>
      </c>
      <c r="S38" s="128" t="s">
        <v>2</v>
      </c>
      <c r="T38" s="128" t="s">
        <v>2</v>
      </c>
      <c r="U38" s="128" t="s">
        <v>2</v>
      </c>
      <c r="V38" s="128">
        <v>1000</v>
      </c>
      <c r="W38" s="128">
        <v>2000</v>
      </c>
      <c r="X38" s="128" t="s">
        <v>718</v>
      </c>
      <c r="Y38" s="128">
        <v>0</v>
      </c>
      <c r="Z38" s="128">
        <v>0</v>
      </c>
      <c r="AA38" s="128">
        <v>2000</v>
      </c>
      <c r="AB38" s="128">
        <v>2000</v>
      </c>
      <c r="AC38" s="128" t="s">
        <v>5</v>
      </c>
      <c r="AD38" s="128" t="s">
        <v>5</v>
      </c>
      <c r="AE38" s="128" t="s">
        <v>5</v>
      </c>
      <c r="AF38" s="128" t="s">
        <v>383</v>
      </c>
      <c r="AG38" s="128" t="s">
        <v>105</v>
      </c>
      <c r="AH38" s="128" t="s">
        <v>365</v>
      </c>
      <c r="AI38" s="128" t="s">
        <v>289</v>
      </c>
      <c r="AJ38" s="128" t="s">
        <v>16</v>
      </c>
      <c r="AK38" s="128" t="s">
        <v>4</v>
      </c>
      <c r="AL38" s="128" t="s">
        <v>2</v>
      </c>
      <c r="AM38" s="128" t="s">
        <v>3</v>
      </c>
      <c r="AN38" s="128" t="s">
        <v>197</v>
      </c>
      <c r="AO38" s="128" t="s">
        <v>2</v>
      </c>
      <c r="AP38" s="128" t="s">
        <v>4</v>
      </c>
      <c r="AQ38" s="128" t="s">
        <v>730</v>
      </c>
      <c r="AR38" s="128" t="s">
        <v>3</v>
      </c>
    </row>
    <row r="39" spans="1:44" x14ac:dyDescent="0.2">
      <c r="A39" s="128">
        <v>38</v>
      </c>
      <c r="B39" s="128">
        <v>13</v>
      </c>
      <c r="C39" s="128" t="s">
        <v>113</v>
      </c>
      <c r="D39" s="128">
        <v>2015</v>
      </c>
      <c r="E39" s="128">
        <v>13</v>
      </c>
      <c r="F39" s="128" t="s">
        <v>297</v>
      </c>
      <c r="G39" s="128">
        <v>0.17</v>
      </c>
      <c r="H39" s="128" t="s">
        <v>19</v>
      </c>
      <c r="I39" s="128" t="s">
        <v>142</v>
      </c>
      <c r="J39" s="128" t="s">
        <v>137</v>
      </c>
      <c r="K39" s="128" t="s">
        <v>23</v>
      </c>
      <c r="L39" s="128" t="s">
        <v>117</v>
      </c>
      <c r="M39" s="128" t="s">
        <v>8</v>
      </c>
      <c r="N39" s="128" t="s">
        <v>10</v>
      </c>
      <c r="O39" s="128" t="s">
        <v>8</v>
      </c>
      <c r="P39" s="128" t="s">
        <v>7</v>
      </c>
      <c r="Q39" s="128" t="s">
        <v>196</v>
      </c>
      <c r="R39" s="128" t="s">
        <v>152</v>
      </c>
      <c r="S39" s="128" t="s">
        <v>2</v>
      </c>
      <c r="T39" s="128" t="s">
        <v>2</v>
      </c>
      <c r="U39" s="128" t="s">
        <v>2</v>
      </c>
      <c r="V39" s="128">
        <v>1000</v>
      </c>
      <c r="W39" s="128">
        <v>2000</v>
      </c>
      <c r="X39" s="128" t="s">
        <v>718</v>
      </c>
      <c r="Y39" s="128">
        <v>0</v>
      </c>
      <c r="Z39" s="128">
        <v>0</v>
      </c>
      <c r="AA39" s="128">
        <v>2000</v>
      </c>
      <c r="AB39" s="128">
        <v>2000</v>
      </c>
      <c r="AC39" s="128" t="s">
        <v>5</v>
      </c>
      <c r="AD39" s="128" t="s">
        <v>5</v>
      </c>
      <c r="AE39" s="128" t="s">
        <v>5</v>
      </c>
      <c r="AF39" s="128" t="s">
        <v>383</v>
      </c>
      <c r="AG39" s="128" t="s">
        <v>105</v>
      </c>
      <c r="AH39" s="128" t="s">
        <v>365</v>
      </c>
      <c r="AI39" s="128" t="s">
        <v>289</v>
      </c>
      <c r="AJ39" s="128" t="s">
        <v>16</v>
      </c>
      <c r="AK39" s="128" t="s">
        <v>4</v>
      </c>
      <c r="AL39" s="128" t="s">
        <v>2</v>
      </c>
      <c r="AM39" s="128" t="s">
        <v>3</v>
      </c>
      <c r="AN39" s="128" t="s">
        <v>197</v>
      </c>
      <c r="AO39" s="128" t="s">
        <v>2</v>
      </c>
      <c r="AP39" s="128" t="s">
        <v>4</v>
      </c>
      <c r="AQ39" s="128" t="s">
        <v>730</v>
      </c>
      <c r="AR39" s="128" t="s">
        <v>3</v>
      </c>
    </row>
    <row r="40" spans="1:44" x14ac:dyDescent="0.2">
      <c r="A40" s="128">
        <v>39</v>
      </c>
      <c r="B40" s="128">
        <v>13</v>
      </c>
      <c r="C40" s="128" t="s">
        <v>113</v>
      </c>
      <c r="D40" s="128">
        <v>2015</v>
      </c>
      <c r="E40" s="128">
        <v>17</v>
      </c>
      <c r="F40" s="128" t="s">
        <v>64</v>
      </c>
      <c r="G40" s="128">
        <v>-0.16</v>
      </c>
      <c r="H40" s="128" t="s">
        <v>19</v>
      </c>
      <c r="I40" s="128" t="s">
        <v>142</v>
      </c>
      <c r="J40" s="128" t="s">
        <v>137</v>
      </c>
      <c r="K40" s="128" t="s">
        <v>23</v>
      </c>
      <c r="L40" s="128" t="s">
        <v>117</v>
      </c>
      <c r="M40" s="128" t="s">
        <v>8</v>
      </c>
      <c r="N40" s="128" t="s">
        <v>10</v>
      </c>
      <c r="O40" s="128" t="s">
        <v>8</v>
      </c>
      <c r="P40" s="128" t="s">
        <v>7</v>
      </c>
      <c r="Q40" s="128" t="s">
        <v>196</v>
      </c>
      <c r="R40" s="128" t="s">
        <v>152</v>
      </c>
      <c r="S40" s="128" t="s">
        <v>2</v>
      </c>
      <c r="T40" s="128" t="s">
        <v>2</v>
      </c>
      <c r="U40" s="128" t="s">
        <v>2</v>
      </c>
      <c r="V40" s="128">
        <v>1000</v>
      </c>
      <c r="W40" s="128">
        <v>2000</v>
      </c>
      <c r="X40" s="128" t="s">
        <v>718</v>
      </c>
      <c r="Y40" s="128">
        <v>0</v>
      </c>
      <c r="Z40" s="128">
        <v>0</v>
      </c>
      <c r="AA40" s="128">
        <v>2000</v>
      </c>
      <c r="AB40" s="128">
        <v>2000</v>
      </c>
      <c r="AC40" s="128" t="s">
        <v>5</v>
      </c>
      <c r="AD40" s="128" t="s">
        <v>5</v>
      </c>
      <c r="AE40" s="128" t="s">
        <v>5</v>
      </c>
      <c r="AF40" s="128" t="s">
        <v>383</v>
      </c>
      <c r="AG40" s="128" t="s">
        <v>105</v>
      </c>
      <c r="AH40" s="128" t="s">
        <v>365</v>
      </c>
      <c r="AI40" s="128" t="s">
        <v>289</v>
      </c>
      <c r="AJ40" s="128" t="s">
        <v>16</v>
      </c>
      <c r="AK40" s="128" t="s">
        <v>4</v>
      </c>
      <c r="AL40" s="128" t="s">
        <v>2</v>
      </c>
      <c r="AM40" s="128" t="s">
        <v>3</v>
      </c>
      <c r="AN40" s="128" t="s">
        <v>197</v>
      </c>
      <c r="AO40" s="128" t="s">
        <v>2</v>
      </c>
      <c r="AP40" s="128" t="s">
        <v>4</v>
      </c>
      <c r="AQ40" s="128" t="s">
        <v>730</v>
      </c>
      <c r="AR40" s="128" t="s">
        <v>3</v>
      </c>
    </row>
    <row r="41" spans="1:44" x14ac:dyDescent="0.2">
      <c r="A41" s="128">
        <v>40</v>
      </c>
      <c r="B41" s="128">
        <v>13</v>
      </c>
      <c r="C41" s="128" t="s">
        <v>113</v>
      </c>
      <c r="D41" s="128">
        <v>2015</v>
      </c>
      <c r="E41" s="128">
        <v>30</v>
      </c>
      <c r="F41" s="128" t="s">
        <v>298</v>
      </c>
      <c r="G41" s="128">
        <v>0.34</v>
      </c>
      <c r="H41" s="128" t="s">
        <v>19</v>
      </c>
      <c r="I41" s="128" t="s">
        <v>142</v>
      </c>
      <c r="J41" s="128" t="s">
        <v>137</v>
      </c>
      <c r="K41" s="128" t="s">
        <v>23</v>
      </c>
      <c r="L41" s="128" t="s">
        <v>117</v>
      </c>
      <c r="M41" s="128" t="s">
        <v>8</v>
      </c>
      <c r="N41" s="128" t="s">
        <v>10</v>
      </c>
      <c r="O41" s="128" t="s">
        <v>8</v>
      </c>
      <c r="P41" s="128" t="s">
        <v>7</v>
      </c>
      <c r="Q41" s="128" t="s">
        <v>196</v>
      </c>
      <c r="R41" s="128" t="s">
        <v>152</v>
      </c>
      <c r="S41" s="128" t="s">
        <v>2</v>
      </c>
      <c r="T41" s="128" t="s">
        <v>2</v>
      </c>
      <c r="U41" s="128" t="s">
        <v>2</v>
      </c>
      <c r="V41" s="128">
        <v>1000</v>
      </c>
      <c r="W41" s="128">
        <v>2000</v>
      </c>
      <c r="X41" s="128" t="s">
        <v>718</v>
      </c>
      <c r="Y41" s="128">
        <v>0</v>
      </c>
      <c r="Z41" s="128">
        <v>0</v>
      </c>
      <c r="AA41" s="128">
        <v>2000</v>
      </c>
      <c r="AB41" s="128">
        <v>2000</v>
      </c>
      <c r="AC41" s="128" t="s">
        <v>5</v>
      </c>
      <c r="AD41" s="128" t="s">
        <v>5</v>
      </c>
      <c r="AE41" s="128" t="s">
        <v>5</v>
      </c>
      <c r="AF41" s="128" t="s">
        <v>383</v>
      </c>
      <c r="AG41" s="128" t="s">
        <v>128</v>
      </c>
      <c r="AH41" s="128" t="s">
        <v>364</v>
      </c>
      <c r="AI41" s="128" t="s">
        <v>289</v>
      </c>
      <c r="AJ41" s="128" t="s">
        <v>16</v>
      </c>
      <c r="AK41" s="128" t="s">
        <v>4</v>
      </c>
      <c r="AL41" s="128" t="s">
        <v>2</v>
      </c>
      <c r="AM41" s="128" t="s">
        <v>3</v>
      </c>
      <c r="AN41" s="128" t="s">
        <v>197</v>
      </c>
      <c r="AO41" s="128" t="s">
        <v>2</v>
      </c>
      <c r="AP41" s="128" t="s">
        <v>4</v>
      </c>
      <c r="AQ41" s="128" t="s">
        <v>730</v>
      </c>
      <c r="AR41" s="128" t="s">
        <v>3</v>
      </c>
    </row>
    <row r="42" spans="1:44" x14ac:dyDescent="0.2">
      <c r="A42" s="128">
        <v>41</v>
      </c>
      <c r="B42" s="128">
        <v>13</v>
      </c>
      <c r="C42" s="128" t="s">
        <v>113</v>
      </c>
      <c r="D42" s="128">
        <v>2015</v>
      </c>
      <c r="E42" s="128">
        <v>13</v>
      </c>
      <c r="F42" s="128" t="s">
        <v>297</v>
      </c>
      <c r="G42" s="128">
        <v>0.35</v>
      </c>
      <c r="H42" s="128" t="s">
        <v>19</v>
      </c>
      <c r="I42" s="128" t="s">
        <v>142</v>
      </c>
      <c r="J42" s="128" t="s">
        <v>137</v>
      </c>
      <c r="K42" s="128" t="s">
        <v>23</v>
      </c>
      <c r="L42" s="128" t="s">
        <v>117</v>
      </c>
      <c r="M42" s="128" t="s">
        <v>8</v>
      </c>
      <c r="N42" s="128" t="s">
        <v>10</v>
      </c>
      <c r="O42" s="128" t="s">
        <v>8</v>
      </c>
      <c r="P42" s="128" t="s">
        <v>7</v>
      </c>
      <c r="Q42" s="128" t="s">
        <v>196</v>
      </c>
      <c r="R42" s="128" t="s">
        <v>152</v>
      </c>
      <c r="S42" s="128" t="s">
        <v>2</v>
      </c>
      <c r="T42" s="128" t="s">
        <v>2</v>
      </c>
      <c r="U42" s="128" t="s">
        <v>2</v>
      </c>
      <c r="V42" s="128">
        <v>1000</v>
      </c>
      <c r="W42" s="128">
        <v>2000</v>
      </c>
      <c r="X42" s="128" t="s">
        <v>718</v>
      </c>
      <c r="Y42" s="128">
        <v>0</v>
      </c>
      <c r="Z42" s="128">
        <v>0</v>
      </c>
      <c r="AA42" s="128">
        <v>2000</v>
      </c>
      <c r="AB42" s="128">
        <v>2000</v>
      </c>
      <c r="AC42" s="128" t="s">
        <v>5</v>
      </c>
      <c r="AD42" s="128" t="s">
        <v>5</v>
      </c>
      <c r="AE42" s="128" t="s">
        <v>5</v>
      </c>
      <c r="AF42" s="128" t="s">
        <v>383</v>
      </c>
      <c r="AG42" s="128" t="s">
        <v>128</v>
      </c>
      <c r="AH42" s="128" t="s">
        <v>364</v>
      </c>
      <c r="AI42" s="128" t="s">
        <v>289</v>
      </c>
      <c r="AJ42" s="128" t="s">
        <v>16</v>
      </c>
      <c r="AK42" s="128" t="s">
        <v>4</v>
      </c>
      <c r="AL42" s="128" t="s">
        <v>2</v>
      </c>
      <c r="AM42" s="128" t="s">
        <v>3</v>
      </c>
      <c r="AN42" s="128" t="s">
        <v>197</v>
      </c>
      <c r="AO42" s="128" t="s">
        <v>2</v>
      </c>
      <c r="AP42" s="128" t="s">
        <v>4</v>
      </c>
      <c r="AQ42" s="128" t="s">
        <v>730</v>
      </c>
      <c r="AR42" s="128" t="s">
        <v>3</v>
      </c>
    </row>
    <row r="43" spans="1:44" x14ac:dyDescent="0.2">
      <c r="A43" s="128">
        <v>42</v>
      </c>
      <c r="B43" s="128">
        <v>13</v>
      </c>
      <c r="C43" s="128" t="s">
        <v>113</v>
      </c>
      <c r="D43" s="128">
        <v>2015</v>
      </c>
      <c r="E43" s="128">
        <v>17</v>
      </c>
      <c r="F43" s="128" t="s">
        <v>64</v>
      </c>
      <c r="G43" s="128">
        <v>0.32</v>
      </c>
      <c r="H43" s="128" t="s">
        <v>19</v>
      </c>
      <c r="I43" s="128" t="s">
        <v>142</v>
      </c>
      <c r="J43" s="128" t="s">
        <v>137</v>
      </c>
      <c r="K43" s="128" t="s">
        <v>23</v>
      </c>
      <c r="L43" s="128" t="s">
        <v>117</v>
      </c>
      <c r="M43" s="128" t="s">
        <v>8</v>
      </c>
      <c r="N43" s="128" t="s">
        <v>10</v>
      </c>
      <c r="O43" s="128" t="s">
        <v>8</v>
      </c>
      <c r="P43" s="128" t="s">
        <v>7</v>
      </c>
      <c r="Q43" s="128" t="s">
        <v>196</v>
      </c>
      <c r="R43" s="128" t="s">
        <v>152</v>
      </c>
      <c r="S43" s="128" t="s">
        <v>2</v>
      </c>
      <c r="T43" s="128" t="s">
        <v>2</v>
      </c>
      <c r="U43" s="128" t="s">
        <v>2</v>
      </c>
      <c r="V43" s="128">
        <v>1000</v>
      </c>
      <c r="W43" s="128">
        <v>2000</v>
      </c>
      <c r="X43" s="128" t="s">
        <v>718</v>
      </c>
      <c r="Y43" s="128">
        <v>0</v>
      </c>
      <c r="Z43" s="128">
        <v>0</v>
      </c>
      <c r="AA43" s="128">
        <v>2000</v>
      </c>
      <c r="AB43" s="128">
        <v>2000</v>
      </c>
      <c r="AC43" s="128" t="s">
        <v>5</v>
      </c>
      <c r="AD43" s="128" t="s">
        <v>5</v>
      </c>
      <c r="AE43" s="128" t="s">
        <v>5</v>
      </c>
      <c r="AF43" s="128" t="s">
        <v>383</v>
      </c>
      <c r="AG43" s="128" t="s">
        <v>128</v>
      </c>
      <c r="AH43" s="128" t="s">
        <v>364</v>
      </c>
      <c r="AI43" s="128" t="s">
        <v>289</v>
      </c>
      <c r="AJ43" s="128" t="s">
        <v>16</v>
      </c>
      <c r="AK43" s="128" t="s">
        <v>4</v>
      </c>
      <c r="AL43" s="128" t="s">
        <v>2</v>
      </c>
      <c r="AM43" s="128" t="s">
        <v>3</v>
      </c>
      <c r="AN43" s="128" t="s">
        <v>197</v>
      </c>
      <c r="AO43" s="128" t="s">
        <v>2</v>
      </c>
      <c r="AP43" s="128" t="s">
        <v>4</v>
      </c>
      <c r="AQ43" s="128" t="s">
        <v>730</v>
      </c>
      <c r="AR43" s="128" t="s">
        <v>3</v>
      </c>
    </row>
    <row r="44" spans="1:44" x14ac:dyDescent="0.2">
      <c r="A44" s="128">
        <v>43</v>
      </c>
      <c r="B44" s="128">
        <v>15</v>
      </c>
      <c r="C44" s="128" t="s">
        <v>154</v>
      </c>
      <c r="D44" s="128">
        <v>2013</v>
      </c>
      <c r="E44" s="128">
        <v>31</v>
      </c>
      <c r="F44" s="128" t="s">
        <v>298</v>
      </c>
      <c r="G44" s="128">
        <v>9.4E-2</v>
      </c>
      <c r="H44" s="128" t="s">
        <v>19</v>
      </c>
      <c r="I44" s="128" t="s">
        <v>59</v>
      </c>
      <c r="J44" s="128" t="s">
        <v>137</v>
      </c>
      <c r="K44" s="128" t="s">
        <v>18</v>
      </c>
      <c r="L44" s="128" t="s">
        <v>20</v>
      </c>
      <c r="M44" s="128" t="s">
        <v>20</v>
      </c>
      <c r="N44" s="128" t="s">
        <v>52</v>
      </c>
      <c r="O44" s="128" t="s">
        <v>2</v>
      </c>
      <c r="P44" s="128" t="s">
        <v>6</v>
      </c>
      <c r="Q44" s="128" t="s">
        <v>164</v>
      </c>
      <c r="R44" s="128" t="s">
        <v>5</v>
      </c>
      <c r="S44" s="128" t="s">
        <v>2</v>
      </c>
      <c r="T44" s="128" t="s">
        <v>2</v>
      </c>
      <c r="U44" s="128" t="s">
        <v>2</v>
      </c>
      <c r="V44" s="128">
        <v>500</v>
      </c>
      <c r="W44" s="128">
        <v>500</v>
      </c>
      <c r="X44" s="128" t="s">
        <v>719</v>
      </c>
      <c r="Y44" s="128">
        <v>0</v>
      </c>
      <c r="Z44" s="128">
        <v>500</v>
      </c>
      <c r="AA44" s="128">
        <v>6000</v>
      </c>
      <c r="AB44" s="128">
        <v>2000</v>
      </c>
      <c r="AC44" s="128">
        <v>100</v>
      </c>
      <c r="AD44" s="128">
        <v>8000</v>
      </c>
      <c r="AE44" s="128" t="s">
        <v>5</v>
      </c>
      <c r="AF44" s="128" t="s">
        <v>383</v>
      </c>
      <c r="AG44" s="128" t="s">
        <v>14</v>
      </c>
      <c r="AH44" s="128" t="s">
        <v>14</v>
      </c>
      <c r="AI44" s="128" t="s">
        <v>289</v>
      </c>
      <c r="AJ44" s="128" t="s">
        <v>16</v>
      </c>
      <c r="AK44" s="128" t="s">
        <v>4</v>
      </c>
      <c r="AL44" s="128" t="s">
        <v>2</v>
      </c>
      <c r="AM44" s="128" t="s">
        <v>4</v>
      </c>
      <c r="AN44" s="128" t="s">
        <v>118</v>
      </c>
      <c r="AO44" s="128" t="s">
        <v>322</v>
      </c>
      <c r="AP44" s="128" t="s">
        <v>3</v>
      </c>
      <c r="AQ44" s="128" t="s">
        <v>730</v>
      </c>
      <c r="AR44" s="128" t="s">
        <v>4</v>
      </c>
    </row>
    <row r="45" spans="1:44" x14ac:dyDescent="0.2">
      <c r="A45" s="128">
        <v>44</v>
      </c>
      <c r="B45" s="128">
        <v>15</v>
      </c>
      <c r="C45" s="128" t="s">
        <v>154</v>
      </c>
      <c r="D45" s="128">
        <v>2013</v>
      </c>
      <c r="E45" s="128">
        <v>31</v>
      </c>
      <c r="F45" s="128" t="s">
        <v>298</v>
      </c>
      <c r="G45" s="128">
        <v>0.187</v>
      </c>
      <c r="H45" s="128" t="s">
        <v>19</v>
      </c>
      <c r="I45" s="128" t="s">
        <v>59</v>
      </c>
      <c r="J45" s="128" t="s">
        <v>137</v>
      </c>
      <c r="K45" s="128" t="s">
        <v>18</v>
      </c>
      <c r="L45" s="128" t="s">
        <v>20</v>
      </c>
      <c r="M45" s="128" t="s">
        <v>20</v>
      </c>
      <c r="N45" s="128" t="s">
        <v>52</v>
      </c>
      <c r="O45" s="128" t="s">
        <v>2</v>
      </c>
      <c r="P45" s="128" t="s">
        <v>6</v>
      </c>
      <c r="Q45" s="128" t="s">
        <v>164</v>
      </c>
      <c r="R45" s="128" t="s">
        <v>5</v>
      </c>
      <c r="S45" s="128" t="s">
        <v>2</v>
      </c>
      <c r="T45" s="128" t="s">
        <v>2</v>
      </c>
      <c r="U45" s="128" t="s">
        <v>2</v>
      </c>
      <c r="V45" s="128">
        <v>500</v>
      </c>
      <c r="W45" s="128">
        <v>500</v>
      </c>
      <c r="X45" s="128" t="s">
        <v>719</v>
      </c>
      <c r="Y45" s="128">
        <v>0</v>
      </c>
      <c r="Z45" s="128">
        <v>500</v>
      </c>
      <c r="AA45" s="128">
        <v>6000</v>
      </c>
      <c r="AB45" s="128">
        <v>2000</v>
      </c>
      <c r="AC45" s="128">
        <v>100</v>
      </c>
      <c r="AD45" s="128">
        <v>8000</v>
      </c>
      <c r="AE45" s="128" t="s">
        <v>5</v>
      </c>
      <c r="AF45" s="128" t="s">
        <v>383</v>
      </c>
      <c r="AG45" s="128" t="s">
        <v>156</v>
      </c>
      <c r="AH45" s="128" t="s">
        <v>367</v>
      </c>
      <c r="AI45" s="128" t="s">
        <v>289</v>
      </c>
      <c r="AJ45" s="128" t="s">
        <v>16</v>
      </c>
      <c r="AK45" s="128" t="s">
        <v>4</v>
      </c>
      <c r="AL45" s="128" t="s">
        <v>2</v>
      </c>
      <c r="AM45" s="128" t="s">
        <v>4</v>
      </c>
      <c r="AN45" s="128" t="s">
        <v>118</v>
      </c>
      <c r="AO45" s="128" t="s">
        <v>322</v>
      </c>
      <c r="AP45" s="128" t="s">
        <v>3</v>
      </c>
      <c r="AQ45" s="128" t="s">
        <v>730</v>
      </c>
      <c r="AR45" s="128" t="s">
        <v>4</v>
      </c>
    </row>
    <row r="46" spans="1:44" x14ac:dyDescent="0.2">
      <c r="A46" s="128">
        <v>45</v>
      </c>
      <c r="B46" s="128">
        <v>15</v>
      </c>
      <c r="C46" s="128" t="s">
        <v>154</v>
      </c>
      <c r="D46" s="128">
        <v>2013</v>
      </c>
      <c r="E46" s="128">
        <v>31</v>
      </c>
      <c r="F46" s="128" t="s">
        <v>298</v>
      </c>
      <c r="G46" s="128">
        <v>4.0000000000000001E-3</v>
      </c>
      <c r="H46" s="128" t="s">
        <v>19</v>
      </c>
      <c r="I46" s="128" t="s">
        <v>59</v>
      </c>
      <c r="J46" s="128" t="s">
        <v>137</v>
      </c>
      <c r="K46" s="128" t="s">
        <v>18</v>
      </c>
      <c r="L46" s="128" t="s">
        <v>20</v>
      </c>
      <c r="M46" s="128" t="s">
        <v>20</v>
      </c>
      <c r="N46" s="128" t="s">
        <v>52</v>
      </c>
      <c r="O46" s="128" t="s">
        <v>2</v>
      </c>
      <c r="P46" s="128" t="s">
        <v>6</v>
      </c>
      <c r="Q46" s="128" t="s">
        <v>164</v>
      </c>
      <c r="R46" s="128" t="s">
        <v>5</v>
      </c>
      <c r="S46" s="128" t="s">
        <v>2</v>
      </c>
      <c r="T46" s="128" t="s">
        <v>2</v>
      </c>
      <c r="U46" s="128" t="s">
        <v>2</v>
      </c>
      <c r="V46" s="128">
        <v>500</v>
      </c>
      <c r="W46" s="128">
        <v>500</v>
      </c>
      <c r="X46" s="128" t="s">
        <v>719</v>
      </c>
      <c r="Y46" s="128">
        <v>0</v>
      </c>
      <c r="Z46" s="128">
        <v>500</v>
      </c>
      <c r="AA46" s="128">
        <v>6000</v>
      </c>
      <c r="AB46" s="128">
        <v>2000</v>
      </c>
      <c r="AC46" s="128">
        <v>100</v>
      </c>
      <c r="AD46" s="128">
        <v>8000</v>
      </c>
      <c r="AE46" s="128" t="s">
        <v>5</v>
      </c>
      <c r="AF46" s="128" t="s">
        <v>383</v>
      </c>
      <c r="AG46" s="128" t="s">
        <v>155</v>
      </c>
      <c r="AH46" s="128" t="s">
        <v>366</v>
      </c>
      <c r="AI46" s="128" t="s">
        <v>289</v>
      </c>
      <c r="AJ46" s="128" t="s">
        <v>16</v>
      </c>
      <c r="AK46" s="128" t="s">
        <v>4</v>
      </c>
      <c r="AL46" s="128" t="s">
        <v>2</v>
      </c>
      <c r="AM46" s="128" t="s">
        <v>4</v>
      </c>
      <c r="AN46" s="128" t="s">
        <v>118</v>
      </c>
      <c r="AO46" s="128" t="s">
        <v>322</v>
      </c>
      <c r="AP46" s="128" t="s">
        <v>3</v>
      </c>
      <c r="AQ46" s="128" t="s">
        <v>730</v>
      </c>
      <c r="AR46" s="128" t="s">
        <v>4</v>
      </c>
    </row>
    <row r="47" spans="1:44" x14ac:dyDescent="0.2">
      <c r="A47" s="128">
        <v>46</v>
      </c>
      <c r="B47" s="128">
        <v>15</v>
      </c>
      <c r="C47" s="128" t="s">
        <v>154</v>
      </c>
      <c r="D47" s="128">
        <v>2013</v>
      </c>
      <c r="E47" s="128">
        <v>31</v>
      </c>
      <c r="F47" s="128" t="s">
        <v>298</v>
      </c>
      <c r="G47" s="128">
        <v>0.501</v>
      </c>
      <c r="H47" s="128" t="s">
        <v>19</v>
      </c>
      <c r="I47" s="128" t="s">
        <v>59</v>
      </c>
      <c r="J47" s="128" t="s">
        <v>137</v>
      </c>
      <c r="K47" s="128" t="s">
        <v>23</v>
      </c>
      <c r="L47" s="128" t="s">
        <v>8</v>
      </c>
      <c r="M47" s="128" t="s">
        <v>8</v>
      </c>
      <c r="N47" s="128" t="s">
        <v>10</v>
      </c>
      <c r="O47" s="128" t="s">
        <v>2</v>
      </c>
      <c r="P47" s="128" t="s">
        <v>6</v>
      </c>
      <c r="Q47" s="128" t="s">
        <v>164</v>
      </c>
      <c r="R47" s="128" t="s">
        <v>5</v>
      </c>
      <c r="S47" s="128" t="s">
        <v>2</v>
      </c>
      <c r="T47" s="128" t="s">
        <v>2</v>
      </c>
      <c r="U47" s="128" t="s">
        <v>2</v>
      </c>
      <c r="V47" s="128">
        <v>500</v>
      </c>
      <c r="W47" s="128">
        <v>500</v>
      </c>
      <c r="X47" s="128" t="s">
        <v>719</v>
      </c>
      <c r="Y47" s="128">
        <v>0</v>
      </c>
      <c r="Z47" s="128">
        <v>500</v>
      </c>
      <c r="AA47" s="128">
        <v>6000</v>
      </c>
      <c r="AB47" s="128">
        <v>2000</v>
      </c>
      <c r="AC47" s="128">
        <v>100</v>
      </c>
      <c r="AD47" s="128">
        <v>8000</v>
      </c>
      <c r="AE47" s="128" t="s">
        <v>5</v>
      </c>
      <c r="AF47" s="128" t="s">
        <v>383</v>
      </c>
      <c r="AG47" s="128" t="s">
        <v>14</v>
      </c>
      <c r="AH47" s="128" t="s">
        <v>14</v>
      </c>
      <c r="AI47" s="128" t="s">
        <v>289</v>
      </c>
      <c r="AJ47" s="128" t="s">
        <v>16</v>
      </c>
      <c r="AK47" s="128" t="s">
        <v>4</v>
      </c>
      <c r="AL47" s="128" t="s">
        <v>2</v>
      </c>
      <c r="AM47" s="128" t="s">
        <v>4</v>
      </c>
      <c r="AN47" s="128" t="s">
        <v>118</v>
      </c>
      <c r="AO47" s="128" t="s">
        <v>322</v>
      </c>
      <c r="AP47" s="128" t="s">
        <v>3</v>
      </c>
      <c r="AQ47" s="128" t="s">
        <v>730</v>
      </c>
      <c r="AR47" s="128" t="s">
        <v>4</v>
      </c>
    </row>
    <row r="48" spans="1:44" x14ac:dyDescent="0.2">
      <c r="A48" s="128">
        <v>47</v>
      </c>
      <c r="B48" s="128">
        <v>15</v>
      </c>
      <c r="C48" s="128" t="s">
        <v>154</v>
      </c>
      <c r="D48" s="128">
        <v>2013</v>
      </c>
      <c r="E48" s="128">
        <v>31</v>
      </c>
      <c r="F48" s="128" t="s">
        <v>298</v>
      </c>
      <c r="G48" s="128">
        <v>0.39200000000000002</v>
      </c>
      <c r="H48" s="128" t="s">
        <v>19</v>
      </c>
      <c r="I48" s="128" t="s">
        <v>59</v>
      </c>
      <c r="J48" s="128" t="s">
        <v>137</v>
      </c>
      <c r="K48" s="128" t="s">
        <v>23</v>
      </c>
      <c r="L48" s="128" t="s">
        <v>8</v>
      </c>
      <c r="M48" s="128" t="s">
        <v>8</v>
      </c>
      <c r="N48" s="128" t="s">
        <v>10</v>
      </c>
      <c r="O48" s="128" t="s">
        <v>2</v>
      </c>
      <c r="P48" s="128" t="s">
        <v>6</v>
      </c>
      <c r="Q48" s="128" t="s">
        <v>164</v>
      </c>
      <c r="R48" s="128" t="s">
        <v>5</v>
      </c>
      <c r="S48" s="128" t="s">
        <v>2</v>
      </c>
      <c r="T48" s="128" t="s">
        <v>2</v>
      </c>
      <c r="U48" s="128" t="s">
        <v>2</v>
      </c>
      <c r="V48" s="128">
        <v>500</v>
      </c>
      <c r="W48" s="128">
        <v>500</v>
      </c>
      <c r="X48" s="128" t="s">
        <v>719</v>
      </c>
      <c r="Y48" s="128">
        <v>0</v>
      </c>
      <c r="Z48" s="128">
        <v>500</v>
      </c>
      <c r="AA48" s="128">
        <v>6000</v>
      </c>
      <c r="AB48" s="128">
        <v>2000</v>
      </c>
      <c r="AC48" s="128">
        <v>100</v>
      </c>
      <c r="AD48" s="128">
        <v>8000</v>
      </c>
      <c r="AE48" s="128" t="s">
        <v>5</v>
      </c>
      <c r="AF48" s="128" t="s">
        <v>383</v>
      </c>
      <c r="AG48" s="128" t="s">
        <v>156</v>
      </c>
      <c r="AH48" s="128" t="s">
        <v>367</v>
      </c>
      <c r="AI48" s="128" t="s">
        <v>289</v>
      </c>
      <c r="AJ48" s="128" t="s">
        <v>16</v>
      </c>
      <c r="AK48" s="128" t="s">
        <v>4</v>
      </c>
      <c r="AL48" s="128" t="s">
        <v>2</v>
      </c>
      <c r="AM48" s="128" t="s">
        <v>4</v>
      </c>
      <c r="AN48" s="128" t="s">
        <v>118</v>
      </c>
      <c r="AO48" s="128" t="s">
        <v>322</v>
      </c>
      <c r="AP48" s="128" t="s">
        <v>3</v>
      </c>
      <c r="AQ48" s="128" t="s">
        <v>730</v>
      </c>
      <c r="AR48" s="128" t="s">
        <v>4</v>
      </c>
    </row>
    <row r="49" spans="1:44" x14ac:dyDescent="0.2">
      <c r="A49" s="128">
        <v>48</v>
      </c>
      <c r="B49" s="128">
        <v>15</v>
      </c>
      <c r="C49" s="128" t="s">
        <v>154</v>
      </c>
      <c r="D49" s="128">
        <v>2013</v>
      </c>
      <c r="E49" s="128">
        <v>31</v>
      </c>
      <c r="F49" s="128" t="s">
        <v>298</v>
      </c>
      <c r="G49" s="128">
        <v>0.30599999999999999</v>
      </c>
      <c r="H49" s="128" t="s">
        <v>19</v>
      </c>
      <c r="I49" s="128" t="s">
        <v>59</v>
      </c>
      <c r="J49" s="128" t="s">
        <v>137</v>
      </c>
      <c r="K49" s="128" t="s">
        <v>23</v>
      </c>
      <c r="L49" s="128" t="s">
        <v>8</v>
      </c>
      <c r="M49" s="128" t="s">
        <v>8</v>
      </c>
      <c r="N49" s="128" t="s">
        <v>10</v>
      </c>
      <c r="O49" s="128" t="s">
        <v>2</v>
      </c>
      <c r="P49" s="128" t="s">
        <v>6</v>
      </c>
      <c r="Q49" s="128" t="s">
        <v>164</v>
      </c>
      <c r="R49" s="128" t="s">
        <v>5</v>
      </c>
      <c r="S49" s="128" t="s">
        <v>2</v>
      </c>
      <c r="T49" s="128" t="s">
        <v>2</v>
      </c>
      <c r="U49" s="128" t="s">
        <v>2</v>
      </c>
      <c r="V49" s="128">
        <v>500</v>
      </c>
      <c r="W49" s="128">
        <v>500</v>
      </c>
      <c r="X49" s="128" t="s">
        <v>719</v>
      </c>
      <c r="Y49" s="128">
        <v>0</v>
      </c>
      <c r="Z49" s="128">
        <v>500</v>
      </c>
      <c r="AA49" s="128">
        <v>6000</v>
      </c>
      <c r="AB49" s="128">
        <v>2000</v>
      </c>
      <c r="AC49" s="128">
        <v>100</v>
      </c>
      <c r="AD49" s="128">
        <v>8000</v>
      </c>
      <c r="AE49" s="128" t="s">
        <v>5</v>
      </c>
      <c r="AF49" s="128" t="s">
        <v>383</v>
      </c>
      <c r="AG49" s="128" t="s">
        <v>155</v>
      </c>
      <c r="AH49" s="128" t="s">
        <v>366</v>
      </c>
      <c r="AI49" s="128" t="s">
        <v>289</v>
      </c>
      <c r="AJ49" s="128" t="s">
        <v>16</v>
      </c>
      <c r="AK49" s="128" t="s">
        <v>4</v>
      </c>
      <c r="AL49" s="128" t="s">
        <v>2</v>
      </c>
      <c r="AM49" s="128" t="s">
        <v>4</v>
      </c>
      <c r="AN49" s="128" t="s">
        <v>118</v>
      </c>
      <c r="AO49" s="128" t="s">
        <v>322</v>
      </c>
      <c r="AP49" s="128" t="s">
        <v>3</v>
      </c>
      <c r="AQ49" s="128" t="s">
        <v>730</v>
      </c>
      <c r="AR49" s="128" t="s">
        <v>4</v>
      </c>
    </row>
    <row r="50" spans="1:44" x14ac:dyDescent="0.2">
      <c r="A50" s="128">
        <v>49</v>
      </c>
      <c r="B50" s="128">
        <v>17</v>
      </c>
      <c r="C50" s="128" t="s">
        <v>731</v>
      </c>
      <c r="D50" s="128">
        <v>2017</v>
      </c>
      <c r="E50" s="128">
        <v>76</v>
      </c>
      <c r="F50" s="128" t="s">
        <v>297</v>
      </c>
      <c r="G50" s="128">
        <v>3.2399999999999998E-2</v>
      </c>
      <c r="H50" s="128" t="s">
        <v>19</v>
      </c>
      <c r="I50" s="128" t="s">
        <v>678</v>
      </c>
      <c r="J50" s="128" t="s">
        <v>137</v>
      </c>
      <c r="K50" s="128" t="s">
        <v>18</v>
      </c>
      <c r="L50" s="128" t="s">
        <v>5</v>
      </c>
      <c r="M50" s="128" t="s">
        <v>20</v>
      </c>
      <c r="N50" s="128" t="s">
        <v>52</v>
      </c>
      <c r="O50" s="128" t="s">
        <v>5</v>
      </c>
      <c r="P50" s="128" t="s">
        <v>7</v>
      </c>
      <c r="Q50" s="128" t="s">
        <v>220</v>
      </c>
      <c r="R50" s="128" t="s">
        <v>5</v>
      </c>
      <c r="S50" s="128" t="s">
        <v>274</v>
      </c>
      <c r="T50" s="128" t="s">
        <v>756</v>
      </c>
      <c r="U50" s="128" t="s">
        <v>738</v>
      </c>
      <c r="V50" s="128">
        <v>2000</v>
      </c>
      <c r="W50" s="128">
        <v>2000</v>
      </c>
      <c r="X50" s="128" t="s">
        <v>718</v>
      </c>
      <c r="Y50" s="128">
        <v>0</v>
      </c>
      <c r="Z50" s="128">
        <v>0</v>
      </c>
      <c r="AA50" s="128">
        <v>4000</v>
      </c>
      <c r="AB50" s="128">
        <v>4000</v>
      </c>
      <c r="AC50" s="128" t="s">
        <v>5</v>
      </c>
      <c r="AD50" s="128" t="s">
        <v>739</v>
      </c>
      <c r="AE50" s="128" t="s">
        <v>5</v>
      </c>
      <c r="AF50" s="128" t="s">
        <v>383</v>
      </c>
      <c r="AG50" s="128" t="s">
        <v>127</v>
      </c>
      <c r="AH50" s="128" t="s">
        <v>363</v>
      </c>
      <c r="AI50" s="128" t="s">
        <v>289</v>
      </c>
      <c r="AJ50" s="128" t="s">
        <v>16</v>
      </c>
      <c r="AK50" s="128" t="s">
        <v>4</v>
      </c>
      <c r="AL50" s="128" t="s">
        <v>2</v>
      </c>
      <c r="AM50" s="128" t="s">
        <v>3</v>
      </c>
      <c r="AN50" s="128" t="s">
        <v>735</v>
      </c>
      <c r="AO50" s="128" t="s">
        <v>2</v>
      </c>
      <c r="AP50" s="128" t="s">
        <v>4</v>
      </c>
      <c r="AQ50" s="128" t="s">
        <v>730</v>
      </c>
      <c r="AR50" s="128" t="s">
        <v>4</v>
      </c>
    </row>
    <row r="51" spans="1:44" x14ac:dyDescent="0.2">
      <c r="A51" s="128">
        <v>50</v>
      </c>
      <c r="B51" s="128">
        <v>17</v>
      </c>
      <c r="C51" s="128" t="s">
        <v>731</v>
      </c>
      <c r="D51" s="128">
        <v>2017</v>
      </c>
      <c r="E51" s="128">
        <v>76</v>
      </c>
      <c r="F51" s="128" t="s">
        <v>297</v>
      </c>
      <c r="G51" s="128">
        <v>5.1999999999999998E-2</v>
      </c>
      <c r="H51" s="128" t="s">
        <v>19</v>
      </c>
      <c r="I51" s="128" t="s">
        <v>678</v>
      </c>
      <c r="J51" s="128" t="s">
        <v>137</v>
      </c>
      <c r="K51" s="128" t="s">
        <v>18</v>
      </c>
      <c r="L51" s="128" t="s">
        <v>5</v>
      </c>
      <c r="M51" s="128" t="s">
        <v>20</v>
      </c>
      <c r="N51" s="128" t="s">
        <v>52</v>
      </c>
      <c r="O51" s="128" t="s">
        <v>5</v>
      </c>
      <c r="P51" s="128" t="s">
        <v>7</v>
      </c>
      <c r="Q51" s="128" t="s">
        <v>220</v>
      </c>
      <c r="R51" s="128" t="s">
        <v>5</v>
      </c>
      <c r="S51" s="128" t="s">
        <v>274</v>
      </c>
      <c r="T51" s="128" t="s">
        <v>756</v>
      </c>
      <c r="U51" s="128" t="s">
        <v>741</v>
      </c>
      <c r="V51" s="128">
        <v>2000</v>
      </c>
      <c r="W51" s="128">
        <v>2000</v>
      </c>
      <c r="X51" s="128" t="s">
        <v>718</v>
      </c>
      <c r="Y51" s="128">
        <v>0</v>
      </c>
      <c r="Z51" s="128">
        <v>0</v>
      </c>
      <c r="AA51" s="128">
        <v>4000</v>
      </c>
      <c r="AB51" s="128">
        <v>4000</v>
      </c>
      <c r="AC51" s="128" t="s">
        <v>5</v>
      </c>
      <c r="AD51" s="127">
        <v>767011</v>
      </c>
      <c r="AE51" s="128" t="s">
        <v>5</v>
      </c>
      <c r="AF51" s="128" t="s">
        <v>383</v>
      </c>
      <c r="AG51" s="128" t="s">
        <v>128</v>
      </c>
      <c r="AH51" s="128" t="s">
        <v>364</v>
      </c>
      <c r="AI51" s="128" t="s">
        <v>289</v>
      </c>
      <c r="AJ51" s="128" t="s">
        <v>16</v>
      </c>
      <c r="AK51" s="128" t="s">
        <v>4</v>
      </c>
      <c r="AL51" s="128" t="s">
        <v>2</v>
      </c>
      <c r="AM51" s="128" t="s">
        <v>3</v>
      </c>
      <c r="AN51" s="128" t="s">
        <v>735</v>
      </c>
      <c r="AO51" s="128" t="s">
        <v>2</v>
      </c>
      <c r="AP51" s="128" t="s">
        <v>4</v>
      </c>
      <c r="AQ51" s="128" t="s">
        <v>730</v>
      </c>
      <c r="AR51" s="128" t="s">
        <v>4</v>
      </c>
    </row>
    <row r="52" spans="1:44" x14ac:dyDescent="0.2">
      <c r="A52" s="128">
        <v>51</v>
      </c>
      <c r="B52" s="128">
        <v>17</v>
      </c>
      <c r="C52" s="128" t="s">
        <v>731</v>
      </c>
      <c r="D52" s="128">
        <v>2017</v>
      </c>
      <c r="E52" s="128">
        <v>76</v>
      </c>
      <c r="F52" s="128" t="s">
        <v>297</v>
      </c>
      <c r="G52" s="128">
        <v>2.2599999999999999E-2</v>
      </c>
      <c r="H52" s="128" t="s">
        <v>19</v>
      </c>
      <c r="I52" s="128" t="s">
        <v>678</v>
      </c>
      <c r="J52" s="128" t="s">
        <v>137</v>
      </c>
      <c r="K52" s="128" t="s">
        <v>18</v>
      </c>
      <c r="L52" s="128" t="s">
        <v>5</v>
      </c>
      <c r="M52" s="128" t="s">
        <v>20</v>
      </c>
      <c r="N52" s="128" t="s">
        <v>52</v>
      </c>
      <c r="O52" s="128" t="s">
        <v>5</v>
      </c>
      <c r="P52" s="128" t="s">
        <v>7</v>
      </c>
      <c r="Q52" s="128" t="s">
        <v>220</v>
      </c>
      <c r="R52" s="128" t="s">
        <v>5</v>
      </c>
      <c r="S52" s="128" t="s">
        <v>274</v>
      </c>
      <c r="T52" s="128" t="s">
        <v>756</v>
      </c>
      <c r="U52" s="128" t="s">
        <v>743</v>
      </c>
      <c r="V52" s="128">
        <v>2000</v>
      </c>
      <c r="W52" s="128">
        <v>2000</v>
      </c>
      <c r="X52" s="128" t="s">
        <v>718</v>
      </c>
      <c r="Y52" s="128">
        <v>0</v>
      </c>
      <c r="Z52" s="128">
        <v>0</v>
      </c>
      <c r="AA52" s="128">
        <v>4000</v>
      </c>
      <c r="AB52" s="128">
        <v>4000</v>
      </c>
      <c r="AC52" s="128" t="s">
        <v>5</v>
      </c>
      <c r="AD52" s="127">
        <v>767042</v>
      </c>
      <c r="AE52" s="128" t="s">
        <v>5</v>
      </c>
      <c r="AF52" s="128" t="s">
        <v>383</v>
      </c>
      <c r="AG52" s="128" t="s">
        <v>105</v>
      </c>
      <c r="AH52" s="128" t="s">
        <v>365</v>
      </c>
      <c r="AI52" s="128" t="s">
        <v>289</v>
      </c>
      <c r="AJ52" s="128" t="s">
        <v>16</v>
      </c>
      <c r="AK52" s="128" t="s">
        <v>4</v>
      </c>
      <c r="AL52" s="128" t="s">
        <v>2</v>
      </c>
      <c r="AM52" s="128" t="s">
        <v>3</v>
      </c>
      <c r="AN52" s="128" t="s">
        <v>735</v>
      </c>
      <c r="AO52" s="128" t="s">
        <v>2</v>
      </c>
      <c r="AP52" s="128" t="s">
        <v>4</v>
      </c>
      <c r="AQ52" s="128" t="s">
        <v>730</v>
      </c>
      <c r="AR52" s="128" t="s">
        <v>4</v>
      </c>
    </row>
    <row r="53" spans="1:44" x14ac:dyDescent="0.2">
      <c r="A53" s="128">
        <v>52</v>
      </c>
      <c r="B53" s="128">
        <v>17</v>
      </c>
      <c r="C53" s="128" t="s">
        <v>731</v>
      </c>
      <c r="D53" s="128">
        <v>2017</v>
      </c>
      <c r="E53" s="128">
        <v>76</v>
      </c>
      <c r="F53" s="128" t="s">
        <v>297</v>
      </c>
      <c r="G53" s="128">
        <v>0.1108</v>
      </c>
      <c r="H53" s="128" t="s">
        <v>19</v>
      </c>
      <c r="I53" s="128" t="s">
        <v>678</v>
      </c>
      <c r="J53" s="128" t="s">
        <v>137</v>
      </c>
      <c r="K53" s="128" t="s">
        <v>23</v>
      </c>
      <c r="L53" s="128" t="s">
        <v>5</v>
      </c>
      <c r="M53" s="128" t="s">
        <v>8</v>
      </c>
      <c r="N53" s="128" t="s">
        <v>10</v>
      </c>
      <c r="O53" s="128" t="s">
        <v>5</v>
      </c>
      <c r="P53" s="128" t="s">
        <v>7</v>
      </c>
      <c r="Q53" s="128" t="s">
        <v>220</v>
      </c>
      <c r="R53" s="128" t="s">
        <v>5</v>
      </c>
      <c r="S53" s="128" t="s">
        <v>274</v>
      </c>
      <c r="T53" s="128" t="s">
        <v>756</v>
      </c>
      <c r="U53" s="128" t="s">
        <v>745</v>
      </c>
      <c r="V53" s="128">
        <v>2000</v>
      </c>
      <c r="W53" s="128">
        <v>2000</v>
      </c>
      <c r="X53" s="128" t="s">
        <v>718</v>
      </c>
      <c r="Y53" s="128">
        <v>0</v>
      </c>
      <c r="Z53" s="128">
        <v>0</v>
      </c>
      <c r="AA53" s="128">
        <v>4000</v>
      </c>
      <c r="AB53" s="128">
        <v>4000</v>
      </c>
      <c r="AC53" s="128" t="s">
        <v>5</v>
      </c>
      <c r="AD53" s="127">
        <v>767132</v>
      </c>
      <c r="AE53" s="128" t="s">
        <v>5</v>
      </c>
      <c r="AF53" s="128" t="s">
        <v>383</v>
      </c>
      <c r="AG53" s="128" t="s">
        <v>127</v>
      </c>
      <c r="AH53" s="128" t="s">
        <v>363</v>
      </c>
      <c r="AI53" s="128" t="s">
        <v>289</v>
      </c>
      <c r="AJ53" s="128" t="s">
        <v>16</v>
      </c>
      <c r="AK53" s="128" t="s">
        <v>4</v>
      </c>
      <c r="AL53" s="128" t="s">
        <v>2</v>
      </c>
      <c r="AM53" s="128" t="s">
        <v>3</v>
      </c>
      <c r="AN53" s="128" t="s">
        <v>735</v>
      </c>
      <c r="AO53" s="128" t="s">
        <v>2</v>
      </c>
      <c r="AP53" s="128" t="s">
        <v>4</v>
      </c>
      <c r="AQ53" s="128" t="s">
        <v>730</v>
      </c>
      <c r="AR53" s="128" t="s">
        <v>4</v>
      </c>
    </row>
    <row r="54" spans="1:44" x14ac:dyDescent="0.2">
      <c r="A54" s="128">
        <v>53</v>
      </c>
      <c r="B54" s="128">
        <v>17</v>
      </c>
      <c r="C54" s="128" t="s">
        <v>731</v>
      </c>
      <c r="D54" s="128">
        <v>2017</v>
      </c>
      <c r="E54" s="128">
        <v>76</v>
      </c>
      <c r="F54" s="128" t="s">
        <v>297</v>
      </c>
      <c r="G54" s="128">
        <v>6.1800000000000001E-2</v>
      </c>
      <c r="H54" s="128" t="s">
        <v>19</v>
      </c>
      <c r="I54" s="128" t="s">
        <v>678</v>
      </c>
      <c r="J54" s="128" t="s">
        <v>137</v>
      </c>
      <c r="K54" s="128" t="s">
        <v>23</v>
      </c>
      <c r="L54" s="128" t="s">
        <v>5</v>
      </c>
      <c r="M54" s="128" t="s">
        <v>8</v>
      </c>
      <c r="N54" s="128" t="s">
        <v>10</v>
      </c>
      <c r="O54" s="128" t="s">
        <v>5</v>
      </c>
      <c r="P54" s="128" t="s">
        <v>7</v>
      </c>
      <c r="Q54" s="128" t="s">
        <v>220</v>
      </c>
      <c r="R54" s="128" t="s">
        <v>5</v>
      </c>
      <c r="S54" s="128" t="s">
        <v>274</v>
      </c>
      <c r="T54" s="128" t="s">
        <v>756</v>
      </c>
      <c r="U54" s="128" t="s">
        <v>747</v>
      </c>
      <c r="V54" s="128">
        <v>2000</v>
      </c>
      <c r="W54" s="128">
        <v>2000</v>
      </c>
      <c r="X54" s="128" t="s">
        <v>718</v>
      </c>
      <c r="Y54" s="128">
        <v>0</v>
      </c>
      <c r="Z54" s="128">
        <v>0</v>
      </c>
      <c r="AA54" s="128">
        <v>4000</v>
      </c>
      <c r="AB54" s="128">
        <v>4000</v>
      </c>
      <c r="AC54" s="128" t="s">
        <v>5</v>
      </c>
      <c r="AD54" s="127">
        <v>767163</v>
      </c>
      <c r="AE54" s="128" t="s">
        <v>5</v>
      </c>
      <c r="AF54" s="128" t="s">
        <v>383</v>
      </c>
      <c r="AG54" s="128" t="s">
        <v>128</v>
      </c>
      <c r="AH54" s="128" t="s">
        <v>364</v>
      </c>
      <c r="AI54" s="128" t="s">
        <v>289</v>
      </c>
      <c r="AJ54" s="128" t="s">
        <v>16</v>
      </c>
      <c r="AK54" s="128" t="s">
        <v>4</v>
      </c>
      <c r="AL54" s="128" t="s">
        <v>2</v>
      </c>
      <c r="AM54" s="128" t="s">
        <v>3</v>
      </c>
      <c r="AN54" s="128" t="s">
        <v>735</v>
      </c>
      <c r="AO54" s="128" t="s">
        <v>2</v>
      </c>
      <c r="AP54" s="128" t="s">
        <v>4</v>
      </c>
      <c r="AQ54" s="128" t="s">
        <v>730</v>
      </c>
      <c r="AR54" s="128" t="s">
        <v>4</v>
      </c>
    </row>
    <row r="55" spans="1:44" x14ac:dyDescent="0.2">
      <c r="A55" s="128">
        <v>54</v>
      </c>
      <c r="B55" s="128">
        <v>17</v>
      </c>
      <c r="C55" s="128" t="s">
        <v>731</v>
      </c>
      <c r="D55" s="128">
        <v>2017</v>
      </c>
      <c r="E55" s="128">
        <v>76</v>
      </c>
      <c r="F55" s="128" t="s">
        <v>297</v>
      </c>
      <c r="G55" s="128">
        <v>8.14E-2</v>
      </c>
      <c r="H55" s="128" t="s">
        <v>19</v>
      </c>
      <c r="I55" s="128" t="s">
        <v>678</v>
      </c>
      <c r="J55" s="128" t="s">
        <v>137</v>
      </c>
      <c r="K55" s="128" t="s">
        <v>23</v>
      </c>
      <c r="L55" s="128" t="s">
        <v>5</v>
      </c>
      <c r="M55" s="128" t="s">
        <v>8</v>
      </c>
      <c r="N55" s="128" t="s">
        <v>10</v>
      </c>
      <c r="O55" s="128" t="s">
        <v>5</v>
      </c>
      <c r="P55" s="128" t="s">
        <v>7</v>
      </c>
      <c r="Q55" s="128" t="s">
        <v>220</v>
      </c>
      <c r="R55" s="128" t="s">
        <v>5</v>
      </c>
      <c r="S55" s="128" t="s">
        <v>274</v>
      </c>
      <c r="T55" s="128" t="s">
        <v>756</v>
      </c>
      <c r="U55" s="128" t="s">
        <v>749</v>
      </c>
      <c r="V55" s="128">
        <v>2000</v>
      </c>
      <c r="W55" s="128">
        <v>2000</v>
      </c>
      <c r="X55" s="128" t="s">
        <v>718</v>
      </c>
      <c r="Y55" s="128">
        <v>0</v>
      </c>
      <c r="Z55" s="128">
        <v>0</v>
      </c>
      <c r="AA55" s="128">
        <v>4000</v>
      </c>
      <c r="AB55" s="128">
        <v>4000</v>
      </c>
      <c r="AC55" s="128" t="s">
        <v>5</v>
      </c>
      <c r="AD55" s="127">
        <v>767193</v>
      </c>
      <c r="AE55" s="128" t="s">
        <v>5</v>
      </c>
      <c r="AF55" s="128" t="s">
        <v>383</v>
      </c>
      <c r="AG55" s="128" t="s">
        <v>105</v>
      </c>
      <c r="AH55" s="128" t="s">
        <v>365</v>
      </c>
      <c r="AI55" s="128" t="s">
        <v>289</v>
      </c>
      <c r="AJ55" s="128" t="s">
        <v>16</v>
      </c>
      <c r="AK55" s="128" t="s">
        <v>4</v>
      </c>
      <c r="AL55" s="128" t="s">
        <v>2</v>
      </c>
      <c r="AM55" s="128" t="s">
        <v>3</v>
      </c>
      <c r="AN55" s="128" t="s">
        <v>735</v>
      </c>
      <c r="AO55" s="128" t="s">
        <v>2</v>
      </c>
      <c r="AP55" s="128" t="s">
        <v>4</v>
      </c>
      <c r="AQ55" s="128" t="s">
        <v>730</v>
      </c>
      <c r="AR55" s="128" t="s">
        <v>4</v>
      </c>
    </row>
    <row r="56" spans="1:44" x14ac:dyDescent="0.2">
      <c r="A56" s="128">
        <v>55</v>
      </c>
      <c r="B56" s="128">
        <v>18</v>
      </c>
      <c r="C56" s="128" t="s">
        <v>801</v>
      </c>
      <c r="D56" s="128">
        <v>2017</v>
      </c>
      <c r="E56" s="128">
        <v>40</v>
      </c>
      <c r="F56" s="128" t="s">
        <v>298</v>
      </c>
      <c r="G56" s="128">
        <v>7.0000000000000007E-2</v>
      </c>
      <c r="H56" s="128" t="s">
        <v>19</v>
      </c>
      <c r="I56" s="128" t="s">
        <v>2</v>
      </c>
      <c r="J56" s="128" t="s">
        <v>137</v>
      </c>
      <c r="K56" s="128" t="s">
        <v>18</v>
      </c>
      <c r="L56" s="128" t="s">
        <v>2</v>
      </c>
      <c r="M56" s="128" t="s">
        <v>21</v>
      </c>
      <c r="N56" s="128" t="s">
        <v>52</v>
      </c>
      <c r="O56" s="128" t="s">
        <v>2</v>
      </c>
      <c r="P56" s="128" t="s">
        <v>7</v>
      </c>
      <c r="Q56" s="128" t="s">
        <v>2</v>
      </c>
      <c r="R56" s="128" t="s">
        <v>2</v>
      </c>
      <c r="S56" s="128" t="s">
        <v>274</v>
      </c>
      <c r="T56" s="128" t="s">
        <v>756</v>
      </c>
      <c r="U56" s="128">
        <v>500</v>
      </c>
      <c r="V56" s="128" t="s">
        <v>2</v>
      </c>
      <c r="W56" s="128" t="s">
        <v>2</v>
      </c>
      <c r="X56" s="128" t="s">
        <v>718</v>
      </c>
      <c r="Y56" s="128" t="s">
        <v>2</v>
      </c>
      <c r="Z56" s="128" t="s">
        <v>2</v>
      </c>
      <c r="AA56" s="128" t="s">
        <v>2</v>
      </c>
      <c r="AB56" s="128" t="s">
        <v>2</v>
      </c>
      <c r="AC56" s="128" t="s">
        <v>2</v>
      </c>
      <c r="AD56" s="128" t="s">
        <v>2</v>
      </c>
      <c r="AE56" s="128" t="s">
        <v>2</v>
      </c>
      <c r="AF56" s="128" t="s">
        <v>383</v>
      </c>
      <c r="AG56" s="128" t="s">
        <v>127</v>
      </c>
      <c r="AH56" s="128" t="s">
        <v>363</v>
      </c>
      <c r="AI56" s="128" t="s">
        <v>289</v>
      </c>
      <c r="AJ56" s="128" t="s">
        <v>16</v>
      </c>
      <c r="AK56" s="128" t="s">
        <v>4</v>
      </c>
      <c r="AL56" s="128" t="s">
        <v>2</v>
      </c>
      <c r="AM56" s="128" t="s">
        <v>2</v>
      </c>
      <c r="AN56" s="128" t="s">
        <v>2</v>
      </c>
      <c r="AO56" s="128" t="s">
        <v>2</v>
      </c>
      <c r="AP56" s="128" t="s">
        <v>2</v>
      </c>
      <c r="AQ56" s="128" t="s">
        <v>730</v>
      </c>
      <c r="AR56" s="128" t="s">
        <v>3</v>
      </c>
    </row>
    <row r="57" spans="1:44" x14ac:dyDescent="0.2">
      <c r="A57" s="128">
        <v>56</v>
      </c>
      <c r="B57" s="128">
        <v>18</v>
      </c>
      <c r="C57" s="128" t="s">
        <v>801</v>
      </c>
      <c r="D57" s="128">
        <v>2017</v>
      </c>
      <c r="E57" s="128">
        <v>40</v>
      </c>
      <c r="F57" s="128" t="s">
        <v>298</v>
      </c>
      <c r="G57" s="128">
        <v>-0.27</v>
      </c>
      <c r="H57" s="128" t="s">
        <v>19</v>
      </c>
      <c r="I57" s="128" t="s">
        <v>2</v>
      </c>
      <c r="J57" s="128" t="s">
        <v>137</v>
      </c>
      <c r="K57" s="128" t="s">
        <v>18</v>
      </c>
      <c r="L57" s="128" t="s">
        <v>2</v>
      </c>
      <c r="M57" s="128" t="s">
        <v>20</v>
      </c>
      <c r="N57" s="128" t="s">
        <v>52</v>
      </c>
      <c r="O57" s="128" t="s">
        <v>2</v>
      </c>
      <c r="P57" s="128" t="s">
        <v>7</v>
      </c>
      <c r="Q57" s="128" t="s">
        <v>2</v>
      </c>
      <c r="R57" s="128" t="s">
        <v>2</v>
      </c>
      <c r="S57" s="128" t="s">
        <v>274</v>
      </c>
      <c r="T57" s="128" t="s">
        <v>756</v>
      </c>
      <c r="U57" s="128">
        <v>500</v>
      </c>
      <c r="V57" s="128" t="s">
        <v>2</v>
      </c>
      <c r="W57" s="128" t="s">
        <v>2</v>
      </c>
      <c r="X57" s="128" t="s">
        <v>718</v>
      </c>
      <c r="Y57" s="128" t="s">
        <v>2</v>
      </c>
      <c r="Z57" s="128" t="s">
        <v>2</v>
      </c>
      <c r="AA57" s="128" t="s">
        <v>2</v>
      </c>
      <c r="AB57" s="128" t="s">
        <v>2</v>
      </c>
      <c r="AC57" s="128" t="s">
        <v>2</v>
      </c>
      <c r="AD57" s="128" t="s">
        <v>2</v>
      </c>
      <c r="AE57" s="128" t="s">
        <v>2</v>
      </c>
      <c r="AF57" s="128" t="s">
        <v>383</v>
      </c>
      <c r="AG57" s="128" t="s">
        <v>127</v>
      </c>
      <c r="AH57" s="128" t="s">
        <v>363</v>
      </c>
      <c r="AI57" s="128" t="s">
        <v>289</v>
      </c>
      <c r="AJ57" s="128" t="s">
        <v>16</v>
      </c>
      <c r="AK57" s="128" t="s">
        <v>4</v>
      </c>
      <c r="AL57" s="128" t="s">
        <v>2</v>
      </c>
      <c r="AM57" s="128" t="s">
        <v>2</v>
      </c>
      <c r="AN57" s="128" t="s">
        <v>2</v>
      </c>
      <c r="AO57" s="128" t="s">
        <v>2</v>
      </c>
      <c r="AP57" s="128" t="s">
        <v>2</v>
      </c>
      <c r="AQ57" s="128" t="s">
        <v>730</v>
      </c>
      <c r="AR57" s="128" t="s">
        <v>3</v>
      </c>
    </row>
    <row r="58" spans="1:44" x14ac:dyDescent="0.2">
      <c r="A58" s="128">
        <v>57</v>
      </c>
      <c r="B58" s="128">
        <v>18</v>
      </c>
      <c r="C58" s="128" t="s">
        <v>801</v>
      </c>
      <c r="D58" s="128">
        <v>2017</v>
      </c>
      <c r="E58" s="128">
        <v>40</v>
      </c>
      <c r="F58" s="128" t="s">
        <v>298</v>
      </c>
      <c r="G58" s="128">
        <v>-0.05</v>
      </c>
      <c r="H58" s="128" t="s">
        <v>19</v>
      </c>
      <c r="I58" s="128" t="s">
        <v>2</v>
      </c>
      <c r="J58" s="128" t="s">
        <v>137</v>
      </c>
      <c r="K58" s="128" t="s">
        <v>18</v>
      </c>
      <c r="L58" s="128" t="s">
        <v>2</v>
      </c>
      <c r="M58" s="128" t="s">
        <v>22</v>
      </c>
      <c r="N58" s="128" t="s">
        <v>52</v>
      </c>
      <c r="O58" s="128" t="s">
        <v>2</v>
      </c>
      <c r="P58" s="128" t="s">
        <v>7</v>
      </c>
      <c r="Q58" s="128" t="s">
        <v>2</v>
      </c>
      <c r="R58" s="128" t="s">
        <v>2</v>
      </c>
      <c r="S58" s="128" t="s">
        <v>274</v>
      </c>
      <c r="T58" s="128" t="s">
        <v>756</v>
      </c>
      <c r="U58" s="128">
        <v>500</v>
      </c>
      <c r="V58" s="128" t="s">
        <v>2</v>
      </c>
      <c r="W58" s="128" t="s">
        <v>2</v>
      </c>
      <c r="X58" s="128" t="s">
        <v>718</v>
      </c>
      <c r="Y58" s="128" t="s">
        <v>2</v>
      </c>
      <c r="Z58" s="128" t="s">
        <v>2</v>
      </c>
      <c r="AA58" s="128" t="s">
        <v>2</v>
      </c>
      <c r="AB58" s="128" t="s">
        <v>2</v>
      </c>
      <c r="AC58" s="128" t="s">
        <v>2</v>
      </c>
      <c r="AD58" s="128" t="s">
        <v>2</v>
      </c>
      <c r="AE58" s="128" t="s">
        <v>2</v>
      </c>
      <c r="AF58" s="128" t="s">
        <v>383</v>
      </c>
      <c r="AG58" s="128" t="s">
        <v>127</v>
      </c>
      <c r="AH58" s="128" t="s">
        <v>363</v>
      </c>
      <c r="AI58" s="128" t="s">
        <v>289</v>
      </c>
      <c r="AJ58" s="128" t="s">
        <v>16</v>
      </c>
      <c r="AK58" s="128" t="s">
        <v>4</v>
      </c>
      <c r="AL58" s="128" t="s">
        <v>2</v>
      </c>
      <c r="AM58" s="128" t="s">
        <v>2</v>
      </c>
      <c r="AN58" s="128" t="s">
        <v>2</v>
      </c>
      <c r="AO58" s="128" t="s">
        <v>2</v>
      </c>
      <c r="AP58" s="128" t="s">
        <v>2</v>
      </c>
      <c r="AQ58" s="128" t="s">
        <v>730</v>
      </c>
      <c r="AR58" s="128" t="s">
        <v>3</v>
      </c>
    </row>
    <row r="59" spans="1:44" x14ac:dyDescent="0.2">
      <c r="A59" s="128">
        <v>58</v>
      </c>
      <c r="B59" s="128">
        <v>18</v>
      </c>
      <c r="C59" s="128" t="s">
        <v>801</v>
      </c>
      <c r="D59" s="128">
        <v>2017</v>
      </c>
      <c r="E59" s="128">
        <v>40</v>
      </c>
      <c r="F59" s="128" t="s">
        <v>298</v>
      </c>
      <c r="G59" s="128">
        <v>0.24</v>
      </c>
      <c r="H59" s="128" t="s">
        <v>19</v>
      </c>
      <c r="I59" s="128" t="s">
        <v>2</v>
      </c>
      <c r="J59" s="128" t="s">
        <v>137</v>
      </c>
      <c r="K59" s="128" t="s">
        <v>18</v>
      </c>
      <c r="L59" s="128" t="s">
        <v>2</v>
      </c>
      <c r="M59" s="128" t="s">
        <v>27</v>
      </c>
      <c r="N59" s="128" t="s">
        <v>52</v>
      </c>
      <c r="O59" s="128" t="s">
        <v>2</v>
      </c>
      <c r="P59" s="128" t="s">
        <v>7</v>
      </c>
      <c r="Q59" s="128" t="s">
        <v>2</v>
      </c>
      <c r="R59" s="128" t="s">
        <v>2</v>
      </c>
      <c r="S59" s="128" t="s">
        <v>274</v>
      </c>
      <c r="T59" s="128" t="s">
        <v>756</v>
      </c>
      <c r="U59" s="128">
        <v>500</v>
      </c>
      <c r="V59" s="128" t="s">
        <v>2</v>
      </c>
      <c r="W59" s="128" t="s">
        <v>2</v>
      </c>
      <c r="X59" s="128" t="s">
        <v>718</v>
      </c>
      <c r="Y59" s="128" t="s">
        <v>2</v>
      </c>
      <c r="Z59" s="128" t="s">
        <v>2</v>
      </c>
      <c r="AA59" s="128" t="s">
        <v>2</v>
      </c>
      <c r="AB59" s="128" t="s">
        <v>2</v>
      </c>
      <c r="AC59" s="128" t="s">
        <v>2</v>
      </c>
      <c r="AD59" s="128" t="s">
        <v>2</v>
      </c>
      <c r="AE59" s="128" t="s">
        <v>2</v>
      </c>
      <c r="AF59" s="128" t="s">
        <v>383</v>
      </c>
      <c r="AG59" s="128" t="s">
        <v>127</v>
      </c>
      <c r="AH59" s="128" t="s">
        <v>363</v>
      </c>
      <c r="AI59" s="128" t="s">
        <v>289</v>
      </c>
      <c r="AJ59" s="128" t="s">
        <v>16</v>
      </c>
      <c r="AK59" s="128" t="s">
        <v>4</v>
      </c>
      <c r="AL59" s="128" t="s">
        <v>2</v>
      </c>
      <c r="AM59" s="128" t="s">
        <v>2</v>
      </c>
      <c r="AN59" s="128" t="s">
        <v>2</v>
      </c>
      <c r="AO59" s="128" t="s">
        <v>2</v>
      </c>
      <c r="AP59" s="128" t="s">
        <v>2</v>
      </c>
      <c r="AQ59" s="128" t="s">
        <v>730</v>
      </c>
      <c r="AR59" s="128" t="s">
        <v>3</v>
      </c>
    </row>
    <row r="60" spans="1:44" x14ac:dyDescent="0.2">
      <c r="A60" s="128">
        <v>59</v>
      </c>
      <c r="B60" s="128">
        <v>18</v>
      </c>
      <c r="C60" s="128" t="s">
        <v>801</v>
      </c>
      <c r="D60" s="128">
        <v>2017</v>
      </c>
      <c r="E60" s="128">
        <v>40</v>
      </c>
      <c r="F60" s="128" t="s">
        <v>298</v>
      </c>
      <c r="G60" s="128">
        <v>0.06</v>
      </c>
      <c r="H60" s="128" t="s">
        <v>19</v>
      </c>
      <c r="I60" s="128" t="s">
        <v>2</v>
      </c>
      <c r="J60" s="128" t="s">
        <v>137</v>
      </c>
      <c r="K60" s="128" t="s">
        <v>23</v>
      </c>
      <c r="L60" s="128" t="s">
        <v>2</v>
      </c>
      <c r="M60" s="128" t="s">
        <v>8</v>
      </c>
      <c r="N60" s="128" t="s">
        <v>10</v>
      </c>
      <c r="O60" s="128" t="s">
        <v>2</v>
      </c>
      <c r="P60" s="128" t="s">
        <v>7</v>
      </c>
      <c r="Q60" s="128" t="s">
        <v>2</v>
      </c>
      <c r="R60" s="128" t="s">
        <v>2</v>
      </c>
      <c r="S60" s="128" t="s">
        <v>274</v>
      </c>
      <c r="T60" s="128" t="s">
        <v>756</v>
      </c>
      <c r="U60" s="128">
        <v>500</v>
      </c>
      <c r="V60" s="128" t="s">
        <v>2</v>
      </c>
      <c r="W60" s="128" t="s">
        <v>2</v>
      </c>
      <c r="X60" s="128" t="s">
        <v>718</v>
      </c>
      <c r="Y60" s="128" t="s">
        <v>2</v>
      </c>
      <c r="Z60" s="128" t="s">
        <v>2</v>
      </c>
      <c r="AA60" s="128" t="s">
        <v>2</v>
      </c>
      <c r="AB60" s="128" t="s">
        <v>2</v>
      </c>
      <c r="AC60" s="128" t="s">
        <v>2</v>
      </c>
      <c r="AD60" s="128" t="s">
        <v>2</v>
      </c>
      <c r="AE60" s="128" t="s">
        <v>2</v>
      </c>
      <c r="AF60" s="128" t="s">
        <v>383</v>
      </c>
      <c r="AG60" s="128" t="s">
        <v>127</v>
      </c>
      <c r="AH60" s="128" t="s">
        <v>363</v>
      </c>
      <c r="AI60" s="128" t="s">
        <v>289</v>
      </c>
      <c r="AJ60" s="128" t="s">
        <v>16</v>
      </c>
      <c r="AK60" s="128" t="s">
        <v>4</v>
      </c>
      <c r="AL60" s="128" t="s">
        <v>2</v>
      </c>
      <c r="AM60" s="128" t="s">
        <v>2</v>
      </c>
      <c r="AN60" s="128" t="s">
        <v>2</v>
      </c>
      <c r="AO60" s="128" t="s">
        <v>2</v>
      </c>
      <c r="AP60" s="128" t="s">
        <v>2</v>
      </c>
      <c r="AQ60" s="128" t="s">
        <v>730</v>
      </c>
      <c r="AR60" s="128" t="s">
        <v>3</v>
      </c>
    </row>
    <row r="61" spans="1:44" x14ac:dyDescent="0.2">
      <c r="A61" s="128">
        <v>60</v>
      </c>
      <c r="B61" s="128">
        <v>18</v>
      </c>
      <c r="C61" s="128" t="s">
        <v>801</v>
      </c>
      <c r="D61" s="128">
        <v>2017</v>
      </c>
      <c r="E61" s="128">
        <v>39</v>
      </c>
      <c r="F61" s="128" t="s">
        <v>298</v>
      </c>
      <c r="G61" s="128">
        <v>-0.16</v>
      </c>
      <c r="H61" s="128" t="s">
        <v>19</v>
      </c>
      <c r="I61" s="128" t="s">
        <v>2</v>
      </c>
      <c r="J61" s="128" t="s">
        <v>137</v>
      </c>
      <c r="K61" s="128" t="s">
        <v>26</v>
      </c>
      <c r="L61" s="128" t="s">
        <v>2</v>
      </c>
      <c r="M61" s="128" t="s">
        <v>22</v>
      </c>
      <c r="N61" s="128" t="s">
        <v>52</v>
      </c>
      <c r="O61" s="128" t="s">
        <v>2</v>
      </c>
      <c r="P61" s="128" t="s">
        <v>7</v>
      </c>
      <c r="Q61" s="128" t="s">
        <v>2</v>
      </c>
      <c r="R61" s="128" t="s">
        <v>2</v>
      </c>
      <c r="S61" s="128" t="s">
        <v>274</v>
      </c>
      <c r="T61" s="128" t="s">
        <v>756</v>
      </c>
      <c r="U61" s="128">
        <v>500</v>
      </c>
      <c r="V61" s="128" t="s">
        <v>2</v>
      </c>
      <c r="W61" s="128" t="s">
        <v>2</v>
      </c>
      <c r="X61" s="128" t="s">
        <v>718</v>
      </c>
      <c r="Y61" s="128" t="s">
        <v>2</v>
      </c>
      <c r="Z61" s="128" t="s">
        <v>2</v>
      </c>
      <c r="AA61" s="128" t="s">
        <v>2</v>
      </c>
      <c r="AB61" s="128" t="s">
        <v>2</v>
      </c>
      <c r="AC61" s="128" t="s">
        <v>2</v>
      </c>
      <c r="AD61" s="128" t="s">
        <v>2</v>
      </c>
      <c r="AE61" s="128" t="s">
        <v>2</v>
      </c>
      <c r="AF61" s="128" t="s">
        <v>383</v>
      </c>
      <c r="AG61" s="128" t="s">
        <v>127</v>
      </c>
      <c r="AH61" s="128" t="s">
        <v>363</v>
      </c>
      <c r="AI61" s="128" t="s">
        <v>289</v>
      </c>
      <c r="AJ61" s="128" t="s">
        <v>16</v>
      </c>
      <c r="AK61" s="128" t="s">
        <v>4</v>
      </c>
      <c r="AL61" s="128" t="s">
        <v>2</v>
      </c>
      <c r="AM61" s="128" t="s">
        <v>2</v>
      </c>
      <c r="AN61" s="128" t="s">
        <v>2</v>
      </c>
      <c r="AO61" s="128" t="s">
        <v>2</v>
      </c>
      <c r="AP61" s="128" t="s">
        <v>2</v>
      </c>
      <c r="AQ61" s="128" t="s">
        <v>730</v>
      </c>
      <c r="AR61" s="128" t="s">
        <v>3</v>
      </c>
    </row>
    <row r="62" spans="1:44" x14ac:dyDescent="0.2">
      <c r="A62" s="128">
        <v>61</v>
      </c>
      <c r="B62" s="128">
        <v>18</v>
      </c>
      <c r="C62" s="128" t="s">
        <v>801</v>
      </c>
      <c r="D62" s="128">
        <v>2017</v>
      </c>
      <c r="E62" s="128">
        <v>40</v>
      </c>
      <c r="F62" s="128" t="s">
        <v>298</v>
      </c>
      <c r="G62" s="128">
        <v>-0.15</v>
      </c>
      <c r="H62" s="128" t="s">
        <v>19</v>
      </c>
      <c r="I62" s="128" t="s">
        <v>2</v>
      </c>
      <c r="J62" s="128" t="s">
        <v>137</v>
      </c>
      <c r="K62" s="128" t="s">
        <v>29</v>
      </c>
      <c r="L62" s="128" t="s">
        <v>2</v>
      </c>
      <c r="M62" s="128" t="s">
        <v>21</v>
      </c>
      <c r="N62" s="128" t="s">
        <v>52</v>
      </c>
      <c r="O62" s="128" t="s">
        <v>2</v>
      </c>
      <c r="P62" s="128" t="s">
        <v>7</v>
      </c>
      <c r="Q62" s="128" t="s">
        <v>2</v>
      </c>
      <c r="R62" s="128" t="s">
        <v>2</v>
      </c>
      <c r="S62" s="128" t="s">
        <v>274</v>
      </c>
      <c r="T62" s="128" t="s">
        <v>756</v>
      </c>
      <c r="U62" s="128">
        <v>500</v>
      </c>
      <c r="V62" s="128" t="s">
        <v>2</v>
      </c>
      <c r="W62" s="128" t="s">
        <v>2</v>
      </c>
      <c r="X62" s="128" t="s">
        <v>718</v>
      </c>
      <c r="Y62" s="128" t="s">
        <v>2</v>
      </c>
      <c r="Z62" s="128" t="s">
        <v>2</v>
      </c>
      <c r="AA62" s="128" t="s">
        <v>2</v>
      </c>
      <c r="AB62" s="128" t="s">
        <v>2</v>
      </c>
      <c r="AC62" s="128" t="s">
        <v>2</v>
      </c>
      <c r="AD62" s="128" t="s">
        <v>2</v>
      </c>
      <c r="AE62" s="128" t="s">
        <v>2</v>
      </c>
      <c r="AF62" s="128" t="s">
        <v>383</v>
      </c>
      <c r="AG62" s="128" t="s">
        <v>127</v>
      </c>
      <c r="AH62" s="128" t="s">
        <v>363</v>
      </c>
      <c r="AI62" s="128" t="s">
        <v>289</v>
      </c>
      <c r="AJ62" s="128" t="s">
        <v>16</v>
      </c>
      <c r="AK62" s="128" t="s">
        <v>4</v>
      </c>
      <c r="AL62" s="128" t="s">
        <v>2</v>
      </c>
      <c r="AM62" s="128" t="s">
        <v>2</v>
      </c>
      <c r="AN62" s="128" t="s">
        <v>2</v>
      </c>
      <c r="AO62" s="128" t="s">
        <v>2</v>
      </c>
      <c r="AP62" s="128" t="s">
        <v>2</v>
      </c>
      <c r="AQ62" s="128" t="s">
        <v>730</v>
      </c>
      <c r="AR62" s="128" t="s">
        <v>3</v>
      </c>
    </row>
    <row r="63" spans="1:44" x14ac:dyDescent="0.2">
      <c r="A63" s="128">
        <v>62</v>
      </c>
      <c r="B63" s="128">
        <v>18</v>
      </c>
      <c r="C63" s="128" t="s">
        <v>801</v>
      </c>
      <c r="D63" s="128">
        <v>2017</v>
      </c>
      <c r="E63" s="128">
        <v>40</v>
      </c>
      <c r="F63" s="128" t="s">
        <v>298</v>
      </c>
      <c r="G63" s="128">
        <v>0.33</v>
      </c>
      <c r="H63" s="128" t="s">
        <v>19</v>
      </c>
      <c r="I63" s="128" t="s">
        <v>2</v>
      </c>
      <c r="J63" s="128" t="s">
        <v>137</v>
      </c>
      <c r="K63" s="128" t="s">
        <v>29</v>
      </c>
      <c r="L63" s="128" t="s">
        <v>2</v>
      </c>
      <c r="M63" s="128" t="s">
        <v>27</v>
      </c>
      <c r="N63" s="128" t="s">
        <v>52</v>
      </c>
      <c r="O63" s="128" t="s">
        <v>2</v>
      </c>
      <c r="P63" s="128" t="s">
        <v>7</v>
      </c>
      <c r="Q63" s="128" t="s">
        <v>2</v>
      </c>
      <c r="R63" s="128" t="s">
        <v>2</v>
      </c>
      <c r="S63" s="128" t="s">
        <v>274</v>
      </c>
      <c r="T63" s="128" t="s">
        <v>756</v>
      </c>
      <c r="U63" s="128">
        <v>500</v>
      </c>
      <c r="V63" s="128" t="s">
        <v>2</v>
      </c>
      <c r="W63" s="128" t="s">
        <v>2</v>
      </c>
      <c r="X63" s="128" t="s">
        <v>718</v>
      </c>
      <c r="Y63" s="128" t="s">
        <v>2</v>
      </c>
      <c r="Z63" s="128" t="s">
        <v>2</v>
      </c>
      <c r="AA63" s="128" t="s">
        <v>2</v>
      </c>
      <c r="AB63" s="128" t="s">
        <v>2</v>
      </c>
      <c r="AC63" s="128" t="s">
        <v>2</v>
      </c>
      <c r="AD63" s="128" t="s">
        <v>2</v>
      </c>
      <c r="AE63" s="128" t="s">
        <v>2</v>
      </c>
      <c r="AF63" s="128" t="s">
        <v>383</v>
      </c>
      <c r="AG63" s="128" t="s">
        <v>127</v>
      </c>
      <c r="AH63" s="128" t="s">
        <v>363</v>
      </c>
      <c r="AI63" s="128" t="s">
        <v>289</v>
      </c>
      <c r="AJ63" s="128" t="s">
        <v>16</v>
      </c>
      <c r="AK63" s="128" t="s">
        <v>4</v>
      </c>
      <c r="AL63" s="128" t="s">
        <v>2</v>
      </c>
      <c r="AM63" s="128" t="s">
        <v>2</v>
      </c>
      <c r="AN63" s="128" t="s">
        <v>2</v>
      </c>
      <c r="AO63" s="128" t="s">
        <v>2</v>
      </c>
      <c r="AP63" s="128" t="s">
        <v>2</v>
      </c>
      <c r="AQ63" s="128" t="s">
        <v>730</v>
      </c>
      <c r="AR63" s="128" t="s">
        <v>3</v>
      </c>
    </row>
    <row r="64" spans="1:44" x14ac:dyDescent="0.2">
      <c r="A64" s="128">
        <v>63</v>
      </c>
      <c r="B64" s="128">
        <v>18</v>
      </c>
      <c r="C64" s="128" t="s">
        <v>801</v>
      </c>
      <c r="D64" s="128">
        <v>2017</v>
      </c>
      <c r="E64" s="128">
        <v>40</v>
      </c>
      <c r="F64" s="128" t="s">
        <v>298</v>
      </c>
      <c r="G64" s="128">
        <v>0.01</v>
      </c>
      <c r="H64" s="128" t="s">
        <v>19</v>
      </c>
      <c r="I64" s="128" t="s">
        <v>2</v>
      </c>
      <c r="J64" s="128" t="s">
        <v>137</v>
      </c>
      <c r="K64" s="128" t="s">
        <v>18</v>
      </c>
      <c r="L64" s="128" t="s">
        <v>2</v>
      </c>
      <c r="M64" s="128" t="s">
        <v>21</v>
      </c>
      <c r="N64" s="128" t="s">
        <v>52</v>
      </c>
      <c r="O64" s="128" t="s">
        <v>2</v>
      </c>
      <c r="P64" s="128" t="s">
        <v>7</v>
      </c>
      <c r="Q64" s="128" t="s">
        <v>2</v>
      </c>
      <c r="R64" s="128" t="s">
        <v>2</v>
      </c>
      <c r="S64" s="128" t="s">
        <v>274</v>
      </c>
      <c r="T64" s="128" t="s">
        <v>756</v>
      </c>
      <c r="U64" s="128">
        <v>500</v>
      </c>
      <c r="V64" s="128" t="s">
        <v>2</v>
      </c>
      <c r="W64" s="128" t="s">
        <v>2</v>
      </c>
      <c r="X64" s="128" t="s">
        <v>718</v>
      </c>
      <c r="Y64" s="128" t="s">
        <v>2</v>
      </c>
      <c r="Z64" s="128" t="s">
        <v>2</v>
      </c>
      <c r="AA64" s="128" t="s">
        <v>2</v>
      </c>
      <c r="AB64" s="128" t="s">
        <v>2</v>
      </c>
      <c r="AC64" s="128" t="s">
        <v>2</v>
      </c>
      <c r="AD64" s="128" t="s">
        <v>2</v>
      </c>
      <c r="AE64" s="128" t="s">
        <v>2</v>
      </c>
      <c r="AF64" s="128" t="s">
        <v>383</v>
      </c>
      <c r="AG64" s="128" t="s">
        <v>128</v>
      </c>
      <c r="AH64" s="128" t="s">
        <v>364</v>
      </c>
      <c r="AI64" s="128" t="s">
        <v>289</v>
      </c>
      <c r="AJ64" s="128" t="s">
        <v>16</v>
      </c>
      <c r="AK64" s="128" t="s">
        <v>4</v>
      </c>
      <c r="AL64" s="128" t="s">
        <v>2</v>
      </c>
      <c r="AM64" s="128" t="s">
        <v>2</v>
      </c>
      <c r="AN64" s="128" t="s">
        <v>2</v>
      </c>
      <c r="AO64" s="128" t="s">
        <v>2</v>
      </c>
      <c r="AP64" s="128" t="s">
        <v>2</v>
      </c>
      <c r="AQ64" s="128" t="s">
        <v>730</v>
      </c>
      <c r="AR64" s="128" t="s">
        <v>3</v>
      </c>
    </row>
    <row r="65" spans="1:44" x14ac:dyDescent="0.2">
      <c r="A65" s="128">
        <v>64</v>
      </c>
      <c r="B65" s="128">
        <v>18</v>
      </c>
      <c r="C65" s="128" t="s">
        <v>801</v>
      </c>
      <c r="D65" s="128">
        <v>2017</v>
      </c>
      <c r="E65" s="128">
        <v>40</v>
      </c>
      <c r="F65" s="128" t="s">
        <v>298</v>
      </c>
      <c r="G65" s="128">
        <v>0.13</v>
      </c>
      <c r="H65" s="128" t="s">
        <v>19</v>
      </c>
      <c r="I65" s="128" t="s">
        <v>2</v>
      </c>
      <c r="J65" s="128" t="s">
        <v>137</v>
      </c>
      <c r="K65" s="128" t="s">
        <v>18</v>
      </c>
      <c r="L65" s="128" t="s">
        <v>2</v>
      </c>
      <c r="M65" s="128" t="s">
        <v>20</v>
      </c>
      <c r="N65" s="128" t="s">
        <v>52</v>
      </c>
      <c r="O65" s="128" t="s">
        <v>2</v>
      </c>
      <c r="P65" s="128" t="s">
        <v>7</v>
      </c>
      <c r="Q65" s="128" t="s">
        <v>2</v>
      </c>
      <c r="R65" s="128" t="s">
        <v>2</v>
      </c>
      <c r="S65" s="128" t="s">
        <v>274</v>
      </c>
      <c r="T65" s="128" t="s">
        <v>756</v>
      </c>
      <c r="U65" s="128">
        <v>500</v>
      </c>
      <c r="V65" s="128" t="s">
        <v>2</v>
      </c>
      <c r="W65" s="128" t="s">
        <v>2</v>
      </c>
      <c r="X65" s="128" t="s">
        <v>718</v>
      </c>
      <c r="Y65" s="128" t="s">
        <v>2</v>
      </c>
      <c r="Z65" s="128" t="s">
        <v>2</v>
      </c>
      <c r="AA65" s="128" t="s">
        <v>2</v>
      </c>
      <c r="AB65" s="128" t="s">
        <v>2</v>
      </c>
      <c r="AC65" s="128" t="s">
        <v>2</v>
      </c>
      <c r="AD65" s="128" t="s">
        <v>2</v>
      </c>
      <c r="AE65" s="128" t="s">
        <v>2</v>
      </c>
      <c r="AF65" s="128" t="s">
        <v>383</v>
      </c>
      <c r="AG65" s="128" t="s">
        <v>128</v>
      </c>
      <c r="AH65" s="128" t="s">
        <v>364</v>
      </c>
      <c r="AI65" s="128" t="s">
        <v>289</v>
      </c>
      <c r="AJ65" s="128" t="s">
        <v>16</v>
      </c>
      <c r="AK65" s="128" t="s">
        <v>4</v>
      </c>
      <c r="AL65" s="128" t="s">
        <v>2</v>
      </c>
      <c r="AM65" s="128" t="s">
        <v>2</v>
      </c>
      <c r="AN65" s="128" t="s">
        <v>2</v>
      </c>
      <c r="AO65" s="128" t="s">
        <v>2</v>
      </c>
      <c r="AP65" s="128" t="s">
        <v>2</v>
      </c>
      <c r="AQ65" s="128" t="s">
        <v>730</v>
      </c>
      <c r="AR65" s="128" t="s">
        <v>3</v>
      </c>
    </row>
    <row r="66" spans="1:44" x14ac:dyDescent="0.2">
      <c r="A66" s="128">
        <v>65</v>
      </c>
      <c r="B66" s="128">
        <v>18</v>
      </c>
      <c r="C66" s="128" t="s">
        <v>801</v>
      </c>
      <c r="D66" s="128">
        <v>2017</v>
      </c>
      <c r="E66" s="128">
        <v>40</v>
      </c>
      <c r="F66" s="128" t="s">
        <v>298</v>
      </c>
      <c r="G66" s="128">
        <v>0</v>
      </c>
      <c r="H66" s="128" t="s">
        <v>19</v>
      </c>
      <c r="I66" s="128" t="s">
        <v>2</v>
      </c>
      <c r="J66" s="128" t="s">
        <v>137</v>
      </c>
      <c r="K66" s="128" t="s">
        <v>18</v>
      </c>
      <c r="L66" s="128" t="s">
        <v>2</v>
      </c>
      <c r="M66" s="128" t="s">
        <v>22</v>
      </c>
      <c r="N66" s="128" t="s">
        <v>52</v>
      </c>
      <c r="O66" s="128" t="s">
        <v>2</v>
      </c>
      <c r="P66" s="128" t="s">
        <v>7</v>
      </c>
      <c r="Q66" s="128" t="s">
        <v>2</v>
      </c>
      <c r="R66" s="128" t="s">
        <v>2</v>
      </c>
      <c r="S66" s="128" t="s">
        <v>274</v>
      </c>
      <c r="T66" s="128" t="s">
        <v>756</v>
      </c>
      <c r="U66" s="128">
        <v>500</v>
      </c>
      <c r="V66" s="128" t="s">
        <v>2</v>
      </c>
      <c r="W66" s="128" t="s">
        <v>2</v>
      </c>
      <c r="X66" s="128" t="s">
        <v>718</v>
      </c>
      <c r="Y66" s="128" t="s">
        <v>2</v>
      </c>
      <c r="Z66" s="128" t="s">
        <v>2</v>
      </c>
      <c r="AA66" s="128" t="s">
        <v>2</v>
      </c>
      <c r="AB66" s="128" t="s">
        <v>2</v>
      </c>
      <c r="AC66" s="128" t="s">
        <v>2</v>
      </c>
      <c r="AD66" s="128" t="s">
        <v>2</v>
      </c>
      <c r="AE66" s="128" t="s">
        <v>2</v>
      </c>
      <c r="AF66" s="128" t="s">
        <v>383</v>
      </c>
      <c r="AG66" s="128" t="s">
        <v>128</v>
      </c>
      <c r="AH66" s="128" t="s">
        <v>364</v>
      </c>
      <c r="AI66" s="128" t="s">
        <v>289</v>
      </c>
      <c r="AJ66" s="128" t="s">
        <v>16</v>
      </c>
      <c r="AK66" s="128" t="s">
        <v>4</v>
      </c>
      <c r="AL66" s="128" t="s">
        <v>2</v>
      </c>
      <c r="AM66" s="128" t="s">
        <v>2</v>
      </c>
      <c r="AN66" s="128" t="s">
        <v>2</v>
      </c>
      <c r="AO66" s="128" t="s">
        <v>2</v>
      </c>
      <c r="AP66" s="128" t="s">
        <v>2</v>
      </c>
      <c r="AQ66" s="128" t="s">
        <v>730</v>
      </c>
      <c r="AR66" s="128" t="s">
        <v>3</v>
      </c>
    </row>
    <row r="67" spans="1:44" x14ac:dyDescent="0.2">
      <c r="A67" s="128">
        <v>66</v>
      </c>
      <c r="B67" s="128">
        <v>18</v>
      </c>
      <c r="C67" s="128" t="s">
        <v>801</v>
      </c>
      <c r="D67" s="128">
        <v>2017</v>
      </c>
      <c r="E67" s="128">
        <v>40</v>
      </c>
      <c r="F67" s="128" t="s">
        <v>298</v>
      </c>
      <c r="G67" s="128">
        <v>0.22</v>
      </c>
      <c r="H67" s="128" t="s">
        <v>19</v>
      </c>
      <c r="I67" s="128" t="s">
        <v>2</v>
      </c>
      <c r="J67" s="128" t="s">
        <v>137</v>
      </c>
      <c r="K67" s="128" t="s">
        <v>18</v>
      </c>
      <c r="L67" s="128" t="s">
        <v>2</v>
      </c>
      <c r="M67" s="128" t="s">
        <v>27</v>
      </c>
      <c r="N67" s="128" t="s">
        <v>52</v>
      </c>
      <c r="O67" s="128" t="s">
        <v>2</v>
      </c>
      <c r="P67" s="128" t="s">
        <v>7</v>
      </c>
      <c r="Q67" s="128" t="s">
        <v>2</v>
      </c>
      <c r="R67" s="128" t="s">
        <v>2</v>
      </c>
      <c r="S67" s="128" t="s">
        <v>274</v>
      </c>
      <c r="T67" s="128" t="s">
        <v>756</v>
      </c>
      <c r="U67" s="128">
        <v>500</v>
      </c>
      <c r="V67" s="128" t="s">
        <v>2</v>
      </c>
      <c r="W67" s="128" t="s">
        <v>2</v>
      </c>
      <c r="X67" s="128" t="s">
        <v>718</v>
      </c>
      <c r="Y67" s="128" t="s">
        <v>2</v>
      </c>
      <c r="Z67" s="128" t="s">
        <v>2</v>
      </c>
      <c r="AA67" s="128" t="s">
        <v>2</v>
      </c>
      <c r="AB67" s="128" t="s">
        <v>2</v>
      </c>
      <c r="AC67" s="128" t="s">
        <v>2</v>
      </c>
      <c r="AD67" s="128" t="s">
        <v>2</v>
      </c>
      <c r="AE67" s="128" t="s">
        <v>2</v>
      </c>
      <c r="AF67" s="128" t="s">
        <v>383</v>
      </c>
      <c r="AG67" s="128" t="s">
        <v>128</v>
      </c>
      <c r="AH67" s="128" t="s">
        <v>364</v>
      </c>
      <c r="AI67" s="128" t="s">
        <v>289</v>
      </c>
      <c r="AJ67" s="128" t="s">
        <v>16</v>
      </c>
      <c r="AK67" s="128" t="s">
        <v>4</v>
      </c>
      <c r="AL67" s="128" t="s">
        <v>2</v>
      </c>
      <c r="AM67" s="128" t="s">
        <v>2</v>
      </c>
      <c r="AN67" s="128" t="s">
        <v>2</v>
      </c>
      <c r="AO67" s="128" t="s">
        <v>2</v>
      </c>
      <c r="AP67" s="128" t="s">
        <v>2</v>
      </c>
      <c r="AQ67" s="128" t="s">
        <v>730</v>
      </c>
      <c r="AR67" s="128" t="s">
        <v>3</v>
      </c>
    </row>
    <row r="68" spans="1:44" x14ac:dyDescent="0.2">
      <c r="A68" s="128">
        <v>67</v>
      </c>
      <c r="B68" s="128">
        <v>18</v>
      </c>
      <c r="C68" s="128" t="s">
        <v>801</v>
      </c>
      <c r="D68" s="128">
        <v>2017</v>
      </c>
      <c r="E68" s="128">
        <v>40</v>
      </c>
      <c r="F68" s="128" t="s">
        <v>298</v>
      </c>
      <c r="G68" s="128">
        <v>0.25</v>
      </c>
      <c r="H68" s="128" t="s">
        <v>19</v>
      </c>
      <c r="I68" s="128" t="s">
        <v>2</v>
      </c>
      <c r="J68" s="128" t="s">
        <v>137</v>
      </c>
      <c r="K68" s="128" t="s">
        <v>23</v>
      </c>
      <c r="L68" s="128" t="s">
        <v>2</v>
      </c>
      <c r="M68" s="128" t="s">
        <v>8</v>
      </c>
      <c r="N68" s="128" t="s">
        <v>10</v>
      </c>
      <c r="O68" s="128" t="s">
        <v>2</v>
      </c>
      <c r="P68" s="128" t="s">
        <v>7</v>
      </c>
      <c r="Q68" s="128" t="s">
        <v>2</v>
      </c>
      <c r="R68" s="128" t="s">
        <v>2</v>
      </c>
      <c r="S68" s="128" t="s">
        <v>274</v>
      </c>
      <c r="T68" s="128" t="s">
        <v>756</v>
      </c>
      <c r="U68" s="128">
        <v>500</v>
      </c>
      <c r="V68" s="128" t="s">
        <v>2</v>
      </c>
      <c r="W68" s="128" t="s">
        <v>2</v>
      </c>
      <c r="X68" s="128" t="s">
        <v>718</v>
      </c>
      <c r="Y68" s="128" t="s">
        <v>2</v>
      </c>
      <c r="Z68" s="128" t="s">
        <v>2</v>
      </c>
      <c r="AA68" s="128" t="s">
        <v>2</v>
      </c>
      <c r="AB68" s="128" t="s">
        <v>2</v>
      </c>
      <c r="AC68" s="128" t="s">
        <v>2</v>
      </c>
      <c r="AD68" s="128" t="s">
        <v>2</v>
      </c>
      <c r="AE68" s="128" t="s">
        <v>2</v>
      </c>
      <c r="AF68" s="128" t="s">
        <v>383</v>
      </c>
      <c r="AG68" s="128" t="s">
        <v>128</v>
      </c>
      <c r="AH68" s="128" t="s">
        <v>364</v>
      </c>
      <c r="AI68" s="128" t="s">
        <v>289</v>
      </c>
      <c r="AJ68" s="128" t="s">
        <v>16</v>
      </c>
      <c r="AK68" s="128" t="s">
        <v>4</v>
      </c>
      <c r="AL68" s="128" t="s">
        <v>2</v>
      </c>
      <c r="AM68" s="128" t="s">
        <v>2</v>
      </c>
      <c r="AN68" s="128" t="s">
        <v>2</v>
      </c>
      <c r="AO68" s="128" t="s">
        <v>2</v>
      </c>
      <c r="AP68" s="128" t="s">
        <v>2</v>
      </c>
      <c r="AQ68" s="128" t="s">
        <v>730</v>
      </c>
      <c r="AR68" s="128" t="s">
        <v>3</v>
      </c>
    </row>
    <row r="69" spans="1:44" x14ac:dyDescent="0.2">
      <c r="A69" s="128">
        <v>68</v>
      </c>
      <c r="B69" s="128">
        <v>18</v>
      </c>
      <c r="C69" s="128" t="s">
        <v>801</v>
      </c>
      <c r="D69" s="128">
        <v>2017</v>
      </c>
      <c r="E69" s="128">
        <v>39</v>
      </c>
      <c r="F69" s="128" t="s">
        <v>298</v>
      </c>
      <c r="G69" s="128">
        <v>0.22</v>
      </c>
      <c r="H69" s="128" t="s">
        <v>19</v>
      </c>
      <c r="I69" s="128" t="s">
        <v>2</v>
      </c>
      <c r="J69" s="128" t="s">
        <v>137</v>
      </c>
      <c r="K69" s="128" t="s">
        <v>26</v>
      </c>
      <c r="L69" s="128" t="s">
        <v>2</v>
      </c>
      <c r="M69" s="128" t="s">
        <v>22</v>
      </c>
      <c r="N69" s="128" t="s">
        <v>52</v>
      </c>
      <c r="O69" s="128" t="s">
        <v>2</v>
      </c>
      <c r="P69" s="128" t="s">
        <v>7</v>
      </c>
      <c r="Q69" s="128" t="s">
        <v>2</v>
      </c>
      <c r="R69" s="128" t="s">
        <v>2</v>
      </c>
      <c r="S69" s="128" t="s">
        <v>274</v>
      </c>
      <c r="T69" s="128" t="s">
        <v>756</v>
      </c>
      <c r="U69" s="128">
        <v>500</v>
      </c>
      <c r="V69" s="128" t="s">
        <v>2</v>
      </c>
      <c r="W69" s="128" t="s">
        <v>2</v>
      </c>
      <c r="X69" s="128" t="s">
        <v>718</v>
      </c>
      <c r="Y69" s="128" t="s">
        <v>2</v>
      </c>
      <c r="Z69" s="128" t="s">
        <v>2</v>
      </c>
      <c r="AA69" s="128" t="s">
        <v>2</v>
      </c>
      <c r="AB69" s="128" t="s">
        <v>2</v>
      </c>
      <c r="AC69" s="128" t="s">
        <v>2</v>
      </c>
      <c r="AD69" s="128" t="s">
        <v>2</v>
      </c>
      <c r="AE69" s="128" t="s">
        <v>2</v>
      </c>
      <c r="AF69" s="128" t="s">
        <v>383</v>
      </c>
      <c r="AG69" s="128" t="s">
        <v>128</v>
      </c>
      <c r="AH69" s="128" t="s">
        <v>364</v>
      </c>
      <c r="AI69" s="128" t="s">
        <v>289</v>
      </c>
      <c r="AJ69" s="128" t="s">
        <v>16</v>
      </c>
      <c r="AK69" s="128" t="s">
        <v>4</v>
      </c>
      <c r="AL69" s="128" t="s">
        <v>2</v>
      </c>
      <c r="AM69" s="128" t="s">
        <v>2</v>
      </c>
      <c r="AN69" s="128" t="s">
        <v>2</v>
      </c>
      <c r="AO69" s="128" t="s">
        <v>2</v>
      </c>
      <c r="AP69" s="128" t="s">
        <v>2</v>
      </c>
      <c r="AQ69" s="128" t="s">
        <v>730</v>
      </c>
      <c r="AR69" s="128" t="s">
        <v>3</v>
      </c>
    </row>
    <row r="70" spans="1:44" x14ac:dyDescent="0.2">
      <c r="A70" s="128">
        <v>69</v>
      </c>
      <c r="B70" s="128">
        <v>18</v>
      </c>
      <c r="C70" s="128" t="s">
        <v>801</v>
      </c>
      <c r="D70" s="128">
        <v>2017</v>
      </c>
      <c r="E70" s="128">
        <v>40</v>
      </c>
      <c r="F70" s="128" t="s">
        <v>298</v>
      </c>
      <c r="G70" s="128">
        <v>0.19</v>
      </c>
      <c r="H70" s="128" t="s">
        <v>19</v>
      </c>
      <c r="I70" s="128" t="s">
        <v>2</v>
      </c>
      <c r="J70" s="128" t="s">
        <v>137</v>
      </c>
      <c r="K70" s="128" t="s">
        <v>29</v>
      </c>
      <c r="L70" s="128" t="s">
        <v>2</v>
      </c>
      <c r="M70" s="128" t="s">
        <v>21</v>
      </c>
      <c r="N70" s="128" t="s">
        <v>52</v>
      </c>
      <c r="O70" s="128" t="s">
        <v>2</v>
      </c>
      <c r="P70" s="128" t="s">
        <v>7</v>
      </c>
      <c r="Q70" s="128" t="s">
        <v>2</v>
      </c>
      <c r="R70" s="128" t="s">
        <v>2</v>
      </c>
      <c r="S70" s="128" t="s">
        <v>274</v>
      </c>
      <c r="T70" s="128" t="s">
        <v>756</v>
      </c>
      <c r="U70" s="128">
        <v>500</v>
      </c>
      <c r="V70" s="128" t="s">
        <v>2</v>
      </c>
      <c r="W70" s="128" t="s">
        <v>2</v>
      </c>
      <c r="X70" s="128" t="s">
        <v>718</v>
      </c>
      <c r="Y70" s="128" t="s">
        <v>2</v>
      </c>
      <c r="Z70" s="128" t="s">
        <v>2</v>
      </c>
      <c r="AA70" s="128" t="s">
        <v>2</v>
      </c>
      <c r="AB70" s="128" t="s">
        <v>2</v>
      </c>
      <c r="AC70" s="128" t="s">
        <v>2</v>
      </c>
      <c r="AD70" s="128" t="s">
        <v>2</v>
      </c>
      <c r="AE70" s="128" t="s">
        <v>2</v>
      </c>
      <c r="AF70" s="128" t="s">
        <v>383</v>
      </c>
      <c r="AG70" s="128" t="s">
        <v>128</v>
      </c>
      <c r="AH70" s="128" t="s">
        <v>364</v>
      </c>
      <c r="AI70" s="128" t="s">
        <v>289</v>
      </c>
      <c r="AJ70" s="128" t="s">
        <v>16</v>
      </c>
      <c r="AK70" s="128" t="s">
        <v>4</v>
      </c>
      <c r="AL70" s="128" t="s">
        <v>2</v>
      </c>
      <c r="AM70" s="128" t="s">
        <v>2</v>
      </c>
      <c r="AN70" s="128" t="s">
        <v>2</v>
      </c>
      <c r="AO70" s="128" t="s">
        <v>2</v>
      </c>
      <c r="AP70" s="128" t="s">
        <v>2</v>
      </c>
      <c r="AQ70" s="128" t="s">
        <v>730</v>
      </c>
      <c r="AR70" s="128" t="s">
        <v>3</v>
      </c>
    </row>
    <row r="71" spans="1:44" x14ac:dyDescent="0.2">
      <c r="A71" s="128">
        <v>70</v>
      </c>
      <c r="B71" s="128">
        <v>18</v>
      </c>
      <c r="C71" s="128" t="s">
        <v>801</v>
      </c>
      <c r="D71" s="128">
        <v>2017</v>
      </c>
      <c r="E71" s="128">
        <v>40</v>
      </c>
      <c r="F71" s="128" t="s">
        <v>298</v>
      </c>
      <c r="G71" s="128">
        <v>0.23</v>
      </c>
      <c r="H71" s="128" t="s">
        <v>19</v>
      </c>
      <c r="I71" s="128" t="s">
        <v>2</v>
      </c>
      <c r="J71" s="128" t="s">
        <v>137</v>
      </c>
      <c r="K71" s="128" t="s">
        <v>29</v>
      </c>
      <c r="L71" s="128" t="s">
        <v>2</v>
      </c>
      <c r="M71" s="128" t="s">
        <v>27</v>
      </c>
      <c r="N71" s="128" t="s">
        <v>52</v>
      </c>
      <c r="O71" s="128" t="s">
        <v>2</v>
      </c>
      <c r="P71" s="128" t="s">
        <v>7</v>
      </c>
      <c r="Q71" s="128" t="s">
        <v>2</v>
      </c>
      <c r="R71" s="128" t="s">
        <v>2</v>
      </c>
      <c r="S71" s="128" t="s">
        <v>274</v>
      </c>
      <c r="T71" s="128" t="s">
        <v>756</v>
      </c>
      <c r="U71" s="128">
        <v>500</v>
      </c>
      <c r="V71" s="128" t="s">
        <v>2</v>
      </c>
      <c r="W71" s="128" t="s">
        <v>2</v>
      </c>
      <c r="X71" s="128" t="s">
        <v>718</v>
      </c>
      <c r="Y71" s="128" t="s">
        <v>2</v>
      </c>
      <c r="Z71" s="128" t="s">
        <v>2</v>
      </c>
      <c r="AA71" s="128" t="s">
        <v>2</v>
      </c>
      <c r="AB71" s="128" t="s">
        <v>2</v>
      </c>
      <c r="AC71" s="128" t="s">
        <v>2</v>
      </c>
      <c r="AD71" s="128" t="s">
        <v>2</v>
      </c>
      <c r="AE71" s="128" t="s">
        <v>2</v>
      </c>
      <c r="AF71" s="128" t="s">
        <v>383</v>
      </c>
      <c r="AG71" s="128" t="s">
        <v>128</v>
      </c>
      <c r="AH71" s="128" t="s">
        <v>364</v>
      </c>
      <c r="AI71" s="128" t="s">
        <v>289</v>
      </c>
      <c r="AJ71" s="128" t="s">
        <v>16</v>
      </c>
      <c r="AK71" s="128" t="s">
        <v>4</v>
      </c>
      <c r="AL71" s="128" t="s">
        <v>2</v>
      </c>
      <c r="AM71" s="128" t="s">
        <v>2</v>
      </c>
      <c r="AN71" s="128" t="s">
        <v>2</v>
      </c>
      <c r="AO71" s="128" t="s">
        <v>2</v>
      </c>
      <c r="AP71" s="128" t="s">
        <v>2</v>
      </c>
      <c r="AQ71" s="128" t="s">
        <v>730</v>
      </c>
      <c r="AR71" s="128" t="s">
        <v>3</v>
      </c>
    </row>
    <row r="72" spans="1:44" x14ac:dyDescent="0.2">
      <c r="A72" s="128">
        <v>71</v>
      </c>
      <c r="B72" s="128">
        <v>18</v>
      </c>
      <c r="C72" s="128" t="s">
        <v>801</v>
      </c>
      <c r="D72" s="128">
        <v>2017</v>
      </c>
      <c r="E72" s="128">
        <v>40</v>
      </c>
      <c r="F72" s="128" t="s">
        <v>298</v>
      </c>
      <c r="G72" s="128">
        <v>0.18</v>
      </c>
      <c r="H72" s="128" t="s">
        <v>19</v>
      </c>
      <c r="I72" s="128" t="s">
        <v>2</v>
      </c>
      <c r="J72" s="128" t="s">
        <v>137</v>
      </c>
      <c r="K72" s="128" t="s">
        <v>18</v>
      </c>
      <c r="L72" s="128" t="s">
        <v>2</v>
      </c>
      <c r="M72" s="128" t="s">
        <v>21</v>
      </c>
      <c r="N72" s="128" t="s">
        <v>52</v>
      </c>
      <c r="O72" s="128" t="s">
        <v>2</v>
      </c>
      <c r="P72" s="128" t="s">
        <v>7</v>
      </c>
      <c r="Q72" s="128" t="s">
        <v>2</v>
      </c>
      <c r="R72" s="128" t="s">
        <v>2</v>
      </c>
      <c r="S72" s="128" t="s">
        <v>274</v>
      </c>
      <c r="T72" s="128" t="s">
        <v>756</v>
      </c>
      <c r="U72" s="128">
        <v>500</v>
      </c>
      <c r="V72" s="128" t="s">
        <v>2</v>
      </c>
      <c r="W72" s="128" t="s">
        <v>2</v>
      </c>
      <c r="X72" s="128" t="s">
        <v>718</v>
      </c>
      <c r="Y72" s="128" t="s">
        <v>2</v>
      </c>
      <c r="Z72" s="128" t="s">
        <v>2</v>
      </c>
      <c r="AA72" s="128" t="s">
        <v>2</v>
      </c>
      <c r="AB72" s="128" t="s">
        <v>2</v>
      </c>
      <c r="AC72" s="128" t="s">
        <v>2</v>
      </c>
      <c r="AD72" s="128" t="s">
        <v>2</v>
      </c>
      <c r="AE72" s="128" t="s">
        <v>2</v>
      </c>
      <c r="AF72" s="128" t="s">
        <v>383</v>
      </c>
      <c r="AG72" s="128" t="s">
        <v>105</v>
      </c>
      <c r="AH72" s="128" t="s">
        <v>365</v>
      </c>
      <c r="AI72" s="128" t="s">
        <v>289</v>
      </c>
      <c r="AJ72" s="128" t="s">
        <v>16</v>
      </c>
      <c r="AK72" s="128" t="s">
        <v>4</v>
      </c>
      <c r="AL72" s="128" t="s">
        <v>2</v>
      </c>
      <c r="AM72" s="128" t="s">
        <v>2</v>
      </c>
      <c r="AN72" s="128" t="s">
        <v>2</v>
      </c>
      <c r="AO72" s="128" t="s">
        <v>2</v>
      </c>
      <c r="AP72" s="128" t="s">
        <v>2</v>
      </c>
      <c r="AQ72" s="128" t="s">
        <v>730</v>
      </c>
      <c r="AR72" s="128" t="s">
        <v>3</v>
      </c>
    </row>
    <row r="73" spans="1:44" x14ac:dyDescent="0.2">
      <c r="A73" s="128">
        <v>72</v>
      </c>
      <c r="B73" s="128">
        <v>18</v>
      </c>
      <c r="C73" s="128" t="s">
        <v>801</v>
      </c>
      <c r="D73" s="128">
        <v>2017</v>
      </c>
      <c r="E73" s="128">
        <v>40</v>
      </c>
      <c r="F73" s="128" t="s">
        <v>298</v>
      </c>
      <c r="G73" s="128">
        <v>0.08</v>
      </c>
      <c r="H73" s="128" t="s">
        <v>19</v>
      </c>
      <c r="I73" s="128" t="s">
        <v>2</v>
      </c>
      <c r="J73" s="128" t="s">
        <v>137</v>
      </c>
      <c r="K73" s="128" t="s">
        <v>18</v>
      </c>
      <c r="L73" s="128" t="s">
        <v>2</v>
      </c>
      <c r="M73" s="128" t="s">
        <v>20</v>
      </c>
      <c r="N73" s="128" t="s">
        <v>52</v>
      </c>
      <c r="O73" s="128" t="s">
        <v>2</v>
      </c>
      <c r="P73" s="128" t="s">
        <v>7</v>
      </c>
      <c r="Q73" s="128" t="s">
        <v>2</v>
      </c>
      <c r="R73" s="128" t="s">
        <v>2</v>
      </c>
      <c r="S73" s="128" t="s">
        <v>274</v>
      </c>
      <c r="T73" s="128" t="s">
        <v>756</v>
      </c>
      <c r="U73" s="128">
        <v>500</v>
      </c>
      <c r="V73" s="128" t="s">
        <v>2</v>
      </c>
      <c r="W73" s="128" t="s">
        <v>2</v>
      </c>
      <c r="X73" s="128" t="s">
        <v>718</v>
      </c>
      <c r="Y73" s="128" t="s">
        <v>2</v>
      </c>
      <c r="Z73" s="128" t="s">
        <v>2</v>
      </c>
      <c r="AA73" s="128" t="s">
        <v>2</v>
      </c>
      <c r="AB73" s="128" t="s">
        <v>2</v>
      </c>
      <c r="AC73" s="128" t="s">
        <v>2</v>
      </c>
      <c r="AD73" s="128" t="s">
        <v>2</v>
      </c>
      <c r="AE73" s="128" t="s">
        <v>2</v>
      </c>
      <c r="AF73" s="128" t="s">
        <v>383</v>
      </c>
      <c r="AG73" s="128" t="s">
        <v>105</v>
      </c>
      <c r="AH73" s="128" t="s">
        <v>365</v>
      </c>
      <c r="AI73" s="128" t="s">
        <v>289</v>
      </c>
      <c r="AJ73" s="128" t="s">
        <v>16</v>
      </c>
      <c r="AK73" s="128" t="s">
        <v>4</v>
      </c>
      <c r="AL73" s="128" t="s">
        <v>2</v>
      </c>
      <c r="AM73" s="128" t="s">
        <v>2</v>
      </c>
      <c r="AN73" s="128" t="s">
        <v>2</v>
      </c>
      <c r="AO73" s="128" t="s">
        <v>2</v>
      </c>
      <c r="AP73" s="128" t="s">
        <v>2</v>
      </c>
      <c r="AQ73" s="128" t="s">
        <v>730</v>
      </c>
      <c r="AR73" s="128" t="s">
        <v>3</v>
      </c>
    </row>
    <row r="74" spans="1:44" x14ac:dyDescent="0.2">
      <c r="A74" s="128">
        <v>73</v>
      </c>
      <c r="B74" s="128">
        <v>18</v>
      </c>
      <c r="C74" s="128" t="s">
        <v>801</v>
      </c>
      <c r="D74" s="128">
        <v>2017</v>
      </c>
      <c r="E74" s="128">
        <v>40</v>
      </c>
      <c r="F74" s="128" t="s">
        <v>298</v>
      </c>
      <c r="G74" s="128">
        <v>-7.0000000000000007E-2</v>
      </c>
      <c r="H74" s="128" t="s">
        <v>19</v>
      </c>
      <c r="I74" s="128" t="s">
        <v>2</v>
      </c>
      <c r="J74" s="128" t="s">
        <v>137</v>
      </c>
      <c r="K74" s="128" t="s">
        <v>18</v>
      </c>
      <c r="L74" s="128" t="s">
        <v>2</v>
      </c>
      <c r="M74" s="128" t="s">
        <v>22</v>
      </c>
      <c r="N74" s="128" t="s">
        <v>52</v>
      </c>
      <c r="O74" s="128" t="s">
        <v>2</v>
      </c>
      <c r="P74" s="128" t="s">
        <v>7</v>
      </c>
      <c r="Q74" s="128" t="s">
        <v>2</v>
      </c>
      <c r="R74" s="128" t="s">
        <v>2</v>
      </c>
      <c r="S74" s="128" t="s">
        <v>274</v>
      </c>
      <c r="T74" s="128" t="s">
        <v>756</v>
      </c>
      <c r="U74" s="128">
        <v>500</v>
      </c>
      <c r="V74" s="128" t="s">
        <v>2</v>
      </c>
      <c r="W74" s="128" t="s">
        <v>2</v>
      </c>
      <c r="X74" s="128" t="s">
        <v>718</v>
      </c>
      <c r="Y74" s="128" t="s">
        <v>2</v>
      </c>
      <c r="Z74" s="128" t="s">
        <v>2</v>
      </c>
      <c r="AA74" s="128" t="s">
        <v>2</v>
      </c>
      <c r="AB74" s="128" t="s">
        <v>2</v>
      </c>
      <c r="AC74" s="128" t="s">
        <v>2</v>
      </c>
      <c r="AD74" s="128" t="s">
        <v>2</v>
      </c>
      <c r="AE74" s="128" t="s">
        <v>2</v>
      </c>
      <c r="AF74" s="128" t="s">
        <v>383</v>
      </c>
      <c r="AG74" s="128" t="s">
        <v>105</v>
      </c>
      <c r="AH74" s="128" t="s">
        <v>365</v>
      </c>
      <c r="AI74" s="128" t="s">
        <v>289</v>
      </c>
      <c r="AJ74" s="128" t="s">
        <v>16</v>
      </c>
      <c r="AK74" s="128" t="s">
        <v>4</v>
      </c>
      <c r="AL74" s="128" t="s">
        <v>2</v>
      </c>
      <c r="AM74" s="128" t="s">
        <v>2</v>
      </c>
      <c r="AN74" s="128" t="s">
        <v>2</v>
      </c>
      <c r="AO74" s="128" t="s">
        <v>2</v>
      </c>
      <c r="AP74" s="128" t="s">
        <v>2</v>
      </c>
      <c r="AQ74" s="128" t="s">
        <v>730</v>
      </c>
      <c r="AR74" s="128" t="s">
        <v>3</v>
      </c>
    </row>
    <row r="75" spans="1:44" x14ac:dyDescent="0.2">
      <c r="A75" s="128">
        <v>74</v>
      </c>
      <c r="B75" s="128">
        <v>18</v>
      </c>
      <c r="C75" s="128" t="s">
        <v>801</v>
      </c>
      <c r="D75" s="128">
        <v>2017</v>
      </c>
      <c r="E75" s="128">
        <v>40</v>
      </c>
      <c r="F75" s="128" t="s">
        <v>298</v>
      </c>
      <c r="G75" s="128">
        <v>-0.13</v>
      </c>
      <c r="H75" s="128" t="s">
        <v>19</v>
      </c>
      <c r="I75" s="128" t="s">
        <v>2</v>
      </c>
      <c r="J75" s="128" t="s">
        <v>137</v>
      </c>
      <c r="K75" s="128" t="s">
        <v>18</v>
      </c>
      <c r="L75" s="128" t="s">
        <v>2</v>
      </c>
      <c r="M75" s="128" t="s">
        <v>27</v>
      </c>
      <c r="N75" s="128" t="s">
        <v>52</v>
      </c>
      <c r="O75" s="128" t="s">
        <v>2</v>
      </c>
      <c r="P75" s="128" t="s">
        <v>7</v>
      </c>
      <c r="Q75" s="128" t="s">
        <v>2</v>
      </c>
      <c r="R75" s="128" t="s">
        <v>2</v>
      </c>
      <c r="S75" s="128" t="s">
        <v>274</v>
      </c>
      <c r="T75" s="128" t="s">
        <v>756</v>
      </c>
      <c r="U75" s="128">
        <v>500</v>
      </c>
      <c r="V75" s="128" t="s">
        <v>2</v>
      </c>
      <c r="W75" s="128" t="s">
        <v>2</v>
      </c>
      <c r="X75" s="128" t="s">
        <v>718</v>
      </c>
      <c r="Y75" s="128" t="s">
        <v>2</v>
      </c>
      <c r="Z75" s="128" t="s">
        <v>2</v>
      </c>
      <c r="AA75" s="128" t="s">
        <v>2</v>
      </c>
      <c r="AB75" s="128" t="s">
        <v>2</v>
      </c>
      <c r="AC75" s="128" t="s">
        <v>2</v>
      </c>
      <c r="AD75" s="128" t="s">
        <v>2</v>
      </c>
      <c r="AE75" s="128" t="s">
        <v>2</v>
      </c>
      <c r="AF75" s="128" t="s">
        <v>383</v>
      </c>
      <c r="AG75" s="128" t="s">
        <v>105</v>
      </c>
      <c r="AH75" s="128" t="s">
        <v>365</v>
      </c>
      <c r="AI75" s="128" t="s">
        <v>289</v>
      </c>
      <c r="AJ75" s="128" t="s">
        <v>16</v>
      </c>
      <c r="AK75" s="128" t="s">
        <v>4</v>
      </c>
      <c r="AL75" s="128" t="s">
        <v>2</v>
      </c>
      <c r="AM75" s="128" t="s">
        <v>2</v>
      </c>
      <c r="AN75" s="128" t="s">
        <v>2</v>
      </c>
      <c r="AO75" s="128" t="s">
        <v>2</v>
      </c>
      <c r="AP75" s="128" t="s">
        <v>2</v>
      </c>
      <c r="AQ75" s="128" t="s">
        <v>730</v>
      </c>
      <c r="AR75" s="128" t="s">
        <v>3</v>
      </c>
    </row>
    <row r="76" spans="1:44" x14ac:dyDescent="0.2">
      <c r="A76" s="128">
        <v>75</v>
      </c>
      <c r="B76" s="128">
        <v>18</v>
      </c>
      <c r="C76" s="128" t="s">
        <v>801</v>
      </c>
      <c r="D76" s="128">
        <v>2017</v>
      </c>
      <c r="E76" s="128">
        <v>40</v>
      </c>
      <c r="F76" s="128" t="s">
        <v>298</v>
      </c>
      <c r="G76" s="128">
        <v>-0.2</v>
      </c>
      <c r="H76" s="128" t="s">
        <v>19</v>
      </c>
      <c r="I76" s="128" t="s">
        <v>2</v>
      </c>
      <c r="J76" s="128" t="s">
        <v>137</v>
      </c>
      <c r="K76" s="128" t="s">
        <v>23</v>
      </c>
      <c r="L76" s="128" t="s">
        <v>2</v>
      </c>
      <c r="M76" s="128" t="s">
        <v>8</v>
      </c>
      <c r="N76" s="128" t="s">
        <v>10</v>
      </c>
      <c r="O76" s="128" t="s">
        <v>2</v>
      </c>
      <c r="P76" s="128" t="s">
        <v>7</v>
      </c>
      <c r="Q76" s="128" t="s">
        <v>2</v>
      </c>
      <c r="R76" s="128" t="s">
        <v>2</v>
      </c>
      <c r="S76" s="128" t="s">
        <v>274</v>
      </c>
      <c r="T76" s="128" t="s">
        <v>756</v>
      </c>
      <c r="U76" s="128">
        <v>500</v>
      </c>
      <c r="V76" s="128" t="s">
        <v>2</v>
      </c>
      <c r="W76" s="128" t="s">
        <v>2</v>
      </c>
      <c r="X76" s="128" t="s">
        <v>718</v>
      </c>
      <c r="Y76" s="128" t="s">
        <v>2</v>
      </c>
      <c r="Z76" s="128" t="s">
        <v>2</v>
      </c>
      <c r="AA76" s="128" t="s">
        <v>2</v>
      </c>
      <c r="AB76" s="128" t="s">
        <v>2</v>
      </c>
      <c r="AC76" s="128" t="s">
        <v>2</v>
      </c>
      <c r="AD76" s="128" t="s">
        <v>2</v>
      </c>
      <c r="AE76" s="128" t="s">
        <v>2</v>
      </c>
      <c r="AF76" s="128" t="s">
        <v>383</v>
      </c>
      <c r="AG76" s="128" t="s">
        <v>105</v>
      </c>
      <c r="AH76" s="128" t="s">
        <v>365</v>
      </c>
      <c r="AI76" s="128" t="s">
        <v>289</v>
      </c>
      <c r="AJ76" s="128" t="s">
        <v>16</v>
      </c>
      <c r="AK76" s="128" t="s">
        <v>4</v>
      </c>
      <c r="AL76" s="128" t="s">
        <v>2</v>
      </c>
      <c r="AM76" s="128" t="s">
        <v>2</v>
      </c>
      <c r="AN76" s="128" t="s">
        <v>2</v>
      </c>
      <c r="AO76" s="128" t="s">
        <v>2</v>
      </c>
      <c r="AP76" s="128" t="s">
        <v>2</v>
      </c>
      <c r="AQ76" s="128" t="s">
        <v>730</v>
      </c>
      <c r="AR76" s="128" t="s">
        <v>3</v>
      </c>
    </row>
    <row r="77" spans="1:44" x14ac:dyDescent="0.2">
      <c r="A77" s="128">
        <v>76</v>
      </c>
      <c r="B77" s="128">
        <v>18</v>
      </c>
      <c r="C77" s="128" t="s">
        <v>801</v>
      </c>
      <c r="D77" s="128">
        <v>2017</v>
      </c>
      <c r="E77" s="128">
        <v>39</v>
      </c>
      <c r="F77" s="128" t="s">
        <v>298</v>
      </c>
      <c r="G77" s="128">
        <v>-0.01</v>
      </c>
      <c r="H77" s="128" t="s">
        <v>19</v>
      </c>
      <c r="I77" s="128" t="s">
        <v>2</v>
      </c>
      <c r="J77" s="128" t="s">
        <v>137</v>
      </c>
      <c r="K77" s="128" t="s">
        <v>26</v>
      </c>
      <c r="L77" s="128" t="s">
        <v>2</v>
      </c>
      <c r="M77" s="128" t="s">
        <v>22</v>
      </c>
      <c r="N77" s="128" t="s">
        <v>52</v>
      </c>
      <c r="O77" s="128" t="s">
        <v>2</v>
      </c>
      <c r="P77" s="128" t="s">
        <v>7</v>
      </c>
      <c r="Q77" s="128" t="s">
        <v>2</v>
      </c>
      <c r="R77" s="128" t="s">
        <v>2</v>
      </c>
      <c r="S77" s="128" t="s">
        <v>274</v>
      </c>
      <c r="T77" s="128" t="s">
        <v>756</v>
      </c>
      <c r="U77" s="128">
        <v>500</v>
      </c>
      <c r="V77" s="128" t="s">
        <v>2</v>
      </c>
      <c r="W77" s="128" t="s">
        <v>2</v>
      </c>
      <c r="X77" s="128" t="s">
        <v>718</v>
      </c>
      <c r="Y77" s="128" t="s">
        <v>2</v>
      </c>
      <c r="Z77" s="128" t="s">
        <v>2</v>
      </c>
      <c r="AA77" s="128" t="s">
        <v>2</v>
      </c>
      <c r="AB77" s="128" t="s">
        <v>2</v>
      </c>
      <c r="AC77" s="128" t="s">
        <v>2</v>
      </c>
      <c r="AD77" s="128" t="s">
        <v>2</v>
      </c>
      <c r="AE77" s="128" t="s">
        <v>2</v>
      </c>
      <c r="AF77" s="128" t="s">
        <v>383</v>
      </c>
      <c r="AG77" s="128" t="s">
        <v>105</v>
      </c>
      <c r="AH77" s="128" t="s">
        <v>365</v>
      </c>
      <c r="AI77" s="128" t="s">
        <v>289</v>
      </c>
      <c r="AJ77" s="128" t="s">
        <v>16</v>
      </c>
      <c r="AK77" s="128" t="s">
        <v>4</v>
      </c>
      <c r="AL77" s="128" t="s">
        <v>2</v>
      </c>
      <c r="AM77" s="128" t="s">
        <v>2</v>
      </c>
      <c r="AN77" s="128" t="s">
        <v>2</v>
      </c>
      <c r="AO77" s="128" t="s">
        <v>2</v>
      </c>
      <c r="AP77" s="128" t="s">
        <v>2</v>
      </c>
      <c r="AQ77" s="128" t="s">
        <v>730</v>
      </c>
      <c r="AR77" s="128" t="s">
        <v>3</v>
      </c>
    </row>
    <row r="78" spans="1:44" x14ac:dyDescent="0.2">
      <c r="A78" s="128">
        <v>77</v>
      </c>
      <c r="B78" s="128">
        <v>18</v>
      </c>
      <c r="C78" s="128" t="s">
        <v>801</v>
      </c>
      <c r="D78" s="128">
        <v>2017</v>
      </c>
      <c r="E78" s="128">
        <v>40</v>
      </c>
      <c r="F78" s="128" t="s">
        <v>298</v>
      </c>
      <c r="G78" s="128">
        <v>-0.09</v>
      </c>
      <c r="H78" s="128" t="s">
        <v>19</v>
      </c>
      <c r="I78" s="128" t="s">
        <v>2</v>
      </c>
      <c r="J78" s="128" t="s">
        <v>137</v>
      </c>
      <c r="K78" s="128" t="s">
        <v>29</v>
      </c>
      <c r="L78" s="128" t="s">
        <v>2</v>
      </c>
      <c r="M78" s="128" t="s">
        <v>21</v>
      </c>
      <c r="N78" s="128" t="s">
        <v>52</v>
      </c>
      <c r="O78" s="128" t="s">
        <v>2</v>
      </c>
      <c r="P78" s="128" t="s">
        <v>7</v>
      </c>
      <c r="Q78" s="128" t="s">
        <v>2</v>
      </c>
      <c r="R78" s="128" t="s">
        <v>2</v>
      </c>
      <c r="S78" s="128" t="s">
        <v>274</v>
      </c>
      <c r="T78" s="128" t="s">
        <v>756</v>
      </c>
      <c r="U78" s="128">
        <v>500</v>
      </c>
      <c r="V78" s="128" t="s">
        <v>2</v>
      </c>
      <c r="W78" s="128" t="s">
        <v>2</v>
      </c>
      <c r="X78" s="128" t="s">
        <v>718</v>
      </c>
      <c r="Y78" s="128" t="s">
        <v>2</v>
      </c>
      <c r="Z78" s="128" t="s">
        <v>2</v>
      </c>
      <c r="AA78" s="128" t="s">
        <v>2</v>
      </c>
      <c r="AB78" s="128" t="s">
        <v>2</v>
      </c>
      <c r="AC78" s="128" t="s">
        <v>2</v>
      </c>
      <c r="AD78" s="128" t="s">
        <v>2</v>
      </c>
      <c r="AE78" s="128" t="s">
        <v>2</v>
      </c>
      <c r="AF78" s="128" t="s">
        <v>383</v>
      </c>
      <c r="AG78" s="128" t="s">
        <v>105</v>
      </c>
      <c r="AH78" s="128" t="s">
        <v>365</v>
      </c>
      <c r="AI78" s="128" t="s">
        <v>289</v>
      </c>
      <c r="AJ78" s="128" t="s">
        <v>16</v>
      </c>
      <c r="AK78" s="128" t="s">
        <v>4</v>
      </c>
      <c r="AL78" s="128" t="s">
        <v>2</v>
      </c>
      <c r="AM78" s="128" t="s">
        <v>2</v>
      </c>
      <c r="AN78" s="128" t="s">
        <v>2</v>
      </c>
      <c r="AO78" s="128" t="s">
        <v>2</v>
      </c>
      <c r="AP78" s="128" t="s">
        <v>2</v>
      </c>
      <c r="AQ78" s="128" t="s">
        <v>730</v>
      </c>
      <c r="AR78" s="128" t="s">
        <v>3</v>
      </c>
    </row>
    <row r="79" spans="1:44" x14ac:dyDescent="0.2">
      <c r="A79" s="128">
        <v>78</v>
      </c>
      <c r="B79" s="128">
        <v>18</v>
      </c>
      <c r="C79" s="128" t="s">
        <v>801</v>
      </c>
      <c r="D79" s="128">
        <v>2017</v>
      </c>
      <c r="E79" s="128">
        <v>40</v>
      </c>
      <c r="F79" s="128" t="s">
        <v>298</v>
      </c>
      <c r="G79" s="128">
        <v>-0.04</v>
      </c>
      <c r="H79" s="128" t="s">
        <v>19</v>
      </c>
      <c r="I79" s="128" t="s">
        <v>2</v>
      </c>
      <c r="J79" s="128" t="s">
        <v>137</v>
      </c>
      <c r="K79" s="128" t="s">
        <v>29</v>
      </c>
      <c r="L79" s="128" t="s">
        <v>2</v>
      </c>
      <c r="M79" s="128" t="s">
        <v>27</v>
      </c>
      <c r="N79" s="128" t="s">
        <v>52</v>
      </c>
      <c r="O79" s="128" t="s">
        <v>2</v>
      </c>
      <c r="P79" s="128" t="s">
        <v>7</v>
      </c>
      <c r="Q79" s="128" t="s">
        <v>2</v>
      </c>
      <c r="R79" s="128" t="s">
        <v>2</v>
      </c>
      <c r="S79" s="128" t="s">
        <v>274</v>
      </c>
      <c r="T79" s="128" t="s">
        <v>756</v>
      </c>
      <c r="U79" s="128">
        <v>500</v>
      </c>
      <c r="V79" s="128" t="s">
        <v>2</v>
      </c>
      <c r="W79" s="128" t="s">
        <v>2</v>
      </c>
      <c r="X79" s="128" t="s">
        <v>718</v>
      </c>
      <c r="Y79" s="128" t="s">
        <v>2</v>
      </c>
      <c r="Z79" s="128" t="s">
        <v>2</v>
      </c>
      <c r="AA79" s="128" t="s">
        <v>2</v>
      </c>
      <c r="AB79" s="128" t="s">
        <v>2</v>
      </c>
      <c r="AC79" s="128" t="s">
        <v>2</v>
      </c>
      <c r="AD79" s="128" t="s">
        <v>2</v>
      </c>
      <c r="AE79" s="128" t="s">
        <v>2</v>
      </c>
      <c r="AF79" s="128" t="s">
        <v>383</v>
      </c>
      <c r="AG79" s="128" t="s">
        <v>105</v>
      </c>
      <c r="AH79" s="128" t="s">
        <v>365</v>
      </c>
      <c r="AI79" s="128" t="s">
        <v>289</v>
      </c>
      <c r="AJ79" s="128" t="s">
        <v>16</v>
      </c>
      <c r="AK79" s="128" t="s">
        <v>4</v>
      </c>
      <c r="AL79" s="128" t="s">
        <v>2</v>
      </c>
      <c r="AM79" s="128" t="s">
        <v>2</v>
      </c>
      <c r="AN79" s="128" t="s">
        <v>2</v>
      </c>
      <c r="AO79" s="128" t="s">
        <v>2</v>
      </c>
      <c r="AP79" s="128" t="s">
        <v>2</v>
      </c>
      <c r="AQ79" s="128" t="s">
        <v>730</v>
      </c>
      <c r="AR79" s="128" t="s">
        <v>3</v>
      </c>
    </row>
    <row r="80" spans="1:44" x14ac:dyDescent="0.2">
      <c r="A80" s="128">
        <v>79</v>
      </c>
      <c r="B80" s="128">
        <v>19</v>
      </c>
      <c r="C80" s="128" t="s">
        <v>91</v>
      </c>
      <c r="D80" s="128">
        <v>2014</v>
      </c>
      <c r="E80" s="128">
        <v>19</v>
      </c>
      <c r="F80" s="128" t="s">
        <v>2</v>
      </c>
      <c r="G80" s="128">
        <v>7.2568847000000006E-2</v>
      </c>
      <c r="H80" s="128" t="s">
        <v>19</v>
      </c>
      <c r="I80" s="128" t="s">
        <v>2</v>
      </c>
      <c r="J80" s="128" t="s">
        <v>137</v>
      </c>
      <c r="K80" s="128" t="s">
        <v>18</v>
      </c>
      <c r="L80" s="128" t="s">
        <v>2</v>
      </c>
      <c r="M80" s="128" t="s">
        <v>20</v>
      </c>
      <c r="N80" s="128" t="s">
        <v>52</v>
      </c>
      <c r="O80" s="128" t="s">
        <v>2</v>
      </c>
      <c r="P80" s="128" t="s">
        <v>6</v>
      </c>
      <c r="Q80" s="128" t="s">
        <v>220</v>
      </c>
      <c r="R80" s="128" t="s">
        <v>5</v>
      </c>
      <c r="S80" s="128" t="s">
        <v>274</v>
      </c>
      <c r="T80" s="128" t="s">
        <v>756</v>
      </c>
      <c r="U80" s="128">
        <v>1000</v>
      </c>
      <c r="V80" s="128">
        <v>1000</v>
      </c>
      <c r="W80" s="128">
        <v>800</v>
      </c>
      <c r="X80" s="128" t="s">
        <v>719</v>
      </c>
      <c r="Y80" s="128" t="s">
        <v>5</v>
      </c>
      <c r="Z80" s="128">
        <v>0</v>
      </c>
      <c r="AA80" s="128" t="s">
        <v>5</v>
      </c>
      <c r="AB80" s="128">
        <v>800</v>
      </c>
      <c r="AC80" s="128" t="s">
        <v>5</v>
      </c>
      <c r="AD80" s="128">
        <v>1000</v>
      </c>
      <c r="AE80" s="128" t="s">
        <v>5</v>
      </c>
      <c r="AF80" s="128" t="s">
        <v>383</v>
      </c>
      <c r="AG80" s="128" t="s">
        <v>15</v>
      </c>
      <c r="AH80" s="128" t="s">
        <v>15</v>
      </c>
      <c r="AI80" s="128" t="s">
        <v>289</v>
      </c>
      <c r="AJ80" s="128" t="s">
        <v>16</v>
      </c>
      <c r="AK80" s="128" t="s">
        <v>4</v>
      </c>
      <c r="AL80" s="128" t="s">
        <v>2</v>
      </c>
      <c r="AM80" s="128" t="s">
        <v>4</v>
      </c>
      <c r="AN80" s="128" t="s">
        <v>315</v>
      </c>
      <c r="AO80" s="128" t="s">
        <v>2</v>
      </c>
      <c r="AP80" s="128" t="s">
        <v>4</v>
      </c>
      <c r="AQ80" s="128" t="s">
        <v>730</v>
      </c>
      <c r="AR80" s="128" t="s">
        <v>3</v>
      </c>
    </row>
    <row r="81" spans="1:44" x14ac:dyDescent="0.2">
      <c r="A81" s="128">
        <v>80</v>
      </c>
      <c r="B81" s="128">
        <v>19</v>
      </c>
      <c r="C81" s="128" t="s">
        <v>91</v>
      </c>
      <c r="D81" s="128">
        <v>2014</v>
      </c>
      <c r="E81" s="128">
        <v>19</v>
      </c>
      <c r="F81" s="128" t="s">
        <v>2</v>
      </c>
      <c r="G81" s="128">
        <v>6.7753921999999994E-2</v>
      </c>
      <c r="H81" s="128" t="s">
        <v>19</v>
      </c>
      <c r="I81" s="128" t="s">
        <v>2</v>
      </c>
      <c r="J81" s="128" t="s">
        <v>137</v>
      </c>
      <c r="K81" s="128" t="s">
        <v>18</v>
      </c>
      <c r="L81" s="128" t="s">
        <v>2</v>
      </c>
      <c r="M81" s="128" t="s">
        <v>21</v>
      </c>
      <c r="N81" s="128" t="s">
        <v>52</v>
      </c>
      <c r="O81" s="128" t="s">
        <v>2</v>
      </c>
      <c r="P81" s="128" t="s">
        <v>6</v>
      </c>
      <c r="Q81" s="128" t="s">
        <v>220</v>
      </c>
      <c r="R81" s="128" t="s">
        <v>5</v>
      </c>
      <c r="S81" s="128" t="s">
        <v>274</v>
      </c>
      <c r="T81" s="128" t="s">
        <v>756</v>
      </c>
      <c r="U81" s="128">
        <v>1000</v>
      </c>
      <c r="V81" s="128">
        <v>1000</v>
      </c>
      <c r="W81" s="128">
        <v>800</v>
      </c>
      <c r="X81" s="128" t="s">
        <v>719</v>
      </c>
      <c r="Y81" s="128" t="s">
        <v>5</v>
      </c>
      <c r="Z81" s="128">
        <v>0</v>
      </c>
      <c r="AA81" s="128" t="s">
        <v>5</v>
      </c>
      <c r="AB81" s="128">
        <v>800</v>
      </c>
      <c r="AC81" s="128" t="s">
        <v>5</v>
      </c>
      <c r="AD81" s="128">
        <v>1000</v>
      </c>
      <c r="AE81" s="128" t="s">
        <v>5</v>
      </c>
      <c r="AF81" s="128" t="s">
        <v>383</v>
      </c>
      <c r="AG81" s="128" t="s">
        <v>15</v>
      </c>
      <c r="AH81" s="128" t="s">
        <v>15</v>
      </c>
      <c r="AI81" s="128" t="s">
        <v>289</v>
      </c>
      <c r="AJ81" s="128" t="s">
        <v>16</v>
      </c>
      <c r="AK81" s="128" t="s">
        <v>4</v>
      </c>
      <c r="AL81" s="128" t="s">
        <v>2</v>
      </c>
      <c r="AM81" s="128" t="s">
        <v>4</v>
      </c>
      <c r="AN81" s="128" t="s">
        <v>315</v>
      </c>
      <c r="AO81" s="128" t="s">
        <v>2</v>
      </c>
      <c r="AP81" s="128" t="s">
        <v>4</v>
      </c>
      <c r="AQ81" s="128" t="s">
        <v>730</v>
      </c>
      <c r="AR81" s="128" t="s">
        <v>3</v>
      </c>
    </row>
    <row r="82" spans="1:44" x14ac:dyDescent="0.2">
      <c r="A82" s="128">
        <v>81</v>
      </c>
      <c r="B82" s="128">
        <v>19</v>
      </c>
      <c r="C82" s="128" t="s">
        <v>91</v>
      </c>
      <c r="D82" s="128">
        <v>2014</v>
      </c>
      <c r="E82" s="128">
        <v>19</v>
      </c>
      <c r="F82" s="128" t="s">
        <v>2</v>
      </c>
      <c r="G82" s="128">
        <v>9.4168565999999995E-2</v>
      </c>
      <c r="H82" s="128" t="s">
        <v>19</v>
      </c>
      <c r="I82" s="128" t="s">
        <v>2</v>
      </c>
      <c r="J82" s="128" t="s">
        <v>137</v>
      </c>
      <c r="K82" s="128" t="s">
        <v>23</v>
      </c>
      <c r="L82" s="128" t="s">
        <v>2</v>
      </c>
      <c r="M82" s="128" t="s">
        <v>8</v>
      </c>
      <c r="N82" s="128" t="s">
        <v>10</v>
      </c>
      <c r="O82" s="128" t="s">
        <v>2</v>
      </c>
      <c r="P82" s="128" t="s">
        <v>6</v>
      </c>
      <c r="Q82" s="128" t="s">
        <v>220</v>
      </c>
      <c r="R82" s="128" t="s">
        <v>5</v>
      </c>
      <c r="S82" s="128" t="s">
        <v>274</v>
      </c>
      <c r="T82" s="128" t="s">
        <v>756</v>
      </c>
      <c r="U82" s="128">
        <v>1000</v>
      </c>
      <c r="V82" s="128">
        <v>1000</v>
      </c>
      <c r="W82" s="128">
        <v>800</v>
      </c>
      <c r="X82" s="128" t="s">
        <v>719</v>
      </c>
      <c r="Y82" s="128" t="s">
        <v>5</v>
      </c>
      <c r="Z82" s="128">
        <v>0</v>
      </c>
      <c r="AA82" s="128" t="s">
        <v>5</v>
      </c>
      <c r="AB82" s="128">
        <v>800</v>
      </c>
      <c r="AC82" s="128" t="s">
        <v>5</v>
      </c>
      <c r="AD82" s="128">
        <v>1000</v>
      </c>
      <c r="AE82" s="128" t="s">
        <v>5</v>
      </c>
      <c r="AF82" s="128" t="s">
        <v>383</v>
      </c>
      <c r="AG82" s="128" t="s">
        <v>15</v>
      </c>
      <c r="AH82" s="128" t="s">
        <v>15</v>
      </c>
      <c r="AI82" s="128" t="s">
        <v>289</v>
      </c>
      <c r="AJ82" s="128" t="s">
        <v>16</v>
      </c>
      <c r="AK82" s="128" t="s">
        <v>4</v>
      </c>
      <c r="AL82" s="128" t="s">
        <v>2</v>
      </c>
      <c r="AM82" s="128" t="s">
        <v>4</v>
      </c>
      <c r="AN82" s="128" t="s">
        <v>315</v>
      </c>
      <c r="AO82" s="128" t="s">
        <v>2</v>
      </c>
      <c r="AP82" s="128" t="s">
        <v>4</v>
      </c>
      <c r="AQ82" s="128" t="s">
        <v>730</v>
      </c>
      <c r="AR82" s="128" t="s">
        <v>3</v>
      </c>
    </row>
    <row r="83" spans="1:44" x14ac:dyDescent="0.2">
      <c r="A83" s="128">
        <v>82</v>
      </c>
      <c r="B83" s="128">
        <v>20</v>
      </c>
      <c r="C83" s="128" t="s">
        <v>338</v>
      </c>
      <c r="D83" s="128">
        <v>2016</v>
      </c>
      <c r="E83" s="128">
        <v>32</v>
      </c>
      <c r="F83" s="128" t="s">
        <v>298</v>
      </c>
      <c r="G83" s="128">
        <v>-0.36</v>
      </c>
      <c r="H83" s="128" t="s">
        <v>19</v>
      </c>
      <c r="I83" s="128" t="s">
        <v>2</v>
      </c>
      <c r="J83" s="128" t="s">
        <v>137</v>
      </c>
      <c r="K83" s="128" t="s">
        <v>18</v>
      </c>
      <c r="L83" s="128" t="s">
        <v>117</v>
      </c>
      <c r="M83" s="128" t="s">
        <v>22</v>
      </c>
      <c r="N83" s="128" t="s">
        <v>52</v>
      </c>
      <c r="O83" s="128" t="s">
        <v>2</v>
      </c>
      <c r="P83" s="128" t="s">
        <v>7</v>
      </c>
      <c r="Q83" s="128" t="s">
        <v>340</v>
      </c>
      <c r="R83" s="128" t="s">
        <v>152</v>
      </c>
      <c r="S83" s="128" t="s">
        <v>274</v>
      </c>
      <c r="T83" s="128" t="s">
        <v>756</v>
      </c>
      <c r="U83" s="128">
        <v>2000</v>
      </c>
      <c r="V83" s="128">
        <v>2000</v>
      </c>
      <c r="W83" s="128">
        <v>2000</v>
      </c>
      <c r="X83" s="128" t="s">
        <v>718</v>
      </c>
      <c r="Y83" s="128">
        <v>0</v>
      </c>
      <c r="Z83" s="128">
        <v>0</v>
      </c>
      <c r="AA83" s="128">
        <v>2000</v>
      </c>
      <c r="AB83" s="128">
        <v>2000</v>
      </c>
      <c r="AC83" s="128">
        <v>125</v>
      </c>
      <c r="AD83" s="128" t="s">
        <v>341</v>
      </c>
      <c r="AE83" s="128" t="s">
        <v>2</v>
      </c>
      <c r="AF83" s="128" t="s">
        <v>383</v>
      </c>
      <c r="AG83" s="128" t="s">
        <v>13</v>
      </c>
      <c r="AH83" s="128" t="s">
        <v>13</v>
      </c>
      <c r="AI83" s="128" t="s">
        <v>289</v>
      </c>
      <c r="AJ83" s="128" t="s">
        <v>126</v>
      </c>
      <c r="AK83" s="128" t="s">
        <v>4</v>
      </c>
      <c r="AL83" s="128" t="s">
        <v>2</v>
      </c>
      <c r="AM83" s="128" t="s">
        <v>3</v>
      </c>
      <c r="AN83" s="128" t="s">
        <v>2</v>
      </c>
      <c r="AO83" s="128" t="s">
        <v>2</v>
      </c>
      <c r="AP83" s="128" t="s">
        <v>4</v>
      </c>
      <c r="AQ83" s="128" t="s">
        <v>730</v>
      </c>
      <c r="AR83" s="128" t="s">
        <v>4</v>
      </c>
    </row>
    <row r="84" spans="1:44" x14ac:dyDescent="0.2">
      <c r="A84" s="128">
        <v>83</v>
      </c>
      <c r="B84" s="128">
        <v>20</v>
      </c>
      <c r="C84" s="128" t="s">
        <v>338</v>
      </c>
      <c r="D84" s="128">
        <v>2016</v>
      </c>
      <c r="E84" s="128">
        <v>32</v>
      </c>
      <c r="F84" s="128" t="s">
        <v>298</v>
      </c>
      <c r="G84" s="128">
        <v>0.42</v>
      </c>
      <c r="H84" s="128" t="s">
        <v>19</v>
      </c>
      <c r="I84" s="128" t="s">
        <v>2</v>
      </c>
      <c r="J84" s="128" t="s">
        <v>137</v>
      </c>
      <c r="K84" s="128" t="s">
        <v>18</v>
      </c>
      <c r="L84" s="128" t="s">
        <v>2</v>
      </c>
      <c r="M84" s="128" t="s">
        <v>22</v>
      </c>
      <c r="N84" s="128" t="s">
        <v>52</v>
      </c>
      <c r="O84" s="128" t="s">
        <v>2</v>
      </c>
      <c r="P84" s="128" t="s">
        <v>6</v>
      </c>
      <c r="Q84" s="128" t="s">
        <v>340</v>
      </c>
      <c r="R84" s="128" t="s">
        <v>2</v>
      </c>
      <c r="S84" s="128" t="s">
        <v>274</v>
      </c>
      <c r="T84" s="128" t="s">
        <v>756</v>
      </c>
      <c r="U84" s="128">
        <v>2000</v>
      </c>
      <c r="V84" s="128">
        <v>2000</v>
      </c>
      <c r="W84" s="128">
        <v>2000</v>
      </c>
      <c r="X84" s="128" t="s">
        <v>718</v>
      </c>
      <c r="Y84" s="128">
        <v>0</v>
      </c>
      <c r="Z84" s="128">
        <v>0</v>
      </c>
      <c r="AA84" s="128">
        <v>2000</v>
      </c>
      <c r="AB84" s="128">
        <v>2000</v>
      </c>
      <c r="AC84" s="128">
        <v>125</v>
      </c>
      <c r="AD84" s="128" t="s">
        <v>341</v>
      </c>
      <c r="AE84" s="128" t="s">
        <v>2</v>
      </c>
      <c r="AF84" s="128" t="s">
        <v>383</v>
      </c>
      <c r="AG84" s="128" t="s">
        <v>13</v>
      </c>
      <c r="AH84" s="128" t="s">
        <v>13</v>
      </c>
      <c r="AI84" s="128" t="s">
        <v>289</v>
      </c>
      <c r="AJ84" s="128" t="s">
        <v>126</v>
      </c>
      <c r="AK84" s="128" t="s">
        <v>4</v>
      </c>
      <c r="AL84" s="128" t="s">
        <v>2</v>
      </c>
      <c r="AM84" s="128" t="s">
        <v>3</v>
      </c>
      <c r="AN84" s="128" t="s">
        <v>2</v>
      </c>
      <c r="AO84" s="128" t="s">
        <v>2</v>
      </c>
      <c r="AP84" s="128" t="s">
        <v>4</v>
      </c>
      <c r="AQ84" s="128" t="s">
        <v>730</v>
      </c>
      <c r="AR84" s="128" t="s">
        <v>4</v>
      </c>
    </row>
    <row r="85" spans="1:44" x14ac:dyDescent="0.2">
      <c r="A85" s="128">
        <v>84</v>
      </c>
      <c r="B85" s="128">
        <v>20</v>
      </c>
      <c r="C85" s="128" t="s">
        <v>338</v>
      </c>
      <c r="D85" s="128">
        <v>2016</v>
      </c>
      <c r="E85" s="128">
        <v>32</v>
      </c>
      <c r="F85" s="128" t="s">
        <v>298</v>
      </c>
      <c r="G85" s="128">
        <v>0.5</v>
      </c>
      <c r="H85" s="128" t="s">
        <v>19</v>
      </c>
      <c r="I85" s="128" t="s">
        <v>2</v>
      </c>
      <c r="J85" s="128" t="s">
        <v>137</v>
      </c>
      <c r="K85" s="128" t="s">
        <v>18</v>
      </c>
      <c r="L85" s="128" t="s">
        <v>117</v>
      </c>
      <c r="M85" s="128" t="s">
        <v>21</v>
      </c>
      <c r="N85" s="128" t="s">
        <v>52</v>
      </c>
      <c r="O85" s="128" t="s">
        <v>2</v>
      </c>
      <c r="P85" s="128" t="s">
        <v>7</v>
      </c>
      <c r="Q85" s="128" t="s">
        <v>340</v>
      </c>
      <c r="R85" s="128" t="s">
        <v>152</v>
      </c>
      <c r="S85" s="128" t="s">
        <v>274</v>
      </c>
      <c r="T85" s="128" t="s">
        <v>756</v>
      </c>
      <c r="U85" s="128">
        <v>2000</v>
      </c>
      <c r="V85" s="128">
        <v>2000</v>
      </c>
      <c r="W85" s="128">
        <v>2000</v>
      </c>
      <c r="X85" s="128" t="s">
        <v>718</v>
      </c>
      <c r="Y85" s="128">
        <v>0</v>
      </c>
      <c r="Z85" s="128">
        <v>0</v>
      </c>
      <c r="AA85" s="128">
        <v>2000</v>
      </c>
      <c r="AB85" s="128">
        <v>2000</v>
      </c>
      <c r="AC85" s="128">
        <v>125</v>
      </c>
      <c r="AD85" s="128" t="s">
        <v>341</v>
      </c>
      <c r="AE85" s="128" t="s">
        <v>2</v>
      </c>
      <c r="AF85" s="128" t="s">
        <v>383</v>
      </c>
      <c r="AG85" s="128" t="s">
        <v>13</v>
      </c>
      <c r="AH85" s="128" t="s">
        <v>13</v>
      </c>
      <c r="AI85" s="128" t="s">
        <v>289</v>
      </c>
      <c r="AJ85" s="128" t="s">
        <v>126</v>
      </c>
      <c r="AK85" s="128" t="s">
        <v>4</v>
      </c>
      <c r="AL85" s="128" t="s">
        <v>2</v>
      </c>
      <c r="AM85" s="128" t="s">
        <v>3</v>
      </c>
      <c r="AN85" s="128" t="s">
        <v>2</v>
      </c>
      <c r="AO85" s="128" t="s">
        <v>2</v>
      </c>
      <c r="AP85" s="128" t="s">
        <v>4</v>
      </c>
      <c r="AQ85" s="128" t="s">
        <v>730</v>
      </c>
      <c r="AR85" s="128" t="s">
        <v>4</v>
      </c>
    </row>
    <row r="86" spans="1:44" x14ac:dyDescent="0.2">
      <c r="A86" s="128">
        <v>85</v>
      </c>
      <c r="B86" s="128">
        <v>20</v>
      </c>
      <c r="C86" s="128" t="s">
        <v>338</v>
      </c>
      <c r="D86" s="128">
        <v>2016</v>
      </c>
      <c r="E86" s="128">
        <v>32</v>
      </c>
      <c r="F86" s="128" t="s">
        <v>298</v>
      </c>
      <c r="G86" s="128">
        <v>0.34</v>
      </c>
      <c r="H86" s="128" t="s">
        <v>19</v>
      </c>
      <c r="I86" s="128" t="s">
        <v>2</v>
      </c>
      <c r="J86" s="128" t="s">
        <v>137</v>
      </c>
      <c r="K86" s="128" t="s">
        <v>18</v>
      </c>
      <c r="L86" s="128" t="s">
        <v>2</v>
      </c>
      <c r="M86" s="128" t="s">
        <v>21</v>
      </c>
      <c r="N86" s="128" t="s">
        <v>52</v>
      </c>
      <c r="O86" s="128" t="s">
        <v>2</v>
      </c>
      <c r="P86" s="128" t="s">
        <v>6</v>
      </c>
      <c r="Q86" s="128" t="s">
        <v>340</v>
      </c>
      <c r="R86" s="128" t="s">
        <v>2</v>
      </c>
      <c r="S86" s="128" t="s">
        <v>274</v>
      </c>
      <c r="T86" s="128" t="s">
        <v>756</v>
      </c>
      <c r="U86" s="128">
        <v>2000</v>
      </c>
      <c r="V86" s="128">
        <v>2000</v>
      </c>
      <c r="W86" s="128">
        <v>2000</v>
      </c>
      <c r="X86" s="128" t="s">
        <v>718</v>
      </c>
      <c r="Y86" s="128">
        <v>0</v>
      </c>
      <c r="Z86" s="128">
        <v>0</v>
      </c>
      <c r="AA86" s="128">
        <v>2000</v>
      </c>
      <c r="AB86" s="128">
        <v>2000</v>
      </c>
      <c r="AC86" s="128">
        <v>125</v>
      </c>
      <c r="AD86" s="128" t="s">
        <v>341</v>
      </c>
      <c r="AE86" s="128" t="s">
        <v>2</v>
      </c>
      <c r="AF86" s="128" t="s">
        <v>383</v>
      </c>
      <c r="AG86" s="128" t="s">
        <v>13</v>
      </c>
      <c r="AH86" s="128" t="s">
        <v>13</v>
      </c>
      <c r="AI86" s="128" t="s">
        <v>289</v>
      </c>
      <c r="AJ86" s="128" t="s">
        <v>126</v>
      </c>
      <c r="AK86" s="128" t="s">
        <v>4</v>
      </c>
      <c r="AL86" s="128" t="s">
        <v>2</v>
      </c>
      <c r="AM86" s="128" t="s">
        <v>3</v>
      </c>
      <c r="AN86" s="128" t="s">
        <v>2</v>
      </c>
      <c r="AO86" s="128" t="s">
        <v>2</v>
      </c>
      <c r="AP86" s="128" t="s">
        <v>4</v>
      </c>
      <c r="AQ86" s="128" t="s">
        <v>730</v>
      </c>
      <c r="AR86" s="128" t="s">
        <v>4</v>
      </c>
    </row>
    <row r="87" spans="1:44" x14ac:dyDescent="0.2">
      <c r="A87" s="128">
        <v>86</v>
      </c>
      <c r="B87" s="128">
        <v>20</v>
      </c>
      <c r="C87" s="128" t="s">
        <v>338</v>
      </c>
      <c r="D87" s="128">
        <v>2016</v>
      </c>
      <c r="E87" s="128">
        <v>32</v>
      </c>
      <c r="F87" s="128" t="s">
        <v>298</v>
      </c>
      <c r="G87" s="128">
        <v>0.37</v>
      </c>
      <c r="H87" s="128" t="s">
        <v>19</v>
      </c>
      <c r="I87" s="128" t="s">
        <v>2</v>
      </c>
      <c r="J87" s="128" t="s">
        <v>137</v>
      </c>
      <c r="K87" s="128" t="s">
        <v>339</v>
      </c>
      <c r="L87" s="128" t="s">
        <v>117</v>
      </c>
      <c r="M87" s="128" t="s">
        <v>21</v>
      </c>
      <c r="N87" s="128" t="s">
        <v>52</v>
      </c>
      <c r="O87" s="128" t="s">
        <v>2</v>
      </c>
      <c r="P87" s="128" t="s">
        <v>7</v>
      </c>
      <c r="Q87" s="128" t="s">
        <v>340</v>
      </c>
      <c r="R87" s="128" t="s">
        <v>152</v>
      </c>
      <c r="S87" s="128" t="s">
        <v>274</v>
      </c>
      <c r="T87" s="128" t="s">
        <v>756</v>
      </c>
      <c r="U87" s="128">
        <v>2000</v>
      </c>
      <c r="V87" s="128">
        <v>2000</v>
      </c>
      <c r="W87" s="128">
        <v>2000</v>
      </c>
      <c r="X87" s="128" t="s">
        <v>718</v>
      </c>
      <c r="Y87" s="128">
        <v>0</v>
      </c>
      <c r="Z87" s="128">
        <v>0</v>
      </c>
      <c r="AA87" s="128">
        <v>2000</v>
      </c>
      <c r="AB87" s="128">
        <v>2000</v>
      </c>
      <c r="AC87" s="128">
        <v>125</v>
      </c>
      <c r="AD87" s="128" t="s">
        <v>341</v>
      </c>
      <c r="AE87" s="128" t="s">
        <v>2</v>
      </c>
      <c r="AF87" s="128" t="s">
        <v>383</v>
      </c>
      <c r="AG87" s="128" t="s">
        <v>13</v>
      </c>
      <c r="AH87" s="128" t="s">
        <v>13</v>
      </c>
      <c r="AI87" s="128" t="s">
        <v>289</v>
      </c>
      <c r="AJ87" s="128" t="s">
        <v>126</v>
      </c>
      <c r="AK87" s="128" t="s">
        <v>4</v>
      </c>
      <c r="AL87" s="128" t="s">
        <v>2</v>
      </c>
      <c r="AM87" s="128" t="s">
        <v>3</v>
      </c>
      <c r="AN87" s="128" t="s">
        <v>2</v>
      </c>
      <c r="AO87" s="128" t="s">
        <v>2</v>
      </c>
      <c r="AP87" s="128" t="s">
        <v>4</v>
      </c>
      <c r="AQ87" s="128" t="s">
        <v>730</v>
      </c>
      <c r="AR87" s="128" t="s">
        <v>4</v>
      </c>
    </row>
    <row r="88" spans="1:44" x14ac:dyDescent="0.2">
      <c r="A88" s="128">
        <v>87</v>
      </c>
      <c r="B88" s="128">
        <v>20</v>
      </c>
      <c r="C88" s="128" t="s">
        <v>338</v>
      </c>
      <c r="D88" s="128">
        <v>2016</v>
      </c>
      <c r="E88" s="128">
        <v>32</v>
      </c>
      <c r="F88" s="128" t="s">
        <v>298</v>
      </c>
      <c r="G88" s="128">
        <v>0.05</v>
      </c>
      <c r="H88" s="128" t="s">
        <v>19</v>
      </c>
      <c r="I88" s="128" t="s">
        <v>2</v>
      </c>
      <c r="J88" s="128" t="s">
        <v>137</v>
      </c>
      <c r="K88" s="128" t="s">
        <v>339</v>
      </c>
      <c r="L88" s="128" t="s">
        <v>2</v>
      </c>
      <c r="M88" s="128" t="s">
        <v>21</v>
      </c>
      <c r="N88" s="128" t="s">
        <v>52</v>
      </c>
      <c r="O88" s="128" t="s">
        <v>2</v>
      </c>
      <c r="P88" s="128" t="s">
        <v>6</v>
      </c>
      <c r="Q88" s="128" t="s">
        <v>340</v>
      </c>
      <c r="R88" s="128" t="s">
        <v>2</v>
      </c>
      <c r="S88" s="128" t="s">
        <v>274</v>
      </c>
      <c r="T88" s="128" t="s">
        <v>756</v>
      </c>
      <c r="U88" s="128">
        <v>2000</v>
      </c>
      <c r="V88" s="128">
        <v>2000</v>
      </c>
      <c r="W88" s="128">
        <v>2000</v>
      </c>
      <c r="X88" s="128" t="s">
        <v>718</v>
      </c>
      <c r="Y88" s="128">
        <v>0</v>
      </c>
      <c r="Z88" s="128">
        <v>0</v>
      </c>
      <c r="AA88" s="128">
        <v>2000</v>
      </c>
      <c r="AB88" s="128">
        <v>2000</v>
      </c>
      <c r="AC88" s="128">
        <v>125</v>
      </c>
      <c r="AD88" s="128" t="s">
        <v>341</v>
      </c>
      <c r="AE88" s="128" t="s">
        <v>2</v>
      </c>
      <c r="AF88" s="128" t="s">
        <v>383</v>
      </c>
      <c r="AG88" s="128" t="s">
        <v>13</v>
      </c>
      <c r="AH88" s="128" t="s">
        <v>13</v>
      </c>
      <c r="AI88" s="128" t="s">
        <v>289</v>
      </c>
      <c r="AJ88" s="128" t="s">
        <v>126</v>
      </c>
      <c r="AK88" s="128" t="s">
        <v>4</v>
      </c>
      <c r="AL88" s="128" t="s">
        <v>2</v>
      </c>
      <c r="AM88" s="128" t="s">
        <v>3</v>
      </c>
      <c r="AN88" s="128" t="s">
        <v>2</v>
      </c>
      <c r="AO88" s="128" t="s">
        <v>2</v>
      </c>
      <c r="AP88" s="128" t="s">
        <v>4</v>
      </c>
      <c r="AQ88" s="128" t="s">
        <v>730</v>
      </c>
      <c r="AR88" s="128" t="s">
        <v>4</v>
      </c>
    </row>
    <row r="89" spans="1:44" x14ac:dyDescent="0.2">
      <c r="A89" s="128">
        <v>88</v>
      </c>
      <c r="B89" s="128">
        <v>20</v>
      </c>
      <c r="C89" s="128" t="s">
        <v>338</v>
      </c>
      <c r="D89" s="128">
        <v>2016</v>
      </c>
      <c r="E89" s="128">
        <v>32</v>
      </c>
      <c r="F89" s="128" t="s">
        <v>298</v>
      </c>
      <c r="G89" s="128">
        <v>0.48</v>
      </c>
      <c r="H89" s="128" t="s">
        <v>19</v>
      </c>
      <c r="I89" s="128" t="s">
        <v>2</v>
      </c>
      <c r="J89" s="128" t="s">
        <v>137</v>
      </c>
      <c r="K89" s="128" t="s">
        <v>26</v>
      </c>
      <c r="L89" s="128" t="s">
        <v>117</v>
      </c>
      <c r="M89" s="128" t="s">
        <v>22</v>
      </c>
      <c r="N89" s="128" t="s">
        <v>52</v>
      </c>
      <c r="O89" s="128" t="s">
        <v>2</v>
      </c>
      <c r="P89" s="128" t="s">
        <v>2</v>
      </c>
      <c r="Q89" s="128" t="s">
        <v>340</v>
      </c>
      <c r="R89" s="128" t="s">
        <v>152</v>
      </c>
      <c r="S89" s="128" t="s">
        <v>274</v>
      </c>
      <c r="T89" s="128" t="s">
        <v>756</v>
      </c>
      <c r="U89" s="128">
        <v>2000</v>
      </c>
      <c r="V89" s="128">
        <v>2000</v>
      </c>
      <c r="W89" s="128">
        <v>2000</v>
      </c>
      <c r="X89" s="128" t="s">
        <v>718</v>
      </c>
      <c r="Y89" s="128">
        <v>0</v>
      </c>
      <c r="Z89" s="128">
        <v>0</v>
      </c>
      <c r="AA89" s="128">
        <v>2000</v>
      </c>
      <c r="AB89" s="128">
        <v>2000</v>
      </c>
      <c r="AC89" s="128">
        <v>125</v>
      </c>
      <c r="AD89" s="128" t="s">
        <v>341</v>
      </c>
      <c r="AE89" s="128" t="s">
        <v>2</v>
      </c>
      <c r="AF89" s="128" t="s">
        <v>383</v>
      </c>
      <c r="AG89" s="128" t="s">
        <v>13</v>
      </c>
      <c r="AH89" s="128" t="s">
        <v>13</v>
      </c>
      <c r="AI89" s="128" t="s">
        <v>289</v>
      </c>
      <c r="AJ89" s="128" t="s">
        <v>126</v>
      </c>
      <c r="AK89" s="128" t="s">
        <v>4</v>
      </c>
      <c r="AL89" s="128" t="s">
        <v>2</v>
      </c>
      <c r="AM89" s="128" t="s">
        <v>3</v>
      </c>
      <c r="AN89" s="128" t="s">
        <v>2</v>
      </c>
      <c r="AO89" s="128" t="s">
        <v>2</v>
      </c>
      <c r="AP89" s="128" t="s">
        <v>4</v>
      </c>
      <c r="AQ89" s="128" t="s">
        <v>730</v>
      </c>
      <c r="AR89" s="128" t="s">
        <v>4</v>
      </c>
    </row>
    <row r="90" spans="1:44" x14ac:dyDescent="0.2">
      <c r="A90" s="128">
        <v>89</v>
      </c>
      <c r="B90" s="128">
        <v>21</v>
      </c>
      <c r="C90" s="128" t="s">
        <v>243</v>
      </c>
      <c r="D90" s="128">
        <v>2008</v>
      </c>
      <c r="E90" s="128">
        <v>29</v>
      </c>
      <c r="F90" s="128" t="s">
        <v>298</v>
      </c>
      <c r="G90" s="128">
        <v>-0.13</v>
      </c>
      <c r="H90" s="128" t="s">
        <v>19</v>
      </c>
      <c r="I90" s="128" t="s">
        <v>59</v>
      </c>
      <c r="J90" s="128" t="s">
        <v>137</v>
      </c>
      <c r="K90" s="128" t="s">
        <v>18</v>
      </c>
      <c r="L90" s="128" t="s">
        <v>117</v>
      </c>
      <c r="M90" s="128" t="s">
        <v>20</v>
      </c>
      <c r="N90" s="128" t="s">
        <v>52</v>
      </c>
      <c r="O90" s="128" t="s">
        <v>20</v>
      </c>
      <c r="P90" s="128" t="s">
        <v>7</v>
      </c>
      <c r="Q90" s="128" t="s">
        <v>166</v>
      </c>
      <c r="R90" s="128" t="s">
        <v>5</v>
      </c>
      <c r="S90" s="128" t="s">
        <v>279</v>
      </c>
      <c r="T90" s="128" t="s">
        <v>756</v>
      </c>
      <c r="U90" s="128">
        <v>1520</v>
      </c>
      <c r="V90" s="128">
        <v>1000</v>
      </c>
      <c r="W90" s="128">
        <v>1520</v>
      </c>
      <c r="X90" s="128" t="s">
        <v>718</v>
      </c>
      <c r="Y90" s="128">
        <v>0</v>
      </c>
      <c r="Z90" s="128">
        <v>0</v>
      </c>
      <c r="AA90" s="128">
        <v>1520</v>
      </c>
      <c r="AB90" s="128">
        <v>2500</v>
      </c>
      <c r="AC90" s="128" t="s">
        <v>5</v>
      </c>
      <c r="AD90" s="128" t="s">
        <v>5</v>
      </c>
      <c r="AE90" s="128" t="s">
        <v>259</v>
      </c>
      <c r="AF90" s="128" t="s">
        <v>382</v>
      </c>
      <c r="AG90" s="128" t="s">
        <v>12</v>
      </c>
      <c r="AH90" s="128" t="s">
        <v>12</v>
      </c>
      <c r="AI90" s="128" t="s">
        <v>289</v>
      </c>
      <c r="AJ90" s="128" t="s">
        <v>11</v>
      </c>
      <c r="AK90" s="128" t="s">
        <v>4</v>
      </c>
      <c r="AL90" s="128" t="s">
        <v>2</v>
      </c>
      <c r="AM90" s="128" t="s">
        <v>3</v>
      </c>
      <c r="AN90" s="128" t="s">
        <v>255</v>
      </c>
      <c r="AO90" s="128" t="s">
        <v>2</v>
      </c>
      <c r="AP90" s="128" t="s">
        <v>4</v>
      </c>
      <c r="AQ90" s="128" t="s">
        <v>1</v>
      </c>
      <c r="AR90" s="128" t="s">
        <v>4</v>
      </c>
    </row>
    <row r="91" spans="1:44" x14ac:dyDescent="0.2">
      <c r="A91" s="128">
        <v>90</v>
      </c>
      <c r="B91" s="128">
        <v>21</v>
      </c>
      <c r="C91" s="128" t="s">
        <v>243</v>
      </c>
      <c r="D91" s="128">
        <v>2008</v>
      </c>
      <c r="E91" s="128">
        <v>29</v>
      </c>
      <c r="F91" s="128" t="s">
        <v>298</v>
      </c>
      <c r="G91" s="128">
        <v>-0.113</v>
      </c>
      <c r="H91" s="128" t="s">
        <v>19</v>
      </c>
      <c r="I91" s="128" t="s">
        <v>59</v>
      </c>
      <c r="J91" s="128" t="s">
        <v>137</v>
      </c>
      <c r="K91" s="128" t="s">
        <v>18</v>
      </c>
      <c r="L91" s="128" t="s">
        <v>2</v>
      </c>
      <c r="M91" s="128" t="s">
        <v>20</v>
      </c>
      <c r="N91" s="128" t="s">
        <v>52</v>
      </c>
      <c r="O91" s="128" t="s">
        <v>20</v>
      </c>
      <c r="P91" s="128" t="s">
        <v>6</v>
      </c>
      <c r="Q91" s="128" t="s">
        <v>166</v>
      </c>
      <c r="R91" s="128" t="s">
        <v>5</v>
      </c>
      <c r="S91" s="128" t="s">
        <v>279</v>
      </c>
      <c r="T91" s="128" t="s">
        <v>756</v>
      </c>
      <c r="U91" s="128">
        <v>1520</v>
      </c>
      <c r="V91" s="128">
        <v>1000</v>
      </c>
      <c r="W91" s="128">
        <v>1520</v>
      </c>
      <c r="X91" s="128" t="s">
        <v>718</v>
      </c>
      <c r="Y91" s="128">
        <v>0</v>
      </c>
      <c r="Z91" s="128">
        <v>0</v>
      </c>
      <c r="AA91" s="128">
        <v>1520</v>
      </c>
      <c r="AB91" s="128">
        <v>2500</v>
      </c>
      <c r="AC91" s="128" t="s">
        <v>5</v>
      </c>
      <c r="AD91" s="128" t="s">
        <v>5</v>
      </c>
      <c r="AE91" s="128" t="s">
        <v>259</v>
      </c>
      <c r="AF91" s="128" t="s">
        <v>382</v>
      </c>
      <c r="AG91" s="128" t="s">
        <v>12</v>
      </c>
      <c r="AH91" s="128" t="s">
        <v>12</v>
      </c>
      <c r="AI91" s="128" t="s">
        <v>289</v>
      </c>
      <c r="AJ91" s="128" t="s">
        <v>11</v>
      </c>
      <c r="AK91" s="128" t="s">
        <v>4</v>
      </c>
      <c r="AL91" s="128" t="s">
        <v>2</v>
      </c>
      <c r="AM91" s="128" t="s">
        <v>3</v>
      </c>
      <c r="AN91" s="128" t="s">
        <v>255</v>
      </c>
      <c r="AO91" s="128" t="s">
        <v>2</v>
      </c>
      <c r="AP91" s="128" t="s">
        <v>4</v>
      </c>
      <c r="AQ91" s="128" t="s">
        <v>1</v>
      </c>
      <c r="AR91" s="128" t="s">
        <v>4</v>
      </c>
    </row>
    <row r="92" spans="1:44" x14ac:dyDescent="0.2">
      <c r="A92" s="128">
        <v>91</v>
      </c>
      <c r="B92" s="128">
        <v>21</v>
      </c>
      <c r="C92" s="128" t="s">
        <v>243</v>
      </c>
      <c r="D92" s="128">
        <v>2008</v>
      </c>
      <c r="E92" s="128">
        <v>29</v>
      </c>
      <c r="F92" s="128" t="s">
        <v>298</v>
      </c>
      <c r="G92" s="128">
        <v>6.8000000000000005E-2</v>
      </c>
      <c r="H92" s="128" t="s">
        <v>19</v>
      </c>
      <c r="I92" s="128" t="s">
        <v>59</v>
      </c>
      <c r="J92" s="128" t="s">
        <v>137</v>
      </c>
      <c r="K92" s="128" t="s">
        <v>23</v>
      </c>
      <c r="L92" s="128" t="s">
        <v>117</v>
      </c>
      <c r="M92" s="128" t="s">
        <v>8</v>
      </c>
      <c r="N92" s="128" t="s">
        <v>10</v>
      </c>
      <c r="O92" s="128" t="s">
        <v>8</v>
      </c>
      <c r="P92" s="128" t="s">
        <v>7</v>
      </c>
      <c r="Q92" s="128" t="s">
        <v>166</v>
      </c>
      <c r="R92" s="128" t="s">
        <v>5</v>
      </c>
      <c r="S92" s="128" t="s">
        <v>279</v>
      </c>
      <c r="T92" s="128" t="s">
        <v>756</v>
      </c>
      <c r="U92" s="128">
        <v>1520</v>
      </c>
      <c r="V92" s="128">
        <v>1000</v>
      </c>
      <c r="W92" s="128">
        <v>1520</v>
      </c>
      <c r="X92" s="128" t="s">
        <v>718</v>
      </c>
      <c r="Y92" s="128">
        <v>0</v>
      </c>
      <c r="Z92" s="128">
        <v>0</v>
      </c>
      <c r="AA92" s="128">
        <v>1520</v>
      </c>
      <c r="AB92" s="128">
        <v>2500</v>
      </c>
      <c r="AC92" s="128" t="s">
        <v>5</v>
      </c>
      <c r="AD92" s="128" t="s">
        <v>5</v>
      </c>
      <c r="AE92" s="128" t="s">
        <v>259</v>
      </c>
      <c r="AF92" s="128" t="s">
        <v>382</v>
      </c>
      <c r="AG92" s="128" t="s">
        <v>12</v>
      </c>
      <c r="AH92" s="128" t="s">
        <v>12</v>
      </c>
      <c r="AI92" s="128" t="s">
        <v>289</v>
      </c>
      <c r="AJ92" s="128" t="s">
        <v>11</v>
      </c>
      <c r="AK92" s="128" t="s">
        <v>4</v>
      </c>
      <c r="AL92" s="128" t="s">
        <v>2</v>
      </c>
      <c r="AM92" s="128" t="s">
        <v>3</v>
      </c>
      <c r="AN92" s="128" t="s">
        <v>255</v>
      </c>
      <c r="AO92" s="128" t="s">
        <v>2</v>
      </c>
      <c r="AP92" s="128" t="s">
        <v>4</v>
      </c>
      <c r="AQ92" s="128" t="s">
        <v>1</v>
      </c>
      <c r="AR92" s="128" t="s">
        <v>4</v>
      </c>
    </row>
    <row r="93" spans="1:44" x14ac:dyDescent="0.2">
      <c r="A93" s="128">
        <v>92</v>
      </c>
      <c r="B93" s="128">
        <v>21</v>
      </c>
      <c r="C93" s="128" t="s">
        <v>243</v>
      </c>
      <c r="D93" s="128">
        <v>2008</v>
      </c>
      <c r="E93" s="128">
        <v>29</v>
      </c>
      <c r="F93" s="128" t="s">
        <v>298</v>
      </c>
      <c r="G93" s="128">
        <v>3.6999999999999998E-2</v>
      </c>
      <c r="H93" s="128" t="s">
        <v>19</v>
      </c>
      <c r="I93" s="128" t="s">
        <v>59</v>
      </c>
      <c r="J93" s="128" t="s">
        <v>137</v>
      </c>
      <c r="K93" s="128" t="s">
        <v>23</v>
      </c>
      <c r="L93" s="128" t="s">
        <v>2</v>
      </c>
      <c r="M93" s="128" t="s">
        <v>8</v>
      </c>
      <c r="N93" s="128" t="s">
        <v>10</v>
      </c>
      <c r="O93" s="128" t="s">
        <v>8</v>
      </c>
      <c r="P93" s="128" t="s">
        <v>6</v>
      </c>
      <c r="Q93" s="128" t="s">
        <v>166</v>
      </c>
      <c r="R93" s="128" t="s">
        <v>5</v>
      </c>
      <c r="S93" s="128" t="s">
        <v>279</v>
      </c>
      <c r="T93" s="128" t="s">
        <v>756</v>
      </c>
      <c r="U93" s="128">
        <v>1520</v>
      </c>
      <c r="V93" s="128">
        <v>1000</v>
      </c>
      <c r="W93" s="128">
        <v>1520</v>
      </c>
      <c r="X93" s="128" t="s">
        <v>718</v>
      </c>
      <c r="Y93" s="128">
        <v>0</v>
      </c>
      <c r="Z93" s="128">
        <v>0</v>
      </c>
      <c r="AA93" s="128">
        <v>1520</v>
      </c>
      <c r="AB93" s="128">
        <v>2500</v>
      </c>
      <c r="AC93" s="128" t="s">
        <v>5</v>
      </c>
      <c r="AD93" s="128" t="s">
        <v>5</v>
      </c>
      <c r="AE93" s="128" t="s">
        <v>259</v>
      </c>
      <c r="AF93" s="128" t="s">
        <v>382</v>
      </c>
      <c r="AG93" s="128" t="s">
        <v>12</v>
      </c>
      <c r="AH93" s="128" t="s">
        <v>12</v>
      </c>
      <c r="AI93" s="128" t="s">
        <v>289</v>
      </c>
      <c r="AJ93" s="128" t="s">
        <v>11</v>
      </c>
      <c r="AK93" s="128" t="s">
        <v>4</v>
      </c>
      <c r="AL93" s="128" t="s">
        <v>2</v>
      </c>
      <c r="AM93" s="128" t="s">
        <v>3</v>
      </c>
      <c r="AN93" s="128" t="s">
        <v>255</v>
      </c>
      <c r="AO93" s="128" t="s">
        <v>2</v>
      </c>
      <c r="AP93" s="128" t="s">
        <v>4</v>
      </c>
      <c r="AQ93" s="128" t="s">
        <v>1</v>
      </c>
      <c r="AR93" s="128" t="s">
        <v>4</v>
      </c>
    </row>
    <row r="94" spans="1:44" x14ac:dyDescent="0.2">
      <c r="A94" s="128">
        <v>93</v>
      </c>
      <c r="B94" s="128">
        <v>22</v>
      </c>
      <c r="C94" s="128" t="s">
        <v>93</v>
      </c>
      <c r="D94" s="128">
        <v>2013</v>
      </c>
      <c r="E94" s="128">
        <v>38</v>
      </c>
      <c r="F94" s="128" t="s">
        <v>298</v>
      </c>
      <c r="G94" s="128">
        <v>0.26</v>
      </c>
      <c r="H94" s="128" t="s">
        <v>19</v>
      </c>
      <c r="I94" s="128" t="s">
        <v>2</v>
      </c>
      <c r="J94" s="128" t="s">
        <v>137</v>
      </c>
      <c r="K94" s="128" t="s">
        <v>18</v>
      </c>
      <c r="L94" s="128" t="s">
        <v>117</v>
      </c>
      <c r="M94" s="128" t="s">
        <v>20</v>
      </c>
      <c r="N94" s="128" t="s">
        <v>52</v>
      </c>
      <c r="O94" s="128" t="s">
        <v>20</v>
      </c>
      <c r="P94" s="128" t="s">
        <v>7</v>
      </c>
      <c r="Q94" s="128" t="s">
        <v>295</v>
      </c>
      <c r="R94" s="128" t="s">
        <v>152</v>
      </c>
      <c r="S94" s="128" t="s">
        <v>2</v>
      </c>
      <c r="T94" s="128" t="s">
        <v>2</v>
      </c>
      <c r="U94" s="128" t="s">
        <v>2</v>
      </c>
      <c r="V94" s="128">
        <v>1000</v>
      </c>
      <c r="W94" s="128" t="s">
        <v>188</v>
      </c>
      <c r="X94" s="128" t="s">
        <v>719</v>
      </c>
      <c r="Y94" s="128">
        <v>0</v>
      </c>
      <c r="Z94" s="128">
        <v>0</v>
      </c>
      <c r="AA94" s="128" t="s">
        <v>188</v>
      </c>
      <c r="AB94" s="128">
        <v>2500</v>
      </c>
      <c r="AC94" s="128" t="s">
        <v>5</v>
      </c>
      <c r="AD94" s="128" t="s">
        <v>5</v>
      </c>
      <c r="AE94" s="128" t="s">
        <v>5</v>
      </c>
      <c r="AF94" s="128" t="s">
        <v>382</v>
      </c>
      <c r="AG94" s="128" t="s">
        <v>12</v>
      </c>
      <c r="AH94" s="128" t="s">
        <v>12</v>
      </c>
      <c r="AI94" s="128" t="s">
        <v>289</v>
      </c>
      <c r="AJ94" s="128" t="s">
        <v>11</v>
      </c>
      <c r="AK94" s="128" t="s">
        <v>4</v>
      </c>
      <c r="AL94" s="128" t="s">
        <v>2</v>
      </c>
      <c r="AM94" s="128" t="s">
        <v>4</v>
      </c>
      <c r="AN94" s="128" t="s">
        <v>2</v>
      </c>
      <c r="AO94" s="128" t="s">
        <v>2</v>
      </c>
      <c r="AP94" s="128" t="s">
        <v>3</v>
      </c>
      <c r="AQ94" s="128" t="s">
        <v>730</v>
      </c>
      <c r="AR94" s="128" t="s">
        <v>4</v>
      </c>
    </row>
    <row r="95" spans="1:44" x14ac:dyDescent="0.2">
      <c r="A95" s="128">
        <v>94</v>
      </c>
      <c r="B95" s="128">
        <v>22</v>
      </c>
      <c r="C95" s="128" t="s">
        <v>93</v>
      </c>
      <c r="D95" s="128">
        <v>2013</v>
      </c>
      <c r="E95" s="128">
        <v>38</v>
      </c>
      <c r="F95" s="128" t="s">
        <v>298</v>
      </c>
      <c r="G95" s="128">
        <v>0.17</v>
      </c>
      <c r="H95" s="128" t="s">
        <v>19</v>
      </c>
      <c r="I95" s="128" t="s">
        <v>2</v>
      </c>
      <c r="J95" s="128" t="s">
        <v>137</v>
      </c>
      <c r="K95" s="128" t="s">
        <v>18</v>
      </c>
      <c r="L95" s="128" t="s">
        <v>2</v>
      </c>
      <c r="M95" s="128" t="s">
        <v>20</v>
      </c>
      <c r="N95" s="128" t="s">
        <v>52</v>
      </c>
      <c r="O95" s="128" t="s">
        <v>20</v>
      </c>
      <c r="P95" s="128" t="s">
        <v>6</v>
      </c>
      <c r="Q95" s="128" t="s">
        <v>296</v>
      </c>
      <c r="R95" s="128" t="s">
        <v>152</v>
      </c>
      <c r="S95" s="128" t="s">
        <v>2</v>
      </c>
      <c r="T95" s="128" t="s">
        <v>2</v>
      </c>
      <c r="U95" s="128" t="s">
        <v>2</v>
      </c>
      <c r="V95" s="128">
        <v>1000</v>
      </c>
      <c r="W95" s="128" t="s">
        <v>188</v>
      </c>
      <c r="X95" s="128" t="s">
        <v>719</v>
      </c>
      <c r="Y95" s="128">
        <v>0</v>
      </c>
      <c r="Z95" s="128">
        <v>0</v>
      </c>
      <c r="AA95" s="128" t="s">
        <v>188</v>
      </c>
      <c r="AB95" s="128">
        <v>2500</v>
      </c>
      <c r="AC95" s="128" t="s">
        <v>5</v>
      </c>
      <c r="AD95" s="128" t="s">
        <v>5</v>
      </c>
      <c r="AE95" s="128" t="s">
        <v>5</v>
      </c>
      <c r="AF95" s="128" t="s">
        <v>382</v>
      </c>
      <c r="AG95" s="128" t="s">
        <v>12</v>
      </c>
      <c r="AH95" s="128" t="s">
        <v>12</v>
      </c>
      <c r="AI95" s="128" t="s">
        <v>289</v>
      </c>
      <c r="AJ95" s="128" t="s">
        <v>11</v>
      </c>
      <c r="AK95" s="128" t="s">
        <v>4</v>
      </c>
      <c r="AL95" s="128" t="s">
        <v>2</v>
      </c>
      <c r="AM95" s="128" t="s">
        <v>4</v>
      </c>
      <c r="AN95" s="128" t="s">
        <v>2</v>
      </c>
      <c r="AO95" s="128" t="s">
        <v>2</v>
      </c>
      <c r="AP95" s="128" t="s">
        <v>3</v>
      </c>
      <c r="AQ95" s="128" t="s">
        <v>730</v>
      </c>
      <c r="AR95" s="128" t="s">
        <v>4</v>
      </c>
    </row>
    <row r="96" spans="1:44" x14ac:dyDescent="0.2">
      <c r="A96" s="128">
        <v>95</v>
      </c>
      <c r="B96" s="128">
        <v>22</v>
      </c>
      <c r="C96" s="128" t="s">
        <v>93</v>
      </c>
      <c r="D96" s="128">
        <v>2013</v>
      </c>
      <c r="E96" s="128">
        <v>38</v>
      </c>
      <c r="F96" s="128" t="s">
        <v>298</v>
      </c>
      <c r="G96" s="128">
        <v>0.28000000000000003</v>
      </c>
      <c r="H96" s="128" t="s">
        <v>19</v>
      </c>
      <c r="I96" s="128" t="s">
        <v>2</v>
      </c>
      <c r="J96" s="128" t="s">
        <v>137</v>
      </c>
      <c r="K96" s="128" t="s">
        <v>23</v>
      </c>
      <c r="L96" s="128" t="s">
        <v>117</v>
      </c>
      <c r="M96" s="128" t="s">
        <v>8</v>
      </c>
      <c r="N96" s="128" t="s">
        <v>10</v>
      </c>
      <c r="O96" s="128" t="s">
        <v>8</v>
      </c>
      <c r="P96" s="128" t="s">
        <v>7</v>
      </c>
      <c r="Q96" s="128" t="s">
        <v>295</v>
      </c>
      <c r="R96" s="128" t="s">
        <v>152</v>
      </c>
      <c r="S96" s="128" t="s">
        <v>2</v>
      </c>
      <c r="T96" s="128" t="s">
        <v>2</v>
      </c>
      <c r="U96" s="128" t="s">
        <v>2</v>
      </c>
      <c r="V96" s="128">
        <v>1000</v>
      </c>
      <c r="W96" s="128" t="s">
        <v>188</v>
      </c>
      <c r="X96" s="128" t="s">
        <v>719</v>
      </c>
      <c r="Y96" s="128">
        <v>0</v>
      </c>
      <c r="Z96" s="128">
        <v>0</v>
      </c>
      <c r="AA96" s="128" t="s">
        <v>188</v>
      </c>
      <c r="AB96" s="128">
        <v>2500</v>
      </c>
      <c r="AC96" s="128" t="s">
        <v>5</v>
      </c>
      <c r="AD96" s="128" t="s">
        <v>5</v>
      </c>
      <c r="AE96" s="128" t="s">
        <v>5</v>
      </c>
      <c r="AF96" s="128" t="s">
        <v>382</v>
      </c>
      <c r="AG96" s="128" t="s">
        <v>12</v>
      </c>
      <c r="AH96" s="128" t="s">
        <v>12</v>
      </c>
      <c r="AI96" s="128" t="s">
        <v>289</v>
      </c>
      <c r="AJ96" s="128" t="s">
        <v>11</v>
      </c>
      <c r="AK96" s="128" t="s">
        <v>4</v>
      </c>
      <c r="AL96" s="128" t="s">
        <v>2</v>
      </c>
      <c r="AM96" s="128" t="s">
        <v>4</v>
      </c>
      <c r="AN96" s="128" t="s">
        <v>2</v>
      </c>
      <c r="AO96" s="128" t="s">
        <v>2</v>
      </c>
      <c r="AP96" s="128" t="s">
        <v>3</v>
      </c>
      <c r="AQ96" s="128" t="s">
        <v>730</v>
      </c>
      <c r="AR96" s="128" t="s">
        <v>4</v>
      </c>
    </row>
    <row r="97" spans="1:45" x14ac:dyDescent="0.2">
      <c r="A97" s="128">
        <v>96</v>
      </c>
      <c r="B97" s="128">
        <v>22</v>
      </c>
      <c r="C97" s="128" t="s">
        <v>93</v>
      </c>
      <c r="D97" s="128">
        <v>2013</v>
      </c>
      <c r="E97" s="128">
        <v>38</v>
      </c>
      <c r="F97" s="128" t="s">
        <v>298</v>
      </c>
      <c r="G97" s="128">
        <v>0.18</v>
      </c>
      <c r="H97" s="128" t="s">
        <v>19</v>
      </c>
      <c r="I97" s="128" t="s">
        <v>2</v>
      </c>
      <c r="J97" s="128" t="s">
        <v>137</v>
      </c>
      <c r="K97" s="128" t="s">
        <v>23</v>
      </c>
      <c r="L97" s="128" t="s">
        <v>2</v>
      </c>
      <c r="M97" s="128" t="s">
        <v>8</v>
      </c>
      <c r="N97" s="128" t="s">
        <v>10</v>
      </c>
      <c r="O97" s="128" t="s">
        <v>8</v>
      </c>
      <c r="P97" s="128" t="s">
        <v>6</v>
      </c>
      <c r="Q97" s="128" t="s">
        <v>296</v>
      </c>
      <c r="R97" s="128" t="s">
        <v>152</v>
      </c>
      <c r="S97" s="128" t="s">
        <v>2</v>
      </c>
      <c r="T97" s="128" t="s">
        <v>2</v>
      </c>
      <c r="U97" s="128" t="s">
        <v>2</v>
      </c>
      <c r="V97" s="128">
        <v>1000</v>
      </c>
      <c r="W97" s="128" t="s">
        <v>188</v>
      </c>
      <c r="X97" s="128" t="s">
        <v>719</v>
      </c>
      <c r="Y97" s="128">
        <v>0</v>
      </c>
      <c r="Z97" s="128">
        <v>0</v>
      </c>
      <c r="AA97" s="128" t="s">
        <v>188</v>
      </c>
      <c r="AB97" s="128">
        <v>2500</v>
      </c>
      <c r="AC97" s="128" t="s">
        <v>5</v>
      </c>
      <c r="AD97" s="128" t="s">
        <v>5</v>
      </c>
      <c r="AE97" s="128" t="s">
        <v>5</v>
      </c>
      <c r="AF97" s="128" t="s">
        <v>382</v>
      </c>
      <c r="AG97" s="128" t="s">
        <v>12</v>
      </c>
      <c r="AH97" s="128" t="s">
        <v>12</v>
      </c>
      <c r="AI97" s="128" t="s">
        <v>289</v>
      </c>
      <c r="AJ97" s="128" t="s">
        <v>11</v>
      </c>
      <c r="AK97" s="128" t="s">
        <v>4</v>
      </c>
      <c r="AL97" s="128" t="s">
        <v>2</v>
      </c>
      <c r="AM97" s="128" t="s">
        <v>4</v>
      </c>
      <c r="AN97" s="128" t="s">
        <v>2</v>
      </c>
      <c r="AO97" s="128" t="s">
        <v>2</v>
      </c>
      <c r="AP97" s="128" t="s">
        <v>3</v>
      </c>
      <c r="AQ97" s="128" t="s">
        <v>730</v>
      </c>
      <c r="AR97" s="128" t="s">
        <v>4</v>
      </c>
    </row>
    <row r="98" spans="1:45" x14ac:dyDescent="0.2">
      <c r="A98" s="128">
        <v>97</v>
      </c>
      <c r="B98" s="128">
        <v>23</v>
      </c>
      <c r="C98" s="128" t="s">
        <v>94</v>
      </c>
      <c r="D98" s="128">
        <v>2013</v>
      </c>
      <c r="E98" s="128">
        <v>29</v>
      </c>
      <c r="F98" s="128" t="s">
        <v>298</v>
      </c>
      <c r="G98" s="128">
        <v>0.33</v>
      </c>
      <c r="H98" s="128" t="s">
        <v>19</v>
      </c>
      <c r="I98" s="128" t="s">
        <v>2</v>
      </c>
      <c r="J98" s="128" t="s">
        <v>137</v>
      </c>
      <c r="K98" s="128" t="s">
        <v>18</v>
      </c>
      <c r="L98" s="128" t="s">
        <v>117</v>
      </c>
      <c r="M98" s="128" t="s">
        <v>20</v>
      </c>
      <c r="N98" s="128" t="s">
        <v>52</v>
      </c>
      <c r="O98" s="128" t="s">
        <v>20</v>
      </c>
      <c r="P98" s="128" t="s">
        <v>7</v>
      </c>
      <c r="Q98" s="128" t="s">
        <v>295</v>
      </c>
      <c r="R98" s="128" t="s">
        <v>152</v>
      </c>
      <c r="S98" s="128" t="s">
        <v>2</v>
      </c>
      <c r="T98" s="128" t="s">
        <v>2</v>
      </c>
      <c r="U98" s="128" t="s">
        <v>2</v>
      </c>
      <c r="V98" s="128">
        <v>1000</v>
      </c>
      <c r="W98" s="128" t="s">
        <v>189</v>
      </c>
      <c r="X98" s="128" t="s">
        <v>718</v>
      </c>
      <c r="Y98" s="128">
        <v>0</v>
      </c>
      <c r="Z98" s="128">
        <v>0</v>
      </c>
      <c r="AA98" s="128" t="s">
        <v>189</v>
      </c>
      <c r="AB98" s="128">
        <v>2500</v>
      </c>
      <c r="AC98" s="128" t="s">
        <v>5</v>
      </c>
      <c r="AD98" s="128" t="s">
        <v>5</v>
      </c>
      <c r="AE98" s="128" t="s">
        <v>5</v>
      </c>
      <c r="AF98" s="128" t="s">
        <v>382</v>
      </c>
      <c r="AG98" s="128" t="s">
        <v>12</v>
      </c>
      <c r="AH98" s="128" t="s">
        <v>12</v>
      </c>
      <c r="AI98" s="128" t="s">
        <v>289</v>
      </c>
      <c r="AJ98" s="128" t="s">
        <v>11</v>
      </c>
      <c r="AK98" s="128" t="s">
        <v>4</v>
      </c>
      <c r="AL98" s="128" t="s">
        <v>2</v>
      </c>
      <c r="AM98" s="128" t="s">
        <v>4</v>
      </c>
      <c r="AN98" s="128" t="s">
        <v>2</v>
      </c>
      <c r="AO98" s="128" t="s">
        <v>2</v>
      </c>
      <c r="AP98" s="128" t="s">
        <v>3</v>
      </c>
      <c r="AQ98" s="128" t="s">
        <v>730</v>
      </c>
      <c r="AR98" s="128" t="s">
        <v>4</v>
      </c>
    </row>
    <row r="99" spans="1:45" x14ac:dyDescent="0.2">
      <c r="A99" s="128">
        <v>98</v>
      </c>
      <c r="B99" s="128">
        <v>23</v>
      </c>
      <c r="C99" s="128" t="s">
        <v>94</v>
      </c>
      <c r="D99" s="128">
        <v>2013</v>
      </c>
      <c r="E99" s="128">
        <v>29</v>
      </c>
      <c r="F99" s="128" t="s">
        <v>298</v>
      </c>
      <c r="G99" s="128">
        <v>0.12</v>
      </c>
      <c r="H99" s="128" t="s">
        <v>19</v>
      </c>
      <c r="I99" s="128" t="s">
        <v>2</v>
      </c>
      <c r="J99" s="128" t="s">
        <v>137</v>
      </c>
      <c r="K99" s="128" t="s">
        <v>18</v>
      </c>
      <c r="L99" s="128" t="s">
        <v>2</v>
      </c>
      <c r="M99" s="128" t="s">
        <v>20</v>
      </c>
      <c r="N99" s="128" t="s">
        <v>52</v>
      </c>
      <c r="O99" s="128" t="s">
        <v>20</v>
      </c>
      <c r="P99" s="128" t="s">
        <v>6</v>
      </c>
      <c r="Q99" s="128" t="s">
        <v>296</v>
      </c>
      <c r="R99" s="128" t="s">
        <v>152</v>
      </c>
      <c r="S99" s="128" t="s">
        <v>2</v>
      </c>
      <c r="T99" s="128" t="s">
        <v>2</v>
      </c>
      <c r="U99" s="128" t="s">
        <v>2</v>
      </c>
      <c r="V99" s="128">
        <v>1000</v>
      </c>
      <c r="W99" s="128" t="s">
        <v>189</v>
      </c>
      <c r="X99" s="128" t="s">
        <v>718</v>
      </c>
      <c r="Y99" s="128">
        <v>0</v>
      </c>
      <c r="Z99" s="128">
        <v>0</v>
      </c>
      <c r="AA99" s="128" t="s">
        <v>189</v>
      </c>
      <c r="AB99" s="128">
        <v>2500</v>
      </c>
      <c r="AC99" s="128" t="s">
        <v>5</v>
      </c>
      <c r="AD99" s="128" t="s">
        <v>5</v>
      </c>
      <c r="AE99" s="128" t="s">
        <v>5</v>
      </c>
      <c r="AF99" s="128" t="s">
        <v>382</v>
      </c>
      <c r="AG99" s="128" t="s">
        <v>12</v>
      </c>
      <c r="AH99" s="128" t="s">
        <v>12</v>
      </c>
      <c r="AI99" s="128" t="s">
        <v>289</v>
      </c>
      <c r="AJ99" s="128" t="s">
        <v>11</v>
      </c>
      <c r="AK99" s="128" t="s">
        <v>4</v>
      </c>
      <c r="AL99" s="128" t="s">
        <v>2</v>
      </c>
      <c r="AM99" s="128" t="s">
        <v>4</v>
      </c>
      <c r="AN99" s="128" t="s">
        <v>2</v>
      </c>
      <c r="AO99" s="128" t="s">
        <v>2</v>
      </c>
      <c r="AP99" s="128" t="s">
        <v>3</v>
      </c>
      <c r="AQ99" s="128" t="s">
        <v>730</v>
      </c>
      <c r="AR99" s="128" t="s">
        <v>4</v>
      </c>
    </row>
    <row r="100" spans="1:45" x14ac:dyDescent="0.2">
      <c r="A100" s="128">
        <v>99</v>
      </c>
      <c r="B100" s="128">
        <v>23</v>
      </c>
      <c r="C100" s="128" t="s">
        <v>94</v>
      </c>
      <c r="D100" s="128">
        <v>2013</v>
      </c>
      <c r="E100" s="128">
        <v>29</v>
      </c>
      <c r="F100" s="128" t="s">
        <v>298</v>
      </c>
      <c r="G100" s="128">
        <v>0.33</v>
      </c>
      <c r="H100" s="128" t="s">
        <v>19</v>
      </c>
      <c r="I100" s="128" t="s">
        <v>2</v>
      </c>
      <c r="J100" s="128" t="s">
        <v>137</v>
      </c>
      <c r="K100" s="128" t="s">
        <v>23</v>
      </c>
      <c r="L100" s="128" t="s">
        <v>117</v>
      </c>
      <c r="M100" s="128" t="s">
        <v>8</v>
      </c>
      <c r="N100" s="128" t="s">
        <v>10</v>
      </c>
      <c r="O100" s="128" t="s">
        <v>8</v>
      </c>
      <c r="P100" s="128" t="s">
        <v>7</v>
      </c>
      <c r="Q100" s="128" t="s">
        <v>295</v>
      </c>
      <c r="R100" s="128" t="s">
        <v>152</v>
      </c>
      <c r="S100" s="128" t="s">
        <v>2</v>
      </c>
      <c r="T100" s="128" t="s">
        <v>2</v>
      </c>
      <c r="U100" s="128" t="s">
        <v>2</v>
      </c>
      <c r="V100" s="128">
        <v>1000</v>
      </c>
      <c r="W100" s="128" t="s">
        <v>189</v>
      </c>
      <c r="X100" s="128" t="s">
        <v>718</v>
      </c>
      <c r="Y100" s="128">
        <v>0</v>
      </c>
      <c r="Z100" s="128">
        <v>0</v>
      </c>
      <c r="AA100" s="128" t="s">
        <v>189</v>
      </c>
      <c r="AB100" s="128">
        <v>2500</v>
      </c>
      <c r="AC100" s="128" t="s">
        <v>5</v>
      </c>
      <c r="AD100" s="128" t="s">
        <v>5</v>
      </c>
      <c r="AE100" s="128" t="s">
        <v>5</v>
      </c>
      <c r="AF100" s="128" t="s">
        <v>382</v>
      </c>
      <c r="AG100" s="128" t="s">
        <v>12</v>
      </c>
      <c r="AH100" s="128" t="s">
        <v>12</v>
      </c>
      <c r="AI100" s="128" t="s">
        <v>289</v>
      </c>
      <c r="AJ100" s="128" t="s">
        <v>11</v>
      </c>
      <c r="AK100" s="128" t="s">
        <v>4</v>
      </c>
      <c r="AL100" s="128" t="s">
        <v>2</v>
      </c>
      <c r="AM100" s="128" t="s">
        <v>4</v>
      </c>
      <c r="AN100" s="128" t="s">
        <v>2</v>
      </c>
      <c r="AO100" s="128" t="s">
        <v>2</v>
      </c>
      <c r="AP100" s="128" t="s">
        <v>3</v>
      </c>
      <c r="AQ100" s="128" t="s">
        <v>730</v>
      </c>
      <c r="AR100" s="128" t="s">
        <v>4</v>
      </c>
    </row>
    <row r="101" spans="1:45" x14ac:dyDescent="0.2">
      <c r="A101" s="128">
        <v>100</v>
      </c>
      <c r="B101" s="128">
        <v>23</v>
      </c>
      <c r="C101" s="128" t="s">
        <v>94</v>
      </c>
      <c r="D101" s="128">
        <v>2013</v>
      </c>
      <c r="E101" s="128">
        <v>29</v>
      </c>
      <c r="F101" s="128" t="s">
        <v>298</v>
      </c>
      <c r="G101" s="128">
        <v>0.25</v>
      </c>
      <c r="H101" s="128" t="s">
        <v>19</v>
      </c>
      <c r="I101" s="128" t="s">
        <v>2</v>
      </c>
      <c r="J101" s="128" t="s">
        <v>137</v>
      </c>
      <c r="K101" s="128" t="s">
        <v>23</v>
      </c>
      <c r="L101" s="128" t="s">
        <v>2</v>
      </c>
      <c r="M101" s="128" t="s">
        <v>8</v>
      </c>
      <c r="N101" s="128" t="s">
        <v>10</v>
      </c>
      <c r="O101" s="128" t="s">
        <v>8</v>
      </c>
      <c r="P101" s="128" t="s">
        <v>6</v>
      </c>
      <c r="Q101" s="128" t="s">
        <v>296</v>
      </c>
      <c r="R101" s="128" t="s">
        <v>152</v>
      </c>
      <c r="S101" s="128" t="s">
        <v>2</v>
      </c>
      <c r="T101" s="128" t="s">
        <v>2</v>
      </c>
      <c r="U101" s="128" t="s">
        <v>2</v>
      </c>
      <c r="V101" s="128">
        <v>1000</v>
      </c>
      <c r="W101" s="128" t="s">
        <v>189</v>
      </c>
      <c r="X101" s="128" t="s">
        <v>718</v>
      </c>
      <c r="Y101" s="128">
        <v>0</v>
      </c>
      <c r="Z101" s="128">
        <v>0</v>
      </c>
      <c r="AA101" s="128" t="s">
        <v>189</v>
      </c>
      <c r="AB101" s="128">
        <v>2500</v>
      </c>
      <c r="AC101" s="128" t="s">
        <v>5</v>
      </c>
      <c r="AD101" s="128" t="s">
        <v>5</v>
      </c>
      <c r="AE101" s="128" t="s">
        <v>5</v>
      </c>
      <c r="AF101" s="128" t="s">
        <v>382</v>
      </c>
      <c r="AG101" s="128" t="s">
        <v>12</v>
      </c>
      <c r="AH101" s="128" t="s">
        <v>12</v>
      </c>
      <c r="AI101" s="128" t="s">
        <v>289</v>
      </c>
      <c r="AJ101" s="128" t="s">
        <v>11</v>
      </c>
      <c r="AK101" s="128" t="s">
        <v>4</v>
      </c>
      <c r="AL101" s="128" t="s">
        <v>2</v>
      </c>
      <c r="AM101" s="128" t="s">
        <v>4</v>
      </c>
      <c r="AN101" s="128" t="s">
        <v>2</v>
      </c>
      <c r="AO101" s="128" t="s">
        <v>2</v>
      </c>
      <c r="AP101" s="128" t="s">
        <v>3</v>
      </c>
      <c r="AQ101" s="128" t="s">
        <v>730</v>
      </c>
      <c r="AR101" s="128" t="s">
        <v>4</v>
      </c>
    </row>
    <row r="102" spans="1:45" x14ac:dyDescent="0.2">
      <c r="A102" s="128">
        <v>101</v>
      </c>
      <c r="B102" s="128">
        <v>24</v>
      </c>
      <c r="C102" s="128" t="s">
        <v>644</v>
      </c>
      <c r="D102" s="128">
        <v>2018</v>
      </c>
      <c r="E102" s="128">
        <v>10</v>
      </c>
      <c r="F102" s="128" t="s">
        <v>298</v>
      </c>
      <c r="G102" s="128">
        <v>0.72</v>
      </c>
      <c r="H102" s="128" t="s">
        <v>19</v>
      </c>
      <c r="I102" s="128" t="s">
        <v>2</v>
      </c>
      <c r="J102" s="128" t="s">
        <v>137</v>
      </c>
      <c r="K102" s="128" t="s">
        <v>18</v>
      </c>
      <c r="L102" s="128" t="s">
        <v>117</v>
      </c>
      <c r="M102" s="128" t="s">
        <v>21</v>
      </c>
      <c r="N102" s="128" t="s">
        <v>52</v>
      </c>
      <c r="O102" s="128" t="s">
        <v>2</v>
      </c>
      <c r="P102" s="128" t="s">
        <v>7</v>
      </c>
      <c r="Q102" s="128" t="s">
        <v>166</v>
      </c>
      <c r="R102" s="128" t="s">
        <v>5</v>
      </c>
      <c r="S102" s="128" t="s">
        <v>274</v>
      </c>
      <c r="T102" s="128" t="s">
        <v>756</v>
      </c>
      <c r="U102" s="128">
        <v>500</v>
      </c>
      <c r="V102" s="128">
        <v>500</v>
      </c>
      <c r="W102" s="128">
        <v>625</v>
      </c>
      <c r="X102" s="128" t="s">
        <v>719</v>
      </c>
      <c r="Y102" s="128">
        <v>0</v>
      </c>
      <c r="Z102" s="128">
        <v>0</v>
      </c>
      <c r="AA102" s="128">
        <v>2000</v>
      </c>
      <c r="AB102" s="128">
        <v>2000</v>
      </c>
      <c r="AC102" s="128">
        <v>250</v>
      </c>
      <c r="AD102" s="128" t="s">
        <v>5</v>
      </c>
      <c r="AE102" s="128">
        <v>20000</v>
      </c>
      <c r="AF102" s="128" t="s">
        <v>383</v>
      </c>
      <c r="AG102" s="128" t="s">
        <v>128</v>
      </c>
      <c r="AH102" s="128" t="s">
        <v>364</v>
      </c>
      <c r="AI102" s="128" t="s">
        <v>289</v>
      </c>
      <c r="AJ102" s="128" t="s">
        <v>5</v>
      </c>
      <c r="AK102" s="128" t="s">
        <v>4</v>
      </c>
      <c r="AL102" s="128" t="s">
        <v>2</v>
      </c>
      <c r="AM102" s="128" t="s">
        <v>4</v>
      </c>
      <c r="AN102" s="128" t="s">
        <v>647</v>
      </c>
      <c r="AO102" s="128" t="s">
        <v>2</v>
      </c>
      <c r="AP102" s="128" t="s">
        <v>4</v>
      </c>
      <c r="AQ102" s="128" t="s">
        <v>730</v>
      </c>
      <c r="AR102" s="128" t="s">
        <v>4</v>
      </c>
      <c r="AS102" s="128" t="s">
        <v>646</v>
      </c>
    </row>
    <row r="103" spans="1:45" x14ac:dyDescent="0.2">
      <c r="A103" s="128">
        <v>102</v>
      </c>
      <c r="B103" s="128">
        <v>24</v>
      </c>
      <c r="C103" s="128" t="s">
        <v>644</v>
      </c>
      <c r="D103" s="128">
        <v>2018</v>
      </c>
      <c r="E103" s="128">
        <v>10</v>
      </c>
      <c r="F103" s="128" t="s">
        <v>298</v>
      </c>
      <c r="G103" s="128">
        <v>-0.21</v>
      </c>
      <c r="H103" s="128" t="s">
        <v>19</v>
      </c>
      <c r="I103" s="128" t="s">
        <v>2</v>
      </c>
      <c r="J103" s="128" t="s">
        <v>137</v>
      </c>
      <c r="K103" s="128" t="s">
        <v>18</v>
      </c>
      <c r="L103" s="128" t="s">
        <v>117</v>
      </c>
      <c r="M103" s="128" t="s">
        <v>21</v>
      </c>
      <c r="N103" s="128" t="s">
        <v>52</v>
      </c>
      <c r="O103" s="128" t="s">
        <v>2</v>
      </c>
      <c r="P103" s="128" t="s">
        <v>7</v>
      </c>
      <c r="Q103" s="128" t="s">
        <v>166</v>
      </c>
      <c r="R103" s="128" t="s">
        <v>5</v>
      </c>
      <c r="S103" s="128" t="s">
        <v>274</v>
      </c>
      <c r="T103" s="128" t="s">
        <v>756</v>
      </c>
      <c r="U103" s="128">
        <v>500</v>
      </c>
      <c r="V103" s="128">
        <v>500</v>
      </c>
      <c r="W103" s="128">
        <v>625</v>
      </c>
      <c r="X103" s="128" t="s">
        <v>719</v>
      </c>
      <c r="Y103" s="128">
        <v>0</v>
      </c>
      <c r="Z103" s="128">
        <v>0</v>
      </c>
      <c r="AA103" s="128">
        <v>2000</v>
      </c>
      <c r="AB103" s="128">
        <v>2000</v>
      </c>
      <c r="AC103" s="128">
        <v>250</v>
      </c>
      <c r="AD103" s="128" t="s">
        <v>5</v>
      </c>
      <c r="AE103" s="128">
        <v>20000</v>
      </c>
      <c r="AF103" s="128" t="s">
        <v>383</v>
      </c>
      <c r="AG103" s="128" t="s">
        <v>128</v>
      </c>
      <c r="AH103" s="128" t="s">
        <v>364</v>
      </c>
      <c r="AI103" s="128" t="s">
        <v>289</v>
      </c>
      <c r="AJ103" s="128" t="s">
        <v>5</v>
      </c>
      <c r="AK103" s="128" t="s">
        <v>4</v>
      </c>
      <c r="AL103" s="128" t="s">
        <v>2</v>
      </c>
      <c r="AM103" s="128" t="s">
        <v>4</v>
      </c>
      <c r="AN103" s="128" t="s">
        <v>650</v>
      </c>
      <c r="AO103" s="128" t="s">
        <v>2</v>
      </c>
      <c r="AP103" s="128" t="s">
        <v>4</v>
      </c>
      <c r="AQ103" s="128" t="s">
        <v>730</v>
      </c>
      <c r="AR103" s="128" t="s">
        <v>4</v>
      </c>
    </row>
    <row r="104" spans="1:45" x14ac:dyDescent="0.2">
      <c r="A104" s="128">
        <v>103</v>
      </c>
      <c r="B104" s="128">
        <v>24</v>
      </c>
      <c r="C104" s="128" t="s">
        <v>644</v>
      </c>
      <c r="D104" s="128">
        <v>2018</v>
      </c>
      <c r="E104" s="128">
        <v>10</v>
      </c>
      <c r="F104" s="128" t="s">
        <v>298</v>
      </c>
      <c r="G104" s="128">
        <v>0.24</v>
      </c>
      <c r="H104" s="128" t="s">
        <v>19</v>
      </c>
      <c r="I104" s="128" t="s">
        <v>2</v>
      </c>
      <c r="J104" s="128" t="s">
        <v>137</v>
      </c>
      <c r="K104" s="128" t="s">
        <v>23</v>
      </c>
      <c r="L104" s="128" t="s">
        <v>117</v>
      </c>
      <c r="M104" s="128" t="s">
        <v>8</v>
      </c>
      <c r="N104" s="128" t="s">
        <v>10</v>
      </c>
      <c r="O104" s="128" t="s">
        <v>2</v>
      </c>
      <c r="P104" s="128" t="s">
        <v>7</v>
      </c>
      <c r="Q104" s="128" t="s">
        <v>166</v>
      </c>
      <c r="R104" s="128" t="s">
        <v>5</v>
      </c>
      <c r="S104" s="128" t="s">
        <v>274</v>
      </c>
      <c r="T104" s="128" t="s">
        <v>756</v>
      </c>
      <c r="U104" s="128">
        <v>500</v>
      </c>
      <c r="V104" s="128">
        <v>500</v>
      </c>
      <c r="W104" s="128">
        <v>625</v>
      </c>
      <c r="X104" s="128" t="s">
        <v>719</v>
      </c>
      <c r="Y104" s="128">
        <v>0</v>
      </c>
      <c r="Z104" s="128">
        <v>0</v>
      </c>
      <c r="AA104" s="128">
        <v>2000</v>
      </c>
      <c r="AB104" s="128">
        <v>2000</v>
      </c>
      <c r="AC104" s="128">
        <v>250</v>
      </c>
      <c r="AD104" s="128" t="s">
        <v>5</v>
      </c>
      <c r="AE104" s="128">
        <v>20000</v>
      </c>
      <c r="AF104" s="128" t="s">
        <v>383</v>
      </c>
      <c r="AG104" s="128" t="s">
        <v>128</v>
      </c>
      <c r="AH104" s="128" t="s">
        <v>364</v>
      </c>
      <c r="AI104" s="128" t="s">
        <v>289</v>
      </c>
      <c r="AJ104" s="128" t="s">
        <v>5</v>
      </c>
      <c r="AK104" s="128" t="s">
        <v>4</v>
      </c>
      <c r="AL104" s="128" t="s">
        <v>2</v>
      </c>
      <c r="AM104" s="128" t="s">
        <v>4</v>
      </c>
      <c r="AN104" s="128" t="s">
        <v>647</v>
      </c>
      <c r="AO104" s="128" t="s">
        <v>2</v>
      </c>
      <c r="AP104" s="128" t="s">
        <v>4</v>
      </c>
      <c r="AQ104" s="128" t="s">
        <v>730</v>
      </c>
      <c r="AR104" s="128" t="s">
        <v>4</v>
      </c>
      <c r="AS104" s="128" t="s">
        <v>651</v>
      </c>
    </row>
    <row r="105" spans="1:45" x14ac:dyDescent="0.2">
      <c r="A105" s="128">
        <v>104</v>
      </c>
      <c r="B105" s="128">
        <v>24</v>
      </c>
      <c r="C105" s="128" t="s">
        <v>644</v>
      </c>
      <c r="D105" s="128">
        <v>2018</v>
      </c>
      <c r="E105" s="128">
        <v>10</v>
      </c>
      <c r="F105" s="128" t="s">
        <v>298</v>
      </c>
      <c r="G105" s="128">
        <v>0.32</v>
      </c>
      <c r="H105" s="128" t="s">
        <v>19</v>
      </c>
      <c r="I105" s="128" t="s">
        <v>2</v>
      </c>
      <c r="J105" s="128" t="s">
        <v>137</v>
      </c>
      <c r="K105" s="128" t="s">
        <v>23</v>
      </c>
      <c r="L105" s="128" t="s">
        <v>117</v>
      </c>
      <c r="M105" s="128" t="s">
        <v>8</v>
      </c>
      <c r="N105" s="128" t="s">
        <v>10</v>
      </c>
      <c r="O105" s="128" t="s">
        <v>2</v>
      </c>
      <c r="P105" s="128" t="s">
        <v>7</v>
      </c>
      <c r="Q105" s="128" t="s">
        <v>166</v>
      </c>
      <c r="R105" s="128" t="s">
        <v>5</v>
      </c>
      <c r="S105" s="128" t="s">
        <v>274</v>
      </c>
      <c r="T105" s="128" t="s">
        <v>756</v>
      </c>
      <c r="U105" s="128">
        <v>500</v>
      </c>
      <c r="V105" s="128">
        <v>500</v>
      </c>
      <c r="W105" s="128">
        <v>625</v>
      </c>
      <c r="X105" s="128" t="s">
        <v>719</v>
      </c>
      <c r="Y105" s="128">
        <v>0</v>
      </c>
      <c r="Z105" s="128">
        <v>0</v>
      </c>
      <c r="AA105" s="128">
        <v>2000</v>
      </c>
      <c r="AB105" s="128">
        <v>2000</v>
      </c>
      <c r="AC105" s="128">
        <v>250</v>
      </c>
      <c r="AD105" s="128" t="s">
        <v>5</v>
      </c>
      <c r="AE105" s="128">
        <v>20000</v>
      </c>
      <c r="AF105" s="128" t="s">
        <v>383</v>
      </c>
      <c r="AG105" s="128" t="s">
        <v>128</v>
      </c>
      <c r="AH105" s="128" t="s">
        <v>364</v>
      </c>
      <c r="AI105" s="128" t="s">
        <v>289</v>
      </c>
      <c r="AJ105" s="128" t="s">
        <v>5</v>
      </c>
      <c r="AK105" s="128" t="s">
        <v>4</v>
      </c>
      <c r="AL105" s="128" t="s">
        <v>2</v>
      </c>
      <c r="AM105" s="128" t="s">
        <v>4</v>
      </c>
      <c r="AN105" s="128" t="s">
        <v>650</v>
      </c>
      <c r="AO105" s="128" t="s">
        <v>2</v>
      </c>
      <c r="AP105" s="128" t="s">
        <v>4</v>
      </c>
      <c r="AQ105" s="128" t="s">
        <v>730</v>
      </c>
      <c r="AR105" s="128" t="s">
        <v>4</v>
      </c>
    </row>
    <row r="106" spans="1:45" x14ac:dyDescent="0.2">
      <c r="A106" s="128">
        <v>105</v>
      </c>
      <c r="B106" s="128">
        <v>25</v>
      </c>
      <c r="C106" s="128" t="s">
        <v>95</v>
      </c>
      <c r="D106" s="128">
        <v>2012</v>
      </c>
      <c r="E106" s="128">
        <v>28</v>
      </c>
      <c r="F106" s="128" t="s">
        <v>298</v>
      </c>
      <c r="G106" s="128">
        <v>0.33600000000000002</v>
      </c>
      <c r="H106" s="128" t="s">
        <v>19</v>
      </c>
      <c r="I106" s="128" t="s">
        <v>2</v>
      </c>
      <c r="J106" s="128" t="s">
        <v>137</v>
      </c>
      <c r="K106" s="128" t="s">
        <v>18</v>
      </c>
      <c r="L106" s="128" t="s">
        <v>117</v>
      </c>
      <c r="M106" s="128" t="s">
        <v>20</v>
      </c>
      <c r="N106" s="128" t="s">
        <v>52</v>
      </c>
      <c r="O106" s="128" t="s">
        <v>2</v>
      </c>
      <c r="P106" s="128" t="s">
        <v>7</v>
      </c>
      <c r="Q106" s="128" t="s">
        <v>220</v>
      </c>
      <c r="R106" s="128" t="s">
        <v>165</v>
      </c>
      <c r="S106" s="128" t="s">
        <v>274</v>
      </c>
      <c r="T106" s="128" t="s">
        <v>756</v>
      </c>
      <c r="U106" s="128">
        <v>1000</v>
      </c>
      <c r="V106" s="128">
        <v>500</v>
      </c>
      <c r="W106" s="128">
        <v>4000</v>
      </c>
      <c r="X106" s="128" t="s">
        <v>718</v>
      </c>
      <c r="Y106" s="128">
        <v>0</v>
      </c>
      <c r="Z106" s="128">
        <v>2000</v>
      </c>
      <c r="AA106" s="128">
        <v>4000</v>
      </c>
      <c r="AB106" s="128">
        <v>4000</v>
      </c>
      <c r="AC106" s="128" t="s">
        <v>5</v>
      </c>
      <c r="AD106" s="128" t="s">
        <v>5</v>
      </c>
      <c r="AE106" s="128">
        <v>1000</v>
      </c>
      <c r="AF106" s="128" t="s">
        <v>383</v>
      </c>
      <c r="AG106" s="128" t="s">
        <v>14</v>
      </c>
      <c r="AH106" s="128" t="s">
        <v>14</v>
      </c>
      <c r="AI106" s="128" t="s">
        <v>289</v>
      </c>
      <c r="AJ106" s="128" t="s">
        <v>16</v>
      </c>
      <c r="AK106" s="128" t="s">
        <v>3</v>
      </c>
      <c r="AL106" s="128" t="s">
        <v>119</v>
      </c>
      <c r="AM106" s="128" t="s">
        <v>4</v>
      </c>
      <c r="AN106" s="128" t="s">
        <v>324</v>
      </c>
      <c r="AO106" s="128" t="s">
        <v>2</v>
      </c>
      <c r="AP106" s="128" t="s">
        <v>4</v>
      </c>
      <c r="AQ106" s="128" t="s">
        <v>730</v>
      </c>
      <c r="AR106" s="128" t="s">
        <v>4</v>
      </c>
    </row>
    <row r="107" spans="1:45" x14ac:dyDescent="0.2">
      <c r="A107" s="128">
        <v>106</v>
      </c>
      <c r="B107" s="128">
        <v>25</v>
      </c>
      <c r="C107" s="128" t="s">
        <v>95</v>
      </c>
      <c r="D107" s="128">
        <v>2012</v>
      </c>
      <c r="E107" s="128">
        <v>28</v>
      </c>
      <c r="F107" s="128" t="s">
        <v>298</v>
      </c>
      <c r="G107" s="128">
        <v>0.35899999999999999</v>
      </c>
      <c r="H107" s="128" t="s">
        <v>19</v>
      </c>
      <c r="I107" s="128" t="s">
        <v>2</v>
      </c>
      <c r="J107" s="128" t="s">
        <v>137</v>
      </c>
      <c r="K107" s="128" t="s">
        <v>18</v>
      </c>
      <c r="L107" s="128" t="s">
        <v>117</v>
      </c>
      <c r="M107" s="128" t="s">
        <v>20</v>
      </c>
      <c r="N107" s="128" t="s">
        <v>52</v>
      </c>
      <c r="O107" s="128" t="s">
        <v>2</v>
      </c>
      <c r="P107" s="128" t="s">
        <v>7</v>
      </c>
      <c r="Q107" s="128" t="s">
        <v>220</v>
      </c>
      <c r="R107" s="128" t="s">
        <v>165</v>
      </c>
      <c r="S107" s="128" t="s">
        <v>274</v>
      </c>
      <c r="T107" s="128" t="s">
        <v>756</v>
      </c>
      <c r="U107" s="128">
        <v>1000</v>
      </c>
      <c r="V107" s="128">
        <v>500</v>
      </c>
      <c r="W107" s="128">
        <v>4000</v>
      </c>
      <c r="X107" s="128" t="s">
        <v>718</v>
      </c>
      <c r="Y107" s="128">
        <v>0</v>
      </c>
      <c r="Z107" s="128">
        <v>2000</v>
      </c>
      <c r="AA107" s="128">
        <v>4000</v>
      </c>
      <c r="AB107" s="128">
        <v>4000</v>
      </c>
      <c r="AC107" s="128" t="s">
        <v>5</v>
      </c>
      <c r="AD107" s="128" t="s">
        <v>5</v>
      </c>
      <c r="AE107" s="128">
        <v>1000</v>
      </c>
      <c r="AF107" s="128" t="s">
        <v>383</v>
      </c>
      <c r="AG107" s="128" t="s">
        <v>14</v>
      </c>
      <c r="AH107" s="128" t="s">
        <v>14</v>
      </c>
      <c r="AI107" s="128" t="s">
        <v>289</v>
      </c>
      <c r="AJ107" s="128" t="s">
        <v>16</v>
      </c>
      <c r="AK107" s="128" t="s">
        <v>3</v>
      </c>
      <c r="AL107" s="128" t="s">
        <v>119</v>
      </c>
      <c r="AM107" s="128" t="s">
        <v>4</v>
      </c>
      <c r="AN107" s="128" t="s">
        <v>325</v>
      </c>
      <c r="AO107" s="128" t="s">
        <v>2</v>
      </c>
      <c r="AP107" s="128" t="s">
        <v>4</v>
      </c>
      <c r="AQ107" s="128" t="s">
        <v>730</v>
      </c>
      <c r="AR107" s="128" t="s">
        <v>4</v>
      </c>
    </row>
    <row r="108" spans="1:45" x14ac:dyDescent="0.2">
      <c r="A108" s="128">
        <v>107</v>
      </c>
      <c r="B108" s="128">
        <v>25</v>
      </c>
      <c r="C108" s="128" t="s">
        <v>95</v>
      </c>
      <c r="D108" s="128">
        <v>2012</v>
      </c>
      <c r="E108" s="128">
        <v>28</v>
      </c>
      <c r="F108" s="128" t="s">
        <v>298</v>
      </c>
      <c r="G108" s="128">
        <v>-0.27700000000000002</v>
      </c>
      <c r="H108" s="128" t="s">
        <v>19</v>
      </c>
      <c r="I108" s="128" t="s">
        <v>2</v>
      </c>
      <c r="J108" s="128" t="s">
        <v>137</v>
      </c>
      <c r="K108" s="128" t="s">
        <v>18</v>
      </c>
      <c r="L108" s="128" t="s">
        <v>117</v>
      </c>
      <c r="M108" s="128" t="s">
        <v>20</v>
      </c>
      <c r="N108" s="128" t="s">
        <v>52</v>
      </c>
      <c r="O108" s="128" t="s">
        <v>2</v>
      </c>
      <c r="P108" s="128" t="s">
        <v>7</v>
      </c>
      <c r="Q108" s="128" t="s">
        <v>220</v>
      </c>
      <c r="R108" s="128" t="s">
        <v>165</v>
      </c>
      <c r="S108" s="128" t="s">
        <v>274</v>
      </c>
      <c r="T108" s="128" t="s">
        <v>756</v>
      </c>
      <c r="U108" s="128">
        <v>1000</v>
      </c>
      <c r="V108" s="128">
        <v>500</v>
      </c>
      <c r="W108" s="128">
        <v>4000</v>
      </c>
      <c r="X108" s="128" t="s">
        <v>718</v>
      </c>
      <c r="Y108" s="128">
        <v>0</v>
      </c>
      <c r="Z108" s="128">
        <v>2000</v>
      </c>
      <c r="AA108" s="128">
        <v>4000</v>
      </c>
      <c r="AB108" s="128">
        <v>4000</v>
      </c>
      <c r="AC108" s="128" t="s">
        <v>5</v>
      </c>
      <c r="AD108" s="128" t="s">
        <v>5</v>
      </c>
      <c r="AE108" s="128">
        <v>1000</v>
      </c>
      <c r="AF108" s="128" t="s">
        <v>383</v>
      </c>
      <c r="AG108" s="128" t="s">
        <v>14</v>
      </c>
      <c r="AH108" s="128" t="s">
        <v>14</v>
      </c>
      <c r="AI108" s="128" t="s">
        <v>289</v>
      </c>
      <c r="AJ108" s="128" t="s">
        <v>16</v>
      </c>
      <c r="AK108" s="128" t="s">
        <v>3</v>
      </c>
      <c r="AL108" s="128" t="s">
        <v>120</v>
      </c>
      <c r="AM108" s="128" t="s">
        <v>4</v>
      </c>
      <c r="AN108" s="128" t="s">
        <v>326</v>
      </c>
      <c r="AO108" s="128" t="s">
        <v>2</v>
      </c>
      <c r="AP108" s="128" t="s">
        <v>4</v>
      </c>
      <c r="AQ108" s="128" t="s">
        <v>730</v>
      </c>
      <c r="AR108" s="128" t="s">
        <v>4</v>
      </c>
    </row>
    <row r="109" spans="1:45" x14ac:dyDescent="0.2">
      <c r="A109" s="128">
        <v>108</v>
      </c>
      <c r="B109" s="128">
        <v>25</v>
      </c>
      <c r="C109" s="128" t="s">
        <v>95</v>
      </c>
      <c r="D109" s="128">
        <v>2012</v>
      </c>
      <c r="E109" s="128">
        <v>28</v>
      </c>
      <c r="F109" s="128" t="s">
        <v>298</v>
      </c>
      <c r="G109" s="128">
        <v>0.17399999999999999</v>
      </c>
      <c r="H109" s="128" t="s">
        <v>19</v>
      </c>
      <c r="I109" s="128" t="s">
        <v>2</v>
      </c>
      <c r="J109" s="128" t="s">
        <v>137</v>
      </c>
      <c r="K109" s="128" t="s">
        <v>18</v>
      </c>
      <c r="L109" s="128" t="s">
        <v>117</v>
      </c>
      <c r="M109" s="128" t="s">
        <v>20</v>
      </c>
      <c r="N109" s="128" t="s">
        <v>52</v>
      </c>
      <c r="O109" s="128" t="s">
        <v>2</v>
      </c>
      <c r="P109" s="128" t="s">
        <v>7</v>
      </c>
      <c r="Q109" s="128" t="s">
        <v>220</v>
      </c>
      <c r="R109" s="128" t="s">
        <v>165</v>
      </c>
      <c r="S109" s="128" t="s">
        <v>274</v>
      </c>
      <c r="T109" s="128" t="s">
        <v>756</v>
      </c>
      <c r="U109" s="128">
        <v>1000</v>
      </c>
      <c r="V109" s="128">
        <v>500</v>
      </c>
      <c r="W109" s="128">
        <v>4000</v>
      </c>
      <c r="X109" s="128" t="s">
        <v>718</v>
      </c>
      <c r="Y109" s="128">
        <v>0</v>
      </c>
      <c r="Z109" s="128">
        <v>2000</v>
      </c>
      <c r="AA109" s="128">
        <v>4000</v>
      </c>
      <c r="AB109" s="128">
        <v>4000</v>
      </c>
      <c r="AC109" s="128" t="s">
        <v>5</v>
      </c>
      <c r="AD109" s="128" t="s">
        <v>5</v>
      </c>
      <c r="AE109" s="128">
        <v>1000</v>
      </c>
      <c r="AF109" s="128" t="s">
        <v>383</v>
      </c>
      <c r="AG109" s="128" t="s">
        <v>14</v>
      </c>
      <c r="AH109" s="128" t="s">
        <v>14</v>
      </c>
      <c r="AI109" s="128" t="s">
        <v>289</v>
      </c>
      <c r="AJ109" s="128" t="s">
        <v>16</v>
      </c>
      <c r="AK109" s="128" t="s">
        <v>3</v>
      </c>
      <c r="AL109" s="128" t="s">
        <v>120</v>
      </c>
      <c r="AM109" s="128" t="s">
        <v>4</v>
      </c>
      <c r="AN109" s="128" t="s">
        <v>327</v>
      </c>
      <c r="AO109" s="128" t="s">
        <v>2</v>
      </c>
      <c r="AP109" s="128" t="s">
        <v>4</v>
      </c>
      <c r="AQ109" s="128" t="s">
        <v>730</v>
      </c>
      <c r="AR109" s="128" t="s">
        <v>4</v>
      </c>
    </row>
    <row r="110" spans="1:45" x14ac:dyDescent="0.2">
      <c r="A110" s="128">
        <v>109</v>
      </c>
      <c r="B110" s="128">
        <v>25</v>
      </c>
      <c r="C110" s="128" t="s">
        <v>95</v>
      </c>
      <c r="D110" s="128">
        <v>2012</v>
      </c>
      <c r="E110" s="128">
        <v>28</v>
      </c>
      <c r="F110" s="128" t="s">
        <v>298</v>
      </c>
      <c r="G110" s="128">
        <v>8.1000000000000003E-2</v>
      </c>
      <c r="H110" s="128" t="s">
        <v>19</v>
      </c>
      <c r="I110" s="128" t="s">
        <v>2</v>
      </c>
      <c r="J110" s="128" t="s">
        <v>137</v>
      </c>
      <c r="K110" s="128" t="s">
        <v>23</v>
      </c>
      <c r="L110" s="128" t="s">
        <v>117</v>
      </c>
      <c r="M110" s="128" t="s">
        <v>8</v>
      </c>
      <c r="N110" s="128" t="s">
        <v>10</v>
      </c>
      <c r="O110" s="128" t="s">
        <v>2</v>
      </c>
      <c r="P110" s="128" t="s">
        <v>7</v>
      </c>
      <c r="Q110" s="128" t="s">
        <v>220</v>
      </c>
      <c r="R110" s="128" t="s">
        <v>165</v>
      </c>
      <c r="S110" s="128" t="s">
        <v>274</v>
      </c>
      <c r="T110" s="128" t="s">
        <v>756</v>
      </c>
      <c r="U110" s="128">
        <v>1000</v>
      </c>
      <c r="V110" s="128">
        <v>500</v>
      </c>
      <c r="W110" s="128">
        <v>4000</v>
      </c>
      <c r="X110" s="128" t="s">
        <v>718</v>
      </c>
      <c r="Y110" s="128">
        <v>0</v>
      </c>
      <c r="Z110" s="128">
        <v>2000</v>
      </c>
      <c r="AA110" s="128">
        <v>4000</v>
      </c>
      <c r="AB110" s="128">
        <v>4000</v>
      </c>
      <c r="AC110" s="128" t="s">
        <v>5</v>
      </c>
      <c r="AD110" s="128" t="s">
        <v>5</v>
      </c>
      <c r="AE110" s="128">
        <v>1000</v>
      </c>
      <c r="AF110" s="128" t="s">
        <v>383</v>
      </c>
      <c r="AG110" s="128" t="s">
        <v>14</v>
      </c>
      <c r="AH110" s="128" t="s">
        <v>14</v>
      </c>
      <c r="AI110" s="128" t="s">
        <v>289</v>
      </c>
      <c r="AJ110" s="128" t="s">
        <v>16</v>
      </c>
      <c r="AK110" s="128" t="s">
        <v>3</v>
      </c>
      <c r="AL110" s="128" t="s">
        <v>119</v>
      </c>
      <c r="AM110" s="128" t="s">
        <v>4</v>
      </c>
      <c r="AN110" s="128" t="s">
        <v>324</v>
      </c>
      <c r="AO110" s="128" t="s">
        <v>2</v>
      </c>
      <c r="AP110" s="128" t="s">
        <v>4</v>
      </c>
      <c r="AQ110" s="128" t="s">
        <v>730</v>
      </c>
      <c r="AR110" s="128" t="s">
        <v>4</v>
      </c>
    </row>
    <row r="111" spans="1:45" x14ac:dyDescent="0.2">
      <c r="A111" s="128">
        <v>110</v>
      </c>
      <c r="B111" s="128">
        <v>25</v>
      </c>
      <c r="C111" s="128" t="s">
        <v>95</v>
      </c>
      <c r="D111" s="128">
        <v>2012</v>
      </c>
      <c r="E111" s="128">
        <v>28</v>
      </c>
      <c r="F111" s="128" t="s">
        <v>298</v>
      </c>
      <c r="G111" s="128">
        <v>-5.5E-2</v>
      </c>
      <c r="H111" s="128" t="s">
        <v>19</v>
      </c>
      <c r="I111" s="128" t="s">
        <v>2</v>
      </c>
      <c r="J111" s="128" t="s">
        <v>137</v>
      </c>
      <c r="K111" s="128" t="s">
        <v>23</v>
      </c>
      <c r="L111" s="128" t="s">
        <v>117</v>
      </c>
      <c r="M111" s="128" t="s">
        <v>8</v>
      </c>
      <c r="N111" s="128" t="s">
        <v>10</v>
      </c>
      <c r="O111" s="128" t="s">
        <v>2</v>
      </c>
      <c r="P111" s="128" t="s">
        <v>7</v>
      </c>
      <c r="Q111" s="128" t="s">
        <v>220</v>
      </c>
      <c r="R111" s="128" t="s">
        <v>165</v>
      </c>
      <c r="S111" s="128" t="s">
        <v>274</v>
      </c>
      <c r="T111" s="128" t="s">
        <v>756</v>
      </c>
      <c r="U111" s="128">
        <v>1000</v>
      </c>
      <c r="V111" s="128">
        <v>500</v>
      </c>
      <c r="W111" s="128">
        <v>4000</v>
      </c>
      <c r="X111" s="128" t="s">
        <v>718</v>
      </c>
      <c r="Y111" s="128">
        <v>0</v>
      </c>
      <c r="Z111" s="128">
        <v>2000</v>
      </c>
      <c r="AA111" s="128">
        <v>4000</v>
      </c>
      <c r="AB111" s="128">
        <v>4000</v>
      </c>
      <c r="AC111" s="128" t="s">
        <v>5</v>
      </c>
      <c r="AD111" s="128" t="s">
        <v>5</v>
      </c>
      <c r="AE111" s="128">
        <v>1000</v>
      </c>
      <c r="AF111" s="128" t="s">
        <v>383</v>
      </c>
      <c r="AG111" s="128" t="s">
        <v>14</v>
      </c>
      <c r="AH111" s="128" t="s">
        <v>14</v>
      </c>
      <c r="AI111" s="128" t="s">
        <v>289</v>
      </c>
      <c r="AJ111" s="128" t="s">
        <v>16</v>
      </c>
      <c r="AK111" s="128" t="s">
        <v>3</v>
      </c>
      <c r="AL111" s="128" t="s">
        <v>119</v>
      </c>
      <c r="AM111" s="128" t="s">
        <v>4</v>
      </c>
      <c r="AN111" s="128" t="s">
        <v>325</v>
      </c>
      <c r="AO111" s="128" t="s">
        <v>2</v>
      </c>
      <c r="AP111" s="128" t="s">
        <v>4</v>
      </c>
      <c r="AQ111" s="128" t="s">
        <v>730</v>
      </c>
      <c r="AR111" s="128" t="s">
        <v>4</v>
      </c>
    </row>
    <row r="112" spans="1:45" x14ac:dyDescent="0.2">
      <c r="A112" s="128">
        <v>111</v>
      </c>
      <c r="B112" s="128">
        <v>25</v>
      </c>
      <c r="C112" s="128" t="s">
        <v>95</v>
      </c>
      <c r="D112" s="128">
        <v>2012</v>
      </c>
      <c r="E112" s="128">
        <v>28</v>
      </c>
      <c r="F112" s="128" t="s">
        <v>298</v>
      </c>
      <c r="G112" s="128">
        <v>-0.53200000000000003</v>
      </c>
      <c r="H112" s="128" t="s">
        <v>19</v>
      </c>
      <c r="I112" s="128" t="s">
        <v>2</v>
      </c>
      <c r="J112" s="128" t="s">
        <v>137</v>
      </c>
      <c r="K112" s="128" t="s">
        <v>23</v>
      </c>
      <c r="L112" s="128" t="s">
        <v>117</v>
      </c>
      <c r="M112" s="128" t="s">
        <v>8</v>
      </c>
      <c r="N112" s="128" t="s">
        <v>10</v>
      </c>
      <c r="O112" s="128" t="s">
        <v>2</v>
      </c>
      <c r="P112" s="128" t="s">
        <v>7</v>
      </c>
      <c r="Q112" s="128" t="s">
        <v>220</v>
      </c>
      <c r="R112" s="128" t="s">
        <v>165</v>
      </c>
      <c r="S112" s="128" t="s">
        <v>274</v>
      </c>
      <c r="T112" s="128" t="s">
        <v>756</v>
      </c>
      <c r="U112" s="128">
        <v>1000</v>
      </c>
      <c r="V112" s="128">
        <v>500</v>
      </c>
      <c r="W112" s="128">
        <v>4000</v>
      </c>
      <c r="X112" s="128" t="s">
        <v>718</v>
      </c>
      <c r="Y112" s="128">
        <v>0</v>
      </c>
      <c r="Z112" s="128">
        <v>2000</v>
      </c>
      <c r="AA112" s="128">
        <v>4000</v>
      </c>
      <c r="AB112" s="128">
        <v>4000</v>
      </c>
      <c r="AC112" s="128" t="s">
        <v>5</v>
      </c>
      <c r="AD112" s="128" t="s">
        <v>5</v>
      </c>
      <c r="AE112" s="128">
        <v>1000</v>
      </c>
      <c r="AF112" s="128" t="s">
        <v>383</v>
      </c>
      <c r="AG112" s="128" t="s">
        <v>14</v>
      </c>
      <c r="AH112" s="128" t="s">
        <v>14</v>
      </c>
      <c r="AI112" s="128" t="s">
        <v>289</v>
      </c>
      <c r="AJ112" s="128" t="s">
        <v>16</v>
      </c>
      <c r="AK112" s="128" t="s">
        <v>3</v>
      </c>
      <c r="AL112" s="128" t="s">
        <v>120</v>
      </c>
      <c r="AM112" s="128" t="s">
        <v>4</v>
      </c>
      <c r="AN112" s="128" t="s">
        <v>326</v>
      </c>
      <c r="AO112" s="128" t="s">
        <v>2</v>
      </c>
      <c r="AP112" s="128" t="s">
        <v>4</v>
      </c>
      <c r="AQ112" s="128" t="s">
        <v>730</v>
      </c>
      <c r="AR112" s="128" t="s">
        <v>4</v>
      </c>
    </row>
    <row r="113" spans="1:45" x14ac:dyDescent="0.2">
      <c r="A113" s="128">
        <v>112</v>
      </c>
      <c r="B113" s="128">
        <v>25</v>
      </c>
      <c r="C113" s="128" t="s">
        <v>95</v>
      </c>
      <c r="D113" s="128">
        <v>2012</v>
      </c>
      <c r="E113" s="128">
        <v>28</v>
      </c>
      <c r="F113" s="128" t="s">
        <v>298</v>
      </c>
      <c r="G113" s="128">
        <v>8.1000000000000003E-2</v>
      </c>
      <c r="H113" s="128" t="s">
        <v>19</v>
      </c>
      <c r="I113" s="128" t="s">
        <v>2</v>
      </c>
      <c r="J113" s="128" t="s">
        <v>137</v>
      </c>
      <c r="K113" s="128" t="s">
        <v>23</v>
      </c>
      <c r="L113" s="128" t="s">
        <v>117</v>
      </c>
      <c r="M113" s="128" t="s">
        <v>8</v>
      </c>
      <c r="N113" s="128" t="s">
        <v>10</v>
      </c>
      <c r="O113" s="128" t="s">
        <v>2</v>
      </c>
      <c r="P113" s="128" t="s">
        <v>7</v>
      </c>
      <c r="Q113" s="128" t="s">
        <v>220</v>
      </c>
      <c r="R113" s="128" t="s">
        <v>165</v>
      </c>
      <c r="S113" s="128" t="s">
        <v>274</v>
      </c>
      <c r="T113" s="128" t="s">
        <v>756</v>
      </c>
      <c r="U113" s="128">
        <v>1000</v>
      </c>
      <c r="V113" s="128">
        <v>500</v>
      </c>
      <c r="W113" s="128">
        <v>4000</v>
      </c>
      <c r="X113" s="128" t="s">
        <v>718</v>
      </c>
      <c r="Y113" s="128">
        <v>0</v>
      </c>
      <c r="Z113" s="128">
        <v>2000</v>
      </c>
      <c r="AA113" s="128">
        <v>4000</v>
      </c>
      <c r="AB113" s="128">
        <v>4000</v>
      </c>
      <c r="AC113" s="128" t="s">
        <v>5</v>
      </c>
      <c r="AD113" s="128" t="s">
        <v>5</v>
      </c>
      <c r="AE113" s="128">
        <v>1000</v>
      </c>
      <c r="AF113" s="128" t="s">
        <v>383</v>
      </c>
      <c r="AG113" s="128" t="s">
        <v>14</v>
      </c>
      <c r="AH113" s="128" t="s">
        <v>14</v>
      </c>
      <c r="AI113" s="128" t="s">
        <v>289</v>
      </c>
      <c r="AJ113" s="128" t="s">
        <v>16</v>
      </c>
      <c r="AK113" s="128" t="s">
        <v>3</v>
      </c>
      <c r="AL113" s="128" t="s">
        <v>120</v>
      </c>
      <c r="AM113" s="128" t="s">
        <v>4</v>
      </c>
      <c r="AN113" s="128" t="s">
        <v>327</v>
      </c>
      <c r="AO113" s="128" t="s">
        <v>2</v>
      </c>
      <c r="AP113" s="128" t="s">
        <v>4</v>
      </c>
      <c r="AQ113" s="128" t="s">
        <v>730</v>
      </c>
      <c r="AR113" s="128" t="s">
        <v>4</v>
      </c>
    </row>
    <row r="114" spans="1:45" x14ac:dyDescent="0.2">
      <c r="A114" s="128">
        <v>113</v>
      </c>
      <c r="B114" s="128">
        <v>26</v>
      </c>
      <c r="C114" s="128" t="s">
        <v>96</v>
      </c>
      <c r="D114" s="128">
        <v>2009</v>
      </c>
      <c r="E114" s="128">
        <v>49</v>
      </c>
      <c r="F114" s="128" t="s">
        <v>298</v>
      </c>
      <c r="G114" s="128">
        <v>0.38</v>
      </c>
      <c r="H114" s="128" t="s">
        <v>19</v>
      </c>
      <c r="I114" s="128" t="s">
        <v>59</v>
      </c>
      <c r="J114" s="128" t="s">
        <v>137</v>
      </c>
      <c r="K114" s="128" t="s">
        <v>18</v>
      </c>
      <c r="L114" s="128" t="s">
        <v>2</v>
      </c>
      <c r="M114" s="128" t="s">
        <v>20</v>
      </c>
      <c r="N114" s="128" t="s">
        <v>52</v>
      </c>
      <c r="O114" s="128" t="s">
        <v>2</v>
      </c>
      <c r="P114" s="128" t="s">
        <v>6</v>
      </c>
      <c r="Q114" s="128" t="s">
        <v>166</v>
      </c>
      <c r="R114" s="128" t="s">
        <v>5</v>
      </c>
      <c r="S114" s="128" t="s">
        <v>274</v>
      </c>
      <c r="T114" s="128" t="s">
        <v>756</v>
      </c>
      <c r="U114" s="128">
        <v>1001</v>
      </c>
      <c r="V114" s="128" t="s">
        <v>5</v>
      </c>
      <c r="W114" s="128">
        <v>2500</v>
      </c>
      <c r="X114" s="128" t="s">
        <v>718</v>
      </c>
      <c r="Y114" s="128">
        <v>0</v>
      </c>
      <c r="Z114" s="128">
        <v>500</v>
      </c>
      <c r="AA114" s="128">
        <v>2500</v>
      </c>
      <c r="AB114" s="128">
        <v>3500</v>
      </c>
      <c r="AC114" s="128" t="s">
        <v>5</v>
      </c>
      <c r="AD114" s="128">
        <v>30001</v>
      </c>
      <c r="AE114" s="128" t="s">
        <v>5</v>
      </c>
      <c r="AF114" s="128" t="s">
        <v>382</v>
      </c>
      <c r="AG114" s="128" t="s">
        <v>12</v>
      </c>
      <c r="AH114" s="128" t="s">
        <v>12</v>
      </c>
      <c r="AI114" s="128" t="s">
        <v>289</v>
      </c>
      <c r="AJ114" s="128" t="s">
        <v>11</v>
      </c>
      <c r="AK114" s="128" t="s">
        <v>4</v>
      </c>
      <c r="AL114" s="128" t="s">
        <v>2</v>
      </c>
      <c r="AM114" s="128" t="s">
        <v>4</v>
      </c>
      <c r="AN114" s="128" t="s">
        <v>647</v>
      </c>
      <c r="AO114" s="128" t="s">
        <v>2</v>
      </c>
      <c r="AP114" s="128" t="s">
        <v>4</v>
      </c>
      <c r="AQ114" s="128" t="s">
        <v>730</v>
      </c>
      <c r="AR114" s="128" t="s">
        <v>4</v>
      </c>
      <c r="AS114" s="128" t="s">
        <v>662</v>
      </c>
    </row>
    <row r="115" spans="1:45" x14ac:dyDescent="0.2">
      <c r="A115" s="128">
        <v>114</v>
      </c>
      <c r="B115" s="128">
        <v>26</v>
      </c>
      <c r="C115" s="128" t="s">
        <v>96</v>
      </c>
      <c r="D115" s="128">
        <v>2009</v>
      </c>
      <c r="E115" s="128">
        <v>51</v>
      </c>
      <c r="F115" s="128" t="s">
        <v>298</v>
      </c>
      <c r="G115" s="128">
        <v>0.08</v>
      </c>
      <c r="H115" s="128" t="s">
        <v>19</v>
      </c>
      <c r="I115" s="128" t="s">
        <v>59</v>
      </c>
      <c r="J115" s="128" t="s">
        <v>137</v>
      </c>
      <c r="K115" s="128" t="s">
        <v>18</v>
      </c>
      <c r="L115" s="128" t="s">
        <v>2</v>
      </c>
      <c r="M115" s="128" t="s">
        <v>20</v>
      </c>
      <c r="N115" s="128" t="s">
        <v>52</v>
      </c>
      <c r="O115" s="128" t="s">
        <v>2</v>
      </c>
      <c r="P115" s="128" t="s">
        <v>6</v>
      </c>
      <c r="Q115" s="128" t="s">
        <v>166</v>
      </c>
      <c r="R115" s="128" t="s">
        <v>5</v>
      </c>
      <c r="S115" s="128" t="s">
        <v>274</v>
      </c>
      <c r="T115" s="128" t="s">
        <v>756</v>
      </c>
      <c r="U115" s="128">
        <v>1002</v>
      </c>
      <c r="V115" s="128" t="s">
        <v>5</v>
      </c>
      <c r="W115" s="128">
        <v>2500</v>
      </c>
      <c r="X115" s="128" t="s">
        <v>718</v>
      </c>
      <c r="Y115" s="128">
        <v>0</v>
      </c>
      <c r="Z115" s="128">
        <v>500</v>
      </c>
      <c r="AA115" s="128">
        <v>2500</v>
      </c>
      <c r="AB115" s="128">
        <v>3500</v>
      </c>
      <c r="AC115" s="128" t="s">
        <v>5</v>
      </c>
      <c r="AD115" s="128">
        <v>30002</v>
      </c>
      <c r="AE115" s="128" t="s">
        <v>5</v>
      </c>
      <c r="AF115" s="128" t="s">
        <v>382</v>
      </c>
      <c r="AG115" s="128" t="s">
        <v>12</v>
      </c>
      <c r="AH115" s="128" t="s">
        <v>12</v>
      </c>
      <c r="AI115" s="128" t="s">
        <v>289</v>
      </c>
      <c r="AJ115" s="128" t="s">
        <v>11</v>
      </c>
      <c r="AK115" s="128" t="s">
        <v>4</v>
      </c>
      <c r="AL115" s="128" t="s">
        <v>2</v>
      </c>
      <c r="AM115" s="128" t="s">
        <v>4</v>
      </c>
      <c r="AN115" s="128" t="s">
        <v>650</v>
      </c>
      <c r="AO115" s="128" t="s">
        <v>2</v>
      </c>
      <c r="AP115" s="128" t="s">
        <v>4</v>
      </c>
      <c r="AQ115" s="128" t="s">
        <v>730</v>
      </c>
      <c r="AR115" s="128" t="s">
        <v>4</v>
      </c>
    </row>
    <row r="116" spans="1:45" x14ac:dyDescent="0.2">
      <c r="A116" s="128">
        <v>115</v>
      </c>
      <c r="B116" s="128">
        <v>26</v>
      </c>
      <c r="C116" s="128" t="s">
        <v>96</v>
      </c>
      <c r="D116" s="128">
        <v>2009</v>
      </c>
      <c r="E116" s="128">
        <v>49</v>
      </c>
      <c r="F116" s="128" t="s">
        <v>298</v>
      </c>
      <c r="G116" s="128">
        <v>0.53</v>
      </c>
      <c r="H116" s="128" t="s">
        <v>19</v>
      </c>
      <c r="I116" s="128" t="s">
        <v>59</v>
      </c>
      <c r="J116" s="128" t="s">
        <v>137</v>
      </c>
      <c r="K116" s="128" t="s">
        <v>18</v>
      </c>
      <c r="L116" s="128" t="s">
        <v>2</v>
      </c>
      <c r="M116" s="128" t="s">
        <v>27</v>
      </c>
      <c r="N116" s="128" t="s">
        <v>52</v>
      </c>
      <c r="O116" s="128" t="s">
        <v>2</v>
      </c>
      <c r="P116" s="128" t="s">
        <v>6</v>
      </c>
      <c r="Q116" s="128" t="s">
        <v>166</v>
      </c>
      <c r="R116" s="128" t="s">
        <v>5</v>
      </c>
      <c r="S116" s="128" t="s">
        <v>274</v>
      </c>
      <c r="T116" s="128" t="s">
        <v>756</v>
      </c>
      <c r="U116" s="128">
        <v>1005</v>
      </c>
      <c r="V116" s="128" t="s">
        <v>5</v>
      </c>
      <c r="W116" s="128">
        <v>2500</v>
      </c>
      <c r="X116" s="128" t="s">
        <v>718</v>
      </c>
      <c r="Y116" s="128">
        <v>0</v>
      </c>
      <c r="Z116" s="128">
        <v>500</v>
      </c>
      <c r="AA116" s="128">
        <v>2500</v>
      </c>
      <c r="AB116" s="128">
        <v>3500</v>
      </c>
      <c r="AC116" s="128" t="s">
        <v>5</v>
      </c>
      <c r="AD116" s="128">
        <v>30005</v>
      </c>
      <c r="AE116" s="128" t="s">
        <v>5</v>
      </c>
      <c r="AF116" s="128" t="s">
        <v>382</v>
      </c>
      <c r="AG116" s="128" t="s">
        <v>12</v>
      </c>
      <c r="AH116" s="128" t="s">
        <v>12</v>
      </c>
      <c r="AI116" s="128" t="s">
        <v>289</v>
      </c>
      <c r="AJ116" s="128" t="s">
        <v>11</v>
      </c>
      <c r="AK116" s="128" t="s">
        <v>4</v>
      </c>
      <c r="AL116" s="128" t="s">
        <v>2</v>
      </c>
      <c r="AM116" s="128" t="s">
        <v>4</v>
      </c>
      <c r="AN116" s="128" t="s">
        <v>647</v>
      </c>
      <c r="AO116" s="128" t="s">
        <v>2</v>
      </c>
      <c r="AP116" s="128" t="s">
        <v>4</v>
      </c>
      <c r="AQ116" s="128" t="s">
        <v>730</v>
      </c>
      <c r="AR116" s="128" t="s">
        <v>4</v>
      </c>
    </row>
    <row r="117" spans="1:45" x14ac:dyDescent="0.2">
      <c r="A117" s="128">
        <v>116</v>
      </c>
      <c r="B117" s="128">
        <v>26</v>
      </c>
      <c r="C117" s="128" t="s">
        <v>96</v>
      </c>
      <c r="D117" s="128">
        <v>2009</v>
      </c>
      <c r="E117" s="128">
        <v>51</v>
      </c>
      <c r="F117" s="128" t="s">
        <v>298</v>
      </c>
      <c r="G117" s="128">
        <v>-0.17</v>
      </c>
      <c r="H117" s="128" t="s">
        <v>19</v>
      </c>
      <c r="I117" s="128" t="s">
        <v>59</v>
      </c>
      <c r="J117" s="128" t="s">
        <v>137</v>
      </c>
      <c r="K117" s="128" t="s">
        <v>18</v>
      </c>
      <c r="L117" s="128" t="s">
        <v>2</v>
      </c>
      <c r="M117" s="128" t="s">
        <v>27</v>
      </c>
      <c r="N117" s="128" t="s">
        <v>52</v>
      </c>
      <c r="O117" s="128" t="s">
        <v>2</v>
      </c>
      <c r="P117" s="128" t="s">
        <v>6</v>
      </c>
      <c r="Q117" s="128" t="s">
        <v>166</v>
      </c>
      <c r="R117" s="128" t="s">
        <v>5</v>
      </c>
      <c r="S117" s="128" t="s">
        <v>274</v>
      </c>
      <c r="T117" s="128" t="s">
        <v>756</v>
      </c>
      <c r="U117" s="128">
        <v>1006</v>
      </c>
      <c r="V117" s="128" t="s">
        <v>5</v>
      </c>
      <c r="W117" s="128">
        <v>2500</v>
      </c>
      <c r="X117" s="128" t="s">
        <v>718</v>
      </c>
      <c r="Y117" s="128">
        <v>0</v>
      </c>
      <c r="Z117" s="128">
        <v>500</v>
      </c>
      <c r="AA117" s="128">
        <v>2500</v>
      </c>
      <c r="AB117" s="128">
        <v>3500</v>
      </c>
      <c r="AC117" s="128" t="s">
        <v>5</v>
      </c>
      <c r="AD117" s="128">
        <v>30006</v>
      </c>
      <c r="AE117" s="128" t="s">
        <v>5</v>
      </c>
      <c r="AF117" s="128" t="s">
        <v>382</v>
      </c>
      <c r="AG117" s="128" t="s">
        <v>12</v>
      </c>
      <c r="AH117" s="128" t="s">
        <v>12</v>
      </c>
      <c r="AI117" s="128" t="s">
        <v>289</v>
      </c>
      <c r="AJ117" s="128" t="s">
        <v>11</v>
      </c>
      <c r="AK117" s="128" t="s">
        <v>4</v>
      </c>
      <c r="AL117" s="128" t="s">
        <v>2</v>
      </c>
      <c r="AM117" s="128" t="s">
        <v>4</v>
      </c>
      <c r="AN117" s="128" t="s">
        <v>650</v>
      </c>
      <c r="AO117" s="128" t="s">
        <v>2</v>
      </c>
      <c r="AP117" s="128" t="s">
        <v>4</v>
      </c>
      <c r="AQ117" s="128" t="s">
        <v>730</v>
      </c>
      <c r="AR117" s="128" t="s">
        <v>4</v>
      </c>
    </row>
    <row r="118" spans="1:45" x14ac:dyDescent="0.2">
      <c r="A118" s="128">
        <v>117</v>
      </c>
      <c r="B118" s="128">
        <v>26</v>
      </c>
      <c r="C118" s="128" t="s">
        <v>96</v>
      </c>
      <c r="D118" s="128">
        <v>2009</v>
      </c>
      <c r="E118" s="128">
        <v>49</v>
      </c>
      <c r="F118" s="128" t="s">
        <v>298</v>
      </c>
      <c r="G118" s="128">
        <v>0.28000000000000003</v>
      </c>
      <c r="H118" s="128" t="s">
        <v>19</v>
      </c>
      <c r="I118" s="128" t="s">
        <v>59</v>
      </c>
      <c r="J118" s="128" t="s">
        <v>137</v>
      </c>
      <c r="K118" s="128" t="s">
        <v>23</v>
      </c>
      <c r="L118" s="128" t="s">
        <v>2</v>
      </c>
      <c r="M118" s="128" t="s">
        <v>8</v>
      </c>
      <c r="N118" s="128" t="s">
        <v>10</v>
      </c>
      <c r="O118" s="128" t="s">
        <v>2</v>
      </c>
      <c r="P118" s="128" t="s">
        <v>6</v>
      </c>
      <c r="Q118" s="128" t="s">
        <v>166</v>
      </c>
      <c r="R118" s="128" t="s">
        <v>5</v>
      </c>
      <c r="S118" s="128" t="s">
        <v>274</v>
      </c>
      <c r="T118" s="128" t="s">
        <v>756</v>
      </c>
      <c r="U118" s="128">
        <v>1003</v>
      </c>
      <c r="V118" s="128" t="s">
        <v>5</v>
      </c>
      <c r="W118" s="128">
        <v>2500</v>
      </c>
      <c r="X118" s="128" t="s">
        <v>718</v>
      </c>
      <c r="Y118" s="128">
        <v>0</v>
      </c>
      <c r="Z118" s="128">
        <v>500</v>
      </c>
      <c r="AA118" s="128">
        <v>2500</v>
      </c>
      <c r="AB118" s="128">
        <v>3500</v>
      </c>
      <c r="AC118" s="128" t="s">
        <v>5</v>
      </c>
      <c r="AD118" s="128">
        <v>30003</v>
      </c>
      <c r="AE118" s="128" t="s">
        <v>5</v>
      </c>
      <c r="AF118" s="128" t="s">
        <v>382</v>
      </c>
      <c r="AG118" s="128" t="s">
        <v>12</v>
      </c>
      <c r="AH118" s="128" t="s">
        <v>12</v>
      </c>
      <c r="AI118" s="128" t="s">
        <v>289</v>
      </c>
      <c r="AJ118" s="128" t="s">
        <v>11</v>
      </c>
      <c r="AK118" s="128" t="s">
        <v>4</v>
      </c>
      <c r="AL118" s="128" t="s">
        <v>2</v>
      </c>
      <c r="AM118" s="128" t="s">
        <v>4</v>
      </c>
      <c r="AN118" s="128" t="s">
        <v>647</v>
      </c>
      <c r="AO118" s="128" t="s">
        <v>2</v>
      </c>
      <c r="AP118" s="128" t="s">
        <v>4</v>
      </c>
      <c r="AQ118" s="128" t="s">
        <v>730</v>
      </c>
      <c r="AR118" s="128" t="s">
        <v>4</v>
      </c>
    </row>
    <row r="119" spans="1:45" x14ac:dyDescent="0.2">
      <c r="A119" s="128">
        <v>118</v>
      </c>
      <c r="B119" s="128">
        <v>26</v>
      </c>
      <c r="C119" s="128" t="s">
        <v>96</v>
      </c>
      <c r="D119" s="128">
        <v>2009</v>
      </c>
      <c r="E119" s="128">
        <v>51</v>
      </c>
      <c r="F119" s="128" t="s">
        <v>298</v>
      </c>
      <c r="G119" s="128">
        <v>0.21</v>
      </c>
      <c r="H119" s="128" t="s">
        <v>19</v>
      </c>
      <c r="I119" s="128" t="s">
        <v>59</v>
      </c>
      <c r="J119" s="128" t="s">
        <v>137</v>
      </c>
      <c r="K119" s="128" t="s">
        <v>23</v>
      </c>
      <c r="L119" s="128" t="s">
        <v>2</v>
      </c>
      <c r="M119" s="128" t="s">
        <v>8</v>
      </c>
      <c r="N119" s="128" t="s">
        <v>10</v>
      </c>
      <c r="O119" s="128" t="s">
        <v>2</v>
      </c>
      <c r="P119" s="128" t="s">
        <v>6</v>
      </c>
      <c r="Q119" s="128" t="s">
        <v>166</v>
      </c>
      <c r="R119" s="128" t="s">
        <v>5</v>
      </c>
      <c r="S119" s="128" t="s">
        <v>274</v>
      </c>
      <c r="T119" s="128" t="s">
        <v>756</v>
      </c>
      <c r="U119" s="128">
        <v>1004</v>
      </c>
      <c r="V119" s="128" t="s">
        <v>5</v>
      </c>
      <c r="W119" s="128">
        <v>2500</v>
      </c>
      <c r="X119" s="128" t="s">
        <v>718</v>
      </c>
      <c r="Y119" s="128">
        <v>0</v>
      </c>
      <c r="Z119" s="128">
        <v>500</v>
      </c>
      <c r="AA119" s="128">
        <v>2500</v>
      </c>
      <c r="AB119" s="128">
        <v>3500</v>
      </c>
      <c r="AC119" s="128" t="s">
        <v>5</v>
      </c>
      <c r="AD119" s="128">
        <v>30004</v>
      </c>
      <c r="AE119" s="128" t="s">
        <v>5</v>
      </c>
      <c r="AF119" s="128" t="s">
        <v>382</v>
      </c>
      <c r="AG119" s="128" t="s">
        <v>12</v>
      </c>
      <c r="AH119" s="128" t="s">
        <v>12</v>
      </c>
      <c r="AI119" s="128" t="s">
        <v>289</v>
      </c>
      <c r="AJ119" s="128" t="s">
        <v>11</v>
      </c>
      <c r="AK119" s="128" t="s">
        <v>4</v>
      </c>
      <c r="AL119" s="128" t="s">
        <v>2</v>
      </c>
      <c r="AM119" s="128" t="s">
        <v>4</v>
      </c>
      <c r="AN119" s="128" t="s">
        <v>650</v>
      </c>
      <c r="AO119" s="128" t="s">
        <v>2</v>
      </c>
      <c r="AP119" s="128" t="s">
        <v>4</v>
      </c>
      <c r="AQ119" s="128" t="s">
        <v>730</v>
      </c>
      <c r="AR119" s="128" t="s">
        <v>4</v>
      </c>
    </row>
    <row r="120" spans="1:45" x14ac:dyDescent="0.2">
      <c r="A120" s="128">
        <v>119</v>
      </c>
      <c r="B120" s="128">
        <v>27</v>
      </c>
      <c r="C120" s="128" t="s">
        <v>97</v>
      </c>
      <c r="D120" s="128">
        <v>2003</v>
      </c>
      <c r="E120" s="128">
        <v>61</v>
      </c>
      <c r="F120" s="128" t="s">
        <v>298</v>
      </c>
      <c r="G120" s="128">
        <v>0.11675653900000001</v>
      </c>
      <c r="H120" s="128" t="s">
        <v>19</v>
      </c>
      <c r="I120" s="128" t="s">
        <v>2</v>
      </c>
      <c r="J120" s="128" t="s">
        <v>137</v>
      </c>
      <c r="K120" s="128" t="s">
        <v>18</v>
      </c>
      <c r="L120" s="128" t="s">
        <v>2</v>
      </c>
      <c r="M120" s="128" t="s">
        <v>20</v>
      </c>
      <c r="N120" s="128" t="s">
        <v>52</v>
      </c>
      <c r="O120" s="128" t="s">
        <v>20</v>
      </c>
      <c r="P120" s="128" t="s">
        <v>6</v>
      </c>
      <c r="Q120" s="128" t="s">
        <v>166</v>
      </c>
      <c r="R120" s="128" t="s">
        <v>5</v>
      </c>
      <c r="S120" s="128" t="s">
        <v>280</v>
      </c>
      <c r="T120" s="128" t="s">
        <v>254</v>
      </c>
      <c r="U120" s="128">
        <v>1001</v>
      </c>
      <c r="V120" s="128" t="s">
        <v>5</v>
      </c>
      <c r="W120" s="128">
        <v>2350</v>
      </c>
      <c r="X120" s="128" t="s">
        <v>718</v>
      </c>
      <c r="Y120" s="128">
        <v>0</v>
      </c>
      <c r="Z120" s="128">
        <v>0</v>
      </c>
      <c r="AA120" s="128">
        <v>2350</v>
      </c>
      <c r="AB120" s="128">
        <v>2500</v>
      </c>
      <c r="AC120" s="128" t="s">
        <v>5</v>
      </c>
      <c r="AD120" s="128">
        <v>30001</v>
      </c>
      <c r="AE120" s="128" t="s">
        <v>5</v>
      </c>
      <c r="AF120" s="128" t="s">
        <v>383</v>
      </c>
      <c r="AG120" s="128" t="s">
        <v>13</v>
      </c>
      <c r="AH120" s="128" t="s">
        <v>13</v>
      </c>
      <c r="AI120" s="128" t="s">
        <v>289</v>
      </c>
      <c r="AJ120" s="128" t="s">
        <v>16</v>
      </c>
      <c r="AK120" s="128" t="s">
        <v>4</v>
      </c>
      <c r="AL120" s="128" t="s">
        <v>2</v>
      </c>
      <c r="AM120" s="128" t="s">
        <v>4</v>
      </c>
      <c r="AN120" s="128" t="s">
        <v>2</v>
      </c>
      <c r="AO120" s="128" t="s">
        <v>67</v>
      </c>
      <c r="AP120" s="128" t="s">
        <v>4</v>
      </c>
      <c r="AQ120" s="128" t="s">
        <v>730</v>
      </c>
      <c r="AR120" s="128" t="s">
        <v>4</v>
      </c>
    </row>
    <row r="121" spans="1:45" x14ac:dyDescent="0.2">
      <c r="A121" s="128">
        <v>120</v>
      </c>
      <c r="B121" s="128">
        <v>27</v>
      </c>
      <c r="C121" s="128" t="s">
        <v>97</v>
      </c>
      <c r="D121" s="128">
        <v>2003</v>
      </c>
      <c r="E121" s="128">
        <v>61</v>
      </c>
      <c r="F121" s="128" t="s">
        <v>298</v>
      </c>
      <c r="G121" s="128">
        <v>8.3033177999999999E-2</v>
      </c>
      <c r="H121" s="128" t="s">
        <v>19</v>
      </c>
      <c r="I121" s="128" t="s">
        <v>2</v>
      </c>
      <c r="J121" s="128" t="s">
        <v>137</v>
      </c>
      <c r="K121" s="128" t="s">
        <v>23</v>
      </c>
      <c r="L121" s="128" t="s">
        <v>2</v>
      </c>
      <c r="M121" s="128" t="s">
        <v>8</v>
      </c>
      <c r="N121" s="128" t="s">
        <v>10</v>
      </c>
      <c r="O121" s="128" t="s">
        <v>8</v>
      </c>
      <c r="P121" s="128" t="s">
        <v>6</v>
      </c>
      <c r="Q121" s="128" t="s">
        <v>166</v>
      </c>
      <c r="R121" s="128" t="s">
        <v>5</v>
      </c>
      <c r="S121" s="128" t="s">
        <v>280</v>
      </c>
      <c r="T121" s="128" t="s">
        <v>254</v>
      </c>
      <c r="U121" s="128">
        <v>1002</v>
      </c>
      <c r="V121" s="128" t="s">
        <v>5</v>
      </c>
      <c r="W121" s="128">
        <v>2350</v>
      </c>
      <c r="X121" s="128" t="s">
        <v>718</v>
      </c>
      <c r="Y121" s="128">
        <v>0</v>
      </c>
      <c r="Z121" s="128">
        <v>0</v>
      </c>
      <c r="AA121" s="128">
        <v>2350</v>
      </c>
      <c r="AB121" s="128">
        <v>2500</v>
      </c>
      <c r="AC121" s="128" t="s">
        <v>5</v>
      </c>
      <c r="AD121" s="128">
        <v>30002</v>
      </c>
      <c r="AE121" s="128" t="s">
        <v>5</v>
      </c>
      <c r="AF121" s="128" t="s">
        <v>383</v>
      </c>
      <c r="AG121" s="128" t="s">
        <v>13</v>
      </c>
      <c r="AH121" s="128" t="s">
        <v>13</v>
      </c>
      <c r="AI121" s="128" t="s">
        <v>289</v>
      </c>
      <c r="AJ121" s="128" t="s">
        <v>16</v>
      </c>
      <c r="AK121" s="128" t="s">
        <v>4</v>
      </c>
      <c r="AL121" s="128" t="s">
        <v>2</v>
      </c>
      <c r="AM121" s="128" t="s">
        <v>4</v>
      </c>
      <c r="AN121" s="128" t="s">
        <v>2</v>
      </c>
      <c r="AO121" s="128" t="s">
        <v>67</v>
      </c>
      <c r="AP121" s="128" t="s">
        <v>4</v>
      </c>
      <c r="AQ121" s="128" t="s">
        <v>730</v>
      </c>
      <c r="AR121" s="128" t="s">
        <v>4</v>
      </c>
    </row>
    <row r="122" spans="1:45" x14ac:dyDescent="0.2">
      <c r="A122" s="128">
        <v>121</v>
      </c>
      <c r="B122" s="128">
        <v>28</v>
      </c>
      <c r="C122" s="128" t="s">
        <v>99</v>
      </c>
      <c r="D122" s="128">
        <v>2015</v>
      </c>
      <c r="E122" s="128">
        <v>30</v>
      </c>
      <c r="F122" s="128" t="s">
        <v>298</v>
      </c>
      <c r="G122" s="128">
        <v>0.43590000000000001</v>
      </c>
      <c r="H122" s="128" t="s">
        <v>19</v>
      </c>
      <c r="I122" s="128" t="s">
        <v>59</v>
      </c>
      <c r="J122" s="128" t="s">
        <v>137</v>
      </c>
      <c r="K122" s="128" t="s">
        <v>18</v>
      </c>
      <c r="L122" s="128" t="s">
        <v>117</v>
      </c>
      <c r="M122" s="128" t="s">
        <v>9</v>
      </c>
      <c r="N122" s="128" t="s">
        <v>52</v>
      </c>
      <c r="O122" s="128" t="s">
        <v>9</v>
      </c>
      <c r="P122" s="128" t="s">
        <v>7</v>
      </c>
      <c r="Q122" s="128" t="s">
        <v>271</v>
      </c>
      <c r="R122" s="128" t="s">
        <v>5</v>
      </c>
      <c r="S122" s="128" t="s">
        <v>281</v>
      </c>
      <c r="T122" s="128" t="s">
        <v>756</v>
      </c>
      <c r="U122" s="128">
        <v>500</v>
      </c>
      <c r="V122" s="128">
        <v>2000</v>
      </c>
      <c r="W122" s="128">
        <v>7000</v>
      </c>
      <c r="X122" s="128" t="s">
        <v>718</v>
      </c>
      <c r="Y122" s="128">
        <v>0</v>
      </c>
      <c r="Z122" s="128">
        <v>0</v>
      </c>
      <c r="AA122" s="128">
        <v>7000</v>
      </c>
      <c r="AB122" s="128">
        <v>7000</v>
      </c>
      <c r="AC122" s="128" t="s">
        <v>5</v>
      </c>
      <c r="AD122" s="128">
        <v>2500</v>
      </c>
      <c r="AE122" s="128" t="s">
        <v>5</v>
      </c>
      <c r="AF122" s="128" t="s">
        <v>383</v>
      </c>
      <c r="AG122" s="128" t="s">
        <v>127</v>
      </c>
      <c r="AH122" s="128" t="s">
        <v>363</v>
      </c>
      <c r="AI122" s="128" t="s">
        <v>289</v>
      </c>
      <c r="AJ122" s="128" t="s">
        <v>126</v>
      </c>
      <c r="AK122" s="128" t="s">
        <v>4</v>
      </c>
      <c r="AL122" s="128" t="s">
        <v>2</v>
      </c>
      <c r="AM122" s="128" t="s">
        <v>4</v>
      </c>
      <c r="AN122" s="128" t="s">
        <v>260</v>
      </c>
      <c r="AO122" s="128" t="s">
        <v>2</v>
      </c>
      <c r="AP122" s="128" t="s">
        <v>3</v>
      </c>
      <c r="AQ122" s="128" t="s">
        <v>730</v>
      </c>
      <c r="AR122" s="128" t="s">
        <v>3</v>
      </c>
    </row>
    <row r="123" spans="1:45" x14ac:dyDescent="0.2">
      <c r="A123" s="128">
        <v>122</v>
      </c>
      <c r="B123" s="128">
        <v>28</v>
      </c>
      <c r="C123" s="128" t="s">
        <v>99</v>
      </c>
      <c r="D123" s="128">
        <v>2015</v>
      </c>
      <c r="E123" s="128">
        <v>34</v>
      </c>
      <c r="F123" s="128" t="s">
        <v>298</v>
      </c>
      <c r="G123" s="128">
        <v>-0.22370000000000001</v>
      </c>
      <c r="H123" s="128" t="s">
        <v>19</v>
      </c>
      <c r="I123" s="128" t="s">
        <v>59</v>
      </c>
      <c r="J123" s="128" t="s">
        <v>137</v>
      </c>
      <c r="K123" s="128" t="s">
        <v>18</v>
      </c>
      <c r="L123" s="128" t="s">
        <v>117</v>
      </c>
      <c r="M123" s="128" t="s">
        <v>9</v>
      </c>
      <c r="N123" s="128" t="s">
        <v>52</v>
      </c>
      <c r="O123" s="128" t="s">
        <v>9</v>
      </c>
      <c r="P123" s="128" t="s">
        <v>7</v>
      </c>
      <c r="Q123" s="128" t="s">
        <v>271</v>
      </c>
      <c r="R123" s="128" t="s">
        <v>5</v>
      </c>
      <c r="S123" s="128" t="s">
        <v>281</v>
      </c>
      <c r="T123" s="128" t="s">
        <v>756</v>
      </c>
      <c r="U123" s="128">
        <v>500</v>
      </c>
      <c r="V123" s="128">
        <v>2000</v>
      </c>
      <c r="W123" s="128">
        <v>15000</v>
      </c>
      <c r="X123" s="128" t="s">
        <v>718</v>
      </c>
      <c r="Y123" s="128">
        <v>0</v>
      </c>
      <c r="Z123" s="128">
        <v>0</v>
      </c>
      <c r="AA123" s="128">
        <v>15000</v>
      </c>
      <c r="AB123" s="128">
        <v>15000</v>
      </c>
      <c r="AC123" s="128" t="s">
        <v>5</v>
      </c>
      <c r="AD123" s="128">
        <v>2500</v>
      </c>
      <c r="AE123" s="128" t="s">
        <v>5</v>
      </c>
      <c r="AF123" s="128" t="s">
        <v>383</v>
      </c>
      <c r="AG123" s="128" t="s">
        <v>127</v>
      </c>
      <c r="AH123" s="128" t="s">
        <v>363</v>
      </c>
      <c r="AI123" s="128" t="s">
        <v>289</v>
      </c>
      <c r="AJ123" s="128" t="s">
        <v>126</v>
      </c>
      <c r="AK123" s="128" t="s">
        <v>4</v>
      </c>
      <c r="AL123" s="128" t="s">
        <v>2</v>
      </c>
      <c r="AM123" s="128" t="s">
        <v>4</v>
      </c>
      <c r="AN123" s="128" t="s">
        <v>261</v>
      </c>
      <c r="AO123" s="128" t="s">
        <v>2</v>
      </c>
      <c r="AP123" s="128" t="s">
        <v>3</v>
      </c>
      <c r="AQ123" s="128" t="s">
        <v>730</v>
      </c>
      <c r="AR123" s="128" t="s">
        <v>3</v>
      </c>
    </row>
    <row r="124" spans="1:45" x14ac:dyDescent="0.2">
      <c r="A124" s="128">
        <v>123</v>
      </c>
      <c r="B124" s="128">
        <v>28</v>
      </c>
      <c r="C124" s="128" t="s">
        <v>99</v>
      </c>
      <c r="D124" s="128">
        <v>2015</v>
      </c>
      <c r="E124" s="128">
        <v>30</v>
      </c>
      <c r="F124" s="128" t="s">
        <v>298</v>
      </c>
      <c r="G124" s="128">
        <v>-1.5100000000000001E-2</v>
      </c>
      <c r="H124" s="128" t="s">
        <v>19</v>
      </c>
      <c r="I124" s="128" t="s">
        <v>59</v>
      </c>
      <c r="J124" s="128" t="s">
        <v>137</v>
      </c>
      <c r="K124" s="128" t="s">
        <v>18</v>
      </c>
      <c r="L124" s="128" t="s">
        <v>117</v>
      </c>
      <c r="M124" s="128" t="s">
        <v>9</v>
      </c>
      <c r="N124" s="128" t="s">
        <v>52</v>
      </c>
      <c r="O124" s="128" t="s">
        <v>9</v>
      </c>
      <c r="P124" s="128" t="s">
        <v>7</v>
      </c>
      <c r="Q124" s="128" t="s">
        <v>271</v>
      </c>
      <c r="R124" s="128" t="s">
        <v>5</v>
      </c>
      <c r="S124" s="128" t="s">
        <v>281</v>
      </c>
      <c r="T124" s="128" t="s">
        <v>756</v>
      </c>
      <c r="U124" s="128">
        <v>500</v>
      </c>
      <c r="V124" s="128">
        <v>2000</v>
      </c>
      <c r="W124" s="128">
        <v>7000</v>
      </c>
      <c r="X124" s="128" t="s">
        <v>718</v>
      </c>
      <c r="Y124" s="128">
        <v>0</v>
      </c>
      <c r="Z124" s="128">
        <v>0</v>
      </c>
      <c r="AA124" s="128">
        <v>7000</v>
      </c>
      <c r="AB124" s="128">
        <v>7000</v>
      </c>
      <c r="AC124" s="128" t="s">
        <v>5</v>
      </c>
      <c r="AD124" s="128">
        <v>2500</v>
      </c>
      <c r="AE124" s="128" t="s">
        <v>5</v>
      </c>
      <c r="AF124" s="128" t="s">
        <v>383</v>
      </c>
      <c r="AG124" s="128" t="s">
        <v>105</v>
      </c>
      <c r="AH124" s="128" t="s">
        <v>365</v>
      </c>
      <c r="AI124" s="128" t="s">
        <v>289</v>
      </c>
      <c r="AJ124" s="128" t="s">
        <v>126</v>
      </c>
      <c r="AK124" s="128" t="s">
        <v>4</v>
      </c>
      <c r="AL124" s="128" t="s">
        <v>2</v>
      </c>
      <c r="AM124" s="128" t="s">
        <v>4</v>
      </c>
      <c r="AN124" s="128" t="s">
        <v>260</v>
      </c>
      <c r="AO124" s="128" t="s">
        <v>2</v>
      </c>
      <c r="AP124" s="128" t="s">
        <v>3</v>
      </c>
      <c r="AQ124" s="128" t="s">
        <v>730</v>
      </c>
      <c r="AR124" s="128" t="s">
        <v>3</v>
      </c>
    </row>
    <row r="125" spans="1:45" x14ac:dyDescent="0.2">
      <c r="A125" s="128">
        <v>124</v>
      </c>
      <c r="B125" s="128">
        <v>28</v>
      </c>
      <c r="C125" s="128" t="s">
        <v>99</v>
      </c>
      <c r="D125" s="128">
        <v>2015</v>
      </c>
      <c r="E125" s="128">
        <v>34</v>
      </c>
      <c r="F125" s="128" t="s">
        <v>298</v>
      </c>
      <c r="G125" s="128">
        <v>-9.06E-2</v>
      </c>
      <c r="H125" s="128" t="s">
        <v>19</v>
      </c>
      <c r="I125" s="128" t="s">
        <v>59</v>
      </c>
      <c r="J125" s="128" t="s">
        <v>137</v>
      </c>
      <c r="K125" s="128" t="s">
        <v>18</v>
      </c>
      <c r="L125" s="128" t="s">
        <v>117</v>
      </c>
      <c r="M125" s="128" t="s">
        <v>9</v>
      </c>
      <c r="N125" s="128" t="s">
        <v>52</v>
      </c>
      <c r="O125" s="128" t="s">
        <v>9</v>
      </c>
      <c r="P125" s="128" t="s">
        <v>7</v>
      </c>
      <c r="Q125" s="128" t="s">
        <v>271</v>
      </c>
      <c r="R125" s="128" t="s">
        <v>5</v>
      </c>
      <c r="S125" s="128" t="s">
        <v>281</v>
      </c>
      <c r="T125" s="128" t="s">
        <v>756</v>
      </c>
      <c r="U125" s="128">
        <v>500</v>
      </c>
      <c r="V125" s="128">
        <v>2000</v>
      </c>
      <c r="W125" s="128">
        <v>15000</v>
      </c>
      <c r="X125" s="128" t="s">
        <v>718</v>
      </c>
      <c r="Y125" s="128">
        <v>0</v>
      </c>
      <c r="Z125" s="128">
        <v>0</v>
      </c>
      <c r="AA125" s="128">
        <v>15000</v>
      </c>
      <c r="AB125" s="128">
        <v>15000</v>
      </c>
      <c r="AC125" s="128" t="s">
        <v>5</v>
      </c>
      <c r="AD125" s="128">
        <v>2500</v>
      </c>
      <c r="AE125" s="128" t="s">
        <v>5</v>
      </c>
      <c r="AF125" s="128" t="s">
        <v>383</v>
      </c>
      <c r="AG125" s="128" t="s">
        <v>105</v>
      </c>
      <c r="AH125" s="128" t="s">
        <v>365</v>
      </c>
      <c r="AI125" s="128" t="s">
        <v>289</v>
      </c>
      <c r="AJ125" s="128" t="s">
        <v>126</v>
      </c>
      <c r="AK125" s="128" t="s">
        <v>4</v>
      </c>
      <c r="AL125" s="128" t="s">
        <v>2</v>
      </c>
      <c r="AM125" s="128" t="s">
        <v>4</v>
      </c>
      <c r="AN125" s="128" t="s">
        <v>261</v>
      </c>
      <c r="AO125" s="128" t="s">
        <v>2</v>
      </c>
      <c r="AP125" s="128" t="s">
        <v>3</v>
      </c>
      <c r="AQ125" s="128" t="s">
        <v>730</v>
      </c>
      <c r="AR125" s="128" t="s">
        <v>3</v>
      </c>
    </row>
    <row r="126" spans="1:45" x14ac:dyDescent="0.2">
      <c r="A126" s="128">
        <v>125</v>
      </c>
      <c r="B126" s="128">
        <v>28</v>
      </c>
      <c r="C126" s="128" t="s">
        <v>99</v>
      </c>
      <c r="D126" s="128">
        <v>2015</v>
      </c>
      <c r="E126" s="128">
        <v>30</v>
      </c>
      <c r="F126" s="128" t="s">
        <v>298</v>
      </c>
      <c r="G126" s="128">
        <v>-0.26869999999999999</v>
      </c>
      <c r="H126" s="128" t="s">
        <v>19</v>
      </c>
      <c r="I126" s="128" t="s">
        <v>59</v>
      </c>
      <c r="J126" s="128" t="s">
        <v>137</v>
      </c>
      <c r="K126" s="128" t="s">
        <v>18</v>
      </c>
      <c r="L126" s="128" t="s">
        <v>117</v>
      </c>
      <c r="M126" s="128" t="s">
        <v>9</v>
      </c>
      <c r="N126" s="128" t="s">
        <v>52</v>
      </c>
      <c r="O126" s="128" t="s">
        <v>9</v>
      </c>
      <c r="P126" s="128" t="s">
        <v>7</v>
      </c>
      <c r="Q126" s="128" t="s">
        <v>271</v>
      </c>
      <c r="R126" s="128" t="s">
        <v>5</v>
      </c>
      <c r="S126" s="128" t="s">
        <v>281</v>
      </c>
      <c r="T126" s="128" t="s">
        <v>756</v>
      </c>
      <c r="U126" s="128">
        <v>500</v>
      </c>
      <c r="V126" s="128">
        <v>2000</v>
      </c>
      <c r="W126" s="128">
        <v>15000</v>
      </c>
      <c r="X126" s="128" t="s">
        <v>718</v>
      </c>
      <c r="Y126" s="128">
        <v>0</v>
      </c>
      <c r="Z126" s="128">
        <v>0</v>
      </c>
      <c r="AA126" s="128">
        <v>15000</v>
      </c>
      <c r="AB126" s="128">
        <v>15000</v>
      </c>
      <c r="AC126" s="128" t="s">
        <v>5</v>
      </c>
      <c r="AD126" s="128">
        <v>2500</v>
      </c>
      <c r="AE126" s="128" t="s">
        <v>5</v>
      </c>
      <c r="AF126" s="128" t="s">
        <v>383</v>
      </c>
      <c r="AG126" s="128" t="s">
        <v>128</v>
      </c>
      <c r="AH126" s="128" t="s">
        <v>364</v>
      </c>
      <c r="AI126" s="128" t="s">
        <v>289</v>
      </c>
      <c r="AJ126" s="128" t="s">
        <v>126</v>
      </c>
      <c r="AK126" s="128" t="s">
        <v>4</v>
      </c>
      <c r="AL126" s="128" t="s">
        <v>2</v>
      </c>
      <c r="AM126" s="128" t="s">
        <v>4</v>
      </c>
      <c r="AN126" s="128" t="s">
        <v>260</v>
      </c>
      <c r="AO126" s="128" t="s">
        <v>2</v>
      </c>
      <c r="AP126" s="128" t="s">
        <v>3</v>
      </c>
      <c r="AQ126" s="128" t="s">
        <v>730</v>
      </c>
      <c r="AR126" s="128" t="s">
        <v>3</v>
      </c>
    </row>
    <row r="127" spans="1:45" x14ac:dyDescent="0.2">
      <c r="A127" s="128">
        <v>126</v>
      </c>
      <c r="B127" s="128">
        <v>28</v>
      </c>
      <c r="C127" s="128" t="s">
        <v>99</v>
      </c>
      <c r="D127" s="128">
        <v>2015</v>
      </c>
      <c r="E127" s="128">
        <v>34</v>
      </c>
      <c r="F127" s="128" t="s">
        <v>298</v>
      </c>
      <c r="G127" s="128">
        <v>-3.9899999999999998E-2</v>
      </c>
      <c r="H127" s="128" t="s">
        <v>19</v>
      </c>
      <c r="I127" s="128" t="s">
        <v>59</v>
      </c>
      <c r="J127" s="128" t="s">
        <v>137</v>
      </c>
      <c r="K127" s="128" t="s">
        <v>18</v>
      </c>
      <c r="L127" s="128" t="s">
        <v>117</v>
      </c>
      <c r="M127" s="128" t="s">
        <v>9</v>
      </c>
      <c r="N127" s="128" t="s">
        <v>52</v>
      </c>
      <c r="O127" s="128" t="s">
        <v>9</v>
      </c>
      <c r="P127" s="128" t="s">
        <v>7</v>
      </c>
      <c r="Q127" s="128" t="s">
        <v>271</v>
      </c>
      <c r="R127" s="128" t="s">
        <v>5</v>
      </c>
      <c r="S127" s="128" t="s">
        <v>281</v>
      </c>
      <c r="T127" s="128" t="s">
        <v>756</v>
      </c>
      <c r="U127" s="128">
        <v>500</v>
      </c>
      <c r="V127" s="128">
        <v>2000</v>
      </c>
      <c r="W127" s="128">
        <v>15000</v>
      </c>
      <c r="X127" s="128" t="s">
        <v>718</v>
      </c>
      <c r="Y127" s="128">
        <v>0</v>
      </c>
      <c r="Z127" s="128">
        <v>0</v>
      </c>
      <c r="AA127" s="128">
        <v>15000</v>
      </c>
      <c r="AB127" s="128">
        <v>15000</v>
      </c>
      <c r="AC127" s="128" t="s">
        <v>5</v>
      </c>
      <c r="AD127" s="128">
        <v>2500</v>
      </c>
      <c r="AE127" s="128" t="s">
        <v>5</v>
      </c>
      <c r="AF127" s="128" t="s">
        <v>383</v>
      </c>
      <c r="AG127" s="128" t="s">
        <v>128</v>
      </c>
      <c r="AH127" s="128" t="s">
        <v>364</v>
      </c>
      <c r="AI127" s="128" t="s">
        <v>289</v>
      </c>
      <c r="AJ127" s="128" t="s">
        <v>126</v>
      </c>
      <c r="AK127" s="128" t="s">
        <v>4</v>
      </c>
      <c r="AL127" s="128" t="s">
        <v>2</v>
      </c>
      <c r="AM127" s="128" t="s">
        <v>4</v>
      </c>
      <c r="AN127" s="128" t="s">
        <v>261</v>
      </c>
      <c r="AO127" s="128" t="s">
        <v>2</v>
      </c>
      <c r="AP127" s="128" t="s">
        <v>3</v>
      </c>
      <c r="AQ127" s="128" t="s">
        <v>730</v>
      </c>
      <c r="AR127" s="128" t="s">
        <v>3</v>
      </c>
    </row>
    <row r="128" spans="1:45" x14ac:dyDescent="0.2">
      <c r="A128" s="128">
        <v>127</v>
      </c>
      <c r="B128" s="128">
        <v>28</v>
      </c>
      <c r="C128" s="128" t="s">
        <v>99</v>
      </c>
      <c r="D128" s="128">
        <v>2015</v>
      </c>
      <c r="E128" s="128">
        <v>30</v>
      </c>
      <c r="F128" s="128" t="s">
        <v>298</v>
      </c>
      <c r="G128" s="128">
        <v>0.158</v>
      </c>
      <c r="H128" s="128" t="s">
        <v>19</v>
      </c>
      <c r="I128" s="128" t="s">
        <v>59</v>
      </c>
      <c r="J128" s="128" t="s">
        <v>137</v>
      </c>
      <c r="K128" s="128" t="s">
        <v>18</v>
      </c>
      <c r="L128" s="128" t="s">
        <v>117</v>
      </c>
      <c r="M128" s="128" t="s">
        <v>9</v>
      </c>
      <c r="N128" s="128" t="s">
        <v>52</v>
      </c>
      <c r="O128" s="128" t="s">
        <v>9</v>
      </c>
      <c r="P128" s="128" t="s">
        <v>7</v>
      </c>
      <c r="Q128" s="128" t="s">
        <v>271</v>
      </c>
      <c r="R128" s="128" t="s">
        <v>5</v>
      </c>
      <c r="S128" s="128" t="s">
        <v>281</v>
      </c>
      <c r="T128" s="128" t="s">
        <v>756</v>
      </c>
      <c r="U128" s="128">
        <v>500</v>
      </c>
      <c r="V128" s="128">
        <v>2000</v>
      </c>
      <c r="W128" s="128">
        <v>15000</v>
      </c>
      <c r="X128" s="128" t="s">
        <v>718</v>
      </c>
      <c r="Y128" s="128">
        <v>0</v>
      </c>
      <c r="Z128" s="128">
        <v>0</v>
      </c>
      <c r="AA128" s="128">
        <v>15000</v>
      </c>
      <c r="AB128" s="128">
        <v>15000</v>
      </c>
      <c r="AC128" s="128" t="s">
        <v>5</v>
      </c>
      <c r="AD128" s="128">
        <v>2500</v>
      </c>
      <c r="AE128" s="128" t="s">
        <v>5</v>
      </c>
      <c r="AF128" s="128" t="s">
        <v>382</v>
      </c>
      <c r="AG128" s="128" t="s">
        <v>262</v>
      </c>
      <c r="AH128" s="128" t="s">
        <v>369</v>
      </c>
      <c r="AI128" s="128" t="s">
        <v>289</v>
      </c>
      <c r="AJ128" s="128" t="s">
        <v>11</v>
      </c>
      <c r="AK128" s="128" t="s">
        <v>4</v>
      </c>
      <c r="AL128" s="128" t="s">
        <v>2</v>
      </c>
      <c r="AM128" s="128" t="s">
        <v>4</v>
      </c>
      <c r="AN128" s="128" t="s">
        <v>260</v>
      </c>
      <c r="AO128" s="128" t="s">
        <v>2</v>
      </c>
      <c r="AP128" s="128" t="s">
        <v>3</v>
      </c>
      <c r="AQ128" s="128" t="s">
        <v>730</v>
      </c>
      <c r="AR128" s="128" t="s">
        <v>3</v>
      </c>
    </row>
    <row r="129" spans="1:44" x14ac:dyDescent="0.2">
      <c r="A129" s="128">
        <v>128</v>
      </c>
      <c r="B129" s="128">
        <v>28</v>
      </c>
      <c r="C129" s="128" t="s">
        <v>99</v>
      </c>
      <c r="D129" s="128">
        <v>2015</v>
      </c>
      <c r="E129" s="128">
        <v>34</v>
      </c>
      <c r="F129" s="128" t="s">
        <v>298</v>
      </c>
      <c r="G129" s="128">
        <v>0.121</v>
      </c>
      <c r="H129" s="128" t="s">
        <v>19</v>
      </c>
      <c r="I129" s="128" t="s">
        <v>59</v>
      </c>
      <c r="J129" s="128" t="s">
        <v>137</v>
      </c>
      <c r="K129" s="128" t="s">
        <v>18</v>
      </c>
      <c r="L129" s="128" t="s">
        <v>117</v>
      </c>
      <c r="M129" s="128" t="s">
        <v>9</v>
      </c>
      <c r="N129" s="128" t="s">
        <v>52</v>
      </c>
      <c r="O129" s="128" t="s">
        <v>9</v>
      </c>
      <c r="P129" s="128" t="s">
        <v>7</v>
      </c>
      <c r="Q129" s="128" t="s">
        <v>271</v>
      </c>
      <c r="R129" s="128" t="s">
        <v>5</v>
      </c>
      <c r="S129" s="128" t="s">
        <v>281</v>
      </c>
      <c r="T129" s="128" t="s">
        <v>756</v>
      </c>
      <c r="U129" s="128">
        <v>500</v>
      </c>
      <c r="V129" s="128">
        <v>2000</v>
      </c>
      <c r="W129" s="128">
        <v>7000</v>
      </c>
      <c r="X129" s="128" t="s">
        <v>718</v>
      </c>
      <c r="Y129" s="128">
        <v>0</v>
      </c>
      <c r="Z129" s="128">
        <v>0</v>
      </c>
      <c r="AA129" s="128">
        <v>7000</v>
      </c>
      <c r="AB129" s="128">
        <v>7000</v>
      </c>
      <c r="AC129" s="128" t="s">
        <v>5</v>
      </c>
      <c r="AD129" s="128">
        <v>2500</v>
      </c>
      <c r="AE129" s="128" t="s">
        <v>5</v>
      </c>
      <c r="AF129" s="128" t="s">
        <v>382</v>
      </c>
      <c r="AG129" s="128" t="s">
        <v>262</v>
      </c>
      <c r="AH129" s="128" t="s">
        <v>369</v>
      </c>
      <c r="AI129" s="128" t="s">
        <v>289</v>
      </c>
      <c r="AJ129" s="128" t="s">
        <v>11</v>
      </c>
      <c r="AK129" s="128" t="s">
        <v>4</v>
      </c>
      <c r="AL129" s="128" t="s">
        <v>2</v>
      </c>
      <c r="AM129" s="128" t="s">
        <v>4</v>
      </c>
      <c r="AN129" s="128" t="s">
        <v>261</v>
      </c>
      <c r="AO129" s="128" t="s">
        <v>2</v>
      </c>
      <c r="AP129" s="128" t="s">
        <v>3</v>
      </c>
      <c r="AQ129" s="128" t="s">
        <v>730</v>
      </c>
      <c r="AR129" s="128" t="s">
        <v>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9"/>
  <sheetViews>
    <sheetView workbookViewId="0">
      <selection activeCell="J23" sqref="J23"/>
    </sheetView>
  </sheetViews>
  <sheetFormatPr baseColWidth="10" defaultColWidth="10.83203125" defaultRowHeight="15" x14ac:dyDescent="0.2"/>
  <cols>
    <col min="1" max="1" width="10.83203125" style="7"/>
    <col min="2" max="2" width="34.5" style="3" bestFit="1" customWidth="1"/>
    <col min="3" max="3" width="8.33203125" style="3" bestFit="1" customWidth="1"/>
    <col min="4" max="4" width="3" style="3" bestFit="1" customWidth="1"/>
    <col min="5" max="5" width="12.6640625" style="7" bestFit="1" customWidth="1"/>
    <col min="6" max="6" width="5" style="7" bestFit="1" customWidth="1"/>
    <col min="7" max="7" width="12" style="7" bestFit="1" customWidth="1"/>
    <col min="8" max="16384" width="10.83203125" style="7"/>
  </cols>
  <sheetData>
    <row r="1" spans="1:9" s="89" customFormat="1" x14ac:dyDescent="0.2">
      <c r="A1" s="33"/>
      <c r="B1" s="33" t="s">
        <v>69</v>
      </c>
      <c r="C1" s="33" t="s">
        <v>82</v>
      </c>
      <c r="D1" s="33" t="s">
        <v>72</v>
      </c>
      <c r="E1" s="33" t="s">
        <v>19</v>
      </c>
      <c r="F1" s="33" t="s">
        <v>4</v>
      </c>
      <c r="G1" s="33" t="s">
        <v>287</v>
      </c>
    </row>
    <row r="2" spans="1:9" x14ac:dyDescent="0.2">
      <c r="A2" s="129">
        <v>1</v>
      </c>
      <c r="B2" s="129" t="s">
        <v>85</v>
      </c>
      <c r="C2" s="129">
        <v>2015</v>
      </c>
      <c r="D2" s="129">
        <v>3</v>
      </c>
      <c r="E2" s="129">
        <v>0.23869631766666699</v>
      </c>
      <c r="F2" s="129">
        <v>34</v>
      </c>
      <c r="G2" s="129">
        <v>2.6948314930294599E-2</v>
      </c>
      <c r="I2" s="2" t="s">
        <v>292</v>
      </c>
    </row>
    <row r="3" spans="1:9" x14ac:dyDescent="0.2">
      <c r="A3" s="129">
        <v>2</v>
      </c>
      <c r="B3" s="129" t="s">
        <v>213</v>
      </c>
      <c r="C3" s="129">
        <v>2011</v>
      </c>
      <c r="D3" s="129">
        <v>4</v>
      </c>
      <c r="E3" s="129">
        <v>0.58716522376584901</v>
      </c>
      <c r="F3" s="129">
        <v>22</v>
      </c>
      <c r="G3" s="129">
        <v>2.0444548865190499E-2</v>
      </c>
    </row>
    <row r="4" spans="1:9" x14ac:dyDescent="0.2">
      <c r="A4" s="129">
        <v>3</v>
      </c>
      <c r="B4" s="129" t="s">
        <v>720</v>
      </c>
      <c r="C4" s="129">
        <v>2018</v>
      </c>
      <c r="D4" s="129">
        <v>5</v>
      </c>
      <c r="E4" s="129">
        <v>-2.7E-2</v>
      </c>
      <c r="F4" s="129">
        <v>30</v>
      </c>
      <c r="G4" s="129">
        <v>3.4432501084172402E-2</v>
      </c>
      <c r="I4" s="126" t="s">
        <v>73</v>
      </c>
    </row>
    <row r="5" spans="1:9" x14ac:dyDescent="0.2">
      <c r="A5" s="129">
        <v>4</v>
      </c>
      <c r="B5" s="129" t="s">
        <v>724</v>
      </c>
      <c r="C5" s="129">
        <v>2018</v>
      </c>
      <c r="D5" s="129">
        <v>6</v>
      </c>
      <c r="E5" s="129">
        <v>-0.16600000000000001</v>
      </c>
      <c r="F5" s="129">
        <v>38</v>
      </c>
      <c r="G5" s="129">
        <v>2.55580360307027E-2</v>
      </c>
      <c r="I5" s="126" t="s">
        <v>70</v>
      </c>
    </row>
    <row r="6" spans="1:9" x14ac:dyDescent="0.2">
      <c r="A6" s="129">
        <v>5</v>
      </c>
      <c r="B6" s="129" t="s">
        <v>87</v>
      </c>
      <c r="C6" s="129">
        <v>2012</v>
      </c>
      <c r="D6" s="129">
        <v>7</v>
      </c>
      <c r="E6" s="129">
        <v>0.34877615792802202</v>
      </c>
      <c r="F6" s="129">
        <v>96</v>
      </c>
      <c r="G6" s="129">
        <v>8.1211351865028997E-3</v>
      </c>
      <c r="I6" s="126" t="s">
        <v>842</v>
      </c>
    </row>
    <row r="7" spans="1:9" x14ac:dyDescent="0.2">
      <c r="A7" s="129">
        <v>6</v>
      </c>
      <c r="B7" s="129" t="s">
        <v>106</v>
      </c>
      <c r="C7" s="129">
        <v>2019</v>
      </c>
      <c r="D7" s="129">
        <v>8</v>
      </c>
      <c r="E7" s="129">
        <v>0.16008331164323999</v>
      </c>
      <c r="F7" s="129">
        <v>70</v>
      </c>
      <c r="G7" s="129">
        <v>1.37594694595813E-2</v>
      </c>
      <c r="I7" s="126" t="s">
        <v>881</v>
      </c>
    </row>
    <row r="8" spans="1:9" x14ac:dyDescent="0.2">
      <c r="A8" s="129">
        <v>7</v>
      </c>
      <c r="B8" s="129" t="s">
        <v>676</v>
      </c>
      <c r="C8" s="129">
        <v>2010</v>
      </c>
      <c r="D8" s="129">
        <v>9</v>
      </c>
      <c r="E8" s="129">
        <v>0.26944387170614997</v>
      </c>
      <c r="F8" s="129">
        <v>40</v>
      </c>
      <c r="G8" s="129">
        <v>2.2053096410256399E-2</v>
      </c>
      <c r="I8" s="126" t="s">
        <v>74</v>
      </c>
    </row>
    <row r="9" spans="1:9" x14ac:dyDescent="0.2">
      <c r="A9" s="129">
        <v>8</v>
      </c>
      <c r="B9" s="129" t="s">
        <v>684</v>
      </c>
      <c r="C9" s="129">
        <v>2001</v>
      </c>
      <c r="D9" s="129">
        <v>10</v>
      </c>
      <c r="E9" s="129">
        <v>0.19221588529567499</v>
      </c>
      <c r="F9" s="129">
        <v>41</v>
      </c>
      <c r="G9" s="129">
        <v>2.3186779593502699E-2</v>
      </c>
      <c r="I9" s="126" t="s">
        <v>75</v>
      </c>
    </row>
    <row r="10" spans="1:9" x14ac:dyDescent="0.2">
      <c r="A10" s="129">
        <v>9</v>
      </c>
      <c r="B10" s="129" t="s">
        <v>751</v>
      </c>
      <c r="C10" s="129">
        <v>2018</v>
      </c>
      <c r="D10" s="129">
        <v>11</v>
      </c>
      <c r="E10" s="129">
        <v>-0.21503488089145001</v>
      </c>
      <c r="F10" s="129">
        <v>10</v>
      </c>
      <c r="G10" s="129">
        <v>0.1010731264</v>
      </c>
      <c r="I10" s="125"/>
    </row>
    <row r="11" spans="1:9" x14ac:dyDescent="0.2">
      <c r="A11" s="129">
        <v>10</v>
      </c>
      <c r="B11" s="129" t="s">
        <v>113</v>
      </c>
      <c r="C11" s="129">
        <v>2015</v>
      </c>
      <c r="D11" s="129">
        <v>13</v>
      </c>
      <c r="E11" s="129">
        <v>6.1142959843808201E-2</v>
      </c>
      <c r="F11" s="129">
        <v>20</v>
      </c>
      <c r="G11" s="129">
        <v>5.2238792264092199E-2</v>
      </c>
      <c r="I11" s="126" t="s">
        <v>76</v>
      </c>
    </row>
    <row r="12" spans="1:9" x14ac:dyDescent="0.2">
      <c r="A12" s="129">
        <v>11</v>
      </c>
      <c r="B12" s="129" t="s">
        <v>154</v>
      </c>
      <c r="C12" s="129">
        <v>2013</v>
      </c>
      <c r="D12" s="129">
        <v>15</v>
      </c>
      <c r="E12" s="129">
        <v>0.323835349110213</v>
      </c>
      <c r="F12" s="129">
        <v>31</v>
      </c>
      <c r="G12" s="129">
        <v>2.6708630346903701E-2</v>
      </c>
      <c r="I12" s="126" t="s">
        <v>70</v>
      </c>
    </row>
    <row r="13" spans="1:9" x14ac:dyDescent="0.2">
      <c r="A13" s="129">
        <v>12</v>
      </c>
      <c r="B13" s="129" t="s">
        <v>731</v>
      </c>
      <c r="C13" s="129">
        <v>2017</v>
      </c>
      <c r="D13" s="129">
        <v>17</v>
      </c>
      <c r="E13" s="129">
        <v>7.8776658375193306E-2</v>
      </c>
      <c r="F13" s="129">
        <v>76</v>
      </c>
      <c r="G13" s="129">
        <v>1.31683598356173E-2</v>
      </c>
      <c r="I13" s="126" t="s">
        <v>882</v>
      </c>
    </row>
    <row r="14" spans="1:9" x14ac:dyDescent="0.2">
      <c r="A14" s="129">
        <v>13</v>
      </c>
      <c r="B14" s="129" t="s">
        <v>801</v>
      </c>
      <c r="C14" s="129">
        <v>2017</v>
      </c>
      <c r="D14" s="129">
        <v>18</v>
      </c>
      <c r="E14" s="129">
        <v>6.00444279957211E-2</v>
      </c>
      <c r="F14" s="129">
        <v>40</v>
      </c>
      <c r="G14" s="129">
        <v>2.5456470045173801E-2</v>
      </c>
      <c r="I14" s="126" t="s">
        <v>883</v>
      </c>
    </row>
    <row r="15" spans="1:9" x14ac:dyDescent="0.2">
      <c r="A15" s="129">
        <v>14</v>
      </c>
      <c r="B15" s="129" t="s">
        <v>91</v>
      </c>
      <c r="C15" s="129">
        <v>2014</v>
      </c>
      <c r="D15" s="129">
        <v>19</v>
      </c>
      <c r="E15" s="129">
        <v>9.5730686642338997E-2</v>
      </c>
      <c r="F15" s="129">
        <v>19</v>
      </c>
      <c r="G15" s="129">
        <v>5.4541958713565999E-2</v>
      </c>
      <c r="I15" s="9"/>
    </row>
    <row r="16" spans="1:9" x14ac:dyDescent="0.2">
      <c r="A16" s="129">
        <v>15</v>
      </c>
      <c r="B16" s="129" t="s">
        <v>338</v>
      </c>
      <c r="C16" s="129">
        <v>2016</v>
      </c>
      <c r="D16" s="129">
        <v>20</v>
      </c>
      <c r="E16" s="129">
        <v>0.34016802570830501</v>
      </c>
      <c r="F16" s="129">
        <v>32</v>
      </c>
      <c r="G16" s="129">
        <v>2.5224555628703099E-2</v>
      </c>
      <c r="I16" s="9"/>
    </row>
    <row r="17" spans="1:9" x14ac:dyDescent="0.2">
      <c r="A17" s="129">
        <v>16</v>
      </c>
      <c r="B17" s="129" t="s">
        <v>243</v>
      </c>
      <c r="C17" s="129">
        <v>2008</v>
      </c>
      <c r="D17" s="129">
        <v>21</v>
      </c>
      <c r="E17" s="129">
        <v>-4.3639431710323598E-2</v>
      </c>
      <c r="F17" s="129">
        <v>29</v>
      </c>
      <c r="G17" s="129">
        <v>3.5578386669262899E-2</v>
      </c>
      <c r="I17" s="2" t="s">
        <v>100</v>
      </c>
    </row>
    <row r="18" spans="1:9" x14ac:dyDescent="0.2">
      <c r="A18" s="129">
        <v>17</v>
      </c>
      <c r="B18" s="129" t="s">
        <v>93</v>
      </c>
      <c r="C18" s="129">
        <v>2013</v>
      </c>
      <c r="D18" s="129">
        <v>22</v>
      </c>
      <c r="E18" s="129">
        <v>0.28144271175498597</v>
      </c>
      <c r="F18" s="129">
        <v>38</v>
      </c>
      <c r="G18" s="129">
        <v>2.29149790297297E-2</v>
      </c>
    </row>
    <row r="19" spans="1:9" x14ac:dyDescent="0.2">
      <c r="A19" s="129">
        <v>18</v>
      </c>
      <c r="B19" s="129" t="s">
        <v>94</v>
      </c>
      <c r="C19" s="129">
        <v>2013</v>
      </c>
      <c r="D19" s="129">
        <v>23</v>
      </c>
      <c r="E19" s="129">
        <v>0.32571459899734301</v>
      </c>
      <c r="F19" s="129">
        <v>29</v>
      </c>
      <c r="G19" s="129">
        <v>2.8538396003571401E-2</v>
      </c>
      <c r="I19" s="57" t="s">
        <v>884</v>
      </c>
    </row>
    <row r="20" spans="1:9" x14ac:dyDescent="0.2">
      <c r="A20" s="129">
        <v>19</v>
      </c>
      <c r="B20" s="129" t="s">
        <v>644</v>
      </c>
      <c r="C20" s="129">
        <v>2018</v>
      </c>
      <c r="D20" s="129">
        <v>24</v>
      </c>
      <c r="E20" s="129">
        <v>0.33836370963801699</v>
      </c>
      <c r="F20" s="129">
        <v>10</v>
      </c>
      <c r="G20" s="129">
        <v>8.7125328899999993E-2</v>
      </c>
      <c r="I20" s="57" t="s">
        <v>885</v>
      </c>
    </row>
    <row r="21" spans="1:9" x14ac:dyDescent="0.2">
      <c r="A21" s="129">
        <v>20</v>
      </c>
      <c r="B21" s="129" t="s">
        <v>95</v>
      </c>
      <c r="C21" s="129">
        <v>2012</v>
      </c>
      <c r="D21" s="129">
        <v>25</v>
      </c>
      <c r="E21" s="129">
        <v>2.78333333333333E-2</v>
      </c>
      <c r="F21" s="129">
        <v>28</v>
      </c>
      <c r="G21" s="129">
        <v>3.6979674491207197E-2</v>
      </c>
      <c r="I21" s="57" t="s">
        <v>886</v>
      </c>
    </row>
    <row r="22" spans="1:9" x14ac:dyDescent="0.2">
      <c r="A22" s="129">
        <v>21</v>
      </c>
      <c r="B22" s="129" t="s">
        <v>96</v>
      </c>
      <c r="C22" s="129">
        <v>2009</v>
      </c>
      <c r="D22" s="129">
        <v>26</v>
      </c>
      <c r="E22" s="129">
        <v>0.28586543620915</v>
      </c>
      <c r="F22" s="129">
        <v>50</v>
      </c>
      <c r="G22" s="129">
        <v>1.7208977704197301E-2</v>
      </c>
      <c r="I22" s="57" t="s">
        <v>887</v>
      </c>
    </row>
    <row r="23" spans="1:9" x14ac:dyDescent="0.2">
      <c r="A23" s="129">
        <v>22</v>
      </c>
      <c r="B23" s="129" t="s">
        <v>97</v>
      </c>
      <c r="C23" s="129">
        <v>2003</v>
      </c>
      <c r="D23" s="129">
        <v>27</v>
      </c>
      <c r="E23" s="129">
        <v>0.115348646891269</v>
      </c>
      <c r="F23" s="129">
        <v>61</v>
      </c>
      <c r="G23" s="129">
        <v>1.6226106843399001E-2</v>
      </c>
      <c r="I23" s="57" t="s">
        <v>888</v>
      </c>
    </row>
    <row r="24" spans="1:9" x14ac:dyDescent="0.2">
      <c r="A24" s="129">
        <v>23</v>
      </c>
      <c r="B24" s="129" t="s">
        <v>99</v>
      </c>
      <c r="C24" s="129">
        <v>2015</v>
      </c>
      <c r="D24" s="129">
        <v>28</v>
      </c>
      <c r="E24" s="129">
        <v>1.28166666666667E-2</v>
      </c>
      <c r="F24" s="129">
        <v>32</v>
      </c>
      <c r="G24" s="129">
        <v>3.2247467519185197E-2</v>
      </c>
    </row>
    <row r="25" spans="1:9" x14ac:dyDescent="0.2">
      <c r="A25" s="128"/>
      <c r="B25" s="128"/>
      <c r="C25" s="128"/>
      <c r="D25" s="128"/>
      <c r="E25" s="128"/>
      <c r="F25" s="128"/>
      <c r="G25" s="128"/>
    </row>
    <row r="26" spans="1:9" x14ac:dyDescent="0.2">
      <c r="A26" s="52"/>
      <c r="B26" s="52"/>
      <c r="C26" s="52"/>
      <c r="D26" s="52"/>
      <c r="E26" s="52"/>
      <c r="F26" s="52"/>
      <c r="G26" s="52"/>
      <c r="I26" s="2" t="s">
        <v>111</v>
      </c>
    </row>
    <row r="27" spans="1:9" x14ac:dyDescent="0.2">
      <c r="A27" s="52"/>
      <c r="B27" s="52"/>
      <c r="C27" s="52"/>
      <c r="D27" s="52"/>
      <c r="E27" s="52"/>
      <c r="F27" s="52"/>
      <c r="G27" s="52"/>
    </row>
    <row r="28" spans="1:9" x14ac:dyDescent="0.2">
      <c r="A28" s="52"/>
      <c r="B28" s="52"/>
      <c r="C28" s="52"/>
      <c r="D28" s="52"/>
      <c r="E28" s="52"/>
      <c r="F28" s="52"/>
      <c r="G28" s="52"/>
      <c r="I28" s="57" t="s">
        <v>101</v>
      </c>
    </row>
    <row r="29" spans="1:9" x14ac:dyDescent="0.2">
      <c r="A29" s="38"/>
      <c r="B29" s="38"/>
      <c r="C29" s="38"/>
      <c r="D29" s="38"/>
      <c r="E29" s="38"/>
      <c r="F29" s="38"/>
      <c r="G29" s="38"/>
      <c r="I29" s="24"/>
    </row>
    <row r="30" spans="1:9" x14ac:dyDescent="0.2">
      <c r="A30" s="38"/>
      <c r="B30" s="38"/>
      <c r="C30" s="38"/>
      <c r="D30" s="38"/>
      <c r="E30" s="38"/>
      <c r="F30" s="38"/>
      <c r="G30" s="38"/>
      <c r="I30" s="57" t="s">
        <v>889</v>
      </c>
    </row>
    <row r="31" spans="1:9" x14ac:dyDescent="0.2">
      <c r="A31" s="38"/>
      <c r="B31" s="38"/>
      <c r="C31" s="38"/>
      <c r="D31" s="38"/>
      <c r="E31" s="38"/>
      <c r="F31" s="38"/>
      <c r="G31" s="38"/>
    </row>
    <row r="32" spans="1:9" x14ac:dyDescent="0.2">
      <c r="A32" s="38"/>
      <c r="B32" s="38"/>
      <c r="C32" s="38"/>
      <c r="D32" s="38"/>
      <c r="E32" s="38"/>
      <c r="F32" s="38"/>
      <c r="G32" s="38"/>
    </row>
    <row r="33" spans="2:15" ht="16" x14ac:dyDescent="0.2">
      <c r="B33" s="5"/>
      <c r="C33" s="5"/>
      <c r="E33" s="10" t="s">
        <v>376</v>
      </c>
      <c r="F33" s="10">
        <f>AVERAGE(F2:F32)</f>
        <v>38.086956521739133</v>
      </c>
      <c r="I33" s="57" t="s">
        <v>102</v>
      </c>
    </row>
    <row r="34" spans="2:15" ht="16" x14ac:dyDescent="0.2">
      <c r="B34" s="6"/>
      <c r="C34" s="6"/>
      <c r="I34" s="24"/>
    </row>
    <row r="35" spans="2:15" ht="16" x14ac:dyDescent="0.2">
      <c r="B35" s="1"/>
      <c r="C35" s="1"/>
      <c r="I35" s="57" t="s">
        <v>103</v>
      </c>
    </row>
    <row r="36" spans="2:15" ht="16" x14ac:dyDescent="0.2">
      <c r="B36" s="5"/>
      <c r="C36" s="5"/>
      <c r="I36" s="57" t="s">
        <v>104</v>
      </c>
    </row>
    <row r="37" spans="2:15" x14ac:dyDescent="0.2">
      <c r="I37" s="24"/>
    </row>
    <row r="38" spans="2:15" x14ac:dyDescent="0.2">
      <c r="I38" s="57" t="s">
        <v>890</v>
      </c>
    </row>
    <row r="39" spans="2:15" x14ac:dyDescent="0.2">
      <c r="E39" s="38"/>
      <c r="F39" s="38"/>
      <c r="O39" s="8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J118"/>
  <sheetViews>
    <sheetView workbookViewId="0">
      <pane ySplit="2" topLeftCell="A75" activePane="bottomLeft" state="frozen"/>
      <selection pane="bottomLeft" activeCell="B101" sqref="A1:XFD1048576"/>
    </sheetView>
  </sheetViews>
  <sheetFormatPr baseColWidth="10" defaultColWidth="10.83203125" defaultRowHeight="15" x14ac:dyDescent="0.2"/>
  <cols>
    <col min="1" max="1" width="41.33203125" style="55" customWidth="1"/>
    <col min="2" max="2" width="66.1640625" style="99" bestFit="1" customWidth="1"/>
    <col min="3" max="3" width="4.6640625" style="97" customWidth="1"/>
    <col min="4" max="4" width="8.5" style="97" bestFit="1" customWidth="1"/>
    <col min="5" max="5" width="4" style="97" customWidth="1"/>
    <col min="6" max="6" width="12.1640625" style="55" customWidth="1"/>
    <col min="7" max="8" width="9" style="55" bestFit="1" customWidth="1"/>
    <col min="9" max="9" width="9" style="99" bestFit="1" customWidth="1"/>
    <col min="10" max="10" width="10.33203125" style="54" bestFit="1" customWidth="1"/>
    <col min="11" max="11" width="11.5" style="70" bestFit="1" customWidth="1"/>
    <col min="12" max="12" width="12.5" style="99" bestFit="1" customWidth="1"/>
    <col min="13" max="13" width="17.1640625" style="68" bestFit="1" customWidth="1"/>
    <col min="14" max="14" width="10.1640625" style="67" bestFit="1" customWidth="1"/>
    <col min="15" max="15" width="16.83203125" style="92" bestFit="1" customWidth="1"/>
    <col min="16" max="16" width="12.5" style="55" bestFit="1" customWidth="1"/>
    <col min="17" max="17" width="9" style="99" bestFit="1" customWidth="1"/>
    <col min="18" max="18" width="20.5" style="55" bestFit="1" customWidth="1"/>
    <col min="19" max="19" width="10.83203125" style="55"/>
    <col min="20" max="20" width="10.83203125" style="99"/>
    <col min="21" max="21" width="19.83203125" style="55" bestFit="1" customWidth="1"/>
    <col min="22" max="22" width="10.83203125" style="55"/>
    <col min="23" max="23" width="10.83203125" style="99"/>
    <col min="24" max="24" width="23.6640625" style="55" bestFit="1" customWidth="1"/>
    <col min="25" max="25" width="10.83203125" style="55"/>
    <col min="26" max="26" width="10.83203125" style="99"/>
    <col min="27" max="27" width="23.5" style="55" bestFit="1" customWidth="1"/>
    <col min="28" max="28" width="10.83203125" style="55"/>
    <col min="29" max="29" width="10.83203125" style="99"/>
    <col min="30" max="30" width="24.33203125" style="54" bestFit="1" customWidth="1"/>
    <col min="31" max="31" width="10.83203125" style="55"/>
    <col min="32" max="32" width="10.83203125" style="99"/>
    <col min="33" max="33" width="23.6640625" style="55" bestFit="1" customWidth="1"/>
    <col min="34" max="34" width="10.83203125" style="55"/>
    <col min="35" max="35" width="10.83203125" style="99"/>
    <col min="36" max="36" width="24.33203125" style="55" bestFit="1" customWidth="1"/>
    <col min="37" max="37" width="10.83203125" style="55"/>
    <col min="38" max="38" width="10.83203125" style="99"/>
    <col min="39" max="39" width="14.1640625" style="54" bestFit="1" customWidth="1"/>
    <col min="40" max="40" width="10.83203125" style="55"/>
    <col min="41" max="41" width="10.83203125" style="99"/>
    <col min="42" max="42" width="12" style="55" bestFit="1" customWidth="1"/>
    <col min="43" max="43" width="10.83203125" style="55"/>
    <col min="44" max="44" width="10.83203125" style="99"/>
    <col min="45" max="16384" width="10.83203125" style="55"/>
  </cols>
  <sheetData>
    <row r="1" spans="1:44" x14ac:dyDescent="0.2">
      <c r="A1" s="158" t="s">
        <v>337</v>
      </c>
      <c r="B1" s="159"/>
      <c r="C1" s="130"/>
      <c r="D1" s="99"/>
      <c r="F1" s="155" t="s">
        <v>402</v>
      </c>
      <c r="G1" s="156"/>
      <c r="H1" s="156"/>
      <c r="I1" s="157"/>
      <c r="J1" s="155" t="s">
        <v>100</v>
      </c>
      <c r="K1" s="156"/>
      <c r="L1" s="157"/>
      <c r="M1" s="160" t="s">
        <v>403</v>
      </c>
      <c r="N1" s="161"/>
      <c r="O1" s="155" t="s">
        <v>371</v>
      </c>
      <c r="P1" s="156"/>
      <c r="Q1" s="156"/>
      <c r="R1" s="155" t="s">
        <v>371</v>
      </c>
      <c r="S1" s="156"/>
      <c r="T1" s="156"/>
      <c r="U1" s="155" t="s">
        <v>371</v>
      </c>
      <c r="V1" s="156"/>
      <c r="W1" s="156"/>
      <c r="X1" s="155" t="s">
        <v>371</v>
      </c>
      <c r="Y1" s="156"/>
      <c r="Z1" s="156"/>
      <c r="AA1" s="155" t="s">
        <v>371</v>
      </c>
      <c r="AB1" s="156"/>
      <c r="AC1" s="156"/>
      <c r="AD1" s="155" t="s">
        <v>371</v>
      </c>
      <c r="AE1" s="156"/>
      <c r="AF1" s="157"/>
      <c r="AG1" s="155" t="s">
        <v>371</v>
      </c>
      <c r="AH1" s="156"/>
      <c r="AI1" s="157"/>
      <c r="AJ1" s="155" t="s">
        <v>371</v>
      </c>
      <c r="AK1" s="156"/>
      <c r="AL1" s="157"/>
      <c r="AM1" s="155" t="s">
        <v>371</v>
      </c>
      <c r="AN1" s="156"/>
      <c r="AO1" s="157"/>
      <c r="AP1" s="155" t="s">
        <v>371</v>
      </c>
      <c r="AQ1" s="156"/>
      <c r="AR1" s="157"/>
    </row>
    <row r="2" spans="1:44" s="89" customFormat="1" x14ac:dyDescent="0.2">
      <c r="A2" s="89" t="s">
        <v>316</v>
      </c>
      <c r="B2" s="98" t="s">
        <v>317</v>
      </c>
      <c r="C2" s="100" t="s">
        <v>4</v>
      </c>
      <c r="D2" s="100" t="s">
        <v>319</v>
      </c>
      <c r="E2" s="100" t="s">
        <v>511</v>
      </c>
      <c r="F2" s="89" t="s">
        <v>397</v>
      </c>
      <c r="G2" s="89" t="s">
        <v>370</v>
      </c>
      <c r="H2" s="89" t="s">
        <v>398</v>
      </c>
      <c r="I2" s="98" t="s">
        <v>399</v>
      </c>
      <c r="J2" s="89" t="s">
        <v>761</v>
      </c>
      <c r="K2" s="96" t="s">
        <v>374</v>
      </c>
      <c r="L2" s="98" t="s">
        <v>375</v>
      </c>
      <c r="M2" s="94" t="s">
        <v>508</v>
      </c>
      <c r="N2" s="103" t="s">
        <v>404</v>
      </c>
      <c r="O2" s="93" t="s">
        <v>377</v>
      </c>
      <c r="P2" s="89" t="s">
        <v>318</v>
      </c>
      <c r="Q2" s="98" t="s">
        <v>370</v>
      </c>
      <c r="R2" s="93" t="s">
        <v>377</v>
      </c>
      <c r="S2" s="89" t="s">
        <v>318</v>
      </c>
      <c r="T2" s="98" t="s">
        <v>370</v>
      </c>
      <c r="U2" s="93" t="s">
        <v>377</v>
      </c>
      <c r="V2" s="89" t="s">
        <v>318</v>
      </c>
      <c r="W2" s="98" t="s">
        <v>370</v>
      </c>
      <c r="X2" s="93" t="s">
        <v>377</v>
      </c>
      <c r="Y2" s="89" t="s">
        <v>318</v>
      </c>
      <c r="Z2" s="98" t="s">
        <v>370</v>
      </c>
      <c r="AA2" s="93" t="s">
        <v>377</v>
      </c>
      <c r="AB2" s="89" t="s">
        <v>318</v>
      </c>
      <c r="AC2" s="98" t="s">
        <v>370</v>
      </c>
      <c r="AD2" s="93" t="s">
        <v>377</v>
      </c>
      <c r="AE2" s="89" t="s">
        <v>318</v>
      </c>
      <c r="AF2" s="98" t="s">
        <v>370</v>
      </c>
      <c r="AG2" s="93" t="s">
        <v>377</v>
      </c>
      <c r="AH2" s="89" t="s">
        <v>318</v>
      </c>
      <c r="AI2" s="98" t="s">
        <v>370</v>
      </c>
      <c r="AJ2" s="93" t="s">
        <v>377</v>
      </c>
      <c r="AK2" s="89" t="s">
        <v>318</v>
      </c>
      <c r="AL2" s="98" t="s">
        <v>370</v>
      </c>
      <c r="AM2" s="93" t="s">
        <v>377</v>
      </c>
      <c r="AN2" s="89" t="s">
        <v>318</v>
      </c>
      <c r="AO2" s="98" t="s">
        <v>370</v>
      </c>
      <c r="AP2" s="93" t="s">
        <v>377</v>
      </c>
      <c r="AQ2" s="89" t="s">
        <v>318</v>
      </c>
      <c r="AR2" s="98" t="s">
        <v>370</v>
      </c>
    </row>
    <row r="3" spans="1:44" s="54" customFormat="1" x14ac:dyDescent="0.2">
      <c r="A3" s="54" t="s">
        <v>321</v>
      </c>
      <c r="B3" s="99" t="s">
        <v>64</v>
      </c>
      <c r="C3" s="97">
        <v>2</v>
      </c>
      <c r="D3" s="97">
        <f>SUMPRODUCT(COUNTIF(FMxEmp_Chosen!F1:F312,"f"))</f>
        <v>8</v>
      </c>
      <c r="E3" s="97">
        <v>1</v>
      </c>
      <c r="F3" s="90" t="s">
        <v>843</v>
      </c>
      <c r="G3" s="90">
        <v>2.9100000000000001E-2</v>
      </c>
      <c r="H3" s="90"/>
      <c r="I3" s="101"/>
      <c r="J3" s="90">
        <v>0</v>
      </c>
      <c r="K3" s="90">
        <v>0.02</v>
      </c>
      <c r="L3" s="101" t="s">
        <v>2</v>
      </c>
      <c r="M3" s="90" t="s">
        <v>860</v>
      </c>
      <c r="N3" s="90">
        <v>0.28820000000000001</v>
      </c>
      <c r="O3" s="95"/>
      <c r="P3" s="90"/>
      <c r="Q3" s="101"/>
      <c r="T3" s="99"/>
      <c r="W3" s="99"/>
      <c r="Z3" s="99"/>
      <c r="AC3" s="99"/>
      <c r="AF3" s="99"/>
      <c r="AI3" s="99"/>
      <c r="AL3" s="99"/>
      <c r="AO3" s="99"/>
      <c r="AR3" s="99"/>
    </row>
    <row r="4" spans="1:44" s="89" customFormat="1" x14ac:dyDescent="0.2">
      <c r="B4" s="98" t="s">
        <v>297</v>
      </c>
      <c r="C4" s="100">
        <v>2</v>
      </c>
      <c r="D4" s="100">
        <f>SUMPRODUCT(COUNTIF(FMxEmp_Chosen!F1:F312,"m"))</f>
        <v>10</v>
      </c>
      <c r="E4" s="100"/>
      <c r="F4" s="91">
        <v>5.5899999999999998E-2</v>
      </c>
      <c r="G4" s="91">
        <v>0.2049</v>
      </c>
      <c r="H4" s="91"/>
      <c r="I4" s="102"/>
      <c r="J4" s="91"/>
      <c r="K4" s="96"/>
      <c r="L4" s="98"/>
      <c r="M4" s="94"/>
      <c r="N4" s="103"/>
      <c r="O4" s="93"/>
      <c r="Q4" s="98"/>
      <c r="T4" s="98"/>
      <c r="W4" s="98"/>
      <c r="Z4" s="98"/>
      <c r="AC4" s="98"/>
      <c r="AF4" s="98"/>
      <c r="AI4" s="98"/>
      <c r="AL4" s="98"/>
      <c r="AO4" s="98"/>
      <c r="AR4" s="98"/>
    </row>
    <row r="5" spans="1:44" x14ac:dyDescent="0.2">
      <c r="A5" s="55" t="s">
        <v>17</v>
      </c>
      <c r="B5" s="99" t="s">
        <v>18</v>
      </c>
      <c r="C5" s="97">
        <v>18</v>
      </c>
      <c r="D5" s="97">
        <f>SUMPRODUCT(COUNTIF(FMxEmp_Chosen!K1:K312,"CS"))</f>
        <v>60</v>
      </c>
      <c r="E5" s="97">
        <v>5</v>
      </c>
      <c r="F5" s="90" t="s">
        <v>844</v>
      </c>
      <c r="G5" s="54" t="s">
        <v>320</v>
      </c>
      <c r="H5" s="90"/>
      <c r="I5" s="101"/>
      <c r="J5" s="90">
        <v>2.9000000000000001E-2</v>
      </c>
      <c r="K5" s="90">
        <v>53.25</v>
      </c>
      <c r="L5" s="101" t="s">
        <v>2</v>
      </c>
      <c r="M5" s="90" t="s">
        <v>861</v>
      </c>
      <c r="N5" s="90">
        <v>0.89870000000000005</v>
      </c>
      <c r="O5" s="95"/>
      <c r="P5" s="90"/>
      <c r="Q5" s="101"/>
      <c r="S5" s="90"/>
      <c r="T5" s="101"/>
      <c r="V5" s="90"/>
      <c r="W5" s="101"/>
      <c r="Y5" s="90"/>
      <c r="Z5" s="101"/>
      <c r="AC5" s="55"/>
      <c r="AD5" s="55"/>
      <c r="AF5" s="55"/>
      <c r="AI5" s="55"/>
      <c r="AL5" s="55"/>
      <c r="AM5" s="55"/>
      <c r="AO5" s="55"/>
      <c r="AR5" s="55"/>
    </row>
    <row r="6" spans="1:44" s="61" customFormat="1" x14ac:dyDescent="0.2">
      <c r="B6" s="104" t="s">
        <v>339</v>
      </c>
      <c r="C6" s="63">
        <v>1</v>
      </c>
      <c r="D6" s="97">
        <f>SUMPRODUCT(COUNTIF(FMxEmp_Chosen!K1:K313,"LF"))</f>
        <v>2</v>
      </c>
      <c r="E6" s="63"/>
      <c r="F6" s="90">
        <v>0.2213</v>
      </c>
      <c r="G6" s="90">
        <v>0.18909999999999999</v>
      </c>
      <c r="H6" s="90"/>
      <c r="I6" s="101"/>
      <c r="J6" s="111"/>
      <c r="K6" s="112"/>
      <c r="L6" s="104"/>
      <c r="M6" s="113"/>
      <c r="N6" s="114"/>
      <c r="O6" s="107"/>
      <c r="P6" s="90"/>
      <c r="Q6" s="101"/>
      <c r="S6" s="90"/>
      <c r="T6" s="101"/>
      <c r="V6" s="90"/>
      <c r="W6" s="101"/>
      <c r="Z6" s="104"/>
      <c r="AC6" s="104"/>
      <c r="AD6" s="107"/>
      <c r="AF6" s="104"/>
      <c r="AI6" s="104"/>
      <c r="AL6" s="104"/>
      <c r="AM6" s="107"/>
      <c r="AO6" s="104"/>
      <c r="AR6" s="104"/>
    </row>
    <row r="7" spans="1:44" s="61" customFormat="1" x14ac:dyDescent="0.2">
      <c r="B7" s="104" t="s">
        <v>26</v>
      </c>
      <c r="C7" s="63">
        <v>3</v>
      </c>
      <c r="D7" s="97">
        <f>SUMPRODUCT(COUNTIF(FMxEmp_Chosen!K1:K314,"LL"))</f>
        <v>5</v>
      </c>
      <c r="E7" s="63"/>
      <c r="F7" s="90" t="s">
        <v>845</v>
      </c>
      <c r="G7" s="90">
        <v>5.1999999999999998E-2</v>
      </c>
      <c r="H7" s="109"/>
      <c r="I7" s="101"/>
      <c r="J7" s="111"/>
      <c r="K7" s="112"/>
      <c r="L7" s="104"/>
      <c r="M7" s="113"/>
      <c r="N7" s="114"/>
      <c r="O7" s="107"/>
      <c r="P7" s="90"/>
      <c r="Q7" s="101"/>
      <c r="R7" s="90"/>
      <c r="S7" s="90"/>
      <c r="T7" s="101"/>
      <c r="W7" s="104"/>
      <c r="Z7" s="104"/>
      <c r="AC7" s="104"/>
      <c r="AD7" s="107"/>
      <c r="AF7" s="104"/>
      <c r="AI7" s="104"/>
      <c r="AL7" s="104"/>
      <c r="AM7" s="107"/>
      <c r="AO7" s="104"/>
      <c r="AR7" s="104"/>
    </row>
    <row r="8" spans="1:44" s="61" customFormat="1" x14ac:dyDescent="0.2">
      <c r="B8" s="104" t="s">
        <v>29</v>
      </c>
      <c r="C8" s="63">
        <v>1</v>
      </c>
      <c r="D8" s="97">
        <f>SUMPRODUCT(COUNTIF(FMxEmp_Chosen!K1:K315,"MF"))</f>
        <v>6</v>
      </c>
      <c r="E8" s="63"/>
      <c r="F8" s="90">
        <v>8.3500000000000005E-2</v>
      </c>
      <c r="G8" s="90">
        <v>0.373</v>
      </c>
      <c r="H8" s="109"/>
      <c r="I8" s="101"/>
      <c r="J8" s="111"/>
      <c r="K8" s="112"/>
      <c r="L8" s="104"/>
      <c r="M8" s="113"/>
      <c r="N8" s="114"/>
      <c r="O8" s="107"/>
      <c r="P8" s="90"/>
      <c r="Q8" s="101"/>
      <c r="R8" s="90"/>
      <c r="T8" s="104"/>
      <c r="U8" s="55"/>
      <c r="W8" s="104"/>
      <c r="Z8" s="104"/>
      <c r="AC8" s="104"/>
      <c r="AD8" s="107"/>
      <c r="AF8" s="104"/>
      <c r="AI8" s="104"/>
      <c r="AL8" s="104"/>
      <c r="AM8" s="107"/>
      <c r="AO8" s="104"/>
      <c r="AR8" s="104"/>
    </row>
    <row r="9" spans="1:44" s="54" customFormat="1" x14ac:dyDescent="0.2">
      <c r="B9" s="104" t="s">
        <v>25</v>
      </c>
      <c r="C9" s="97">
        <v>1</v>
      </c>
      <c r="D9" s="97">
        <f>SUMPRODUCT(COUNTIF(FMxEmp_Chosen!K1:K316,"OC"))</f>
        <v>1</v>
      </c>
      <c r="E9" s="97"/>
      <c r="F9" s="90">
        <v>-5.1900000000000002E-2</v>
      </c>
      <c r="G9" s="90">
        <v>0.82320000000000004</v>
      </c>
      <c r="H9" s="90"/>
      <c r="I9" s="101"/>
      <c r="J9" s="90"/>
      <c r="K9" s="70"/>
      <c r="L9" s="99"/>
      <c r="M9" s="68"/>
      <c r="N9" s="67"/>
      <c r="P9" s="66"/>
      <c r="Q9" s="101"/>
      <c r="T9" s="99"/>
      <c r="W9" s="99"/>
      <c r="Z9" s="99"/>
      <c r="AC9" s="99"/>
      <c r="AF9" s="99"/>
      <c r="AI9" s="99"/>
      <c r="AL9" s="99"/>
      <c r="AO9" s="99"/>
      <c r="AR9" s="99"/>
    </row>
    <row r="10" spans="1:44" s="54" customFormat="1" x14ac:dyDescent="0.2">
      <c r="B10" s="99" t="s">
        <v>23</v>
      </c>
      <c r="C10" s="97">
        <v>19</v>
      </c>
      <c r="D10" s="97">
        <f>SUMPRODUCT(COUNTIF(FMxEmp_Chosen!K1:K316,"ZM"))</f>
        <v>49</v>
      </c>
      <c r="E10" s="97"/>
      <c r="F10" s="90" t="s">
        <v>846</v>
      </c>
      <c r="G10" s="90">
        <v>5.0000000000000001E-4</v>
      </c>
      <c r="H10" s="66"/>
      <c r="I10" s="101"/>
      <c r="J10" s="66"/>
      <c r="K10" s="70"/>
      <c r="L10" s="99"/>
      <c r="M10" s="68"/>
      <c r="N10" s="67"/>
      <c r="O10" s="55"/>
      <c r="P10" s="90"/>
      <c r="Q10" s="101"/>
      <c r="T10" s="99"/>
      <c r="W10" s="99"/>
      <c r="Z10" s="99"/>
      <c r="AC10" s="99"/>
      <c r="AF10" s="99"/>
      <c r="AI10" s="99"/>
      <c r="AL10" s="99"/>
      <c r="AO10" s="99"/>
      <c r="AR10" s="99"/>
    </row>
    <row r="11" spans="1:44" s="89" customFormat="1" x14ac:dyDescent="0.2">
      <c r="B11" s="98"/>
      <c r="C11" s="100"/>
      <c r="D11" s="100"/>
      <c r="E11" s="100"/>
      <c r="F11" s="91"/>
      <c r="G11" s="91"/>
      <c r="H11" s="91"/>
      <c r="I11" s="102"/>
      <c r="J11" s="91"/>
      <c r="K11" s="96"/>
      <c r="L11" s="98"/>
      <c r="M11" s="94"/>
      <c r="N11" s="103"/>
      <c r="P11" s="91"/>
      <c r="Q11" s="102"/>
      <c r="T11" s="98"/>
      <c r="W11" s="98"/>
      <c r="Z11" s="98"/>
      <c r="AC11" s="98"/>
      <c r="AF11" s="98"/>
      <c r="AI11" s="98"/>
      <c r="AL11" s="98"/>
      <c r="AO11" s="98"/>
      <c r="AR11" s="98"/>
    </row>
    <row r="12" spans="1:44" s="74" customFormat="1" x14ac:dyDescent="0.2">
      <c r="A12" s="74" t="s">
        <v>609</v>
      </c>
      <c r="B12" s="69" t="s">
        <v>18</v>
      </c>
      <c r="C12" s="75">
        <v>19</v>
      </c>
      <c r="D12" s="75">
        <f>SUMPRODUCT(COUNTIF(FMxEmp_Chosen!K1:K312,"CS"))</f>
        <v>60</v>
      </c>
      <c r="E12" s="75"/>
      <c r="F12" s="58"/>
      <c r="H12" s="58"/>
      <c r="I12" s="60"/>
      <c r="J12" s="77"/>
      <c r="K12" s="58"/>
      <c r="L12" s="60"/>
      <c r="M12" s="58"/>
      <c r="N12" s="60"/>
      <c r="O12" s="76" t="s">
        <v>378</v>
      </c>
      <c r="P12" s="58"/>
      <c r="Q12" s="60"/>
      <c r="T12" s="69"/>
      <c r="W12" s="69"/>
      <c r="Z12" s="69"/>
      <c r="AC12" s="69"/>
      <c r="AD12" s="56"/>
      <c r="AF12" s="69"/>
      <c r="AI12" s="69"/>
      <c r="AL12" s="69"/>
      <c r="AM12" s="56"/>
      <c r="AO12" s="69"/>
      <c r="AR12" s="69"/>
    </row>
    <row r="13" spans="1:44" s="74" customFormat="1" x14ac:dyDescent="0.2">
      <c r="B13" s="69" t="s">
        <v>339</v>
      </c>
      <c r="C13" s="75">
        <v>1</v>
      </c>
      <c r="D13" s="75">
        <f>SUMPRODUCT(COUNTIF(FMxEmp_Chosen!K1:K313,"LF"))</f>
        <v>2</v>
      </c>
      <c r="E13" s="75"/>
      <c r="F13" s="58"/>
      <c r="G13" s="58"/>
      <c r="H13" s="58"/>
      <c r="I13" s="60"/>
      <c r="J13" s="77"/>
      <c r="K13" s="84"/>
      <c r="L13" s="69"/>
      <c r="M13" s="85"/>
      <c r="N13" s="86"/>
      <c r="O13" s="56" t="s">
        <v>400</v>
      </c>
      <c r="P13" s="58"/>
      <c r="Q13" s="60"/>
      <c r="T13" s="69"/>
      <c r="W13" s="69"/>
      <c r="Z13" s="69"/>
      <c r="AC13" s="69"/>
      <c r="AD13" s="56"/>
      <c r="AF13" s="69"/>
      <c r="AI13" s="69"/>
      <c r="AL13" s="69"/>
      <c r="AM13" s="56"/>
      <c r="AO13" s="69"/>
      <c r="AR13" s="69"/>
    </row>
    <row r="14" spans="1:44" s="74" customFormat="1" x14ac:dyDescent="0.2">
      <c r="B14" s="69" t="s">
        <v>25</v>
      </c>
      <c r="C14" s="75">
        <v>1</v>
      </c>
      <c r="D14" s="75">
        <f>SUMPRODUCT(COUNTIF(FMxEmp_Chosen!K1:K315,"OC"))</f>
        <v>1</v>
      </c>
      <c r="E14" s="75"/>
      <c r="F14" s="58"/>
      <c r="G14" s="58"/>
      <c r="H14" s="58"/>
      <c r="I14" s="60"/>
      <c r="J14" s="77"/>
      <c r="K14" s="84"/>
      <c r="L14" s="69"/>
      <c r="M14" s="85"/>
      <c r="N14" s="86"/>
      <c r="O14" s="56" t="s">
        <v>401</v>
      </c>
      <c r="P14" s="58"/>
      <c r="Q14" s="60"/>
      <c r="T14" s="69"/>
      <c r="W14" s="69"/>
      <c r="Z14" s="69"/>
      <c r="AC14" s="69"/>
      <c r="AD14" s="56"/>
      <c r="AF14" s="69"/>
      <c r="AI14" s="69"/>
      <c r="AL14" s="69"/>
      <c r="AM14" s="56"/>
      <c r="AO14" s="69"/>
      <c r="AR14" s="69"/>
    </row>
    <row r="15" spans="1:44" s="56" customFormat="1" x14ac:dyDescent="0.2">
      <c r="B15" s="69"/>
      <c r="C15" s="75"/>
      <c r="D15" s="75"/>
      <c r="E15" s="75"/>
      <c r="F15" s="77"/>
      <c r="G15" s="77"/>
      <c r="H15" s="77"/>
      <c r="I15" s="60"/>
      <c r="J15" s="77"/>
      <c r="K15" s="84"/>
      <c r="L15" s="69"/>
      <c r="M15" s="85"/>
      <c r="N15" s="86"/>
      <c r="O15" s="74"/>
      <c r="P15" s="58"/>
      <c r="Q15" s="60"/>
      <c r="T15" s="69"/>
      <c r="W15" s="69"/>
      <c r="Z15" s="69"/>
      <c r="AC15" s="69"/>
      <c r="AF15" s="69"/>
      <c r="AI15" s="69"/>
      <c r="AL15" s="69"/>
      <c r="AO15" s="69"/>
      <c r="AR15" s="69"/>
    </row>
    <row r="16" spans="1:44" s="78" customFormat="1" x14ac:dyDescent="0.2">
      <c r="B16" s="79"/>
      <c r="C16" s="80"/>
      <c r="D16" s="80"/>
      <c r="E16" s="80"/>
      <c r="F16" s="59"/>
      <c r="G16" s="59"/>
      <c r="H16" s="59"/>
      <c r="I16" s="88"/>
      <c r="J16" s="59"/>
      <c r="K16" s="81"/>
      <c r="L16" s="79"/>
      <c r="M16" s="82"/>
      <c r="N16" s="83"/>
      <c r="P16" s="59"/>
      <c r="Q16" s="88"/>
      <c r="T16" s="79"/>
      <c r="W16" s="79"/>
      <c r="Z16" s="79"/>
      <c r="AC16" s="79"/>
      <c r="AF16" s="79"/>
      <c r="AI16" s="79"/>
      <c r="AL16" s="79"/>
      <c r="AO16" s="79"/>
      <c r="AR16" s="79"/>
    </row>
    <row r="17" spans="1:44" x14ac:dyDescent="0.2">
      <c r="A17" s="55" t="s">
        <v>80</v>
      </c>
      <c r="B17" s="99" t="s">
        <v>20</v>
      </c>
      <c r="C17" s="97">
        <v>15</v>
      </c>
      <c r="D17" s="97">
        <f>SUMPRODUCT(COUNTIF(FMxEmp_Chosen!M1:M312,"ang"))</f>
        <v>32</v>
      </c>
      <c r="E17" s="97">
        <v>5</v>
      </c>
      <c r="F17" s="90" t="s">
        <v>891</v>
      </c>
      <c r="G17" s="90">
        <v>3.3999999999999998E-3</v>
      </c>
      <c r="H17" s="90"/>
      <c r="I17" s="101"/>
      <c r="J17" s="90">
        <v>2.7699999999999999E-2</v>
      </c>
      <c r="K17" s="90">
        <v>52.19</v>
      </c>
      <c r="L17" s="101" t="s">
        <v>2</v>
      </c>
      <c r="M17" s="90" t="s">
        <v>895</v>
      </c>
      <c r="N17" s="90">
        <v>0.64829999999999999</v>
      </c>
      <c r="O17" s="115" t="s">
        <v>379</v>
      </c>
      <c r="P17" s="90"/>
      <c r="Q17" s="101"/>
      <c r="R17" s="107" t="s">
        <v>381</v>
      </c>
      <c r="S17" s="90"/>
      <c r="T17" s="101"/>
      <c r="U17" s="107" t="s">
        <v>396</v>
      </c>
      <c r="V17" s="90"/>
      <c r="W17" s="101"/>
      <c r="X17" s="61" t="s">
        <v>544</v>
      </c>
      <c r="Y17" s="90"/>
      <c r="Z17" s="101"/>
      <c r="AA17" s="55" t="s">
        <v>767</v>
      </c>
      <c r="AB17" s="90"/>
      <c r="AC17" s="101"/>
      <c r="AD17" s="54" t="s">
        <v>768</v>
      </c>
      <c r="AE17" s="90"/>
      <c r="AF17" s="101"/>
      <c r="AI17" s="55"/>
      <c r="AL17" s="55"/>
      <c r="AM17" s="55"/>
      <c r="AO17" s="55"/>
      <c r="AR17" s="55"/>
    </row>
    <row r="18" spans="1:44" x14ac:dyDescent="0.2">
      <c r="B18" s="99" t="s">
        <v>22</v>
      </c>
      <c r="C18" s="97">
        <v>3</v>
      </c>
      <c r="D18" s="97">
        <f>SUMPRODUCT(COUNTIF(FMxEmp_Chosen!M1:M313,"dis"))</f>
        <v>10</v>
      </c>
      <c r="F18" s="90">
        <v>9.7199999999999995E-2</v>
      </c>
      <c r="G18" s="90">
        <v>0.17349999999999999</v>
      </c>
      <c r="H18" s="90"/>
      <c r="I18" s="101"/>
      <c r="J18" s="90"/>
      <c r="K18" s="55"/>
      <c r="M18" s="55"/>
      <c r="N18" s="99"/>
      <c r="O18" s="107" t="s">
        <v>380</v>
      </c>
      <c r="P18" s="90"/>
      <c r="Q18" s="101"/>
      <c r="R18" s="61" t="s">
        <v>395</v>
      </c>
      <c r="S18" s="90"/>
      <c r="T18" s="101"/>
      <c r="U18" s="61" t="s">
        <v>542</v>
      </c>
      <c r="V18" s="90"/>
      <c r="W18" s="101"/>
      <c r="X18" s="61" t="s">
        <v>766</v>
      </c>
      <c r="Y18" s="90"/>
      <c r="Z18" s="101"/>
      <c r="AA18" s="55" t="s">
        <v>546</v>
      </c>
      <c r="AB18" s="90"/>
      <c r="AC18" s="101"/>
      <c r="AD18" s="55"/>
      <c r="AF18" s="55"/>
      <c r="AI18" s="55"/>
      <c r="AL18" s="55"/>
      <c r="AM18" s="55"/>
      <c r="AO18" s="55"/>
      <c r="AR18" s="55"/>
    </row>
    <row r="19" spans="1:44" x14ac:dyDescent="0.2">
      <c r="B19" s="99" t="s">
        <v>21</v>
      </c>
      <c r="C19" s="97">
        <v>4</v>
      </c>
      <c r="D19" s="97">
        <f>SUMPRODUCT(COUNTIF(FMxEmp_Chosen!M1:M314,"fea"))</f>
        <v>13</v>
      </c>
      <c r="F19" s="90" t="s">
        <v>892</v>
      </c>
      <c r="G19" s="90">
        <v>5.4999999999999997E-3</v>
      </c>
      <c r="H19" s="90"/>
      <c r="I19" s="101"/>
      <c r="J19" s="90"/>
      <c r="K19" s="55"/>
      <c r="M19" s="55"/>
      <c r="N19" s="99"/>
      <c r="O19" s="107" t="s">
        <v>394</v>
      </c>
      <c r="P19" s="90"/>
      <c r="Q19" s="101"/>
      <c r="R19" s="61" t="s">
        <v>540</v>
      </c>
      <c r="S19" s="90"/>
      <c r="T19" s="101"/>
      <c r="U19" s="107" t="s">
        <v>765</v>
      </c>
      <c r="V19" s="90"/>
      <c r="W19" s="101"/>
      <c r="X19" s="61" t="s">
        <v>545</v>
      </c>
      <c r="Y19" s="90"/>
      <c r="Z19" s="101"/>
      <c r="AC19" s="55"/>
      <c r="AD19" s="55"/>
      <c r="AF19" s="55"/>
      <c r="AI19" s="55"/>
      <c r="AL19" s="55"/>
      <c r="AM19" s="55"/>
      <c r="AO19" s="55"/>
      <c r="AR19" s="55"/>
    </row>
    <row r="20" spans="1:44" x14ac:dyDescent="0.2">
      <c r="B20" s="99" t="s">
        <v>8</v>
      </c>
      <c r="C20" s="97">
        <v>21</v>
      </c>
      <c r="D20" s="97">
        <f>SUMPRODUCT(COUNTIF(FMxEmp_Chosen!M1:M314,"hap"))</f>
        <v>51</v>
      </c>
      <c r="F20" s="90" t="s">
        <v>893</v>
      </c>
      <c r="G20" s="90">
        <v>4.0000000000000002E-4</v>
      </c>
      <c r="H20" s="90"/>
      <c r="I20" s="101"/>
      <c r="J20" s="90"/>
      <c r="K20" s="55"/>
      <c r="M20" s="55"/>
      <c r="N20" s="99"/>
      <c r="O20" s="107" t="s">
        <v>538</v>
      </c>
      <c r="P20" s="90"/>
      <c r="Q20" s="101"/>
      <c r="R20" s="61" t="s">
        <v>764</v>
      </c>
      <c r="S20" s="90"/>
      <c r="T20" s="101"/>
      <c r="U20" s="107" t="s">
        <v>543</v>
      </c>
      <c r="V20" s="90"/>
      <c r="W20" s="101"/>
      <c r="X20" s="61"/>
      <c r="Y20" s="61"/>
      <c r="Z20" s="104"/>
      <c r="AC20" s="55"/>
      <c r="AD20" s="55"/>
      <c r="AF20" s="55"/>
      <c r="AI20" s="55"/>
      <c r="AL20" s="55"/>
      <c r="AM20" s="55"/>
      <c r="AO20" s="55"/>
      <c r="AR20" s="55"/>
    </row>
    <row r="21" spans="1:44" x14ac:dyDescent="0.2">
      <c r="B21" s="99" t="s">
        <v>9</v>
      </c>
      <c r="C21" s="97">
        <v>1</v>
      </c>
      <c r="D21" s="97">
        <f>SUMPRODUCT(COUNTIF(FMxEmp_Chosen!M1:M314,"pai"))</f>
        <v>8</v>
      </c>
      <c r="F21" s="90">
        <v>1.5299999999999999E-2</v>
      </c>
      <c r="G21" s="90">
        <v>0.85660000000000003</v>
      </c>
      <c r="H21" s="54"/>
      <c r="I21" s="101"/>
      <c r="J21" s="90"/>
      <c r="K21" s="55"/>
      <c r="M21" s="55"/>
      <c r="N21" s="99"/>
      <c r="O21" s="107" t="s">
        <v>763</v>
      </c>
      <c r="P21" s="90"/>
      <c r="Q21" s="101"/>
      <c r="R21" s="61" t="s">
        <v>541</v>
      </c>
      <c r="S21" s="90"/>
      <c r="T21" s="101"/>
      <c r="U21" s="61"/>
      <c r="V21" s="109"/>
      <c r="W21" s="110"/>
      <c r="X21" s="61"/>
      <c r="Y21" s="109"/>
      <c r="Z21" s="110"/>
      <c r="AC21" s="55"/>
      <c r="AD21" s="55"/>
      <c r="AF21" s="55"/>
      <c r="AI21" s="55"/>
      <c r="AL21" s="55"/>
      <c r="AM21" s="55"/>
      <c r="AO21" s="55"/>
      <c r="AR21" s="55"/>
    </row>
    <row r="22" spans="1:44" x14ac:dyDescent="0.2">
      <c r="B22" s="69" t="s">
        <v>245</v>
      </c>
      <c r="C22" s="75">
        <v>1</v>
      </c>
      <c r="D22" s="75">
        <f>SUMPRODUCT(COUNTIF(FMxEmp_Chosen!M1:M314,"ple"))</f>
        <v>0</v>
      </c>
      <c r="F22" s="90"/>
      <c r="G22" s="90"/>
      <c r="H22" s="66"/>
      <c r="I22" s="101"/>
      <c r="J22" s="90"/>
      <c r="K22" s="55"/>
      <c r="M22" s="55"/>
      <c r="N22" s="99"/>
      <c r="O22" s="107" t="s">
        <v>539</v>
      </c>
      <c r="P22" s="90"/>
      <c r="Q22" s="101"/>
      <c r="R22" s="74"/>
      <c r="S22" s="58"/>
      <c r="T22" s="60"/>
      <c r="U22" s="74"/>
      <c r="V22" s="58"/>
      <c r="W22" s="60"/>
      <c r="X22" s="74"/>
      <c r="Y22" s="58"/>
      <c r="Z22" s="60"/>
      <c r="AC22" s="55"/>
      <c r="AD22" s="55"/>
      <c r="AF22" s="55"/>
      <c r="AI22" s="55"/>
      <c r="AL22" s="55"/>
      <c r="AM22" s="55"/>
      <c r="AO22" s="55"/>
      <c r="AR22" s="55"/>
    </row>
    <row r="23" spans="1:44" s="89" customFormat="1" x14ac:dyDescent="0.2">
      <c r="B23" s="98" t="s">
        <v>27</v>
      </c>
      <c r="C23" s="100">
        <v>4</v>
      </c>
      <c r="D23" s="100">
        <f>SUMPRODUCT(COUNTIF(FMxEmp_Chosen!M1:M314,"sad"))</f>
        <v>10</v>
      </c>
      <c r="E23" s="100"/>
      <c r="F23" s="91" t="s">
        <v>894</v>
      </c>
      <c r="G23" s="91">
        <v>8.8000000000000005E-3</v>
      </c>
      <c r="H23" s="91"/>
      <c r="I23" s="102"/>
      <c r="J23" s="91"/>
      <c r="K23" s="96"/>
      <c r="L23" s="98"/>
      <c r="M23" s="94"/>
      <c r="N23" s="103"/>
      <c r="O23" s="78"/>
      <c r="P23" s="59"/>
      <c r="Q23" s="88"/>
      <c r="R23" s="78"/>
      <c r="S23" s="78"/>
      <c r="T23" s="79"/>
      <c r="U23" s="78"/>
      <c r="V23" s="59">
        <v>3.3099999999999997E-2</v>
      </c>
      <c r="W23" s="88">
        <v>0.85570000000000002</v>
      </c>
      <c r="X23" s="78"/>
      <c r="Y23" s="59"/>
      <c r="Z23" s="88"/>
      <c r="AC23" s="98"/>
      <c r="AF23" s="98"/>
      <c r="AI23" s="98"/>
      <c r="AL23" s="98"/>
      <c r="AO23" s="98"/>
      <c r="AR23" s="98"/>
    </row>
    <row r="24" spans="1:44" s="74" customFormat="1" x14ac:dyDescent="0.2">
      <c r="A24" s="74" t="s">
        <v>608</v>
      </c>
      <c r="B24" s="69" t="s">
        <v>20</v>
      </c>
      <c r="C24" s="75">
        <v>14</v>
      </c>
      <c r="D24" s="75">
        <f>SUMPRODUCT(COUNTIF(FMxEmp_Chosen!M1:M312,"ang"))</f>
        <v>32</v>
      </c>
      <c r="E24" s="75"/>
      <c r="F24" s="58"/>
      <c r="G24" s="58"/>
      <c r="H24" s="58"/>
      <c r="I24" s="60"/>
      <c r="J24" s="58"/>
      <c r="K24" s="58"/>
      <c r="L24" s="60"/>
      <c r="M24" s="58"/>
      <c r="N24" s="60"/>
      <c r="O24" s="76" t="s">
        <v>379</v>
      </c>
      <c r="P24" s="58"/>
      <c r="Q24" s="60"/>
      <c r="R24" s="56" t="s">
        <v>381</v>
      </c>
      <c r="S24" s="58">
        <v>2.3E-3</v>
      </c>
      <c r="T24" s="60">
        <v>0.96179999999999999</v>
      </c>
      <c r="U24" s="74" t="s">
        <v>542</v>
      </c>
      <c r="V24" s="58" t="s">
        <v>693</v>
      </c>
      <c r="W24" s="60">
        <v>1.14E-2</v>
      </c>
      <c r="Y24" s="58"/>
      <c r="Z24" s="60"/>
      <c r="AB24" s="58"/>
      <c r="AC24" s="60"/>
      <c r="AD24" s="56"/>
      <c r="AF24" s="69"/>
      <c r="AI24" s="69"/>
      <c r="AL24" s="69"/>
      <c r="AM24" s="56"/>
      <c r="AO24" s="69"/>
      <c r="AR24" s="69"/>
    </row>
    <row r="25" spans="1:44" s="74" customFormat="1" x14ac:dyDescent="0.2">
      <c r="B25" s="69" t="s">
        <v>22</v>
      </c>
      <c r="C25" s="75">
        <v>2</v>
      </c>
      <c r="D25" s="75">
        <f>SUMPRODUCT(COUNTIF(FMxEmp_Chosen!M1:M313,"dis"))</f>
        <v>10</v>
      </c>
      <c r="E25" s="75"/>
      <c r="F25" s="58"/>
      <c r="G25" s="58"/>
      <c r="H25" s="58"/>
      <c r="I25" s="60"/>
      <c r="J25" s="58"/>
      <c r="L25" s="69"/>
      <c r="N25" s="69"/>
      <c r="O25" s="56" t="s">
        <v>380</v>
      </c>
      <c r="P25" s="58"/>
      <c r="Q25" s="60"/>
      <c r="R25" s="74" t="s">
        <v>540</v>
      </c>
      <c r="S25" s="58" t="s">
        <v>692</v>
      </c>
      <c r="T25" s="60">
        <v>4.1000000000000002E-2</v>
      </c>
      <c r="U25" s="74" t="s">
        <v>543</v>
      </c>
      <c r="V25" s="58">
        <v>2.4199000000000002</v>
      </c>
      <c r="W25" s="60">
        <v>0.1198</v>
      </c>
      <c r="Y25" s="58"/>
      <c r="Z25" s="60"/>
      <c r="AC25" s="69"/>
      <c r="AD25" s="56"/>
      <c r="AF25" s="69"/>
      <c r="AI25" s="69"/>
      <c r="AL25" s="69"/>
      <c r="AM25" s="56"/>
      <c r="AO25" s="69"/>
      <c r="AR25" s="69"/>
    </row>
    <row r="26" spans="1:44" s="74" customFormat="1" x14ac:dyDescent="0.2">
      <c r="B26" s="69" t="s">
        <v>21</v>
      </c>
      <c r="C26" s="75">
        <v>4</v>
      </c>
      <c r="D26" s="75">
        <f>SUMPRODUCT(COUNTIF(FMxEmp_Chosen!M1:M314,"fea"))</f>
        <v>13</v>
      </c>
      <c r="E26" s="75"/>
      <c r="F26" s="58"/>
      <c r="G26" s="58"/>
      <c r="H26" s="58"/>
      <c r="I26" s="60"/>
      <c r="J26" s="58"/>
      <c r="L26" s="69"/>
      <c r="N26" s="69"/>
      <c r="O26" s="56" t="s">
        <v>538</v>
      </c>
      <c r="P26" s="58"/>
      <c r="Q26" s="60"/>
      <c r="R26" s="74" t="s">
        <v>541</v>
      </c>
      <c r="S26" s="58">
        <v>1.3802000000000001</v>
      </c>
      <c r="T26" s="60">
        <v>0.24010000000000001</v>
      </c>
      <c r="V26" s="58"/>
      <c r="W26" s="60"/>
      <c r="Y26" s="58"/>
      <c r="Z26" s="60"/>
      <c r="AC26" s="69"/>
      <c r="AD26" s="56"/>
      <c r="AF26" s="69"/>
      <c r="AI26" s="69"/>
      <c r="AL26" s="69"/>
      <c r="AM26" s="56"/>
      <c r="AO26" s="69"/>
      <c r="AR26" s="69"/>
    </row>
    <row r="27" spans="1:44" s="74" customFormat="1" x14ac:dyDescent="0.2">
      <c r="B27" s="69" t="s">
        <v>9</v>
      </c>
      <c r="C27" s="75">
        <v>3</v>
      </c>
      <c r="D27" s="75">
        <f>SUMPRODUCT(COUNTIF(FMxEmp_Chosen!M1:M314,"pai"))</f>
        <v>8</v>
      </c>
      <c r="E27" s="75"/>
      <c r="F27" s="58"/>
      <c r="G27" s="58"/>
      <c r="H27" s="58"/>
      <c r="I27" s="60"/>
      <c r="J27" s="58"/>
      <c r="L27" s="69"/>
      <c r="N27" s="69"/>
      <c r="O27" s="56" t="s">
        <v>539</v>
      </c>
      <c r="P27" s="58"/>
      <c r="Q27" s="60"/>
      <c r="S27" s="58"/>
      <c r="T27" s="60"/>
      <c r="U27" s="74" t="s">
        <v>546</v>
      </c>
      <c r="V27" s="58">
        <v>2.3866000000000001</v>
      </c>
      <c r="W27" s="60">
        <v>0.12239999999999999</v>
      </c>
      <c r="Y27" s="58"/>
      <c r="Z27" s="60"/>
      <c r="AC27" s="69"/>
      <c r="AD27" s="56"/>
      <c r="AF27" s="69"/>
      <c r="AI27" s="69"/>
      <c r="AL27" s="69"/>
      <c r="AM27" s="56"/>
      <c r="AO27" s="69"/>
      <c r="AR27" s="69"/>
    </row>
    <row r="28" spans="1:44" s="78" customFormat="1" x14ac:dyDescent="0.2">
      <c r="B28" s="79" t="s">
        <v>27</v>
      </c>
      <c r="C28" s="80">
        <v>4</v>
      </c>
      <c r="D28" s="80">
        <f>SUMPRODUCT(COUNTIF(FMxEmp_Chosen!M1:M314,"sad"))</f>
        <v>10</v>
      </c>
      <c r="E28" s="80"/>
      <c r="F28" s="59"/>
      <c r="G28" s="59"/>
      <c r="H28" s="59"/>
      <c r="I28" s="88"/>
      <c r="J28" s="59"/>
      <c r="K28" s="81"/>
      <c r="L28" s="79"/>
      <c r="M28" s="82"/>
      <c r="N28" s="83"/>
      <c r="P28" s="59"/>
      <c r="Q28" s="88"/>
      <c r="T28" s="79"/>
      <c r="V28" s="59"/>
      <c r="W28" s="88"/>
      <c r="Y28" s="59"/>
      <c r="Z28" s="88"/>
      <c r="AC28" s="79"/>
      <c r="AF28" s="79"/>
      <c r="AI28" s="79"/>
      <c r="AL28" s="79"/>
      <c r="AO28" s="79"/>
      <c r="AR28" s="79"/>
    </row>
    <row r="29" spans="1:44" s="54" customFormat="1" x14ac:dyDescent="0.2">
      <c r="A29" s="54" t="s">
        <v>293</v>
      </c>
      <c r="B29" s="99" t="s">
        <v>52</v>
      </c>
      <c r="C29" s="97">
        <v>19</v>
      </c>
      <c r="D29" s="97">
        <f>SUMPRODUCT(COUNTIF(FMxEmp_Chosen!N1:N312,"neg"))</f>
        <v>74</v>
      </c>
      <c r="E29" s="97">
        <v>1</v>
      </c>
      <c r="F29" s="90" t="s">
        <v>896</v>
      </c>
      <c r="G29" s="54" t="s">
        <v>320</v>
      </c>
      <c r="H29" s="90"/>
      <c r="I29" s="101"/>
      <c r="J29" s="90">
        <v>2.7099999999999999E-2</v>
      </c>
      <c r="K29" s="90">
        <v>51.95</v>
      </c>
      <c r="L29" s="101" t="s">
        <v>2</v>
      </c>
      <c r="M29" s="90" t="s">
        <v>898</v>
      </c>
      <c r="N29" s="90">
        <v>0.84209999999999996</v>
      </c>
      <c r="O29" s="95"/>
      <c r="P29" s="90"/>
      <c r="Q29" s="101"/>
      <c r="T29" s="99"/>
      <c r="W29" s="99"/>
      <c r="Z29" s="99"/>
      <c r="AC29" s="99"/>
      <c r="AF29" s="99"/>
      <c r="AI29" s="99"/>
      <c r="AL29" s="99"/>
      <c r="AO29" s="99"/>
      <c r="AR29" s="99"/>
    </row>
    <row r="30" spans="1:44" s="89" customFormat="1" x14ac:dyDescent="0.2">
      <c r="B30" s="98" t="s">
        <v>10</v>
      </c>
      <c r="C30" s="100">
        <v>21</v>
      </c>
      <c r="D30" s="100">
        <f>SUMPRODUCT(COUNTIF(FMxEmp_Chosen!N1:N312,"pos"))</f>
        <v>51</v>
      </c>
      <c r="E30" s="100"/>
      <c r="F30" s="91" t="s">
        <v>897</v>
      </c>
      <c r="G30" s="91">
        <v>4.0000000000000002E-4</v>
      </c>
      <c r="H30" s="91"/>
      <c r="I30" s="102"/>
      <c r="J30" s="91"/>
      <c r="K30" s="96"/>
      <c r="L30" s="98"/>
      <c r="M30" s="94"/>
      <c r="N30" s="103"/>
      <c r="O30" s="93"/>
      <c r="Q30" s="98"/>
      <c r="T30" s="98"/>
      <c r="W30" s="98"/>
      <c r="Z30" s="98"/>
      <c r="AC30" s="98"/>
      <c r="AF30" s="98"/>
      <c r="AI30" s="98"/>
      <c r="AL30" s="98"/>
      <c r="AO30" s="98"/>
      <c r="AR30" s="98"/>
    </row>
    <row r="31" spans="1:44" x14ac:dyDescent="0.2">
      <c r="A31" s="55" t="s">
        <v>1</v>
      </c>
      <c r="B31" s="99" t="s">
        <v>7</v>
      </c>
      <c r="C31" s="97">
        <v>14</v>
      </c>
      <c r="D31" s="97">
        <f>SUMPRODUCT(COUNTIF(FMxEmp_Chosen!P1:P312,"dyn"))</f>
        <v>85</v>
      </c>
      <c r="E31" s="97">
        <v>1</v>
      </c>
      <c r="F31" s="90">
        <v>8.1900000000000001E-2</v>
      </c>
      <c r="G31" s="90">
        <v>6.9999999999999999E-4</v>
      </c>
      <c r="H31" s="90"/>
      <c r="I31" s="101"/>
      <c r="J31" s="90">
        <v>2.12E-2</v>
      </c>
      <c r="K31" s="90">
        <v>46.15</v>
      </c>
      <c r="L31" s="101" t="s">
        <v>2</v>
      </c>
      <c r="M31" s="90" t="s">
        <v>899</v>
      </c>
      <c r="N31" s="90">
        <v>4.8999999999999998E-3</v>
      </c>
      <c r="O31" s="95"/>
      <c r="P31" s="90"/>
      <c r="Q31" s="101"/>
      <c r="T31" s="55"/>
      <c r="W31" s="55"/>
      <c r="Z31" s="55"/>
      <c r="AC31" s="55"/>
      <c r="AD31" s="55"/>
      <c r="AF31" s="55"/>
      <c r="AI31" s="55"/>
      <c r="AL31" s="55"/>
      <c r="AM31" s="55"/>
      <c r="AO31" s="55"/>
      <c r="AR31" s="55"/>
    </row>
    <row r="32" spans="1:44" s="89" customFormat="1" x14ac:dyDescent="0.2">
      <c r="B32" s="98" t="s">
        <v>6</v>
      </c>
      <c r="C32" s="100">
        <v>13</v>
      </c>
      <c r="D32" s="100">
        <f>SUMPRODUCT(COUNTIF(FMxEmp_Chosen!P1:P312,"sta"))</f>
        <v>42</v>
      </c>
      <c r="E32" s="100"/>
      <c r="F32" s="91">
        <v>0.19700000000000001</v>
      </c>
      <c r="G32" s="89" t="s">
        <v>320</v>
      </c>
      <c r="H32" s="91"/>
      <c r="I32" s="102"/>
      <c r="J32" s="91"/>
      <c r="K32" s="96"/>
      <c r="L32" s="98"/>
      <c r="M32" s="94"/>
      <c r="N32" s="103"/>
      <c r="O32" s="93"/>
      <c r="Q32" s="98"/>
      <c r="T32" s="98"/>
      <c r="W32" s="98"/>
      <c r="Z32" s="98"/>
      <c r="AC32" s="98"/>
      <c r="AF32" s="98"/>
      <c r="AI32" s="98"/>
      <c r="AL32" s="98"/>
      <c r="AO32" s="98"/>
      <c r="AR32" s="98"/>
    </row>
    <row r="33" spans="1:44" x14ac:dyDescent="0.2">
      <c r="A33" s="55" t="s">
        <v>71</v>
      </c>
      <c r="B33" s="99" t="s">
        <v>382</v>
      </c>
      <c r="C33" s="97">
        <v>9</v>
      </c>
      <c r="D33" s="97">
        <f>SUMPRODUCT(COUNTIF(FMxEmp_Chosen!AF1:AF312,"state"))</f>
        <v>28</v>
      </c>
      <c r="E33" s="97">
        <v>1</v>
      </c>
      <c r="F33" s="90" t="s">
        <v>900</v>
      </c>
      <c r="G33" s="90" t="s">
        <v>902</v>
      </c>
      <c r="H33" s="90"/>
      <c r="I33" s="101"/>
      <c r="J33" s="90">
        <v>2.53E-2</v>
      </c>
      <c r="K33" s="90">
        <v>50.72</v>
      </c>
      <c r="L33" s="101" t="s">
        <v>2</v>
      </c>
      <c r="M33" s="90" t="s">
        <v>903</v>
      </c>
      <c r="N33" s="90">
        <v>0.28670000000000001</v>
      </c>
      <c r="O33" s="95"/>
      <c r="P33" s="90"/>
      <c r="Q33" s="101"/>
      <c r="T33" s="55"/>
      <c r="W33" s="55"/>
      <c r="Z33" s="55"/>
      <c r="AC33" s="55"/>
      <c r="AD33" s="55"/>
      <c r="AF33" s="55"/>
      <c r="AI33" s="55"/>
      <c r="AL33" s="55"/>
      <c r="AM33" s="55"/>
      <c r="AO33" s="55"/>
      <c r="AR33" s="55"/>
    </row>
    <row r="34" spans="1:44" s="89" customFormat="1" x14ac:dyDescent="0.2">
      <c r="B34" s="98" t="s">
        <v>383</v>
      </c>
      <c r="C34" s="100">
        <v>16</v>
      </c>
      <c r="D34" s="100">
        <f>SUMPRODUCT(COUNTIF(FMxEmp_Chosen!AF1:AF312,"trait"))</f>
        <v>100</v>
      </c>
      <c r="E34" s="100"/>
      <c r="F34" s="91" t="s">
        <v>901</v>
      </c>
      <c r="G34" s="89" t="s">
        <v>320</v>
      </c>
      <c r="H34" s="91"/>
      <c r="I34" s="102"/>
      <c r="J34" s="91"/>
      <c r="K34" s="96"/>
      <c r="L34" s="98"/>
      <c r="M34" s="94"/>
      <c r="N34" s="103"/>
      <c r="O34" s="93"/>
      <c r="Q34" s="98"/>
      <c r="T34" s="98"/>
      <c r="W34" s="98"/>
      <c r="Z34" s="98"/>
      <c r="AC34" s="98"/>
      <c r="AF34" s="98"/>
      <c r="AI34" s="98"/>
      <c r="AL34" s="98"/>
      <c r="AO34" s="98"/>
      <c r="AR34" s="98"/>
    </row>
    <row r="35" spans="1:44" s="56" customFormat="1" x14ac:dyDescent="0.2">
      <c r="A35" s="74" t="s">
        <v>112</v>
      </c>
      <c r="B35" s="69" t="s">
        <v>214</v>
      </c>
      <c r="C35" s="75">
        <v>1</v>
      </c>
      <c r="D35" s="75"/>
      <c r="E35" s="75"/>
      <c r="F35" s="58"/>
      <c r="G35" s="58"/>
      <c r="H35" s="58"/>
      <c r="I35" s="60"/>
      <c r="J35" s="77"/>
      <c r="K35" s="58"/>
      <c r="L35" s="60"/>
      <c r="M35" s="58"/>
      <c r="N35" s="60"/>
      <c r="O35" s="76" t="s">
        <v>405</v>
      </c>
      <c r="P35" s="58"/>
      <c r="Q35" s="60"/>
      <c r="R35" s="56" t="s">
        <v>413</v>
      </c>
      <c r="S35" s="58">
        <v>3.3999999999999998E-3</v>
      </c>
      <c r="T35" s="60">
        <v>0.95330000000000004</v>
      </c>
      <c r="U35" s="56" t="s">
        <v>433</v>
      </c>
      <c r="V35" s="58">
        <v>0.68189999999999995</v>
      </c>
      <c r="W35" s="60">
        <v>0.40889999999999999</v>
      </c>
      <c r="X35" s="56" t="s">
        <v>391</v>
      </c>
      <c r="Y35" s="58">
        <v>1.4898</v>
      </c>
      <c r="Z35" s="60">
        <v>0.22220000000000001</v>
      </c>
      <c r="AA35" s="76" t="s">
        <v>462</v>
      </c>
      <c r="AB35" s="58">
        <v>0.28349999999999997</v>
      </c>
      <c r="AC35" s="60">
        <v>0.59440000000000004</v>
      </c>
      <c r="AD35" s="56" t="s">
        <v>476</v>
      </c>
      <c r="AE35" s="58">
        <v>0.308</v>
      </c>
      <c r="AF35" s="60">
        <v>0.57889999999999997</v>
      </c>
      <c r="AG35" s="56" t="s">
        <v>487</v>
      </c>
      <c r="AH35" s="58">
        <v>8.0600000000000005E-2</v>
      </c>
      <c r="AI35" s="60">
        <v>0.77649999999999997</v>
      </c>
      <c r="AJ35" s="56" t="s">
        <v>505</v>
      </c>
      <c r="AK35" s="58">
        <v>6.3299999999999995E-2</v>
      </c>
      <c r="AL35" s="60">
        <v>0.80130000000000001</v>
      </c>
      <c r="AO35" s="69"/>
      <c r="AR35" s="69"/>
    </row>
    <row r="36" spans="1:44" s="56" customFormat="1" x14ac:dyDescent="0.2">
      <c r="A36" s="74"/>
      <c r="B36" s="69" t="s">
        <v>343</v>
      </c>
      <c r="C36" s="75">
        <v>1</v>
      </c>
      <c r="D36" s="75"/>
      <c r="E36" s="75"/>
      <c r="F36" s="58"/>
      <c r="G36" s="58"/>
      <c r="H36" s="74"/>
      <c r="I36" s="60"/>
      <c r="J36" s="77"/>
      <c r="K36" s="74"/>
      <c r="L36" s="69"/>
      <c r="M36" s="74"/>
      <c r="N36" s="69"/>
      <c r="O36" s="56" t="s">
        <v>406</v>
      </c>
      <c r="P36" s="58"/>
      <c r="Q36" s="60"/>
      <c r="R36" s="76" t="s">
        <v>414</v>
      </c>
      <c r="S36" s="58">
        <v>0.32600000000000001</v>
      </c>
      <c r="T36" s="60">
        <v>0.56799999999999995</v>
      </c>
      <c r="U36" s="76" t="s">
        <v>388</v>
      </c>
      <c r="V36" s="58" t="s">
        <v>616</v>
      </c>
      <c r="W36" s="60">
        <v>1.89E-2</v>
      </c>
      <c r="X36" s="76" t="s">
        <v>447</v>
      </c>
      <c r="Y36" s="58" t="s">
        <v>619</v>
      </c>
      <c r="Z36" s="60" t="s">
        <v>320</v>
      </c>
      <c r="AA36" s="56" t="s">
        <v>463</v>
      </c>
      <c r="AB36" s="58">
        <v>3.2199999999999999E-2</v>
      </c>
      <c r="AC36" s="60">
        <v>0.85760000000000003</v>
      </c>
      <c r="AD36" s="56" t="s">
        <v>472</v>
      </c>
      <c r="AE36" s="58">
        <v>0.87649999999999995</v>
      </c>
      <c r="AF36" s="60">
        <v>0.34920000000000001</v>
      </c>
      <c r="AG36" s="56" t="s">
        <v>488</v>
      </c>
      <c r="AH36" s="58">
        <v>2E-3</v>
      </c>
      <c r="AI36" s="60">
        <v>0.96440000000000003</v>
      </c>
      <c r="AJ36" s="56" t="s">
        <v>506</v>
      </c>
      <c r="AK36" s="58">
        <v>0.13800000000000001</v>
      </c>
      <c r="AL36" s="60">
        <v>0.71030000000000004</v>
      </c>
      <c r="AO36" s="69"/>
      <c r="AR36" s="69"/>
    </row>
    <row r="37" spans="1:44" s="56" customFormat="1" x14ac:dyDescent="0.2">
      <c r="A37" s="74"/>
      <c r="B37" s="69" t="s">
        <v>344</v>
      </c>
      <c r="C37" s="75">
        <v>1</v>
      </c>
      <c r="D37" s="75"/>
      <c r="E37" s="75"/>
      <c r="F37" s="58"/>
      <c r="G37" s="58"/>
      <c r="H37" s="74"/>
      <c r="I37" s="60"/>
      <c r="J37" s="77"/>
      <c r="K37" s="74"/>
      <c r="L37" s="69"/>
      <c r="M37" s="74"/>
      <c r="N37" s="69"/>
      <c r="O37" s="76" t="s">
        <v>384</v>
      </c>
      <c r="P37" s="58"/>
      <c r="Q37" s="60"/>
      <c r="R37" s="56" t="s">
        <v>415</v>
      </c>
      <c r="S37" s="58">
        <v>2.9999999999999997E-4</v>
      </c>
      <c r="T37" s="60">
        <v>0.98529999999999995</v>
      </c>
      <c r="U37" s="56" t="s">
        <v>389</v>
      </c>
      <c r="V37" s="58">
        <v>1.9464999999999999</v>
      </c>
      <c r="W37" s="60">
        <v>0.16300000000000001</v>
      </c>
      <c r="X37" s="56" t="s">
        <v>448</v>
      </c>
      <c r="Y37" s="58" t="s">
        <v>620</v>
      </c>
      <c r="Z37" s="60">
        <v>2.9999999999999997E-4</v>
      </c>
      <c r="AA37" s="76" t="s">
        <v>465</v>
      </c>
      <c r="AB37" s="58" t="s">
        <v>629</v>
      </c>
      <c r="AC37" s="60">
        <v>4.4999999999999997E-3</v>
      </c>
      <c r="AD37" s="56" t="s">
        <v>473</v>
      </c>
      <c r="AE37" s="58">
        <v>0.50700000000000001</v>
      </c>
      <c r="AF37" s="60">
        <v>0.47639999999999999</v>
      </c>
      <c r="AG37" s="56" t="s">
        <v>489</v>
      </c>
      <c r="AH37" s="58">
        <v>2.2000000000000001E-3</v>
      </c>
      <c r="AI37" s="60">
        <v>0.96299999999999997</v>
      </c>
      <c r="AJ37" s="74"/>
      <c r="AK37" s="74"/>
      <c r="AL37" s="69"/>
      <c r="AO37" s="69"/>
      <c r="AR37" s="69"/>
    </row>
    <row r="38" spans="1:44" s="56" customFormat="1" x14ac:dyDescent="0.2">
      <c r="A38" s="74"/>
      <c r="B38" s="69" t="s">
        <v>345</v>
      </c>
      <c r="C38" s="75">
        <v>4</v>
      </c>
      <c r="D38" s="75"/>
      <c r="E38" s="75"/>
      <c r="F38" s="58"/>
      <c r="G38" s="58"/>
      <c r="H38" s="74"/>
      <c r="I38" s="60"/>
      <c r="J38" s="77"/>
      <c r="K38" s="74"/>
      <c r="L38" s="69"/>
      <c r="M38" s="74"/>
      <c r="N38" s="69"/>
      <c r="O38" s="56" t="s">
        <v>407</v>
      </c>
      <c r="P38" s="58"/>
      <c r="Q38" s="60"/>
      <c r="R38" s="76" t="s">
        <v>416</v>
      </c>
      <c r="S38" s="58" t="s">
        <v>612</v>
      </c>
      <c r="T38" s="60">
        <v>2.06E-2</v>
      </c>
      <c r="U38" s="76" t="s">
        <v>434</v>
      </c>
      <c r="V38" s="58">
        <v>2.6387999999999998</v>
      </c>
      <c r="W38" s="60">
        <v>0.1043</v>
      </c>
      <c r="X38" s="76" t="s">
        <v>449</v>
      </c>
      <c r="Y38" s="58" t="s">
        <v>621</v>
      </c>
      <c r="Z38" s="60">
        <v>1E-4</v>
      </c>
      <c r="AA38" s="56" t="s">
        <v>464</v>
      </c>
      <c r="AB38" s="58">
        <v>0.39050000000000001</v>
      </c>
      <c r="AC38" s="60">
        <v>0.53200000000000003</v>
      </c>
      <c r="AD38" s="56" t="s">
        <v>474</v>
      </c>
      <c r="AE38" s="58">
        <v>0.96589999999999998</v>
      </c>
      <c r="AF38" s="60">
        <v>0.32569999999999999</v>
      </c>
      <c r="AG38" s="56" t="s">
        <v>490</v>
      </c>
      <c r="AH38" s="58">
        <v>2.5899999999999999E-2</v>
      </c>
      <c r="AI38" s="60">
        <v>0.872</v>
      </c>
      <c r="AJ38" s="56" t="s">
        <v>507</v>
      </c>
      <c r="AK38" s="58">
        <v>1.2486999999999999</v>
      </c>
      <c r="AL38" s="60">
        <v>0.26379999999999998</v>
      </c>
      <c r="AO38" s="69"/>
      <c r="AR38" s="69"/>
    </row>
    <row r="39" spans="1:44" s="56" customFormat="1" x14ac:dyDescent="0.2">
      <c r="A39" s="74"/>
      <c r="B39" s="69" t="s">
        <v>346</v>
      </c>
      <c r="C39" s="75">
        <v>1</v>
      </c>
      <c r="D39" s="75"/>
      <c r="E39" s="75"/>
      <c r="F39" s="58"/>
      <c r="G39" s="58"/>
      <c r="H39" s="58"/>
      <c r="I39" s="60"/>
      <c r="J39" s="77"/>
      <c r="K39" s="74"/>
      <c r="L39" s="69"/>
      <c r="M39" s="76"/>
      <c r="N39" s="69"/>
      <c r="O39" s="76" t="s">
        <v>385</v>
      </c>
      <c r="P39" s="58"/>
      <c r="Q39" s="60"/>
      <c r="R39" s="56" t="s">
        <v>417</v>
      </c>
      <c r="S39" s="58">
        <v>2.4093</v>
      </c>
      <c r="T39" s="60">
        <v>0.1206</v>
      </c>
      <c r="U39" s="56" t="s">
        <v>435</v>
      </c>
      <c r="V39" s="58">
        <v>2.3793000000000002</v>
      </c>
      <c r="W39" s="60">
        <v>0.123</v>
      </c>
      <c r="X39" s="56" t="s">
        <v>450</v>
      </c>
      <c r="Y39" s="58" t="s">
        <v>622</v>
      </c>
      <c r="Z39" s="60">
        <v>7.9000000000000008E-3</v>
      </c>
      <c r="AB39" s="74"/>
      <c r="AC39" s="69"/>
      <c r="AD39" s="56" t="s">
        <v>475</v>
      </c>
      <c r="AE39" s="58">
        <v>1.2204999999999999</v>
      </c>
      <c r="AF39" s="60">
        <v>0.26929999999999998</v>
      </c>
      <c r="AG39" s="56" t="s">
        <v>491</v>
      </c>
      <c r="AH39" s="58">
        <v>0.20760000000000001</v>
      </c>
      <c r="AI39" s="60">
        <v>0.64859999999999995</v>
      </c>
      <c r="AJ39" s="74"/>
      <c r="AK39" s="74"/>
      <c r="AL39" s="69"/>
      <c r="AO39" s="69"/>
      <c r="AR39" s="69"/>
    </row>
    <row r="40" spans="1:44" s="56" customFormat="1" x14ac:dyDescent="0.2">
      <c r="A40" s="74"/>
      <c r="B40" s="69" t="s">
        <v>347</v>
      </c>
      <c r="C40" s="75">
        <v>1</v>
      </c>
      <c r="D40" s="75"/>
      <c r="E40" s="75"/>
      <c r="F40" s="58"/>
      <c r="G40" s="58"/>
      <c r="H40" s="58"/>
      <c r="I40" s="60"/>
      <c r="J40" s="77"/>
      <c r="K40" s="74"/>
      <c r="L40" s="69"/>
      <c r="M40" s="74"/>
      <c r="N40" s="69"/>
      <c r="O40" s="56" t="s">
        <v>386</v>
      </c>
      <c r="P40" s="58"/>
      <c r="Q40" s="60"/>
      <c r="R40" s="76" t="s">
        <v>418</v>
      </c>
      <c r="S40" s="58">
        <v>0.1447</v>
      </c>
      <c r="T40" s="60">
        <v>0.70369999999999999</v>
      </c>
      <c r="U40" s="76" t="s">
        <v>436</v>
      </c>
      <c r="V40" s="58">
        <v>2.0703</v>
      </c>
      <c r="W40" s="60">
        <v>0.1502</v>
      </c>
      <c r="X40" s="76" t="s">
        <v>392</v>
      </c>
      <c r="Y40" s="58" t="s">
        <v>623</v>
      </c>
      <c r="Z40" s="60">
        <v>3.5900000000000001E-2</v>
      </c>
      <c r="AA40" s="56" t="s">
        <v>466</v>
      </c>
      <c r="AB40" s="58">
        <v>2.2800000000000001E-2</v>
      </c>
      <c r="AC40" s="60">
        <v>0.87990000000000002</v>
      </c>
      <c r="AD40" s="56" t="s">
        <v>477</v>
      </c>
      <c r="AE40" s="58">
        <v>0.65400000000000003</v>
      </c>
      <c r="AF40" s="60">
        <v>0.41870000000000002</v>
      </c>
      <c r="AG40" s="56" t="s">
        <v>492</v>
      </c>
      <c r="AH40" s="58">
        <v>2.4799999999999999E-2</v>
      </c>
      <c r="AI40" s="60">
        <v>0.87480000000000002</v>
      </c>
      <c r="AJ40" s="74"/>
      <c r="AK40" s="74"/>
      <c r="AL40" s="69"/>
      <c r="AO40" s="69"/>
      <c r="AR40" s="69"/>
    </row>
    <row r="41" spans="1:44" s="56" customFormat="1" x14ac:dyDescent="0.2">
      <c r="A41" s="74"/>
      <c r="B41" s="69" t="s">
        <v>348</v>
      </c>
      <c r="C41" s="75">
        <v>1</v>
      </c>
      <c r="D41" s="75"/>
      <c r="E41" s="75"/>
      <c r="F41" s="58"/>
      <c r="H41" s="58"/>
      <c r="I41" s="60"/>
      <c r="J41" s="77"/>
      <c r="K41" s="74"/>
      <c r="L41" s="69"/>
      <c r="M41" s="74"/>
      <c r="N41" s="69"/>
      <c r="O41" s="76" t="s">
        <v>408</v>
      </c>
      <c r="P41" s="58"/>
      <c r="Q41" s="60"/>
      <c r="R41" s="56" t="s">
        <v>419</v>
      </c>
      <c r="S41" s="58">
        <v>0.30590000000000001</v>
      </c>
      <c r="T41" s="60">
        <v>0.58020000000000005</v>
      </c>
      <c r="U41" s="56" t="s">
        <v>437</v>
      </c>
      <c r="V41" s="58">
        <v>0.90200000000000002</v>
      </c>
      <c r="W41" s="60">
        <v>0.3422</v>
      </c>
      <c r="X41" s="56" t="s">
        <v>451</v>
      </c>
      <c r="Y41" s="58" t="s">
        <v>624</v>
      </c>
      <c r="Z41" s="60">
        <v>1.46E-2</v>
      </c>
      <c r="AA41" s="76" t="s">
        <v>467</v>
      </c>
      <c r="AB41" s="58" t="s">
        <v>630</v>
      </c>
      <c r="AC41" s="60" t="s">
        <v>320</v>
      </c>
      <c r="AD41" s="56" t="s">
        <v>478</v>
      </c>
      <c r="AE41" s="58">
        <v>0.58299999999999996</v>
      </c>
      <c r="AF41" s="60">
        <v>0.4451</v>
      </c>
      <c r="AG41" s="74"/>
      <c r="AH41" s="74"/>
      <c r="AI41" s="69"/>
      <c r="AJ41" s="74"/>
      <c r="AK41" s="74"/>
      <c r="AL41" s="69"/>
      <c r="AO41" s="69"/>
      <c r="AR41" s="69"/>
    </row>
    <row r="42" spans="1:44" s="56" customFormat="1" x14ac:dyDescent="0.2">
      <c r="A42" s="74"/>
      <c r="B42" s="69" t="s">
        <v>349</v>
      </c>
      <c r="C42" s="75">
        <v>1</v>
      </c>
      <c r="D42" s="75"/>
      <c r="E42" s="75"/>
      <c r="F42" s="58"/>
      <c r="G42" s="58"/>
      <c r="H42" s="58"/>
      <c r="I42" s="60"/>
      <c r="J42" s="77"/>
      <c r="K42" s="74"/>
      <c r="L42" s="69"/>
      <c r="M42" s="74"/>
      <c r="N42" s="69"/>
      <c r="O42" s="56" t="s">
        <v>409</v>
      </c>
      <c r="P42" s="58"/>
      <c r="Q42" s="60"/>
      <c r="R42" s="76" t="s">
        <v>420</v>
      </c>
      <c r="S42" s="58">
        <v>7.2400000000000006E-2</v>
      </c>
      <c r="T42" s="60">
        <v>0.78790000000000004</v>
      </c>
      <c r="U42" s="76" t="s">
        <v>390</v>
      </c>
      <c r="V42" s="58">
        <v>0.85589999999999999</v>
      </c>
      <c r="W42" s="60">
        <v>0.35489999999999999</v>
      </c>
      <c r="X42" s="74"/>
      <c r="Y42" s="74"/>
      <c r="Z42" s="69"/>
      <c r="AA42" s="56" t="s">
        <v>468</v>
      </c>
      <c r="AB42" s="58">
        <v>0.10879999999999999</v>
      </c>
      <c r="AC42" s="60">
        <v>0.74160000000000004</v>
      </c>
      <c r="AD42" s="56" t="s">
        <v>479</v>
      </c>
      <c r="AE42" s="58">
        <v>1.5037</v>
      </c>
      <c r="AF42" s="60">
        <v>0.22009999999999999</v>
      </c>
      <c r="AG42" s="56" t="s">
        <v>493</v>
      </c>
      <c r="AH42" s="58">
        <v>0.1113</v>
      </c>
      <c r="AI42" s="60">
        <v>0.73870000000000002</v>
      </c>
      <c r="AJ42" s="74"/>
      <c r="AK42" s="74"/>
      <c r="AL42" s="69"/>
      <c r="AO42" s="69"/>
      <c r="AR42" s="69"/>
    </row>
    <row r="43" spans="1:44" s="56" customFormat="1" x14ac:dyDescent="0.2">
      <c r="A43" s="74"/>
      <c r="B43" s="69" t="s">
        <v>350</v>
      </c>
      <c r="C43" s="75">
        <v>4</v>
      </c>
      <c r="D43" s="75"/>
      <c r="E43" s="75"/>
      <c r="F43" s="58"/>
      <c r="G43" s="58"/>
      <c r="H43" s="58"/>
      <c r="I43" s="60"/>
      <c r="J43" s="77"/>
      <c r="K43" s="74"/>
      <c r="L43" s="69"/>
      <c r="M43" s="74"/>
      <c r="N43" s="69"/>
      <c r="O43" s="76" t="s">
        <v>410</v>
      </c>
      <c r="P43" s="58"/>
      <c r="Q43" s="60"/>
      <c r="R43" s="56" t="s">
        <v>421</v>
      </c>
      <c r="S43" s="58">
        <v>9.6500000000000002E-2</v>
      </c>
      <c r="T43" s="60">
        <v>0.75609999999999999</v>
      </c>
      <c r="U43" s="56" t="s">
        <v>438</v>
      </c>
      <c r="V43" s="58">
        <v>0.34520000000000001</v>
      </c>
      <c r="W43" s="60">
        <v>0.55679999999999996</v>
      </c>
      <c r="X43" s="76" t="s">
        <v>452</v>
      </c>
      <c r="Y43" s="58" t="s">
        <v>625</v>
      </c>
      <c r="Z43" s="60">
        <v>5.0000000000000001E-4</v>
      </c>
      <c r="AB43" s="74"/>
      <c r="AC43" s="69"/>
      <c r="AD43" s="74"/>
      <c r="AE43" s="74"/>
      <c r="AF43" s="69"/>
      <c r="AG43" s="56" t="s">
        <v>494</v>
      </c>
      <c r="AH43" s="58">
        <v>0.1205</v>
      </c>
      <c r="AI43" s="60">
        <v>0.72850000000000004</v>
      </c>
      <c r="AJ43" s="74"/>
      <c r="AK43" s="74"/>
      <c r="AL43" s="69"/>
      <c r="AO43" s="69"/>
      <c r="AR43" s="69"/>
    </row>
    <row r="44" spans="1:44" s="56" customFormat="1" x14ac:dyDescent="0.2">
      <c r="A44" s="74"/>
      <c r="B44" s="69" t="s">
        <v>351</v>
      </c>
      <c r="C44" s="75">
        <v>2</v>
      </c>
      <c r="D44" s="75"/>
      <c r="E44" s="75"/>
      <c r="F44" s="74"/>
      <c r="G44" s="58"/>
      <c r="H44" s="58"/>
      <c r="I44" s="60"/>
      <c r="J44" s="77"/>
      <c r="K44" s="74"/>
      <c r="L44" s="69"/>
      <c r="M44" s="74"/>
      <c r="N44" s="69"/>
      <c r="O44" s="56" t="s">
        <v>411</v>
      </c>
      <c r="P44" s="58"/>
      <c r="Q44" s="60"/>
      <c r="R44" s="76" t="s">
        <v>422</v>
      </c>
      <c r="S44" s="58">
        <v>1.4448000000000001</v>
      </c>
      <c r="T44" s="60">
        <v>0.22939999999999999</v>
      </c>
      <c r="V44" s="74"/>
      <c r="W44" s="69"/>
      <c r="X44" s="56" t="s">
        <v>453</v>
      </c>
      <c r="Y44" s="58" t="s">
        <v>626</v>
      </c>
      <c r="Z44" s="60">
        <v>3.5999999999999999E-3</v>
      </c>
      <c r="AA44" s="76" t="s">
        <v>469</v>
      </c>
      <c r="AB44" s="58">
        <v>2.6440000000000001</v>
      </c>
      <c r="AC44" s="60">
        <v>0.10390000000000001</v>
      </c>
      <c r="AD44" s="56" t="s">
        <v>480</v>
      </c>
      <c r="AE44" s="58">
        <v>0.22500000000000001</v>
      </c>
      <c r="AF44" s="60">
        <v>0.63519999999999999</v>
      </c>
      <c r="AG44" s="56" t="s">
        <v>495</v>
      </c>
      <c r="AH44" s="58">
        <v>1.5100000000000001E-2</v>
      </c>
      <c r="AI44" s="60">
        <v>0.90229999999999999</v>
      </c>
      <c r="AJ44" s="74"/>
      <c r="AK44" s="74"/>
      <c r="AL44" s="69"/>
      <c r="AO44" s="69"/>
      <c r="AR44" s="69"/>
    </row>
    <row r="45" spans="1:44" s="56" customFormat="1" x14ac:dyDescent="0.2">
      <c r="A45" s="74"/>
      <c r="B45" s="69" t="s">
        <v>352</v>
      </c>
      <c r="C45" s="75">
        <v>4</v>
      </c>
      <c r="D45" s="75"/>
      <c r="E45" s="75"/>
      <c r="F45" s="58"/>
      <c r="G45" s="58"/>
      <c r="H45" s="74"/>
      <c r="I45" s="60"/>
      <c r="J45" s="77"/>
      <c r="K45" s="74"/>
      <c r="L45" s="69"/>
      <c r="M45" s="74"/>
      <c r="N45" s="69"/>
      <c r="O45" s="76" t="s">
        <v>387</v>
      </c>
      <c r="P45" s="58"/>
      <c r="Q45" s="60"/>
      <c r="R45" s="56" t="s">
        <v>423</v>
      </c>
      <c r="S45" s="58">
        <v>5.9999999999999995E-4</v>
      </c>
      <c r="T45" s="60">
        <v>0.98109999999999997</v>
      </c>
      <c r="U45" s="76" t="s">
        <v>439</v>
      </c>
      <c r="V45" s="58" t="s">
        <v>617</v>
      </c>
      <c r="W45" s="60">
        <v>2.5000000000000001E-3</v>
      </c>
      <c r="X45" s="76" t="s">
        <v>454</v>
      </c>
      <c r="Y45" s="58" t="s">
        <v>627</v>
      </c>
      <c r="Z45" s="60">
        <v>1.1000000000000001E-3</v>
      </c>
      <c r="AA45" s="56" t="s">
        <v>470</v>
      </c>
      <c r="AB45" s="58">
        <v>0.1227</v>
      </c>
      <c r="AC45" s="60">
        <v>0.72609999999999997</v>
      </c>
      <c r="AD45" s="56" t="s">
        <v>481</v>
      </c>
      <c r="AE45" s="58">
        <v>3.7499999999999999E-2</v>
      </c>
      <c r="AF45" s="60">
        <v>0.84650000000000003</v>
      </c>
      <c r="AG45" s="56" t="s">
        <v>497</v>
      </c>
      <c r="AH45" s="58">
        <v>8.8999999999999999E-3</v>
      </c>
      <c r="AI45" s="60">
        <v>0.92479999999999996</v>
      </c>
      <c r="AJ45" s="74"/>
      <c r="AK45" s="74"/>
      <c r="AL45" s="69"/>
      <c r="AO45" s="69"/>
      <c r="AR45" s="69"/>
    </row>
    <row r="46" spans="1:44" s="56" customFormat="1" x14ac:dyDescent="0.2">
      <c r="A46" s="74"/>
      <c r="B46" s="69" t="s">
        <v>610</v>
      </c>
      <c r="C46" s="75">
        <v>1</v>
      </c>
      <c r="D46" s="75"/>
      <c r="E46" s="75"/>
      <c r="F46" s="58"/>
      <c r="G46" s="58"/>
      <c r="H46" s="58"/>
      <c r="I46" s="60"/>
      <c r="J46" s="77"/>
      <c r="K46" s="74"/>
      <c r="L46" s="69"/>
      <c r="M46" s="74"/>
      <c r="N46" s="69"/>
      <c r="O46" s="56" t="s">
        <v>412</v>
      </c>
      <c r="P46" s="58"/>
      <c r="Q46" s="60"/>
      <c r="R46" s="74"/>
      <c r="S46" s="74"/>
      <c r="T46" s="69"/>
      <c r="U46" s="56" t="s">
        <v>440</v>
      </c>
      <c r="V46" s="58" t="s">
        <v>618</v>
      </c>
      <c r="W46" s="60">
        <v>2.6100000000000002E-2</v>
      </c>
      <c r="X46" s="56" t="s">
        <v>455</v>
      </c>
      <c r="Y46" s="58" t="s">
        <v>635</v>
      </c>
      <c r="Z46" s="60">
        <v>5.33E-2</v>
      </c>
      <c r="AA46" s="74"/>
      <c r="AB46" s="74"/>
      <c r="AC46" s="69"/>
      <c r="AD46" s="56" t="s">
        <v>482</v>
      </c>
      <c r="AE46" s="58">
        <v>0.27779999999999999</v>
      </c>
      <c r="AF46" s="60">
        <v>0.59809999999999997</v>
      </c>
      <c r="AG46" s="56" t="s">
        <v>496</v>
      </c>
      <c r="AH46" s="58">
        <v>0.2878</v>
      </c>
      <c r="AI46" s="60">
        <v>0.59160000000000001</v>
      </c>
      <c r="AJ46" s="74"/>
      <c r="AK46" s="74"/>
      <c r="AL46" s="69"/>
      <c r="AO46" s="69"/>
      <c r="AR46" s="69"/>
    </row>
    <row r="47" spans="1:44" s="56" customFormat="1" x14ac:dyDescent="0.2">
      <c r="A47" s="74"/>
      <c r="B47" s="69" t="s">
        <v>353</v>
      </c>
      <c r="C47" s="75">
        <v>1</v>
      </c>
      <c r="D47" s="75"/>
      <c r="E47" s="75"/>
      <c r="F47" s="58"/>
      <c r="G47" s="58"/>
      <c r="H47" s="74"/>
      <c r="I47" s="60"/>
      <c r="J47" s="77"/>
      <c r="K47" s="74"/>
      <c r="L47" s="69"/>
      <c r="M47" s="74"/>
      <c r="N47" s="69"/>
      <c r="O47" s="74"/>
      <c r="P47" s="58"/>
      <c r="Q47" s="60"/>
      <c r="R47" s="76" t="s">
        <v>611</v>
      </c>
      <c r="S47" s="58">
        <v>0.87150000000000005</v>
      </c>
      <c r="T47" s="60">
        <v>0.35060000000000002</v>
      </c>
      <c r="U47" s="76" t="s">
        <v>441</v>
      </c>
      <c r="V47" s="58">
        <v>0.3236</v>
      </c>
      <c r="W47" s="60">
        <v>0.56950000000000001</v>
      </c>
      <c r="X47" s="76" t="s">
        <v>393</v>
      </c>
      <c r="Y47" s="58">
        <v>0.82310000000000005</v>
      </c>
      <c r="Z47" s="60">
        <v>0.36430000000000001</v>
      </c>
      <c r="AA47" s="74" t="s">
        <v>471</v>
      </c>
      <c r="AB47" s="58">
        <v>1.6788000000000001</v>
      </c>
      <c r="AC47" s="60">
        <v>0.1951</v>
      </c>
      <c r="AD47" s="56" t="s">
        <v>483</v>
      </c>
      <c r="AE47" s="58">
        <v>0.37559999999999999</v>
      </c>
      <c r="AF47" s="60">
        <v>0.54</v>
      </c>
      <c r="AG47" s="74"/>
      <c r="AH47" s="74"/>
      <c r="AI47" s="69"/>
      <c r="AJ47" s="74"/>
      <c r="AK47" s="74"/>
      <c r="AL47" s="69"/>
      <c r="AO47" s="69"/>
      <c r="AR47" s="69"/>
    </row>
    <row r="48" spans="1:44" s="56" customFormat="1" x14ac:dyDescent="0.2">
      <c r="A48" s="74"/>
      <c r="B48" s="69" t="s">
        <v>354</v>
      </c>
      <c r="C48" s="75">
        <v>1</v>
      </c>
      <c r="D48" s="75"/>
      <c r="E48" s="75"/>
      <c r="F48" s="58"/>
      <c r="G48" s="58"/>
      <c r="H48" s="74"/>
      <c r="I48" s="60"/>
      <c r="J48" s="77"/>
      <c r="K48" s="74"/>
      <c r="L48" s="69"/>
      <c r="M48" s="74"/>
      <c r="N48" s="69"/>
      <c r="O48" s="74"/>
      <c r="P48" s="58"/>
      <c r="Q48" s="60"/>
      <c r="R48" s="56" t="s">
        <v>424</v>
      </c>
      <c r="S48" s="58">
        <v>1.5900000000000001E-2</v>
      </c>
      <c r="T48" s="60">
        <v>0.89959999999999996</v>
      </c>
      <c r="U48" s="56" t="s">
        <v>442</v>
      </c>
      <c r="V48" s="58">
        <v>0.5403</v>
      </c>
      <c r="W48" s="60">
        <v>0.46229999999999999</v>
      </c>
      <c r="X48" s="56" t="s">
        <v>456</v>
      </c>
      <c r="Y48" s="58" t="s">
        <v>636</v>
      </c>
      <c r="Z48" s="60">
        <v>9.8699999999999996E-2</v>
      </c>
      <c r="AA48" s="74"/>
      <c r="AB48" s="74"/>
      <c r="AC48" s="69"/>
      <c r="AD48" s="56" t="s">
        <v>484</v>
      </c>
      <c r="AE48" s="58">
        <v>9.9299999999999999E-2</v>
      </c>
      <c r="AF48" s="60">
        <v>0.75270000000000004</v>
      </c>
      <c r="AG48" s="56" t="s">
        <v>498</v>
      </c>
      <c r="AH48" s="58">
        <v>1.2E-2</v>
      </c>
      <c r="AI48" s="60">
        <v>0.91269999999999996</v>
      </c>
      <c r="AJ48" s="74"/>
      <c r="AK48" s="74"/>
      <c r="AL48" s="69"/>
      <c r="AO48" s="69"/>
      <c r="AR48" s="69"/>
    </row>
    <row r="49" spans="1:44" s="56" customFormat="1" x14ac:dyDescent="0.2">
      <c r="A49" s="74"/>
      <c r="B49" s="69" t="s">
        <v>355</v>
      </c>
      <c r="C49" s="75">
        <v>1</v>
      </c>
      <c r="D49" s="75"/>
      <c r="E49" s="75"/>
      <c r="F49" s="58"/>
      <c r="G49" s="58"/>
      <c r="H49" s="58"/>
      <c r="I49" s="60"/>
      <c r="J49" s="77"/>
      <c r="K49" s="74"/>
      <c r="L49" s="69"/>
      <c r="M49" s="74"/>
      <c r="N49" s="69"/>
      <c r="O49" s="74"/>
      <c r="P49" s="74"/>
      <c r="Q49" s="69"/>
      <c r="R49" s="76" t="s">
        <v>425</v>
      </c>
      <c r="S49" s="58" t="s">
        <v>613</v>
      </c>
      <c r="T49" s="60">
        <v>5.0000000000000001E-4</v>
      </c>
      <c r="U49" s="76" t="s">
        <v>443</v>
      </c>
      <c r="V49" s="58">
        <v>0.15340000000000001</v>
      </c>
      <c r="W49" s="60">
        <v>0.69530000000000003</v>
      </c>
      <c r="X49" s="74"/>
      <c r="Y49" s="74"/>
      <c r="Z49" s="69"/>
      <c r="AA49" s="74"/>
      <c r="AB49" s="74"/>
      <c r="AC49" s="69"/>
      <c r="AD49" s="56" t="s">
        <v>485</v>
      </c>
      <c r="AE49" s="58">
        <v>2.46E-2</v>
      </c>
      <c r="AF49" s="60">
        <v>0.87539999999999996</v>
      </c>
      <c r="AG49" s="56" t="s">
        <v>499</v>
      </c>
      <c r="AH49" s="58">
        <v>4.3499999999999997E-2</v>
      </c>
      <c r="AI49" s="60">
        <v>0.83479999999999999</v>
      </c>
      <c r="AJ49" s="74"/>
      <c r="AK49" s="74"/>
      <c r="AL49" s="69"/>
      <c r="AO49" s="69"/>
      <c r="AR49" s="69"/>
    </row>
    <row r="50" spans="1:44" s="56" customFormat="1" x14ac:dyDescent="0.2">
      <c r="A50" s="74"/>
      <c r="B50" s="69" t="s">
        <v>136</v>
      </c>
      <c r="C50" s="75">
        <v>1</v>
      </c>
      <c r="D50" s="75"/>
      <c r="E50" s="75"/>
      <c r="F50" s="58"/>
      <c r="G50" s="58"/>
      <c r="H50" s="58"/>
      <c r="I50" s="60"/>
      <c r="J50" s="77"/>
      <c r="K50" s="74"/>
      <c r="L50" s="69"/>
      <c r="M50" s="74"/>
      <c r="N50" s="69"/>
      <c r="O50" s="74"/>
      <c r="P50" s="74"/>
      <c r="Q50" s="69"/>
      <c r="R50" s="56" t="s">
        <v>426</v>
      </c>
      <c r="S50" s="58" t="s">
        <v>614</v>
      </c>
      <c r="T50" s="60">
        <v>5.5999999999999999E-3</v>
      </c>
      <c r="U50" s="56" t="s">
        <v>444</v>
      </c>
      <c r="V50" s="58">
        <v>0.1295</v>
      </c>
      <c r="W50" s="60">
        <v>0.71889999999999998</v>
      </c>
      <c r="X50" s="56" t="s">
        <v>457</v>
      </c>
      <c r="Y50" s="58">
        <v>0.1353</v>
      </c>
      <c r="Z50" s="60">
        <v>0.71289999999999998</v>
      </c>
      <c r="AA50" s="74"/>
      <c r="AB50" s="74"/>
      <c r="AC50" s="69"/>
      <c r="AD50" s="56" t="s">
        <v>486</v>
      </c>
      <c r="AE50" s="58">
        <v>0.62170000000000003</v>
      </c>
      <c r="AF50" s="60">
        <v>0.4304</v>
      </c>
      <c r="AG50" s="56" t="s">
        <v>500</v>
      </c>
      <c r="AH50" s="58">
        <v>0.27679999999999999</v>
      </c>
      <c r="AI50" s="60">
        <v>0.5988</v>
      </c>
      <c r="AJ50" s="74"/>
      <c r="AK50" s="74"/>
      <c r="AL50" s="69"/>
      <c r="AO50" s="69"/>
      <c r="AR50" s="69"/>
    </row>
    <row r="51" spans="1:44" s="56" customFormat="1" x14ac:dyDescent="0.2">
      <c r="A51" s="74"/>
      <c r="B51" s="69" t="s">
        <v>356</v>
      </c>
      <c r="C51" s="75">
        <v>4</v>
      </c>
      <c r="D51" s="75"/>
      <c r="E51" s="75"/>
      <c r="F51" s="58"/>
      <c r="H51" s="58"/>
      <c r="I51" s="60"/>
      <c r="J51" s="77"/>
      <c r="K51" s="74"/>
      <c r="L51" s="69"/>
      <c r="M51" s="74"/>
      <c r="N51" s="69"/>
      <c r="O51" s="74"/>
      <c r="P51" s="74"/>
      <c r="Q51" s="69"/>
      <c r="R51" s="76" t="s">
        <v>427</v>
      </c>
      <c r="S51" s="58">
        <v>1.2474000000000001</v>
      </c>
      <c r="T51" s="60">
        <v>0.2641</v>
      </c>
      <c r="U51" s="76" t="s">
        <v>445</v>
      </c>
      <c r="V51" s="58" t="s">
        <v>634</v>
      </c>
      <c r="W51" s="60">
        <v>4.6699999999999998E-2</v>
      </c>
      <c r="X51" s="76" t="s">
        <v>458</v>
      </c>
      <c r="Y51" s="58">
        <v>7.2499999999999995E-2</v>
      </c>
      <c r="Z51" s="60">
        <v>0.78779999999999994</v>
      </c>
      <c r="AA51" s="74"/>
      <c r="AB51" s="74"/>
      <c r="AC51" s="69"/>
      <c r="AD51" s="74"/>
      <c r="AE51" s="74"/>
      <c r="AF51" s="69"/>
      <c r="AG51" s="56" t="s">
        <v>501</v>
      </c>
      <c r="AH51" s="58">
        <v>1.06E-2</v>
      </c>
      <c r="AI51" s="60">
        <v>0.91800000000000004</v>
      </c>
      <c r="AJ51" s="74"/>
      <c r="AK51" s="74"/>
      <c r="AL51" s="69"/>
      <c r="AO51" s="69"/>
      <c r="AR51" s="69"/>
    </row>
    <row r="52" spans="1:44" s="56" customFormat="1" x14ac:dyDescent="0.2">
      <c r="A52" s="74"/>
      <c r="B52" s="69" t="s">
        <v>357</v>
      </c>
      <c r="C52" s="75">
        <v>8</v>
      </c>
      <c r="D52" s="75"/>
      <c r="E52" s="75"/>
      <c r="F52" s="58"/>
      <c r="G52" s="58"/>
      <c r="H52" s="58"/>
      <c r="I52" s="60"/>
      <c r="J52" s="77"/>
      <c r="K52" s="74"/>
      <c r="L52" s="69"/>
      <c r="M52" s="74"/>
      <c r="N52" s="69"/>
      <c r="O52" s="74"/>
      <c r="P52" s="74"/>
      <c r="Q52" s="69"/>
      <c r="R52" s="56" t="s">
        <v>428</v>
      </c>
      <c r="S52" s="58">
        <v>1.0861000000000001</v>
      </c>
      <c r="T52" s="60">
        <v>0.29730000000000001</v>
      </c>
      <c r="U52" s="56" t="s">
        <v>446</v>
      </c>
      <c r="V52" s="58">
        <v>2.3999999999999998E-3</v>
      </c>
      <c r="W52" s="60">
        <v>0.96060000000000001</v>
      </c>
      <c r="X52" s="56" t="s">
        <v>459</v>
      </c>
      <c r="Y52" s="58">
        <v>1.6999999999999999E-3</v>
      </c>
      <c r="Z52" s="60">
        <v>0.96740000000000004</v>
      </c>
      <c r="AA52" s="74"/>
      <c r="AB52" s="74"/>
      <c r="AC52" s="69"/>
      <c r="AD52" s="74"/>
      <c r="AE52" s="74"/>
      <c r="AF52" s="69"/>
      <c r="AG52" s="74"/>
      <c r="AH52" s="74"/>
      <c r="AI52" s="69"/>
      <c r="AJ52" s="74"/>
      <c r="AK52" s="74"/>
      <c r="AL52" s="69"/>
      <c r="AO52" s="69"/>
      <c r="AR52" s="69"/>
    </row>
    <row r="53" spans="1:44" s="56" customFormat="1" x14ac:dyDescent="0.2">
      <c r="A53" s="74"/>
      <c r="B53" s="69" t="s">
        <v>358</v>
      </c>
      <c r="C53" s="75">
        <v>1</v>
      </c>
      <c r="D53" s="75"/>
      <c r="E53" s="75"/>
      <c r="F53" s="58"/>
      <c r="G53" s="58"/>
      <c r="H53" s="58"/>
      <c r="I53" s="60"/>
      <c r="J53" s="77"/>
      <c r="K53" s="74"/>
      <c r="L53" s="69"/>
      <c r="M53" s="74"/>
      <c r="N53" s="69"/>
      <c r="O53" s="74"/>
      <c r="P53" s="74"/>
      <c r="Q53" s="69"/>
      <c r="R53" s="76" t="s">
        <v>429</v>
      </c>
      <c r="S53" s="58">
        <v>0.67859999999999998</v>
      </c>
      <c r="T53" s="60">
        <v>0.41010000000000002</v>
      </c>
      <c r="U53" s="76"/>
      <c r="V53" s="74"/>
      <c r="W53" s="69"/>
      <c r="X53" s="76" t="s">
        <v>460</v>
      </c>
      <c r="Y53" s="58" t="s">
        <v>628</v>
      </c>
      <c r="Z53" s="60" t="s">
        <v>320</v>
      </c>
      <c r="AA53" s="74"/>
      <c r="AB53" s="74"/>
      <c r="AC53" s="69"/>
      <c r="AD53" s="74"/>
      <c r="AE53" s="74"/>
      <c r="AF53" s="69"/>
      <c r="AG53" s="56" t="s">
        <v>502</v>
      </c>
      <c r="AH53" s="58">
        <v>3.0800000000000001E-2</v>
      </c>
      <c r="AI53" s="60">
        <v>0.86070000000000002</v>
      </c>
      <c r="AJ53" s="74"/>
      <c r="AK53" s="74"/>
      <c r="AL53" s="69"/>
      <c r="AO53" s="69"/>
      <c r="AR53" s="69"/>
    </row>
    <row r="54" spans="1:44" s="56" customFormat="1" x14ac:dyDescent="0.2">
      <c r="A54" s="74"/>
      <c r="B54" s="69" t="s">
        <v>359</v>
      </c>
      <c r="C54" s="75">
        <v>1</v>
      </c>
      <c r="D54" s="75"/>
      <c r="E54" s="75"/>
      <c r="F54" s="58"/>
      <c r="G54" s="58"/>
      <c r="H54" s="58"/>
      <c r="I54" s="60"/>
      <c r="J54" s="77"/>
      <c r="K54" s="74"/>
      <c r="L54" s="69"/>
      <c r="M54" s="74"/>
      <c r="N54" s="69"/>
      <c r="O54" s="74"/>
      <c r="P54" s="74"/>
      <c r="Q54" s="69"/>
      <c r="R54" s="56" t="s">
        <v>430</v>
      </c>
      <c r="S54" s="58">
        <v>0.23119999999999999</v>
      </c>
      <c r="T54" s="60">
        <v>0.63060000000000005</v>
      </c>
      <c r="V54" s="74"/>
      <c r="W54" s="69"/>
      <c r="X54" s="56" t="s">
        <v>461</v>
      </c>
      <c r="Y54" s="58">
        <v>0.20499999999999999</v>
      </c>
      <c r="Z54" s="60">
        <v>0.65069999999999995</v>
      </c>
      <c r="AA54" s="74"/>
      <c r="AB54" s="74"/>
      <c r="AC54" s="69"/>
      <c r="AD54" s="74"/>
      <c r="AE54" s="74"/>
      <c r="AF54" s="69"/>
      <c r="AG54" s="56" t="s">
        <v>503</v>
      </c>
      <c r="AH54" s="58">
        <v>0.8286</v>
      </c>
      <c r="AI54" s="60">
        <v>0.36270000000000002</v>
      </c>
      <c r="AJ54" s="74"/>
      <c r="AK54" s="74"/>
      <c r="AL54" s="69"/>
      <c r="AO54" s="69"/>
      <c r="AR54" s="69"/>
    </row>
    <row r="55" spans="1:44" s="56" customFormat="1" x14ac:dyDescent="0.2">
      <c r="A55" s="74"/>
      <c r="B55" s="69" t="s">
        <v>360</v>
      </c>
      <c r="C55" s="75">
        <v>1</v>
      </c>
      <c r="D55" s="75"/>
      <c r="E55" s="75"/>
      <c r="F55" s="58"/>
      <c r="G55" s="58"/>
      <c r="H55" s="77"/>
      <c r="I55" s="60"/>
      <c r="J55" s="77"/>
      <c r="K55" s="74"/>
      <c r="L55" s="69"/>
      <c r="M55" s="74"/>
      <c r="N55" s="69"/>
      <c r="O55" s="74"/>
      <c r="P55" s="74"/>
      <c r="Q55" s="69"/>
      <c r="R55" s="76" t="s">
        <v>431</v>
      </c>
      <c r="S55" s="58" t="s">
        <v>615</v>
      </c>
      <c r="T55" s="60">
        <v>1.1000000000000001E-3</v>
      </c>
      <c r="U55" s="74"/>
      <c r="V55" s="74"/>
      <c r="W55" s="69"/>
      <c r="Y55" s="74"/>
      <c r="Z55" s="69"/>
      <c r="AA55" s="74"/>
      <c r="AB55" s="74"/>
      <c r="AC55" s="69"/>
      <c r="AD55" s="74"/>
      <c r="AE55" s="74"/>
      <c r="AF55" s="69"/>
      <c r="AG55" s="56" t="s">
        <v>504</v>
      </c>
      <c r="AH55" s="58">
        <v>0.19739999999999999</v>
      </c>
      <c r="AI55" s="60">
        <v>0.65690000000000004</v>
      </c>
      <c r="AJ55" s="74"/>
      <c r="AK55" s="74"/>
      <c r="AL55" s="69"/>
      <c r="AO55" s="69"/>
      <c r="AR55" s="69"/>
    </row>
    <row r="56" spans="1:44" s="78" customFormat="1" x14ac:dyDescent="0.2">
      <c r="B56" s="79" t="s">
        <v>361</v>
      </c>
      <c r="C56" s="80">
        <v>1</v>
      </c>
      <c r="D56" s="80"/>
      <c r="E56" s="80"/>
      <c r="F56" s="59"/>
      <c r="G56" s="59"/>
      <c r="H56" s="59"/>
      <c r="I56" s="88"/>
      <c r="J56" s="59"/>
      <c r="K56" s="81"/>
      <c r="L56" s="79"/>
      <c r="M56" s="82"/>
      <c r="N56" s="83"/>
      <c r="Q56" s="79"/>
      <c r="R56" s="78" t="s">
        <v>432</v>
      </c>
      <c r="S56" s="59">
        <v>1E-3</v>
      </c>
      <c r="T56" s="88">
        <v>0.97540000000000004</v>
      </c>
      <c r="W56" s="79"/>
      <c r="Z56" s="79"/>
      <c r="AC56" s="79"/>
      <c r="AF56" s="79"/>
      <c r="AI56" s="79"/>
      <c r="AL56" s="79"/>
      <c r="AO56" s="79"/>
      <c r="AR56" s="79"/>
    </row>
    <row r="57" spans="1:44" x14ac:dyDescent="0.2">
      <c r="A57" s="55" t="s">
        <v>606</v>
      </c>
      <c r="B57" s="99" t="s">
        <v>214</v>
      </c>
      <c r="C57" s="97">
        <v>2</v>
      </c>
      <c r="D57" s="97">
        <f>SUMPRODUCT(COUNTIF(FMxEmp_Chosen!AH1:AH312,"BEES"))</f>
        <v>5</v>
      </c>
      <c r="E57" s="97">
        <v>9</v>
      </c>
      <c r="F57" s="90" t="s">
        <v>904</v>
      </c>
      <c r="G57" s="90">
        <v>2.0000000000000001E-4</v>
      </c>
      <c r="H57" s="90"/>
      <c r="I57" s="101"/>
      <c r="J57" s="90">
        <v>2.0799999999999999E-2</v>
      </c>
      <c r="K57" s="90">
        <v>44.91</v>
      </c>
      <c r="L57" s="101" t="s">
        <v>2</v>
      </c>
      <c r="M57" s="90" t="s">
        <v>908</v>
      </c>
      <c r="N57" s="90">
        <v>1E-3</v>
      </c>
      <c r="O57" s="107" t="s">
        <v>406</v>
      </c>
      <c r="P57" s="90" t="s">
        <v>909</v>
      </c>
      <c r="Q57" s="90">
        <v>3.7400000000000003E-2</v>
      </c>
      <c r="R57" s="115" t="s">
        <v>611</v>
      </c>
      <c r="S57" s="90">
        <v>1.1095999999999999</v>
      </c>
      <c r="T57" s="90">
        <v>0.29220000000000002</v>
      </c>
      <c r="U57" s="107" t="s">
        <v>433</v>
      </c>
      <c r="V57" s="90">
        <v>0.35959999999999998</v>
      </c>
      <c r="W57" s="90">
        <v>0.54879999999999995</v>
      </c>
      <c r="X57" s="115" t="s">
        <v>441</v>
      </c>
      <c r="Y57" s="90">
        <v>1.2088000000000001</v>
      </c>
      <c r="Z57" s="90">
        <v>0.27160000000000001</v>
      </c>
      <c r="AA57" s="107" t="s">
        <v>457</v>
      </c>
      <c r="AB57" s="90">
        <v>1.9E-3</v>
      </c>
      <c r="AC57" s="90">
        <v>0.9657</v>
      </c>
      <c r="AD57" s="115" t="s">
        <v>462</v>
      </c>
      <c r="AE57" s="90" t="s">
        <v>919</v>
      </c>
      <c r="AF57" s="90">
        <v>1.8499999999999999E-2</v>
      </c>
      <c r="AG57" s="115" t="s">
        <v>467</v>
      </c>
      <c r="AH57" s="90">
        <v>1.4036</v>
      </c>
      <c r="AI57" s="90">
        <v>0.2361</v>
      </c>
      <c r="AJ57" s="56" t="s">
        <v>783</v>
      </c>
      <c r="AK57" s="58"/>
      <c r="AL57" s="60"/>
      <c r="AM57" s="74" t="s">
        <v>785</v>
      </c>
      <c r="AN57" s="58"/>
      <c r="AO57" s="60"/>
      <c r="AP57" s="74" t="s">
        <v>787</v>
      </c>
      <c r="AQ57" s="58"/>
      <c r="AR57" s="60"/>
    </row>
    <row r="58" spans="1:44" x14ac:dyDescent="0.2">
      <c r="B58" s="99" t="s">
        <v>345</v>
      </c>
      <c r="C58" s="97">
        <v>4</v>
      </c>
      <c r="D58" s="97">
        <f>SUMPRODUCT(COUNTIF(FMxEmp_Chosen!AH1:AH312,"EQ"))</f>
        <v>21</v>
      </c>
      <c r="F58" s="90" t="s">
        <v>837</v>
      </c>
      <c r="G58" s="90">
        <v>1.1299999999999999E-2</v>
      </c>
      <c r="H58" s="90"/>
      <c r="I58" s="101"/>
      <c r="J58" s="90"/>
      <c r="K58" s="55"/>
      <c r="M58" s="55"/>
      <c r="N58" s="55"/>
      <c r="O58" s="107" t="s">
        <v>384</v>
      </c>
      <c r="P58" s="90">
        <v>6.9000000000000006E-2</v>
      </c>
      <c r="Q58" s="90">
        <v>0.79269999999999996</v>
      </c>
      <c r="R58" s="107" t="s">
        <v>424</v>
      </c>
      <c r="S58" s="90">
        <v>5.16E-2</v>
      </c>
      <c r="T58" s="90">
        <v>0.82030000000000003</v>
      </c>
      <c r="U58" s="107" t="s">
        <v>434</v>
      </c>
      <c r="V58" s="90" t="s">
        <v>915</v>
      </c>
      <c r="W58" s="90">
        <v>5.1499999999999997E-2</v>
      </c>
      <c r="X58" s="107" t="s">
        <v>442</v>
      </c>
      <c r="Y58" s="90">
        <v>1.155</v>
      </c>
      <c r="Z58" s="90">
        <v>0.28249999999999997</v>
      </c>
      <c r="AA58" s="115" t="s">
        <v>458</v>
      </c>
      <c r="AB58" s="90" t="s">
        <v>917</v>
      </c>
      <c r="AC58" s="90">
        <v>1.3599999999999999E-2</v>
      </c>
      <c r="AD58" s="115" t="s">
        <v>465</v>
      </c>
      <c r="AE58" s="90" t="s">
        <v>920</v>
      </c>
      <c r="AF58" s="90">
        <v>1.1000000000000001E-3</v>
      </c>
      <c r="AG58" s="56" t="s">
        <v>781</v>
      </c>
      <c r="AH58" s="58"/>
      <c r="AI58" s="60"/>
      <c r="AJ58" s="56" t="s">
        <v>784</v>
      </c>
      <c r="AK58" s="58"/>
      <c r="AL58" s="60"/>
      <c r="AM58" s="74" t="s">
        <v>786</v>
      </c>
      <c r="AN58" s="58"/>
      <c r="AO58" s="60"/>
      <c r="AP58" s="74"/>
      <c r="AQ58" s="74"/>
      <c r="AR58" s="74"/>
    </row>
    <row r="59" spans="1:44" x14ac:dyDescent="0.2">
      <c r="B59" s="99" t="s">
        <v>346</v>
      </c>
      <c r="C59" s="97">
        <v>1</v>
      </c>
      <c r="D59" s="97">
        <f>SUMPRODUCT(COUNTIF(FMxEmp_Chosen!AH1:AH312,"EQ aff"))</f>
        <v>2</v>
      </c>
      <c r="F59" s="90" t="s">
        <v>905</v>
      </c>
      <c r="G59" s="90">
        <v>5.5E-2</v>
      </c>
      <c r="I59" s="101"/>
      <c r="J59" s="90"/>
      <c r="K59" s="55"/>
      <c r="M59" s="55"/>
      <c r="N59" s="55"/>
      <c r="O59" s="107" t="s">
        <v>407</v>
      </c>
      <c r="P59" s="90">
        <v>0.92349999999999999</v>
      </c>
      <c r="Q59" s="90">
        <v>0.33660000000000001</v>
      </c>
      <c r="R59" s="115" t="s">
        <v>427</v>
      </c>
      <c r="S59" s="90" t="s">
        <v>913</v>
      </c>
      <c r="T59" s="90">
        <v>4.07E-2</v>
      </c>
      <c r="U59" s="107" t="s">
        <v>435</v>
      </c>
      <c r="V59" s="90" t="s">
        <v>916</v>
      </c>
      <c r="W59" s="90">
        <v>5.5199999999999999E-2</v>
      </c>
      <c r="X59" s="115" t="s">
        <v>443</v>
      </c>
      <c r="Y59" s="90">
        <v>2.8E-3</v>
      </c>
      <c r="Z59" s="90">
        <v>0.95750000000000002</v>
      </c>
      <c r="AA59" s="115" t="s">
        <v>460</v>
      </c>
      <c r="AB59" s="90" t="s">
        <v>918</v>
      </c>
      <c r="AC59" s="90">
        <v>6.9999999999999999E-4</v>
      </c>
      <c r="AD59" s="56" t="s">
        <v>779</v>
      </c>
      <c r="AE59" s="58"/>
      <c r="AF59" s="60"/>
      <c r="AG59" s="56" t="s">
        <v>782</v>
      </c>
      <c r="AH59" s="58"/>
      <c r="AI59" s="60"/>
      <c r="AJ59" s="107" t="s">
        <v>471</v>
      </c>
      <c r="AK59" s="90">
        <v>0.98350000000000004</v>
      </c>
      <c r="AL59" s="90">
        <v>0.32129999999999997</v>
      </c>
      <c r="AM59" s="61"/>
      <c r="AO59" s="55"/>
      <c r="AR59" s="55"/>
    </row>
    <row r="60" spans="1:44" x14ac:dyDescent="0.2">
      <c r="B60" s="99" t="s">
        <v>347</v>
      </c>
      <c r="C60" s="97">
        <v>1</v>
      </c>
      <c r="D60" s="97">
        <f>SUMPRODUCT(COUNTIF(FMxEmp_Chosen!AH1:AH312,"EQ cog"))</f>
        <v>2</v>
      </c>
      <c r="F60" s="90">
        <v>0.1638</v>
      </c>
      <c r="G60" s="90">
        <v>0.30470000000000003</v>
      </c>
      <c r="H60" s="90"/>
      <c r="I60" s="101"/>
      <c r="J60" s="90"/>
      <c r="K60" s="55"/>
      <c r="M60" s="95"/>
      <c r="N60" s="99"/>
      <c r="O60" s="107" t="s">
        <v>408</v>
      </c>
      <c r="P60" s="90" t="s">
        <v>910</v>
      </c>
      <c r="Q60" s="90">
        <v>5.9999999999999995E-4</v>
      </c>
      <c r="R60" s="107" t="s">
        <v>428</v>
      </c>
      <c r="S60" s="90" t="s">
        <v>914</v>
      </c>
      <c r="T60" s="90">
        <v>5.1499999999999997E-2</v>
      </c>
      <c r="U60" s="107" t="s">
        <v>436</v>
      </c>
      <c r="V60" s="90">
        <v>0.76680000000000004</v>
      </c>
      <c r="W60" s="90">
        <v>0.38119999999999998</v>
      </c>
      <c r="X60" s="115" t="s">
        <v>445</v>
      </c>
      <c r="Y60" s="90">
        <v>0.23499999999999999</v>
      </c>
      <c r="Z60" s="90">
        <v>0.62780000000000002</v>
      </c>
      <c r="AA60" s="56" t="s">
        <v>777</v>
      </c>
      <c r="AB60" s="58"/>
      <c r="AC60" s="60"/>
      <c r="AD60" s="56" t="s">
        <v>780</v>
      </c>
      <c r="AE60" s="58"/>
      <c r="AF60" s="60"/>
      <c r="AG60" s="107" t="s">
        <v>468</v>
      </c>
      <c r="AH60" s="90">
        <v>0.21299999999999999</v>
      </c>
      <c r="AI60" s="90">
        <v>0.64439999999999997</v>
      </c>
      <c r="AJ60" s="107"/>
      <c r="AK60" s="107"/>
      <c r="AL60" s="104"/>
      <c r="AM60" s="61"/>
      <c r="AO60" s="55"/>
      <c r="AR60" s="55"/>
    </row>
    <row r="61" spans="1:44" x14ac:dyDescent="0.2">
      <c r="B61" s="99" t="s">
        <v>350</v>
      </c>
      <c r="C61" s="97">
        <v>6</v>
      </c>
      <c r="D61" s="97">
        <f>SUMPRODUCT(COUNTIF(FMxEmp_Chosen!AH1:AH312,"IRI ec"))</f>
        <v>18</v>
      </c>
      <c r="F61" s="90">
        <v>-2.06E-2</v>
      </c>
      <c r="G61" s="90">
        <v>0.68940000000000001</v>
      </c>
      <c r="H61" s="90"/>
      <c r="I61" s="101"/>
      <c r="J61" s="90"/>
      <c r="K61" s="55"/>
      <c r="M61" s="55"/>
      <c r="N61" s="99"/>
      <c r="O61" s="107" t="s">
        <v>409</v>
      </c>
      <c r="P61" s="90" t="s">
        <v>911</v>
      </c>
      <c r="Q61" s="90">
        <v>6.9999999999999999E-4</v>
      </c>
      <c r="R61" s="115" t="s">
        <v>429</v>
      </c>
      <c r="S61" s="90">
        <v>0.17319999999999999</v>
      </c>
      <c r="T61" s="90">
        <v>0.67730000000000001</v>
      </c>
      <c r="U61" s="107" t="s">
        <v>390</v>
      </c>
      <c r="V61" s="90">
        <v>9.35E-2</v>
      </c>
      <c r="W61" s="90">
        <v>0.75980000000000003</v>
      </c>
      <c r="X61" s="76" t="s">
        <v>775</v>
      </c>
      <c r="Y61" s="58"/>
      <c r="Z61" s="60"/>
      <c r="AA61" s="56" t="s">
        <v>778</v>
      </c>
      <c r="AB61" s="58"/>
      <c r="AC61" s="60"/>
      <c r="AD61" s="107" t="s">
        <v>464</v>
      </c>
      <c r="AE61" s="90">
        <v>0.35020000000000001</v>
      </c>
      <c r="AF61" s="90">
        <v>0.55400000000000005</v>
      </c>
      <c r="AG61" s="107"/>
      <c r="AH61" s="109"/>
      <c r="AI61" s="110"/>
      <c r="AJ61" s="107"/>
      <c r="AK61" s="109"/>
      <c r="AL61" s="110"/>
      <c r="AM61" s="61"/>
      <c r="AO61" s="55"/>
      <c r="AR61" s="55"/>
    </row>
    <row r="62" spans="1:44" x14ac:dyDescent="0.2">
      <c r="B62" s="99" t="s">
        <v>351</v>
      </c>
      <c r="C62" s="97">
        <v>5</v>
      </c>
      <c r="D62" s="97">
        <f>SUMPRODUCT(COUNTIF(FMxEmp_Chosen!AH1:AH312,"IRI pd"))</f>
        <v>16</v>
      </c>
      <c r="F62" s="90">
        <v>-1.7299999999999999E-2</v>
      </c>
      <c r="G62" s="90">
        <v>0.74890000000000001</v>
      </c>
      <c r="H62" s="90"/>
      <c r="I62" s="101"/>
      <c r="J62" s="90"/>
      <c r="K62" s="55"/>
      <c r="M62" s="55"/>
      <c r="N62" s="69"/>
      <c r="O62" s="107" t="s">
        <v>410</v>
      </c>
      <c r="P62" s="90" t="s">
        <v>912</v>
      </c>
      <c r="Q62" s="90">
        <v>7.0300000000000001E-2</v>
      </c>
      <c r="R62" s="115" t="s">
        <v>431</v>
      </c>
      <c r="S62" s="90">
        <v>2.4123999999999999</v>
      </c>
      <c r="T62" s="90">
        <v>0.12039999999999999</v>
      </c>
      <c r="U62" s="56" t="s">
        <v>773</v>
      </c>
      <c r="V62" s="58"/>
      <c r="W62" s="60"/>
      <c r="X62" s="56" t="s">
        <v>776</v>
      </c>
      <c r="Y62" s="58"/>
      <c r="Z62" s="60"/>
      <c r="AA62" s="107" t="s">
        <v>461</v>
      </c>
      <c r="AB62" s="90">
        <v>0.42549999999999999</v>
      </c>
      <c r="AC62" s="90">
        <v>0.51419999999999999</v>
      </c>
      <c r="AD62" s="107"/>
      <c r="AE62" s="107"/>
      <c r="AF62" s="104"/>
      <c r="AG62" s="107"/>
      <c r="AH62" s="109"/>
      <c r="AI62" s="110"/>
      <c r="AJ62" s="107"/>
      <c r="AK62" s="107"/>
      <c r="AL62" s="104"/>
      <c r="AM62" s="61"/>
      <c r="AO62" s="55"/>
      <c r="AR62" s="55"/>
    </row>
    <row r="63" spans="1:44" x14ac:dyDescent="0.2">
      <c r="B63" s="99" t="s">
        <v>352</v>
      </c>
      <c r="C63" s="97">
        <v>7</v>
      </c>
      <c r="D63" s="97">
        <f>SUMPRODUCT(COUNTIF(FMxEmp_Chosen!AH1:AH312,"IRI pt"))</f>
        <v>22</v>
      </c>
      <c r="F63" s="90" t="s">
        <v>906</v>
      </c>
      <c r="G63" s="90">
        <v>1.6000000000000001E-3</v>
      </c>
      <c r="H63" s="90"/>
      <c r="I63" s="101"/>
      <c r="J63" s="90"/>
      <c r="K63" s="55"/>
      <c r="M63" s="55"/>
      <c r="N63" s="99"/>
      <c r="O63" s="107" t="s">
        <v>387</v>
      </c>
      <c r="P63" s="90">
        <v>0.79410000000000003</v>
      </c>
      <c r="Q63" s="90">
        <v>0.37290000000000001</v>
      </c>
      <c r="R63" s="76" t="s">
        <v>771</v>
      </c>
      <c r="S63" s="58"/>
      <c r="T63" s="60"/>
      <c r="U63" s="56" t="s">
        <v>774</v>
      </c>
      <c r="V63" s="58"/>
      <c r="W63" s="60"/>
      <c r="X63" s="107" t="s">
        <v>446</v>
      </c>
      <c r="Y63" s="90">
        <v>0.14460000000000001</v>
      </c>
      <c r="Z63" s="90">
        <v>0.70379999999999998</v>
      </c>
      <c r="AA63" s="107"/>
      <c r="AB63" s="107"/>
      <c r="AC63" s="104"/>
      <c r="AD63" s="107"/>
      <c r="AE63" s="107"/>
      <c r="AF63" s="104"/>
      <c r="AG63" s="107"/>
      <c r="AH63" s="107"/>
      <c r="AI63" s="104"/>
      <c r="AJ63" s="107"/>
      <c r="AK63" s="107"/>
      <c r="AL63" s="104"/>
      <c r="AM63" s="61"/>
      <c r="AO63" s="55"/>
      <c r="AR63" s="55"/>
    </row>
    <row r="64" spans="1:44" x14ac:dyDescent="0.2">
      <c r="B64" s="99" t="s">
        <v>356</v>
      </c>
      <c r="C64" s="97">
        <v>3</v>
      </c>
      <c r="D64" s="97">
        <f>SUMPRODUCT(COUNTIF(FMxEmp_Chosen!AH1:AH312,"QMEE"))</f>
        <v>11</v>
      </c>
      <c r="F64" s="90" t="s">
        <v>907</v>
      </c>
      <c r="G64" s="54" t="s">
        <v>320</v>
      </c>
      <c r="H64" s="90"/>
      <c r="I64" s="101"/>
      <c r="J64" s="90"/>
      <c r="K64" s="55"/>
      <c r="M64" s="55"/>
      <c r="N64" s="99"/>
      <c r="O64" s="56" t="s">
        <v>769</v>
      </c>
      <c r="P64" s="90"/>
      <c r="Q64" s="101"/>
      <c r="R64" s="76" t="s">
        <v>772</v>
      </c>
      <c r="S64" s="58"/>
      <c r="T64" s="60"/>
      <c r="U64" s="107" t="s">
        <v>438</v>
      </c>
      <c r="V64" s="90">
        <v>0.97460000000000002</v>
      </c>
      <c r="W64" s="90">
        <v>0.32350000000000001</v>
      </c>
      <c r="X64" s="107"/>
      <c r="Y64" s="107"/>
      <c r="Z64" s="104"/>
      <c r="AA64" s="107"/>
      <c r="AB64" s="107"/>
      <c r="AC64" s="104"/>
      <c r="AD64" s="107"/>
      <c r="AE64" s="107"/>
      <c r="AF64" s="104"/>
      <c r="AG64" s="107"/>
      <c r="AH64" s="109"/>
      <c r="AI64" s="110"/>
      <c r="AJ64" s="107"/>
      <c r="AK64" s="107"/>
      <c r="AL64" s="104"/>
      <c r="AM64" s="107"/>
      <c r="AO64" s="55"/>
      <c r="AR64" s="55"/>
    </row>
    <row r="65" spans="1:62" s="61" customFormat="1" x14ac:dyDescent="0.2">
      <c r="B65" s="69" t="s">
        <v>740</v>
      </c>
      <c r="C65" s="75">
        <v>1</v>
      </c>
      <c r="D65" s="75">
        <f>SUMPRODUCT(COUNTIF(FMxEmp_Chosen!AH1:AH312,"BEES"))</f>
        <v>5</v>
      </c>
      <c r="E65" s="63"/>
      <c r="F65" s="109"/>
      <c r="G65" s="109"/>
      <c r="H65" s="109"/>
      <c r="I65" s="110"/>
      <c r="J65" s="109"/>
      <c r="L65" s="104"/>
      <c r="N65" s="104"/>
      <c r="O65" s="56" t="s">
        <v>770</v>
      </c>
      <c r="P65" s="109"/>
      <c r="Q65" s="110"/>
      <c r="R65" s="107" t="s">
        <v>432</v>
      </c>
      <c r="S65" s="90">
        <v>8.2000000000000003E-2</v>
      </c>
      <c r="T65" s="90">
        <v>0.77459999999999996</v>
      </c>
      <c r="U65" s="107"/>
      <c r="V65" s="107"/>
      <c r="W65" s="104"/>
      <c r="X65" s="107"/>
      <c r="Y65" s="107"/>
      <c r="Z65" s="104"/>
      <c r="AA65" s="107"/>
      <c r="AB65" s="107"/>
      <c r="AC65" s="104"/>
      <c r="AD65" s="107"/>
      <c r="AE65" s="107"/>
      <c r="AF65" s="104"/>
      <c r="AG65" s="107"/>
      <c r="AH65" s="109"/>
      <c r="AI65" s="110"/>
      <c r="AJ65" s="107"/>
      <c r="AK65" s="107"/>
      <c r="AL65" s="104"/>
      <c r="AM65" s="107"/>
    </row>
    <row r="66" spans="1:62" s="61" customFormat="1" x14ac:dyDescent="0.2">
      <c r="B66" s="69" t="s">
        <v>291</v>
      </c>
      <c r="C66" s="75">
        <v>1</v>
      </c>
      <c r="D66" s="75">
        <f>SUMPRODUCT(COUNTIF(FMxEmp_Chosen!AH1:AH312,"BEES"))</f>
        <v>5</v>
      </c>
      <c r="E66" s="63"/>
      <c r="F66" s="109"/>
      <c r="G66" s="109"/>
      <c r="H66" s="109"/>
      <c r="I66" s="110"/>
      <c r="J66" s="109"/>
      <c r="L66" s="104"/>
      <c r="N66" s="104"/>
      <c r="O66" s="107" t="s">
        <v>412</v>
      </c>
      <c r="P66" s="90">
        <v>2.0998999999999999</v>
      </c>
      <c r="Q66" s="90">
        <v>0.14729999999999999</v>
      </c>
      <c r="R66" s="107"/>
      <c r="S66" s="107"/>
      <c r="T66" s="104"/>
      <c r="U66" s="107"/>
      <c r="V66" s="107"/>
      <c r="W66" s="104"/>
      <c r="X66" s="107"/>
      <c r="Y66" s="107"/>
      <c r="Z66" s="104"/>
      <c r="AA66" s="107"/>
      <c r="AB66" s="107"/>
      <c r="AC66" s="104"/>
      <c r="AD66" s="107"/>
      <c r="AE66" s="107"/>
      <c r="AF66" s="104"/>
      <c r="AG66" s="107"/>
      <c r="AH66" s="109"/>
      <c r="AI66" s="110"/>
      <c r="AJ66" s="107"/>
      <c r="AK66" s="107"/>
      <c r="AL66" s="104"/>
      <c r="AM66" s="107"/>
    </row>
    <row r="67" spans="1:62" s="89" customFormat="1" x14ac:dyDescent="0.2">
      <c r="B67" s="98" t="s">
        <v>361</v>
      </c>
      <c r="C67" s="100">
        <v>1</v>
      </c>
      <c r="D67" s="100">
        <f>SUMPRODUCT(COUNTIF(FMxEmp_Chosen!AH1:AH312,"TEQ"))</f>
        <v>3</v>
      </c>
      <c r="E67" s="100"/>
      <c r="F67" s="91">
        <v>7.8200000000000006E-2</v>
      </c>
      <c r="G67" s="91">
        <v>0.62229999999999996</v>
      </c>
      <c r="I67" s="102"/>
      <c r="J67" s="91"/>
      <c r="K67" s="96"/>
      <c r="L67" s="98"/>
      <c r="N67" s="98"/>
      <c r="O67" s="62"/>
      <c r="P67" s="62"/>
      <c r="Q67" s="105"/>
      <c r="R67" s="62"/>
      <c r="S67" s="62"/>
      <c r="T67" s="105"/>
      <c r="U67" s="62"/>
      <c r="V67" s="62"/>
      <c r="W67" s="105"/>
      <c r="X67" s="62"/>
      <c r="Y67" s="62"/>
      <c r="Z67" s="105"/>
      <c r="AA67" s="62"/>
      <c r="AB67" s="62"/>
      <c r="AC67" s="105"/>
      <c r="AD67" s="62"/>
      <c r="AE67" s="62"/>
      <c r="AF67" s="105"/>
      <c r="AG67" s="62"/>
      <c r="AH67" s="62"/>
      <c r="AI67" s="105"/>
      <c r="AJ67" s="62"/>
      <c r="AK67" s="116"/>
      <c r="AL67" s="53"/>
      <c r="AM67" s="62"/>
      <c r="AO67" s="98"/>
      <c r="AR67" s="98"/>
    </row>
    <row r="68" spans="1:62" x14ac:dyDescent="0.2">
      <c r="A68" s="55" t="s">
        <v>607</v>
      </c>
      <c r="B68" s="99" t="s">
        <v>357</v>
      </c>
      <c r="C68" s="97">
        <v>8</v>
      </c>
      <c r="D68" s="97">
        <f>SUMPRODUCT(COUNTIF(FMxEmp_Chosen!AH1:AH312,"self-report"))</f>
        <v>26</v>
      </c>
      <c r="E68" s="63">
        <v>1</v>
      </c>
      <c r="F68" s="90" t="s">
        <v>921</v>
      </c>
      <c r="G68" s="54" t="s">
        <v>320</v>
      </c>
      <c r="H68" s="58"/>
      <c r="I68" s="60"/>
      <c r="J68" s="90">
        <v>1.4999999999999999E-2</v>
      </c>
      <c r="K68" s="90">
        <v>40.11</v>
      </c>
      <c r="L68" s="99" t="s">
        <v>2</v>
      </c>
      <c r="M68" s="90" t="s">
        <v>922</v>
      </c>
      <c r="N68" s="90">
        <v>0.84589999999999999</v>
      </c>
      <c r="O68" s="54"/>
      <c r="P68" s="66"/>
      <c r="Q68" s="101"/>
      <c r="R68" s="54"/>
      <c r="S68" s="66"/>
      <c r="T68" s="101"/>
      <c r="U68" s="54"/>
      <c r="V68" s="66"/>
      <c r="W68" s="101"/>
      <c r="X68" s="54"/>
      <c r="Y68" s="66"/>
      <c r="Z68" s="101"/>
      <c r="AA68" s="54"/>
      <c r="AB68" s="66"/>
      <c r="AC68" s="101"/>
      <c r="AD68" s="55"/>
      <c r="AE68" s="66"/>
      <c r="AF68" s="101"/>
      <c r="AG68" s="54"/>
      <c r="AH68" s="90"/>
      <c r="AI68" s="101"/>
      <c r="AJ68" s="54"/>
      <c r="AK68" s="66"/>
      <c r="AL68" s="101"/>
      <c r="AM68" s="55"/>
      <c r="AN68" s="66"/>
      <c r="AO68" s="101"/>
      <c r="AP68" s="54"/>
      <c r="AQ68" s="66"/>
      <c r="AR68" s="101"/>
      <c r="AS68" s="54"/>
      <c r="AT68" s="66"/>
      <c r="AU68" s="66"/>
      <c r="AV68" s="54"/>
      <c r="AW68" s="66"/>
      <c r="AX68" s="66"/>
      <c r="AY68" s="54"/>
      <c r="AZ68" s="66"/>
      <c r="BA68" s="66"/>
      <c r="BB68" s="54"/>
      <c r="BC68" s="54"/>
      <c r="BD68" s="54"/>
      <c r="BE68" s="54"/>
      <c r="BF68" s="54"/>
      <c r="BG68" s="54"/>
      <c r="BH68" s="54"/>
      <c r="BI68" s="54"/>
      <c r="BJ68" s="54"/>
    </row>
    <row r="69" spans="1:62" x14ac:dyDescent="0.2">
      <c r="B69" s="99" t="s">
        <v>358</v>
      </c>
      <c r="C69" s="97">
        <v>1</v>
      </c>
      <c r="D69" s="97">
        <f>SUMPRODUCT(COUNTIF(FMxEmp_Chosen!AH1:AH312,"self unp"))</f>
        <v>2</v>
      </c>
      <c r="E69" s="75"/>
      <c r="F69" s="90">
        <v>0.13880000000000001</v>
      </c>
      <c r="G69" s="90">
        <v>0.36</v>
      </c>
      <c r="H69" s="74"/>
      <c r="I69" s="60"/>
      <c r="J69" s="77"/>
      <c r="K69" s="55"/>
      <c r="M69" s="55"/>
      <c r="N69" s="99"/>
      <c r="O69" s="54"/>
      <c r="P69" s="66"/>
      <c r="Q69" s="101"/>
      <c r="R69" s="54"/>
      <c r="S69" s="66"/>
      <c r="T69" s="101"/>
      <c r="U69" s="54"/>
      <c r="V69" s="66"/>
      <c r="W69" s="101"/>
      <c r="X69" s="54"/>
      <c r="Y69" s="66"/>
      <c r="Z69" s="101"/>
      <c r="AA69" s="54"/>
      <c r="AB69" s="66"/>
      <c r="AC69" s="101"/>
      <c r="AD69" s="55"/>
      <c r="AE69" s="66"/>
      <c r="AF69" s="101"/>
      <c r="AG69" s="54"/>
      <c r="AH69" s="90"/>
      <c r="AI69" s="101"/>
      <c r="AJ69" s="54"/>
      <c r="AK69" s="66"/>
      <c r="AL69" s="101"/>
      <c r="AM69" s="55"/>
      <c r="AN69" s="66"/>
      <c r="AO69" s="101"/>
      <c r="AP69" s="54"/>
      <c r="AQ69" s="66"/>
      <c r="AR69" s="101"/>
      <c r="AS69" s="54"/>
      <c r="AT69" s="66"/>
      <c r="AU69" s="66"/>
      <c r="AV69" s="54"/>
      <c r="AW69" s="66"/>
      <c r="AX69" s="66"/>
      <c r="AY69" s="54"/>
      <c r="AZ69" s="66"/>
      <c r="BA69" s="66"/>
      <c r="BB69" s="54"/>
      <c r="BC69" s="54"/>
      <c r="BD69" s="54"/>
      <c r="BE69" s="54"/>
      <c r="BF69" s="54"/>
      <c r="BG69" s="54"/>
      <c r="BH69" s="54"/>
      <c r="BI69" s="54"/>
      <c r="BJ69" s="54"/>
    </row>
    <row r="70" spans="1:62" s="78" customFormat="1" x14ac:dyDescent="0.2">
      <c r="B70" s="79" t="s">
        <v>359</v>
      </c>
      <c r="C70" s="80">
        <v>1</v>
      </c>
      <c r="D70" s="80">
        <f>SUMPRODUCT(COUNTIF(FMxEmp_Chosen!AH1:AH312,"SEC aff"))</f>
        <v>0</v>
      </c>
      <c r="E70" s="80"/>
      <c r="F70" s="91"/>
      <c r="G70" s="91"/>
      <c r="H70" s="59"/>
      <c r="I70" s="88"/>
      <c r="J70" s="59"/>
      <c r="K70" s="81"/>
      <c r="L70" s="79"/>
      <c r="N70" s="79"/>
      <c r="P70" s="59"/>
      <c r="Q70" s="88"/>
      <c r="S70" s="59"/>
      <c r="T70" s="88"/>
      <c r="V70" s="59"/>
      <c r="W70" s="88"/>
      <c r="Y70" s="59"/>
      <c r="Z70" s="88"/>
      <c r="AB70" s="59"/>
      <c r="AC70" s="88"/>
      <c r="AF70" s="79"/>
      <c r="AH70" s="59"/>
      <c r="AI70" s="88"/>
      <c r="AK70" s="59"/>
      <c r="AL70" s="88"/>
      <c r="AN70" s="59"/>
      <c r="AO70" s="88"/>
      <c r="AQ70" s="59"/>
      <c r="AR70" s="88"/>
      <c r="AT70" s="59"/>
      <c r="AU70" s="59"/>
      <c r="AW70" s="59"/>
      <c r="AX70" s="59"/>
    </row>
    <row r="71" spans="1:62" x14ac:dyDescent="0.2">
      <c r="A71" s="61" t="s">
        <v>288</v>
      </c>
      <c r="B71" s="104" t="s">
        <v>119</v>
      </c>
      <c r="C71" s="63">
        <v>2</v>
      </c>
      <c r="D71" s="97">
        <f>SUMPRODUCT(COUNTIF(FMxEmp_Chosen!AL1:AL312,"high emp"))</f>
        <v>8</v>
      </c>
      <c r="E71" s="97">
        <v>1</v>
      </c>
      <c r="F71" s="90" t="s">
        <v>838</v>
      </c>
      <c r="G71" s="90">
        <v>8.5699999999999998E-2</v>
      </c>
      <c r="H71" s="90"/>
      <c r="I71" s="101"/>
      <c r="J71" s="90">
        <v>3.6200000000000003E-2</v>
      </c>
      <c r="K71" s="90">
        <v>55.46</v>
      </c>
      <c r="L71" s="101" t="s">
        <v>2</v>
      </c>
      <c r="M71" s="90" t="s">
        <v>862</v>
      </c>
      <c r="N71" s="90">
        <v>0.35539999999999999</v>
      </c>
      <c r="O71" s="95"/>
      <c r="P71" s="90"/>
      <c r="Q71" s="101"/>
      <c r="T71" s="55"/>
      <c r="W71" s="55"/>
      <c r="Z71" s="55"/>
      <c r="AC71" s="55"/>
      <c r="AD71" s="55"/>
      <c r="AF71" s="55"/>
      <c r="AI71" s="55"/>
      <c r="AL71" s="55"/>
      <c r="AM71" s="55"/>
      <c r="AO71" s="55"/>
      <c r="AR71" s="55"/>
    </row>
    <row r="72" spans="1:62" s="89" customFormat="1" x14ac:dyDescent="0.2">
      <c r="A72" s="62"/>
      <c r="B72" s="105" t="s">
        <v>120</v>
      </c>
      <c r="C72" s="64">
        <v>2</v>
      </c>
      <c r="D72" s="100">
        <f>SUMPRODUCT(COUNTIF(FMxEmp_Chosen!AL1:AL312,"low emp"))</f>
        <v>8</v>
      </c>
      <c r="E72" s="100"/>
      <c r="F72" s="91">
        <v>3.8600000000000002E-2</v>
      </c>
      <c r="G72" s="91">
        <v>0.66669999999999996</v>
      </c>
      <c r="I72" s="102"/>
      <c r="J72" s="91"/>
      <c r="K72" s="96"/>
      <c r="L72" s="98"/>
      <c r="M72" s="94"/>
      <c r="N72" s="103"/>
      <c r="O72" s="93"/>
      <c r="Q72" s="98"/>
      <c r="T72" s="98"/>
      <c r="W72" s="98"/>
      <c r="Z72" s="98"/>
      <c r="AC72" s="98"/>
      <c r="AF72" s="98"/>
      <c r="AI72" s="98"/>
      <c r="AL72" s="98"/>
      <c r="AO72" s="98"/>
      <c r="AR72" s="98"/>
    </row>
    <row r="73" spans="1:62" s="56" customFormat="1" x14ac:dyDescent="0.2">
      <c r="A73" s="90" t="s">
        <v>641</v>
      </c>
      <c r="B73" s="99" t="s">
        <v>694</v>
      </c>
      <c r="C73" s="97">
        <v>8</v>
      </c>
      <c r="D73" s="97">
        <f>D63+D60</f>
        <v>24</v>
      </c>
      <c r="E73" s="97">
        <v>1</v>
      </c>
      <c r="F73" s="90" t="s">
        <v>923</v>
      </c>
      <c r="G73" s="90">
        <v>4.1999999999999997E-3</v>
      </c>
      <c r="H73" s="90"/>
      <c r="I73" s="101"/>
      <c r="J73" s="90">
        <v>3.78E-2</v>
      </c>
      <c r="K73" s="90">
        <v>61.49</v>
      </c>
      <c r="L73" s="87" t="s">
        <v>2</v>
      </c>
      <c r="M73" s="90" t="s">
        <v>925</v>
      </c>
      <c r="N73" s="90">
        <v>0.72099999999999997</v>
      </c>
      <c r="P73" s="58"/>
      <c r="Q73" s="60"/>
      <c r="T73" s="69"/>
      <c r="W73" s="69"/>
      <c r="Z73" s="69"/>
      <c r="AC73" s="69"/>
      <c r="AF73" s="69"/>
      <c r="AI73" s="69"/>
      <c r="AL73" s="69"/>
      <c r="AO73" s="69"/>
      <c r="AR73" s="69"/>
    </row>
    <row r="74" spans="1:62" s="78" customFormat="1" x14ac:dyDescent="0.2">
      <c r="A74" s="89"/>
      <c r="B74" s="98" t="s">
        <v>695</v>
      </c>
      <c r="C74" s="100">
        <v>12</v>
      </c>
      <c r="D74" s="100">
        <f>D61+D59+D64+D57</f>
        <v>36</v>
      </c>
      <c r="E74" s="100"/>
      <c r="F74" s="91" t="s">
        <v>924</v>
      </c>
      <c r="G74" s="91">
        <v>1.5E-3</v>
      </c>
      <c r="H74" s="91"/>
      <c r="I74" s="102"/>
      <c r="J74" s="91"/>
      <c r="K74" s="81"/>
      <c r="L74" s="79"/>
      <c r="M74" s="82"/>
      <c r="N74" s="83"/>
      <c r="Q74" s="79"/>
      <c r="T74" s="79"/>
      <c r="W74" s="79"/>
      <c r="Z74" s="79"/>
      <c r="AC74" s="79"/>
      <c r="AF74" s="79"/>
      <c r="AI74" s="79"/>
      <c r="AL74" s="79"/>
      <c r="AO74" s="79"/>
      <c r="AR74" s="79"/>
    </row>
    <row r="75" spans="1:62" s="56" customFormat="1" x14ac:dyDescent="0.2">
      <c r="A75" s="54" t="s">
        <v>696</v>
      </c>
      <c r="B75" s="99" t="s">
        <v>695</v>
      </c>
      <c r="C75" s="97">
        <v>12</v>
      </c>
      <c r="D75" s="97">
        <f>D61+D59+D64+D57</f>
        <v>36</v>
      </c>
      <c r="E75" s="97">
        <v>1</v>
      </c>
      <c r="F75" s="90" t="s">
        <v>926</v>
      </c>
      <c r="G75" s="90">
        <v>1.1000000000000001E-3</v>
      </c>
      <c r="H75" s="66"/>
      <c r="I75" s="101"/>
      <c r="J75" s="90">
        <v>3.5799999999999998E-2</v>
      </c>
      <c r="K75" s="90">
        <v>62.35</v>
      </c>
      <c r="L75" s="104" t="s">
        <v>2</v>
      </c>
      <c r="M75" s="90" t="s">
        <v>928</v>
      </c>
      <c r="N75" s="90">
        <v>0.63560000000000005</v>
      </c>
      <c r="Q75" s="69"/>
      <c r="T75" s="69"/>
      <c r="W75" s="69"/>
      <c r="Z75" s="69"/>
      <c r="AC75" s="69"/>
      <c r="AF75" s="69"/>
      <c r="AI75" s="69"/>
      <c r="AL75" s="69"/>
      <c r="AO75" s="69"/>
      <c r="AR75" s="69"/>
    </row>
    <row r="76" spans="1:62" s="78" customFormat="1" x14ac:dyDescent="0.2">
      <c r="A76" s="89"/>
      <c r="B76" s="98" t="s">
        <v>836</v>
      </c>
      <c r="C76" s="100">
        <v>8</v>
      </c>
      <c r="D76" s="100">
        <v>26</v>
      </c>
      <c r="E76" s="100"/>
      <c r="F76" s="91" t="s">
        <v>927</v>
      </c>
      <c r="G76" s="91">
        <v>6.9999999999999999E-4</v>
      </c>
      <c r="H76" s="91"/>
      <c r="I76" s="102"/>
      <c r="J76" s="91"/>
      <c r="K76" s="81"/>
      <c r="L76" s="79"/>
      <c r="M76" s="82"/>
      <c r="N76" s="83"/>
      <c r="Q76" s="79"/>
      <c r="T76" s="79"/>
      <c r="W76" s="79"/>
      <c r="Z76" s="79"/>
      <c r="AC76" s="79"/>
      <c r="AF76" s="79"/>
      <c r="AI76" s="79"/>
      <c r="AL76" s="79"/>
      <c r="AO76" s="79"/>
      <c r="AR76" s="79"/>
    </row>
    <row r="77" spans="1:62" s="56" customFormat="1" x14ac:dyDescent="0.2">
      <c r="A77" s="54" t="s">
        <v>274</v>
      </c>
      <c r="B77" s="99" t="s">
        <v>274</v>
      </c>
      <c r="C77" s="97">
        <v>16</v>
      </c>
      <c r="D77" s="97">
        <f>SUMPRODUCT(COUNTIF(FMxEmp_Chosen!T1:T312,"fixationcross"))</f>
        <v>93</v>
      </c>
      <c r="E77" s="97">
        <v>1</v>
      </c>
      <c r="F77" s="90" t="s">
        <v>929</v>
      </c>
      <c r="G77" s="54" t="s">
        <v>320</v>
      </c>
      <c r="H77" s="66"/>
      <c r="I77" s="101"/>
      <c r="J77" s="90">
        <v>2.8299999999999999E-2</v>
      </c>
      <c r="K77" s="90">
        <v>54.95</v>
      </c>
      <c r="L77" s="104" t="s">
        <v>2</v>
      </c>
      <c r="M77" s="90" t="s">
        <v>931</v>
      </c>
      <c r="N77" s="90">
        <v>0.43709999999999999</v>
      </c>
      <c r="Q77" s="69"/>
      <c r="T77" s="69"/>
      <c r="W77" s="69"/>
      <c r="Z77" s="69"/>
      <c r="AC77" s="69"/>
      <c r="AF77" s="69"/>
      <c r="AI77" s="69"/>
      <c r="AL77" s="69"/>
      <c r="AO77" s="69"/>
      <c r="AR77" s="69"/>
    </row>
    <row r="78" spans="1:62" s="78" customFormat="1" x14ac:dyDescent="0.2">
      <c r="A78" s="89"/>
      <c r="B78" s="98" t="s">
        <v>788</v>
      </c>
      <c r="C78" s="100">
        <v>2</v>
      </c>
      <c r="D78" s="100">
        <f>SUMPRODUCT(COUNTIF(FMxEmp_Chosen!T1:T312,"neutral"))</f>
        <v>5</v>
      </c>
      <c r="E78" s="100"/>
      <c r="F78" s="90" t="s">
        <v>930</v>
      </c>
      <c r="G78" s="90">
        <v>5.6500000000000002E-2</v>
      </c>
      <c r="H78" s="91"/>
      <c r="I78" s="102"/>
      <c r="J78" s="91"/>
      <c r="K78" s="81"/>
      <c r="L78" s="79"/>
      <c r="M78" s="82"/>
      <c r="N78" s="83"/>
      <c r="Q78" s="79"/>
      <c r="T78" s="79"/>
      <c r="W78" s="79"/>
      <c r="Z78" s="79"/>
      <c r="AC78" s="79"/>
      <c r="AF78" s="79"/>
      <c r="AI78" s="79"/>
      <c r="AL78" s="79"/>
      <c r="AO78" s="79"/>
      <c r="AR78" s="79"/>
    </row>
    <row r="79" spans="1:62" s="107" customFormat="1" x14ac:dyDescent="0.2">
      <c r="A79" s="107" t="s">
        <v>848</v>
      </c>
      <c r="B79" s="104" t="s">
        <v>789</v>
      </c>
      <c r="C79" s="63">
        <v>20</v>
      </c>
      <c r="D79" s="63">
        <v>110</v>
      </c>
      <c r="E79" s="63">
        <v>1</v>
      </c>
      <c r="F79" s="90" t="s">
        <v>932</v>
      </c>
      <c r="G79" s="107" t="s">
        <v>320</v>
      </c>
      <c r="H79" s="111"/>
      <c r="I79" s="110"/>
      <c r="J79" s="90">
        <v>2.9600000000000001E-2</v>
      </c>
      <c r="K79" s="90">
        <v>52.59</v>
      </c>
      <c r="L79" s="104" t="s">
        <v>2</v>
      </c>
      <c r="M79" s="90" t="s">
        <v>933</v>
      </c>
      <c r="N79" s="90">
        <v>0.62019999999999997</v>
      </c>
      <c r="Q79" s="104"/>
      <c r="T79" s="104"/>
      <c r="W79" s="104"/>
      <c r="Z79" s="104"/>
      <c r="AC79" s="104"/>
      <c r="AF79" s="104"/>
      <c r="AI79" s="104"/>
      <c r="AL79" s="104"/>
      <c r="AO79" s="104"/>
      <c r="AR79" s="104"/>
    </row>
    <row r="80" spans="1:62" s="62" customFormat="1" x14ac:dyDescent="0.2">
      <c r="B80" s="105" t="s">
        <v>847</v>
      </c>
      <c r="C80" s="64">
        <v>4</v>
      </c>
      <c r="D80" s="64">
        <v>5</v>
      </c>
      <c r="E80" s="64"/>
      <c r="F80" s="90">
        <v>7.2499999999999995E-2</v>
      </c>
      <c r="G80" s="90">
        <v>0.45889999999999997</v>
      </c>
      <c r="H80" s="116"/>
      <c r="I80" s="53"/>
      <c r="J80" s="116"/>
      <c r="K80" s="117"/>
      <c r="L80" s="105"/>
      <c r="M80" s="118"/>
      <c r="N80" s="119"/>
      <c r="Q80" s="105"/>
      <c r="T80" s="105"/>
      <c r="W80" s="105"/>
      <c r="Z80" s="105"/>
      <c r="AC80" s="105"/>
      <c r="AF80" s="105"/>
      <c r="AI80" s="105"/>
      <c r="AL80" s="105"/>
      <c r="AO80" s="105"/>
      <c r="AR80" s="105"/>
    </row>
    <row r="81" spans="1:44" s="56" customFormat="1" x14ac:dyDescent="0.2">
      <c r="A81" s="54" t="s">
        <v>790</v>
      </c>
      <c r="B81" s="99" t="s">
        <v>14</v>
      </c>
      <c r="C81" s="97">
        <v>4</v>
      </c>
      <c r="D81" s="97">
        <f>D58+D59+D60</f>
        <v>25</v>
      </c>
      <c r="E81" s="97">
        <v>1</v>
      </c>
      <c r="F81" s="90" t="s">
        <v>839</v>
      </c>
      <c r="G81" s="90">
        <v>1.2999999999999999E-3</v>
      </c>
      <c r="H81" s="66"/>
      <c r="I81" s="101"/>
      <c r="J81" s="90">
        <v>1.9300000000000001E-2</v>
      </c>
      <c r="K81" s="90">
        <v>41.82</v>
      </c>
      <c r="L81" s="104" t="s">
        <v>2</v>
      </c>
      <c r="M81" s="90" t="s">
        <v>934</v>
      </c>
      <c r="N81" s="90">
        <v>6.4699999999999994E-2</v>
      </c>
      <c r="Q81" s="69"/>
      <c r="T81" s="69"/>
      <c r="W81" s="69"/>
      <c r="Z81" s="69"/>
      <c r="AC81" s="69"/>
      <c r="AF81" s="69"/>
      <c r="AI81" s="69"/>
      <c r="AL81" s="69"/>
      <c r="AO81" s="69"/>
      <c r="AR81" s="69"/>
    </row>
    <row r="82" spans="1:44" s="78" customFormat="1" x14ac:dyDescent="0.2">
      <c r="A82" s="89"/>
      <c r="B82" s="98" t="s">
        <v>28</v>
      </c>
      <c r="C82" s="100">
        <v>7</v>
      </c>
      <c r="D82" s="100">
        <f>D61+D62+D63</f>
        <v>56</v>
      </c>
      <c r="E82" s="100"/>
      <c r="F82" s="90">
        <v>4.4900000000000002E-2</v>
      </c>
      <c r="G82" s="90">
        <v>0.1242</v>
      </c>
      <c r="H82" s="91"/>
      <c r="I82" s="102"/>
      <c r="J82" s="91"/>
      <c r="K82" s="81"/>
      <c r="L82" s="79"/>
      <c r="M82" s="82"/>
      <c r="N82" s="83"/>
      <c r="Q82" s="79"/>
      <c r="T82" s="79"/>
      <c r="W82" s="79"/>
      <c r="Z82" s="79"/>
      <c r="AC82" s="79"/>
      <c r="AF82" s="79"/>
      <c r="AI82" s="79"/>
      <c r="AL82" s="79"/>
      <c r="AO82" s="79"/>
      <c r="AR82" s="79"/>
    </row>
    <row r="83" spans="1:44" s="56" customFormat="1" x14ac:dyDescent="0.2">
      <c r="A83" s="54" t="s">
        <v>851</v>
      </c>
      <c r="B83" s="99" t="s">
        <v>719</v>
      </c>
      <c r="C83" s="97">
        <v>4</v>
      </c>
      <c r="D83" s="97">
        <v>17</v>
      </c>
      <c r="E83" s="97">
        <v>1</v>
      </c>
      <c r="F83" s="90" t="s">
        <v>935</v>
      </c>
      <c r="G83" s="107" t="s">
        <v>320</v>
      </c>
      <c r="H83" s="66"/>
      <c r="I83" s="101"/>
      <c r="J83" s="90">
        <v>2.3900000000000001E-2</v>
      </c>
      <c r="K83" s="90">
        <v>48.54</v>
      </c>
      <c r="L83" s="104" t="s">
        <v>2</v>
      </c>
      <c r="M83" s="90" t="s">
        <v>937</v>
      </c>
      <c r="N83" s="90">
        <v>2.2200000000000001E-2</v>
      </c>
      <c r="Q83" s="69"/>
      <c r="T83" s="69"/>
      <c r="W83" s="69"/>
      <c r="Z83" s="69"/>
      <c r="AC83" s="69"/>
      <c r="AF83" s="69"/>
      <c r="AI83" s="69"/>
      <c r="AL83" s="69"/>
      <c r="AO83" s="69"/>
      <c r="AR83" s="69"/>
    </row>
    <row r="84" spans="1:44" s="78" customFormat="1" x14ac:dyDescent="0.2">
      <c r="A84" s="89"/>
      <c r="B84" s="98" t="s">
        <v>718</v>
      </c>
      <c r="C84" s="100">
        <v>18</v>
      </c>
      <c r="D84" s="100">
        <v>109</v>
      </c>
      <c r="E84" s="100"/>
      <c r="F84" s="91" t="s">
        <v>936</v>
      </c>
      <c r="G84" s="62" t="s">
        <v>320</v>
      </c>
      <c r="H84" s="91"/>
      <c r="I84" s="102"/>
      <c r="J84" s="91"/>
      <c r="K84" s="81"/>
      <c r="L84" s="79"/>
      <c r="M84" s="82"/>
      <c r="N84" s="83"/>
      <c r="Q84" s="79"/>
      <c r="T84" s="79"/>
      <c r="W84" s="79"/>
      <c r="Z84" s="79"/>
      <c r="AC84" s="79"/>
      <c r="AF84" s="79"/>
      <c r="AI84" s="79"/>
      <c r="AL84" s="79"/>
      <c r="AO84" s="79"/>
      <c r="AR84" s="79"/>
    </row>
    <row r="85" spans="1:44" s="56" customFormat="1" x14ac:dyDescent="0.2">
      <c r="A85" s="54" t="s">
        <v>869</v>
      </c>
      <c r="B85" s="99" t="s">
        <v>871</v>
      </c>
      <c r="C85" s="97">
        <v>15</v>
      </c>
      <c r="D85" s="97">
        <f>SUMPRODUCT(COUNTIF(FMxEmp_Chosen!AR1:AR312,"n"))</f>
        <v>65</v>
      </c>
      <c r="E85" s="97">
        <v>1</v>
      </c>
      <c r="F85" s="90" t="s">
        <v>938</v>
      </c>
      <c r="G85" s="107" t="s">
        <v>320</v>
      </c>
      <c r="H85" s="66"/>
      <c r="I85" s="101"/>
      <c r="J85" s="90">
        <v>2.3099999999999999E-2</v>
      </c>
      <c r="K85" s="90">
        <v>48.46</v>
      </c>
      <c r="L85" s="104" t="s">
        <v>2</v>
      </c>
      <c r="M85" s="90" t="s">
        <v>940</v>
      </c>
      <c r="N85" s="90">
        <v>4.1000000000000003E-3</v>
      </c>
      <c r="Q85" s="69"/>
      <c r="T85" s="69"/>
      <c r="W85" s="69"/>
      <c r="Z85" s="69"/>
      <c r="AC85" s="69"/>
      <c r="AF85" s="69"/>
      <c r="AI85" s="69"/>
      <c r="AL85" s="69"/>
      <c r="AO85" s="69"/>
      <c r="AR85" s="69"/>
    </row>
    <row r="86" spans="1:44" s="78" customFormat="1" x14ac:dyDescent="0.2">
      <c r="A86" s="89"/>
      <c r="B86" s="98" t="s">
        <v>870</v>
      </c>
      <c r="C86" s="100">
        <v>8</v>
      </c>
      <c r="D86" s="100">
        <f>SUMPRODUCT(COUNTIF(FMxEmp_Chosen!AR1:AR312,"y"))</f>
        <v>63</v>
      </c>
      <c r="E86" s="100"/>
      <c r="F86" s="91" t="s">
        <v>939</v>
      </c>
      <c r="G86" s="90">
        <v>2.6800000000000001E-2</v>
      </c>
      <c r="H86" s="91"/>
      <c r="I86" s="102"/>
      <c r="J86" s="91"/>
      <c r="K86" s="81"/>
      <c r="L86" s="79"/>
      <c r="M86" s="82"/>
      <c r="N86" s="83"/>
      <c r="Q86" s="79"/>
      <c r="T86" s="79"/>
      <c r="W86" s="79"/>
      <c r="Z86" s="79"/>
      <c r="AC86" s="79"/>
      <c r="AF86" s="79"/>
      <c r="AI86" s="79"/>
      <c r="AL86" s="79"/>
      <c r="AO86" s="79"/>
      <c r="AR86" s="79"/>
    </row>
    <row r="87" spans="1:44" s="54" customFormat="1" x14ac:dyDescent="0.2">
      <c r="B87" s="99"/>
      <c r="C87" s="97"/>
      <c r="D87" s="97"/>
      <c r="E87" s="97"/>
      <c r="F87" s="66"/>
      <c r="G87" s="66"/>
      <c r="I87" s="101"/>
      <c r="J87" s="66"/>
      <c r="K87" s="70"/>
      <c r="L87" s="99"/>
      <c r="M87" s="68"/>
      <c r="N87" s="67"/>
      <c r="O87" s="92"/>
      <c r="Q87" s="99"/>
      <c r="T87" s="99"/>
      <c r="W87" s="99"/>
      <c r="Z87" s="99"/>
      <c r="AC87" s="99"/>
      <c r="AF87" s="99"/>
      <c r="AI87" s="99"/>
      <c r="AL87" s="99"/>
      <c r="AO87" s="99"/>
      <c r="AR87" s="99"/>
    </row>
    <row r="88" spans="1:44" s="89" customFormat="1" x14ac:dyDescent="0.2">
      <c r="A88" s="65" t="s">
        <v>373</v>
      </c>
      <c r="B88" s="98"/>
      <c r="C88" s="100"/>
      <c r="D88" s="100"/>
      <c r="E88" s="100"/>
      <c r="I88" s="98"/>
      <c r="K88" s="96"/>
      <c r="L88" s="98"/>
      <c r="M88" s="94"/>
      <c r="N88" s="103"/>
      <c r="O88" s="93"/>
      <c r="Q88" s="98"/>
      <c r="T88" s="98"/>
      <c r="W88" s="98"/>
      <c r="Z88" s="98"/>
      <c r="AC88" s="98"/>
      <c r="AF88" s="98"/>
      <c r="AI88" s="98"/>
      <c r="AL88" s="98"/>
      <c r="AO88" s="98"/>
      <c r="AR88" s="98"/>
    </row>
    <row r="89" spans="1:44" s="61" customFormat="1" x14ac:dyDescent="0.2">
      <c r="A89" s="61" t="s">
        <v>852</v>
      </c>
      <c r="B89" s="104" t="s">
        <v>372</v>
      </c>
      <c r="C89" s="63"/>
      <c r="D89" s="63"/>
      <c r="E89" s="63" t="s">
        <v>2</v>
      </c>
      <c r="F89" s="107"/>
      <c r="G89" s="107"/>
      <c r="H89" s="107"/>
      <c r="I89" s="104"/>
      <c r="J89" s="90">
        <v>1.6199999999999999E-2</v>
      </c>
      <c r="K89" s="120" t="s">
        <v>2</v>
      </c>
      <c r="L89" s="90">
        <v>41.45</v>
      </c>
      <c r="M89" s="90" t="s">
        <v>941</v>
      </c>
      <c r="N89" s="90">
        <v>1.4E-3</v>
      </c>
      <c r="O89" s="107"/>
      <c r="P89" s="109"/>
      <c r="Q89" s="110"/>
      <c r="T89" s="104"/>
      <c r="W89" s="104"/>
      <c r="Z89" s="104"/>
      <c r="AC89" s="104"/>
      <c r="AD89" s="107"/>
      <c r="AF89" s="104"/>
      <c r="AI89" s="104"/>
      <c r="AL89" s="104"/>
      <c r="AO89" s="104"/>
      <c r="AR89" s="104"/>
    </row>
    <row r="90" spans="1:44" s="61" customFormat="1" x14ac:dyDescent="0.2">
      <c r="B90" s="104" t="s">
        <v>853</v>
      </c>
      <c r="C90" s="63"/>
      <c r="D90" s="63"/>
      <c r="E90" s="63"/>
      <c r="I90" s="104"/>
      <c r="J90" s="107"/>
      <c r="K90" s="112"/>
      <c r="L90" s="104"/>
      <c r="M90" s="90" t="s">
        <v>942</v>
      </c>
      <c r="N90" s="90">
        <v>1.7899999999999999E-2</v>
      </c>
      <c r="O90" s="107"/>
      <c r="P90" s="109"/>
      <c r="Q90" s="110"/>
      <c r="T90" s="104"/>
      <c r="W90" s="104"/>
      <c r="Z90" s="104"/>
      <c r="AC90" s="104"/>
      <c r="AD90" s="107"/>
      <c r="AF90" s="104"/>
      <c r="AI90" s="104"/>
      <c r="AL90" s="104"/>
      <c r="AO90" s="104"/>
      <c r="AR90" s="104"/>
    </row>
    <row r="91" spans="1:44" s="62" customFormat="1" x14ac:dyDescent="0.2">
      <c r="B91" s="105" t="s">
        <v>854</v>
      </c>
      <c r="C91" s="64"/>
      <c r="D91" s="64"/>
      <c r="E91" s="64"/>
      <c r="I91" s="105"/>
      <c r="K91" s="117"/>
      <c r="L91" s="105"/>
      <c r="M91" s="90">
        <v>0.18509999999999999</v>
      </c>
      <c r="N91" s="90">
        <v>0.66700000000000004</v>
      </c>
      <c r="P91" s="116"/>
      <c r="Q91" s="53"/>
      <c r="T91" s="105"/>
      <c r="W91" s="105"/>
      <c r="Z91" s="105"/>
      <c r="AC91" s="105"/>
      <c r="AF91" s="105"/>
      <c r="AI91" s="105"/>
      <c r="AL91" s="105"/>
      <c r="AO91" s="105"/>
      <c r="AR91" s="105"/>
    </row>
    <row r="92" spans="1:44" s="61" customFormat="1" x14ac:dyDescent="0.2">
      <c r="A92" s="61" t="s">
        <v>855</v>
      </c>
      <c r="B92" s="104" t="s">
        <v>372</v>
      </c>
      <c r="C92" s="63"/>
      <c r="D92" s="63"/>
      <c r="E92" s="63" t="s">
        <v>2</v>
      </c>
      <c r="F92" s="107"/>
      <c r="G92" s="107"/>
      <c r="H92" s="107"/>
      <c r="J92" s="90">
        <v>1.49E-2</v>
      </c>
      <c r="K92" s="120" t="s">
        <v>2</v>
      </c>
      <c r="L92" s="90">
        <v>40.97</v>
      </c>
      <c r="M92" s="90" t="s">
        <v>943</v>
      </c>
      <c r="N92" s="90">
        <v>6.9999999999999999E-4</v>
      </c>
      <c r="O92" s="107"/>
      <c r="P92" s="109"/>
      <c r="Q92" s="110"/>
    </row>
    <row r="93" spans="1:44" s="61" customFormat="1" x14ac:dyDescent="0.2">
      <c r="B93" s="104" t="s">
        <v>856</v>
      </c>
      <c r="C93" s="63"/>
      <c r="D93" s="63"/>
      <c r="E93" s="63"/>
      <c r="L93" s="104"/>
      <c r="M93" s="90" t="s">
        <v>944</v>
      </c>
      <c r="N93" s="90">
        <v>2.0999999999999999E-3</v>
      </c>
      <c r="P93" s="109"/>
      <c r="Q93" s="110"/>
    </row>
    <row r="94" spans="1:44" s="62" customFormat="1" x14ac:dyDescent="0.2">
      <c r="B94" s="105" t="s">
        <v>857</v>
      </c>
      <c r="C94" s="64"/>
      <c r="D94" s="64"/>
      <c r="E94" s="64"/>
      <c r="I94" s="105"/>
      <c r="K94" s="117"/>
      <c r="L94" s="105"/>
      <c r="M94" s="91" t="s">
        <v>945</v>
      </c>
      <c r="N94" s="91">
        <v>2.86E-2</v>
      </c>
      <c r="P94" s="116"/>
      <c r="Q94" s="53"/>
      <c r="T94" s="105"/>
      <c r="W94" s="105"/>
      <c r="Z94" s="105"/>
      <c r="AC94" s="105"/>
      <c r="AF94" s="105"/>
      <c r="AI94" s="105"/>
      <c r="AL94" s="105"/>
      <c r="AO94" s="105"/>
      <c r="AR94" s="105"/>
    </row>
    <row r="95" spans="1:44" s="107" customFormat="1" x14ac:dyDescent="0.2">
      <c r="A95" s="107" t="s">
        <v>872</v>
      </c>
      <c r="B95" s="107" t="s">
        <v>372</v>
      </c>
      <c r="D95" s="104"/>
      <c r="E95" s="63" t="s">
        <v>2</v>
      </c>
      <c r="J95" s="90">
        <v>1.5900000000000001E-2</v>
      </c>
      <c r="K95" s="112" t="s">
        <v>2</v>
      </c>
      <c r="L95" s="90">
        <v>44.52</v>
      </c>
      <c r="M95" s="90" t="s">
        <v>946</v>
      </c>
      <c r="N95" s="90">
        <v>2.9999999999999997E-4</v>
      </c>
      <c r="P95" s="111"/>
      <c r="Q95" s="111"/>
    </row>
    <row r="96" spans="1:44" s="107" customFormat="1" x14ac:dyDescent="0.2">
      <c r="B96" s="104" t="s">
        <v>873</v>
      </c>
      <c r="D96" s="104"/>
      <c r="E96" s="63"/>
      <c r="K96" s="112"/>
      <c r="L96" s="104"/>
      <c r="M96" s="90" t="s">
        <v>947</v>
      </c>
      <c r="N96" s="90">
        <v>9.1999999999999998E-3</v>
      </c>
      <c r="P96" s="111"/>
      <c r="Q96" s="111"/>
    </row>
    <row r="97" spans="1:44" s="89" customFormat="1" x14ac:dyDescent="0.2">
      <c r="B97" s="105" t="s">
        <v>874</v>
      </c>
      <c r="D97" s="98"/>
      <c r="E97" s="100"/>
      <c r="L97" s="98"/>
      <c r="M97" s="90">
        <v>2.0634000000000001</v>
      </c>
      <c r="N97" s="90">
        <v>0.15090000000000001</v>
      </c>
    </row>
    <row r="98" spans="1:44" s="54" customFormat="1" x14ac:dyDescent="0.2">
      <c r="B98" s="104"/>
      <c r="D98" s="99"/>
      <c r="E98" s="97"/>
      <c r="L98" s="99"/>
    </row>
    <row r="99" spans="1:44" s="89" customFormat="1" x14ac:dyDescent="0.2">
      <c r="A99" s="65" t="s">
        <v>631</v>
      </c>
      <c r="B99" s="106" t="s">
        <v>640</v>
      </c>
      <c r="C99" s="100"/>
      <c r="D99" s="100"/>
      <c r="E99" s="100">
        <v>1</v>
      </c>
      <c r="F99" s="90">
        <v>7.3076000000000002E-2</v>
      </c>
      <c r="G99" s="90">
        <v>0.2273</v>
      </c>
      <c r="H99" s="91"/>
      <c r="I99" s="102"/>
      <c r="J99" s="91"/>
      <c r="K99" s="91"/>
      <c r="L99" s="73"/>
      <c r="M99" s="94"/>
      <c r="N99" s="108"/>
      <c r="O99" s="72"/>
      <c r="Q99" s="98"/>
      <c r="T99" s="98"/>
      <c r="W99" s="98"/>
      <c r="Z99" s="98"/>
      <c r="AC99" s="98"/>
      <c r="AF99" s="98"/>
      <c r="AI99" s="98"/>
      <c r="AL99" s="98"/>
      <c r="AO99" s="98"/>
      <c r="AR99" s="98"/>
    </row>
    <row r="100" spans="1:44" x14ac:dyDescent="0.2">
      <c r="B100" s="55"/>
      <c r="C100" s="55"/>
      <c r="D100" s="99"/>
      <c r="F100" s="90" t="s">
        <v>70</v>
      </c>
      <c r="I100" s="55"/>
      <c r="J100" s="55"/>
      <c r="K100" s="55"/>
      <c r="M100" s="55"/>
      <c r="N100" s="55"/>
      <c r="O100" s="55"/>
      <c r="Q100" s="55"/>
      <c r="T100" s="55"/>
      <c r="W100" s="55"/>
      <c r="Z100" s="55"/>
      <c r="AC100" s="55"/>
      <c r="AD100" s="55"/>
      <c r="AF100" s="55"/>
      <c r="AI100" s="55"/>
      <c r="AL100" s="55"/>
      <c r="AM100" s="55"/>
      <c r="AO100" s="55"/>
      <c r="AR100" s="55"/>
    </row>
    <row r="101" spans="1:44" x14ac:dyDescent="0.2">
      <c r="B101" s="55"/>
      <c r="C101" s="55"/>
      <c r="D101" s="99"/>
      <c r="E101" s="71"/>
      <c r="F101" s="54"/>
      <c r="G101" s="68"/>
      <c r="I101" s="55"/>
      <c r="J101" s="55"/>
      <c r="K101" s="55"/>
      <c r="M101" s="55"/>
      <c r="N101" s="55"/>
      <c r="O101" s="55"/>
      <c r="Q101" s="55"/>
      <c r="T101" s="55"/>
      <c r="W101" s="55"/>
      <c r="Z101" s="55"/>
      <c r="AC101" s="55"/>
      <c r="AD101" s="55"/>
      <c r="AF101" s="55"/>
      <c r="AI101" s="55"/>
      <c r="AL101" s="55"/>
      <c r="AM101" s="55"/>
      <c r="AO101" s="55"/>
      <c r="AR101" s="55"/>
    </row>
    <row r="102" spans="1:44" x14ac:dyDescent="0.2">
      <c r="A102" s="90" t="s">
        <v>73</v>
      </c>
      <c r="B102" s="55"/>
      <c r="C102" s="55"/>
      <c r="D102" s="99"/>
      <c r="E102" s="71"/>
      <c r="F102" s="54"/>
      <c r="G102" s="68"/>
      <c r="I102" s="55"/>
      <c r="J102" s="55"/>
      <c r="K102" s="55"/>
      <c r="M102" s="55"/>
      <c r="N102" s="55"/>
      <c r="O102" s="55"/>
      <c r="Q102" s="55"/>
      <c r="T102" s="55"/>
      <c r="W102" s="55"/>
      <c r="Z102" s="55"/>
      <c r="AC102" s="55"/>
      <c r="AD102" s="55"/>
      <c r="AF102" s="55"/>
      <c r="AI102" s="55"/>
      <c r="AL102" s="55"/>
      <c r="AM102" s="55"/>
      <c r="AO102" s="55"/>
      <c r="AR102" s="55"/>
    </row>
    <row r="103" spans="1:44" x14ac:dyDescent="0.2">
      <c r="A103" s="90" t="s">
        <v>70</v>
      </c>
      <c r="B103" s="55"/>
      <c r="C103" s="55"/>
      <c r="D103" s="99"/>
      <c r="E103" s="71"/>
      <c r="F103" s="54"/>
      <c r="G103" s="68"/>
      <c r="I103" s="55"/>
      <c r="J103" s="55"/>
      <c r="K103" s="55"/>
      <c r="M103" s="55"/>
      <c r="N103" s="55"/>
      <c r="O103" s="55"/>
      <c r="Q103" s="55"/>
      <c r="T103" s="55"/>
      <c r="W103" s="55"/>
      <c r="Z103" s="55"/>
      <c r="AC103" s="55"/>
      <c r="AD103" s="55"/>
      <c r="AF103" s="55"/>
      <c r="AI103" s="55"/>
      <c r="AL103" s="55"/>
      <c r="AM103" s="55"/>
      <c r="AO103" s="55"/>
      <c r="AR103" s="55"/>
    </row>
    <row r="104" spans="1:44" x14ac:dyDescent="0.2">
      <c r="A104" s="90" t="s">
        <v>842</v>
      </c>
      <c r="B104" s="55"/>
      <c r="C104" s="55"/>
      <c r="D104" s="99"/>
      <c r="E104" s="71"/>
      <c r="F104" s="54"/>
      <c r="G104" s="68"/>
      <c r="I104" s="55"/>
      <c r="J104" s="55"/>
      <c r="K104" s="55"/>
      <c r="M104" s="55"/>
      <c r="N104" s="55"/>
      <c r="O104" s="55"/>
      <c r="Q104" s="55"/>
      <c r="T104" s="55"/>
      <c r="W104" s="55"/>
      <c r="Z104" s="55"/>
      <c r="AC104" s="55"/>
      <c r="AD104" s="55"/>
      <c r="AF104" s="55"/>
      <c r="AI104" s="55"/>
      <c r="AL104" s="55"/>
      <c r="AM104" s="55"/>
      <c r="AO104" s="55"/>
      <c r="AR104" s="55"/>
    </row>
    <row r="105" spans="1:44" x14ac:dyDescent="0.2">
      <c r="A105" s="90" t="s">
        <v>866</v>
      </c>
      <c r="B105" s="55"/>
      <c r="C105" s="55"/>
      <c r="D105" s="99"/>
      <c r="E105" s="71"/>
      <c r="F105" s="54"/>
      <c r="G105" s="68"/>
      <c r="I105" s="55"/>
      <c r="J105" s="55"/>
      <c r="K105" s="55"/>
      <c r="M105" s="55"/>
      <c r="N105" s="55"/>
      <c r="O105" s="55"/>
      <c r="Q105" s="55"/>
      <c r="T105" s="55"/>
      <c r="W105" s="55"/>
      <c r="Z105" s="55"/>
      <c r="AC105" s="55"/>
      <c r="AD105" s="55"/>
      <c r="AF105" s="55"/>
      <c r="AI105" s="55"/>
      <c r="AL105" s="55"/>
      <c r="AM105" s="55"/>
      <c r="AO105" s="55"/>
      <c r="AR105" s="55"/>
    </row>
    <row r="106" spans="1:44" x14ac:dyDescent="0.2">
      <c r="A106" s="90" t="s">
        <v>74</v>
      </c>
      <c r="B106" s="55"/>
      <c r="C106" s="55"/>
      <c r="D106" s="99"/>
      <c r="E106" s="71"/>
      <c r="F106" s="54"/>
      <c r="G106" s="68"/>
      <c r="I106" s="55"/>
      <c r="J106" s="55"/>
      <c r="K106" s="55"/>
      <c r="M106" s="55"/>
      <c r="N106" s="55"/>
      <c r="O106" s="55"/>
      <c r="Q106" s="55"/>
      <c r="T106" s="55"/>
      <c r="W106" s="55"/>
      <c r="Z106" s="55"/>
      <c r="AC106" s="55"/>
      <c r="AD106" s="55"/>
      <c r="AF106" s="55"/>
      <c r="AI106" s="55"/>
      <c r="AL106" s="55"/>
      <c r="AM106" s="55"/>
      <c r="AO106" s="55"/>
      <c r="AR106" s="55"/>
    </row>
    <row r="107" spans="1:44" x14ac:dyDescent="0.2">
      <c r="A107" s="90" t="s">
        <v>75</v>
      </c>
      <c r="B107" s="55"/>
      <c r="C107" s="55"/>
      <c r="D107" s="99"/>
      <c r="E107" s="71"/>
      <c r="F107" s="54"/>
      <c r="G107" s="68"/>
      <c r="I107" s="55"/>
      <c r="J107" s="55"/>
      <c r="K107" s="55"/>
      <c r="M107" s="55"/>
      <c r="N107" s="55"/>
      <c r="O107" s="55"/>
      <c r="Q107" s="55"/>
      <c r="T107" s="55"/>
      <c r="W107" s="55"/>
      <c r="Z107" s="55"/>
      <c r="AC107" s="55"/>
      <c r="AD107" s="55"/>
      <c r="AF107" s="55"/>
      <c r="AI107" s="55"/>
      <c r="AL107" s="55"/>
      <c r="AM107" s="55"/>
      <c r="AO107" s="55"/>
      <c r="AR107" s="55"/>
    </row>
    <row r="108" spans="1:44" x14ac:dyDescent="0.2">
      <c r="A108" s="131"/>
      <c r="B108" s="55"/>
      <c r="C108" s="55"/>
      <c r="D108" s="99"/>
      <c r="E108" s="71"/>
      <c r="F108" s="54"/>
      <c r="G108" s="68"/>
      <c r="I108" s="55"/>
      <c r="J108" s="55"/>
      <c r="K108" s="55"/>
      <c r="M108" s="55"/>
      <c r="N108" s="55"/>
      <c r="O108" s="55"/>
      <c r="Q108" s="55"/>
      <c r="T108" s="55"/>
      <c r="W108" s="55"/>
      <c r="Z108" s="55"/>
      <c r="AC108" s="55"/>
      <c r="AD108" s="55"/>
      <c r="AF108" s="55"/>
      <c r="AI108" s="55"/>
      <c r="AL108" s="55"/>
      <c r="AM108" s="55"/>
      <c r="AO108" s="55"/>
      <c r="AR108" s="55"/>
    </row>
    <row r="109" spans="1:44" x14ac:dyDescent="0.2">
      <c r="A109" s="90" t="s">
        <v>76</v>
      </c>
      <c r="B109" s="55"/>
      <c r="C109" s="55"/>
      <c r="D109" s="99"/>
      <c r="E109" s="71"/>
      <c r="F109" s="54"/>
      <c r="G109" s="68"/>
      <c r="I109" s="55"/>
      <c r="J109" s="55"/>
      <c r="K109" s="55"/>
      <c r="M109" s="55"/>
      <c r="N109" s="55"/>
      <c r="O109" s="55"/>
      <c r="Q109" s="55"/>
      <c r="T109" s="55"/>
      <c r="W109" s="55"/>
      <c r="Z109" s="55"/>
      <c r="AC109" s="55"/>
      <c r="AD109" s="55"/>
      <c r="AF109" s="55"/>
      <c r="AI109" s="55"/>
      <c r="AL109" s="55"/>
      <c r="AM109" s="55"/>
      <c r="AO109" s="55"/>
      <c r="AR109" s="55"/>
    </row>
    <row r="110" spans="1:44" x14ac:dyDescent="0.2">
      <c r="A110" s="90" t="s">
        <v>70</v>
      </c>
      <c r="B110" s="55"/>
      <c r="C110" s="55"/>
      <c r="D110" s="99"/>
      <c r="I110" s="55"/>
      <c r="J110" s="55"/>
      <c r="K110" s="55"/>
      <c r="M110" s="55"/>
      <c r="N110" s="55"/>
      <c r="O110" s="55"/>
      <c r="Q110" s="55"/>
      <c r="T110" s="55"/>
      <c r="W110" s="55"/>
      <c r="Z110" s="55"/>
      <c r="AC110" s="55"/>
      <c r="AD110" s="55"/>
      <c r="AF110" s="55"/>
      <c r="AI110" s="55"/>
      <c r="AL110" s="55"/>
      <c r="AM110" s="55"/>
      <c r="AO110" s="55"/>
      <c r="AR110" s="55"/>
    </row>
    <row r="111" spans="1:44" x14ac:dyDescent="0.2">
      <c r="A111" s="90" t="s">
        <v>867</v>
      </c>
      <c r="B111" s="55"/>
      <c r="C111" s="55"/>
      <c r="D111" s="99"/>
      <c r="I111" s="55"/>
      <c r="J111" s="55"/>
      <c r="K111" s="55"/>
      <c r="M111" s="55"/>
      <c r="N111" s="55"/>
      <c r="O111" s="55"/>
      <c r="Q111" s="55"/>
      <c r="T111" s="55"/>
      <c r="W111" s="55"/>
      <c r="Z111" s="55"/>
      <c r="AC111" s="55"/>
      <c r="AD111" s="55"/>
      <c r="AF111" s="55"/>
      <c r="AI111" s="55"/>
      <c r="AL111" s="55"/>
      <c r="AM111" s="55"/>
      <c r="AO111" s="55"/>
      <c r="AR111" s="55"/>
    </row>
    <row r="112" spans="1:44" x14ac:dyDescent="0.2">
      <c r="A112" s="90" t="s">
        <v>868</v>
      </c>
      <c r="B112" s="55"/>
      <c r="C112" s="55"/>
      <c r="D112" s="99"/>
      <c r="I112" s="55"/>
      <c r="J112" s="55"/>
      <c r="K112" s="55"/>
      <c r="M112" s="55"/>
      <c r="N112" s="55"/>
      <c r="O112" s="55"/>
      <c r="Q112" s="55"/>
      <c r="T112" s="55"/>
      <c r="W112" s="55"/>
      <c r="Z112" s="55"/>
      <c r="AC112" s="55"/>
      <c r="AD112" s="55"/>
      <c r="AF112" s="55"/>
      <c r="AI112" s="55"/>
      <c r="AL112" s="55"/>
      <c r="AM112" s="55"/>
      <c r="AO112" s="55"/>
      <c r="AR112" s="55"/>
    </row>
    <row r="113" spans="1:44" x14ac:dyDescent="0.2">
      <c r="A113" s="90"/>
      <c r="B113" s="55"/>
      <c r="C113" s="55"/>
      <c r="D113" s="99"/>
      <c r="I113" s="55"/>
      <c r="J113" s="55"/>
      <c r="K113" s="55"/>
      <c r="M113" s="55"/>
      <c r="N113" s="55"/>
      <c r="O113" s="55"/>
      <c r="Q113" s="55"/>
      <c r="T113" s="55"/>
      <c r="W113" s="55"/>
      <c r="Z113" s="55"/>
      <c r="AC113" s="55"/>
      <c r="AD113" s="55"/>
      <c r="AF113" s="55"/>
      <c r="AI113" s="55"/>
      <c r="AL113" s="55"/>
      <c r="AM113" s="55"/>
      <c r="AO113" s="55"/>
      <c r="AR113" s="55"/>
    </row>
    <row r="114" spans="1:44" x14ac:dyDescent="0.2">
      <c r="A114" s="90"/>
      <c r="B114" s="55"/>
      <c r="C114" s="55"/>
      <c r="D114" s="99"/>
      <c r="I114" s="55"/>
      <c r="J114" s="55"/>
      <c r="K114" s="55"/>
      <c r="M114" s="55"/>
      <c r="N114" s="55"/>
      <c r="O114" s="55"/>
      <c r="Q114" s="55"/>
      <c r="T114" s="55"/>
      <c r="W114" s="55"/>
      <c r="Z114" s="55"/>
      <c r="AC114" s="55"/>
      <c r="AD114" s="55"/>
      <c r="AF114" s="55"/>
      <c r="AI114" s="55"/>
      <c r="AL114" s="55"/>
      <c r="AM114" s="55"/>
      <c r="AO114" s="55"/>
      <c r="AR114" s="55"/>
    </row>
    <row r="115" spans="1:44" x14ac:dyDescent="0.2">
      <c r="A115" s="90"/>
      <c r="B115" s="55"/>
      <c r="C115" s="55"/>
      <c r="D115" s="99"/>
      <c r="I115" s="55"/>
      <c r="J115" s="55"/>
      <c r="K115" s="55"/>
      <c r="M115" s="55"/>
      <c r="N115" s="55"/>
      <c r="O115" s="55"/>
      <c r="Q115" s="55"/>
      <c r="T115" s="55"/>
      <c r="W115" s="55"/>
      <c r="Z115" s="55"/>
      <c r="AC115" s="55"/>
      <c r="AD115" s="55"/>
      <c r="AF115" s="55"/>
      <c r="AI115" s="55"/>
      <c r="AL115" s="55"/>
      <c r="AM115" s="55"/>
      <c r="AO115" s="55"/>
      <c r="AR115" s="55"/>
    </row>
    <row r="116" spans="1:44" s="54" customFormat="1" x14ac:dyDescent="0.2">
      <c r="A116" s="90"/>
      <c r="D116" s="99"/>
      <c r="E116" s="97"/>
      <c r="I116" s="99"/>
      <c r="K116" s="70"/>
      <c r="L116" s="99"/>
      <c r="M116" s="68"/>
      <c r="N116" s="67"/>
      <c r="O116" s="92"/>
      <c r="Q116" s="99"/>
      <c r="T116" s="99"/>
      <c r="W116" s="99"/>
      <c r="Z116" s="99"/>
      <c r="AC116" s="99"/>
      <c r="AF116" s="99"/>
      <c r="AI116" s="99"/>
      <c r="AL116" s="99"/>
      <c r="AO116" s="99"/>
      <c r="AR116" s="99"/>
    </row>
    <row r="117" spans="1:44" x14ac:dyDescent="0.2">
      <c r="A117" s="90"/>
      <c r="B117" s="55"/>
      <c r="C117" s="55"/>
      <c r="D117" s="99"/>
      <c r="I117" s="55"/>
      <c r="J117" s="55"/>
      <c r="K117" s="55"/>
      <c r="M117" s="55"/>
      <c r="N117" s="55"/>
      <c r="O117" s="55"/>
      <c r="Q117" s="55"/>
      <c r="T117" s="55"/>
      <c r="W117" s="55"/>
      <c r="Z117" s="55"/>
      <c r="AC117" s="55"/>
      <c r="AD117" s="55"/>
      <c r="AF117" s="55"/>
      <c r="AI117" s="55"/>
      <c r="AL117" s="55"/>
      <c r="AM117" s="55"/>
      <c r="AO117" s="55"/>
      <c r="AR117" s="55"/>
    </row>
    <row r="118" spans="1:44" x14ac:dyDescent="0.2">
      <c r="A118" s="90"/>
      <c r="B118" s="55"/>
      <c r="C118" s="55"/>
      <c r="D118" s="99"/>
      <c r="I118" s="55"/>
      <c r="J118" s="55"/>
      <c r="K118" s="55"/>
      <c r="M118" s="55"/>
      <c r="N118" s="55"/>
      <c r="O118" s="55"/>
      <c r="Q118" s="55"/>
      <c r="T118" s="55"/>
      <c r="W118" s="55"/>
      <c r="Z118" s="55"/>
      <c r="AC118" s="55"/>
      <c r="AD118" s="55"/>
      <c r="AF118" s="55"/>
      <c r="AI118" s="55"/>
      <c r="AL118" s="55"/>
      <c r="AM118" s="55"/>
      <c r="AO118" s="55"/>
      <c r="AR118" s="55"/>
    </row>
  </sheetData>
  <mergeCells count="14">
    <mergeCell ref="F1:I1"/>
    <mergeCell ref="A1:B1"/>
    <mergeCell ref="O1:Q1"/>
    <mergeCell ref="M1:N1"/>
    <mergeCell ref="J1:L1"/>
    <mergeCell ref="AM1:AO1"/>
    <mergeCell ref="AP1:AR1"/>
    <mergeCell ref="AG1:AI1"/>
    <mergeCell ref="AJ1:AL1"/>
    <mergeCell ref="R1:T1"/>
    <mergeCell ref="U1:W1"/>
    <mergeCell ref="X1:Z1"/>
    <mergeCell ref="AA1:AC1"/>
    <mergeCell ref="AD1:AF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38"/>
  <sheetViews>
    <sheetView topLeftCell="A103" zoomScale="115" zoomScaleNormal="115" workbookViewId="0">
      <selection activeCell="G130" sqref="A1:XFD1048576"/>
    </sheetView>
  </sheetViews>
  <sheetFormatPr baseColWidth="10" defaultColWidth="11.5" defaultRowHeight="13" x14ac:dyDescent="0.2"/>
  <cols>
    <col min="1" max="1" width="39" style="15" customWidth="1"/>
    <col min="2" max="2" width="15" style="11" bestFit="1" customWidth="1"/>
    <col min="3" max="3" width="7.6640625" style="25" bestFit="1" customWidth="1"/>
    <col min="4" max="4" width="11" style="25" customWidth="1"/>
    <col min="5" max="5" width="11.6640625" style="26" customWidth="1"/>
    <col min="6" max="6" width="17.5" style="23" customWidth="1"/>
    <col min="7" max="7" width="17.33203125" style="23" customWidth="1"/>
    <col min="8" max="8" width="17.5" style="23" customWidth="1"/>
    <col min="9" max="9" width="8.1640625" style="23" customWidth="1"/>
    <col min="10" max="10" width="9.5" style="15" customWidth="1"/>
    <col min="11" max="11" width="10.6640625" style="15" bestFit="1" customWidth="1"/>
    <col min="12" max="12" width="10.6640625" style="23" bestFit="1" customWidth="1"/>
    <col min="13" max="13" width="12.5" style="23" bestFit="1" customWidth="1"/>
    <col min="14" max="14" width="17.6640625" style="23" bestFit="1" customWidth="1"/>
    <col min="15" max="15" width="17.33203125" style="23" bestFit="1" customWidth="1"/>
    <col min="16" max="16" width="18.33203125" style="15" bestFit="1" customWidth="1"/>
    <col min="17" max="17" width="10.6640625" style="15" bestFit="1" customWidth="1"/>
    <col min="18" max="18" width="10.6640625" style="15" customWidth="1"/>
    <col min="19" max="19" width="10.6640625" style="15" bestFit="1" customWidth="1"/>
    <col min="20" max="20" width="30.33203125" style="23" customWidth="1"/>
    <col min="21" max="21" width="9.5" style="23" bestFit="1" customWidth="1"/>
    <col min="22" max="22" width="11.83203125" style="23" bestFit="1" customWidth="1"/>
    <col min="23" max="16384" width="11.5" style="23"/>
  </cols>
  <sheetData>
    <row r="1" spans="1:22" x14ac:dyDescent="0.2">
      <c r="P1" s="23"/>
      <c r="Q1" s="23"/>
    </row>
    <row r="2" spans="1:22" x14ac:dyDescent="0.2">
      <c r="A2" s="23" t="s">
        <v>637</v>
      </c>
      <c r="P2" s="23"/>
      <c r="Q2" s="23"/>
    </row>
    <row r="3" spans="1:22" x14ac:dyDescent="0.2">
      <c r="A3" s="16"/>
      <c r="B3" s="12"/>
      <c r="C3" s="132"/>
      <c r="D3" s="132"/>
      <c r="E3" s="133"/>
      <c r="F3" s="16"/>
      <c r="G3" s="16"/>
      <c r="P3" s="23"/>
      <c r="Q3" s="23"/>
      <c r="T3" s="16"/>
      <c r="U3" s="16"/>
      <c r="V3" s="15"/>
    </row>
    <row r="4" spans="1:22" x14ac:dyDescent="0.2">
      <c r="P4" s="23"/>
      <c r="Q4" s="23"/>
    </row>
    <row r="5" spans="1:22" ht="15" x14ac:dyDescent="0.2">
      <c r="A5" s="134" t="s">
        <v>337</v>
      </c>
      <c r="B5" s="13" t="s">
        <v>508</v>
      </c>
      <c r="C5" s="135" t="s">
        <v>604</v>
      </c>
      <c r="D5" s="135" t="s">
        <v>762</v>
      </c>
      <c r="E5" s="136" t="s">
        <v>4</v>
      </c>
      <c r="F5" s="137" t="s">
        <v>319</v>
      </c>
      <c r="G5" s="137" t="s">
        <v>19</v>
      </c>
      <c r="P5" s="23"/>
      <c r="Q5" s="23"/>
      <c r="T5" s="134"/>
      <c r="U5" s="137"/>
    </row>
    <row r="6" spans="1:22" x14ac:dyDescent="0.2">
      <c r="A6" s="138"/>
      <c r="B6" s="14"/>
      <c r="C6" s="139"/>
      <c r="D6" s="139"/>
      <c r="E6" s="140"/>
      <c r="F6" s="141"/>
      <c r="G6" s="141"/>
      <c r="P6" s="23"/>
      <c r="Q6" s="23"/>
      <c r="T6" s="16"/>
      <c r="U6" s="16"/>
    </row>
    <row r="7" spans="1:22" x14ac:dyDescent="0.2">
      <c r="P7" s="23"/>
      <c r="Q7" s="23"/>
      <c r="T7" s="142"/>
      <c r="U7" s="142"/>
    </row>
    <row r="8" spans="1:22" x14ac:dyDescent="0.2">
      <c r="A8" s="17" t="s">
        <v>17</v>
      </c>
      <c r="B8" s="18" t="str">
        <f>FMxEmp_modAn!M5</f>
        <v>1.6209 (5)</v>
      </c>
      <c r="C8" s="25">
        <f>FMxEmp_modAn!K5</f>
        <v>53.25</v>
      </c>
      <c r="D8" s="25">
        <f>FMxEmp_modAn!J5</f>
        <v>2.9000000000000001E-2</v>
      </c>
      <c r="P8" s="23"/>
      <c r="Q8" s="23"/>
      <c r="T8" s="143"/>
      <c r="U8" s="142"/>
    </row>
    <row r="9" spans="1:22" x14ac:dyDescent="0.2">
      <c r="A9" s="15" t="s">
        <v>18</v>
      </c>
      <c r="E9" s="26">
        <f>FMxEmp_modAn!C5</f>
        <v>18</v>
      </c>
      <c r="F9" s="23">
        <f>FMxEmp_modAn!D5</f>
        <v>60</v>
      </c>
      <c r="G9" s="23" t="str">
        <f>FMxEmp_modAn!F5</f>
        <v>0.1209**</v>
      </c>
      <c r="P9" s="23"/>
      <c r="Q9" s="23"/>
      <c r="T9" s="142"/>
      <c r="U9" s="142"/>
    </row>
    <row r="10" spans="1:22" x14ac:dyDescent="0.2">
      <c r="A10" s="15" t="s">
        <v>339</v>
      </c>
      <c r="E10" s="26">
        <f>FMxEmp_modAn!C6</f>
        <v>1</v>
      </c>
      <c r="F10" s="23">
        <f>FMxEmp_modAn!D6</f>
        <v>2</v>
      </c>
      <c r="G10" s="23">
        <f>FMxEmp_modAn!F6</f>
        <v>0.2213</v>
      </c>
      <c r="P10" s="23"/>
      <c r="Q10" s="23"/>
      <c r="T10" s="142"/>
      <c r="U10" s="142"/>
    </row>
    <row r="11" spans="1:22" x14ac:dyDescent="0.2">
      <c r="A11" s="15" t="s">
        <v>26</v>
      </c>
      <c r="E11" s="26">
        <f>FMxEmp_modAn!C7</f>
        <v>3</v>
      </c>
      <c r="F11" s="23">
        <f>FMxEmp_modAn!D7</f>
        <v>5</v>
      </c>
      <c r="G11" s="23" t="str">
        <f>FMxEmp_modAn!F7</f>
        <v>0.1968°</v>
      </c>
      <c r="P11" s="23"/>
      <c r="Q11" s="23"/>
      <c r="T11" s="142"/>
      <c r="U11" s="142"/>
    </row>
    <row r="12" spans="1:22" x14ac:dyDescent="0.2">
      <c r="A12" s="15" t="s">
        <v>29</v>
      </c>
      <c r="E12" s="26">
        <f>FMxEmp_modAn!C8</f>
        <v>1</v>
      </c>
      <c r="F12" s="23">
        <f>FMxEmp_modAn!D8</f>
        <v>6</v>
      </c>
      <c r="G12" s="23">
        <f>FMxEmp_modAn!F8</f>
        <v>8.3500000000000005E-2</v>
      </c>
      <c r="P12" s="23"/>
      <c r="Q12" s="23"/>
      <c r="T12" s="142"/>
      <c r="U12" s="142"/>
    </row>
    <row r="13" spans="1:22" x14ac:dyDescent="0.2">
      <c r="A13" s="15" t="s">
        <v>25</v>
      </c>
      <c r="E13" s="26">
        <f>FMxEmp_modAn!C9</f>
        <v>1</v>
      </c>
      <c r="F13" s="23">
        <f>FMxEmp_modAn!D9</f>
        <v>1</v>
      </c>
      <c r="G13" s="23">
        <f>FMxEmp_modAn!F9</f>
        <v>-5.1900000000000002E-2</v>
      </c>
      <c r="P13" s="23"/>
      <c r="Q13" s="23"/>
      <c r="T13" s="142"/>
      <c r="U13" s="142"/>
    </row>
    <row r="14" spans="1:22" x14ac:dyDescent="0.2">
      <c r="A14" s="15" t="s">
        <v>23</v>
      </c>
      <c r="E14" s="26">
        <f>FMxEmp_modAn!C10</f>
        <v>19</v>
      </c>
      <c r="F14" s="23">
        <f>FMxEmp_modAn!D10</f>
        <v>49</v>
      </c>
      <c r="G14" s="23" t="str">
        <f>FMxEmp_modAn!F10</f>
        <v>0.1229**</v>
      </c>
      <c r="P14" s="23"/>
      <c r="Q14" s="23"/>
      <c r="T14" s="142"/>
      <c r="U14" s="142"/>
    </row>
    <row r="15" spans="1:22" x14ac:dyDescent="0.2">
      <c r="A15" s="16"/>
      <c r="B15" s="12"/>
      <c r="C15" s="132"/>
      <c r="D15" s="132"/>
      <c r="E15" s="133"/>
      <c r="F15" s="16"/>
      <c r="G15" s="16"/>
      <c r="P15" s="23"/>
      <c r="Q15" s="23"/>
      <c r="T15" s="34"/>
      <c r="U15" s="34"/>
    </row>
    <row r="16" spans="1:22" x14ac:dyDescent="0.2">
      <c r="P16" s="23"/>
      <c r="Q16" s="23"/>
      <c r="T16" s="142"/>
      <c r="U16" s="142"/>
    </row>
    <row r="17" spans="1:21" x14ac:dyDescent="0.2">
      <c r="A17" s="17" t="s">
        <v>80</v>
      </c>
      <c r="B17" s="18" t="str">
        <f>FMxEmp_modAn!M17</f>
        <v>3.3362 (5)</v>
      </c>
      <c r="C17" s="25">
        <f>FMxEmp_modAn!K17</f>
        <v>52.19</v>
      </c>
      <c r="D17" s="25">
        <f>FMxEmp_modAn!J17</f>
        <v>2.7699999999999999E-2</v>
      </c>
      <c r="P17" s="23"/>
      <c r="Q17" s="23"/>
      <c r="T17" s="36"/>
      <c r="U17" s="142"/>
    </row>
    <row r="18" spans="1:21" x14ac:dyDescent="0.2">
      <c r="A18" s="15" t="s">
        <v>526</v>
      </c>
      <c r="E18" s="26">
        <f>FMxEmp_modAn!C17</f>
        <v>15</v>
      </c>
      <c r="F18" s="23">
        <f>FMxEmp_modAn!D17</f>
        <v>32</v>
      </c>
      <c r="G18" s="23" t="str">
        <f>FMxEmp_modAn!F17</f>
        <v>0.1204*</v>
      </c>
      <c r="P18" s="23"/>
      <c r="Q18" s="23"/>
      <c r="T18" s="35"/>
      <c r="U18" s="142"/>
    </row>
    <row r="19" spans="1:21" x14ac:dyDescent="0.2">
      <c r="A19" s="15" t="s">
        <v>527</v>
      </c>
      <c r="E19" s="26">
        <f>FMxEmp_modAn!C18</f>
        <v>3</v>
      </c>
      <c r="F19" s="23">
        <f>FMxEmp_modAn!D18</f>
        <v>10</v>
      </c>
      <c r="G19" s="23">
        <f>FMxEmp_modAn!F18</f>
        <v>9.7199999999999995E-2</v>
      </c>
      <c r="P19" s="23"/>
      <c r="Q19" s="23"/>
      <c r="T19" s="35"/>
      <c r="U19" s="142"/>
    </row>
    <row r="20" spans="1:21" x14ac:dyDescent="0.2">
      <c r="A20" s="15" t="s">
        <v>556</v>
      </c>
      <c r="E20" s="26">
        <f>FMxEmp_modAn!C19</f>
        <v>4</v>
      </c>
      <c r="F20" s="23">
        <f>FMxEmp_modAn!D19</f>
        <v>13</v>
      </c>
      <c r="G20" s="23" t="str">
        <f>FMxEmp_modAn!F19</f>
        <v>0.1832*</v>
      </c>
      <c r="P20" s="23"/>
      <c r="Q20" s="23"/>
      <c r="T20" s="34"/>
      <c r="U20" s="34"/>
    </row>
    <row r="21" spans="1:21" x14ac:dyDescent="0.2">
      <c r="A21" s="15" t="s">
        <v>528</v>
      </c>
      <c r="E21" s="26">
        <f>FMxEmp_modAn!C20</f>
        <v>21</v>
      </c>
      <c r="F21" s="23">
        <f>FMxEmp_modAn!D20</f>
        <v>51</v>
      </c>
      <c r="G21" s="23" t="str">
        <f>FMxEmp_modAn!F20</f>
        <v>0.1200**</v>
      </c>
      <c r="P21" s="23"/>
      <c r="Q21" s="23"/>
      <c r="T21" s="142"/>
      <c r="U21" s="142"/>
    </row>
    <row r="22" spans="1:21" x14ac:dyDescent="0.2">
      <c r="A22" s="15" t="s">
        <v>558</v>
      </c>
      <c r="E22" s="26">
        <f>FMxEmp_modAn!C21</f>
        <v>1</v>
      </c>
      <c r="F22" s="23">
        <f>FMxEmp_modAn!D21</f>
        <v>8</v>
      </c>
      <c r="G22" s="23">
        <f>FMxEmp_modAn!F21</f>
        <v>1.5299999999999999E-2</v>
      </c>
      <c r="P22" s="23"/>
      <c r="Q22" s="23"/>
      <c r="T22" s="143"/>
      <c r="U22" s="142"/>
    </row>
    <row r="23" spans="1:21" x14ac:dyDescent="0.2">
      <c r="A23" s="15" t="s">
        <v>529</v>
      </c>
      <c r="E23" s="26">
        <f>FMxEmp_modAn!C23</f>
        <v>4</v>
      </c>
      <c r="F23" s="23">
        <f>FMxEmp_modAn!D23</f>
        <v>10</v>
      </c>
      <c r="G23" s="23" t="str">
        <f>FMxEmp_modAn!F23</f>
        <v>0.1828*</v>
      </c>
      <c r="P23" s="23"/>
      <c r="Q23" s="23"/>
      <c r="T23" s="142"/>
      <c r="U23" s="142"/>
    </row>
    <row r="24" spans="1:21" x14ac:dyDescent="0.2">
      <c r="A24" s="16"/>
      <c r="B24" s="12"/>
      <c r="C24" s="132"/>
      <c r="D24" s="132"/>
      <c r="E24" s="133"/>
      <c r="F24" s="16"/>
      <c r="G24" s="16"/>
      <c r="P24" s="23"/>
      <c r="Q24" s="23"/>
      <c r="T24" s="142"/>
      <c r="U24" s="142"/>
    </row>
    <row r="25" spans="1:21" ht="15" x14ac:dyDescent="0.2">
      <c r="A25" s="134"/>
      <c r="B25" s="13"/>
      <c r="C25" s="144"/>
      <c r="D25" s="144"/>
      <c r="E25" s="145"/>
      <c r="F25" s="146"/>
      <c r="G25" s="146"/>
      <c r="I25" s="90"/>
      <c r="J25" s="54"/>
      <c r="K25" s="54"/>
      <c r="L25" s="54"/>
      <c r="M25" s="70"/>
      <c r="S25" s="23"/>
    </row>
    <row r="26" spans="1:21" ht="15" x14ac:dyDescent="0.2">
      <c r="A26" s="17" t="s">
        <v>509</v>
      </c>
      <c r="B26" s="18" t="str">
        <f>FMxEmp_modAn!M29</f>
        <v>0.0397 (1)</v>
      </c>
      <c r="C26" s="18">
        <f>FMxEmp_modAn!K29</f>
        <v>51.95</v>
      </c>
      <c r="D26" s="18">
        <f>FMxEmp_modAn!J29</f>
        <v>2.7099999999999999E-2</v>
      </c>
      <c r="I26" s="90"/>
      <c r="J26" s="54"/>
      <c r="K26" s="54"/>
      <c r="L26" s="54"/>
      <c r="M26" s="70"/>
      <c r="P26" s="23"/>
      <c r="Q26" s="23"/>
      <c r="S26" s="23"/>
    </row>
    <row r="27" spans="1:21" ht="15" x14ac:dyDescent="0.2">
      <c r="A27" s="15" t="s">
        <v>530</v>
      </c>
      <c r="E27" s="26">
        <f>FMxEmp_modAn!C29</f>
        <v>19</v>
      </c>
      <c r="F27" s="23">
        <f>FMxEmp_modAn!D29</f>
        <v>74</v>
      </c>
      <c r="G27" s="23" t="str">
        <f>FMxEmp_modAn!F29</f>
        <v>0.1286**</v>
      </c>
      <c r="I27" s="131"/>
      <c r="J27" s="54"/>
      <c r="K27" s="54"/>
      <c r="L27" s="54"/>
      <c r="M27" s="70"/>
      <c r="P27" s="23"/>
      <c r="Q27" s="23"/>
      <c r="S27" s="23"/>
    </row>
    <row r="28" spans="1:21" ht="15" x14ac:dyDescent="0.2">
      <c r="A28" s="15" t="s">
        <v>531</v>
      </c>
      <c r="E28" s="26">
        <f>FMxEmp_modAn!C30</f>
        <v>21</v>
      </c>
      <c r="F28" s="23">
        <f>FMxEmp_modAn!D30</f>
        <v>51</v>
      </c>
      <c r="G28" s="23" t="str">
        <f>FMxEmp_modAn!F30</f>
        <v>0.1201**</v>
      </c>
      <c r="I28" s="90"/>
      <c r="J28" s="54"/>
      <c r="K28" s="54"/>
      <c r="L28" s="54"/>
      <c r="M28" s="70"/>
      <c r="P28" s="23"/>
      <c r="Q28" s="23"/>
      <c r="S28" s="23"/>
    </row>
    <row r="29" spans="1:21" ht="15" x14ac:dyDescent="0.2">
      <c r="A29" s="16"/>
      <c r="B29" s="12"/>
      <c r="C29" s="132"/>
      <c r="D29" s="132"/>
      <c r="E29" s="133"/>
      <c r="F29" s="16"/>
      <c r="G29" s="16"/>
      <c r="I29" s="90"/>
      <c r="J29" s="54"/>
      <c r="K29" s="54"/>
      <c r="L29" s="54"/>
      <c r="M29" s="70"/>
      <c r="P29" s="23"/>
      <c r="Q29" s="23"/>
      <c r="S29" s="23"/>
    </row>
    <row r="30" spans="1:21" x14ac:dyDescent="0.2">
      <c r="P30" s="23"/>
      <c r="Q30" s="23"/>
      <c r="S30" s="23"/>
    </row>
    <row r="31" spans="1:21" x14ac:dyDescent="0.2">
      <c r="A31" s="17" t="s">
        <v>1</v>
      </c>
      <c r="B31" s="18" t="str">
        <f>FMxEmp_modAn!M31</f>
        <v>7.9146° (1)</v>
      </c>
      <c r="C31" s="25">
        <f>FMxEmp_modAn!K31</f>
        <v>46.15</v>
      </c>
      <c r="D31" s="25">
        <f>FMxEmp_modAn!J31</f>
        <v>2.12E-2</v>
      </c>
      <c r="P31" s="23"/>
      <c r="Q31" s="23"/>
      <c r="S31" s="23"/>
    </row>
    <row r="32" spans="1:21" x14ac:dyDescent="0.2">
      <c r="A32" s="15" t="s">
        <v>517</v>
      </c>
      <c r="E32" s="26">
        <f>FMxEmp_modAn!C31</f>
        <v>14</v>
      </c>
      <c r="F32" s="23">
        <f>FMxEmp_modAn!D31</f>
        <v>85</v>
      </c>
      <c r="G32" s="23">
        <f>FMxEmp_modAn!F31</f>
        <v>8.1900000000000001E-2</v>
      </c>
      <c r="P32" s="23"/>
      <c r="Q32" s="23"/>
      <c r="S32" s="23"/>
    </row>
    <row r="33" spans="1:19" x14ac:dyDescent="0.2">
      <c r="A33" s="15" t="s">
        <v>518</v>
      </c>
      <c r="E33" s="26">
        <f>FMxEmp_modAn!C32</f>
        <v>13</v>
      </c>
      <c r="F33" s="23">
        <f>FMxEmp_modAn!D32</f>
        <v>42</v>
      </c>
      <c r="G33" s="23">
        <f>FMxEmp_modAn!F32</f>
        <v>0.19700000000000001</v>
      </c>
      <c r="P33" s="23"/>
      <c r="Q33" s="23"/>
      <c r="S33" s="23"/>
    </row>
    <row r="34" spans="1:19" x14ac:dyDescent="0.2">
      <c r="A34" s="16"/>
      <c r="B34" s="12"/>
      <c r="C34" s="132"/>
      <c r="D34" s="132"/>
      <c r="E34" s="133"/>
      <c r="F34" s="16"/>
      <c r="G34" s="16"/>
      <c r="P34" s="23"/>
      <c r="Q34" s="23"/>
      <c r="S34" s="23"/>
    </row>
    <row r="35" spans="1:19" x14ac:dyDescent="0.2">
      <c r="S35" s="23"/>
    </row>
    <row r="36" spans="1:19" x14ac:dyDescent="0.2">
      <c r="A36" s="17" t="s">
        <v>71</v>
      </c>
      <c r="B36" s="18" t="str">
        <f>FMxEmp_modAn!M33</f>
        <v>1.1349 (1)</v>
      </c>
      <c r="C36" s="25">
        <f>FMxEmp_modAn!K33</f>
        <v>50.72</v>
      </c>
      <c r="D36" s="25">
        <f>FMxEmp_modAn!J33</f>
        <v>2.53E-2</v>
      </c>
      <c r="P36" s="23"/>
      <c r="Q36" s="23"/>
      <c r="S36" s="23"/>
    </row>
    <row r="37" spans="1:19" x14ac:dyDescent="0.2">
      <c r="A37" s="15" t="s">
        <v>514</v>
      </c>
      <c r="E37" s="26">
        <f>FMxEmp_modAn!C33</f>
        <v>9</v>
      </c>
      <c r="F37" s="23">
        <f>FMxEmp_modAn!D33</f>
        <v>28</v>
      </c>
      <c r="G37" s="23" t="str">
        <f>FMxEmp_modAn!F33</f>
        <v>0.1632**</v>
      </c>
      <c r="P37" s="23"/>
      <c r="Q37" s="23"/>
      <c r="S37" s="23"/>
    </row>
    <row r="38" spans="1:19" x14ac:dyDescent="0.2">
      <c r="A38" s="15" t="s">
        <v>515</v>
      </c>
      <c r="E38" s="26">
        <f>FMxEmp_modAn!C34</f>
        <v>16</v>
      </c>
      <c r="F38" s="23">
        <f>FMxEmp_modAn!D34</f>
        <v>100</v>
      </c>
      <c r="G38" s="23" t="str">
        <f>FMxEmp_modAn!F34</f>
        <v>0.1122**</v>
      </c>
      <c r="S38" s="23"/>
    </row>
    <row r="39" spans="1:19" x14ac:dyDescent="0.2">
      <c r="A39" s="16"/>
      <c r="B39" s="12"/>
      <c r="C39" s="132"/>
      <c r="D39" s="132"/>
      <c r="E39" s="133"/>
      <c r="F39" s="16"/>
      <c r="G39" s="16"/>
      <c r="P39" s="23"/>
      <c r="Q39" s="23"/>
      <c r="S39" s="23"/>
    </row>
    <row r="40" spans="1:19" x14ac:dyDescent="0.2">
      <c r="P40" s="23"/>
      <c r="Q40" s="23"/>
      <c r="S40" s="23"/>
    </row>
    <row r="41" spans="1:19" x14ac:dyDescent="0.2">
      <c r="A41" s="19" t="s">
        <v>285</v>
      </c>
      <c r="B41" s="18" t="str">
        <f>FMxEmp_modAn!M71</f>
        <v>0.8541 (1)</v>
      </c>
      <c r="C41" s="25">
        <f>FMxEmp_modAn!K71</f>
        <v>55.46</v>
      </c>
      <c r="D41" s="25">
        <f>FMxEmp_modAn!J71</f>
        <v>3.6200000000000003E-2</v>
      </c>
      <c r="P41" s="23"/>
      <c r="Q41" s="23"/>
      <c r="S41" s="23"/>
    </row>
    <row r="42" spans="1:19" x14ac:dyDescent="0.2">
      <c r="A42" s="20" t="s">
        <v>524</v>
      </c>
      <c r="E42" s="26">
        <f>FMxEmp_modAn!C71</f>
        <v>2</v>
      </c>
      <c r="F42" s="23">
        <f>FMxEmp_modAn!D71</f>
        <v>8</v>
      </c>
      <c r="G42" s="23" t="str">
        <f>FMxEmp_modAn!F71</f>
        <v>0.1569°</v>
      </c>
      <c r="P42" s="23"/>
      <c r="Q42" s="23"/>
      <c r="S42" s="23"/>
    </row>
    <row r="43" spans="1:19" x14ac:dyDescent="0.2">
      <c r="A43" s="20" t="s">
        <v>525</v>
      </c>
      <c r="E43" s="26">
        <f>FMxEmp_modAn!C72</f>
        <v>2</v>
      </c>
      <c r="F43" s="23">
        <f>FMxEmp_modAn!D72</f>
        <v>8</v>
      </c>
      <c r="G43" s="23">
        <f>FMxEmp_modAn!F72</f>
        <v>3.8600000000000002E-2</v>
      </c>
      <c r="P43" s="23"/>
      <c r="Q43" s="23"/>
      <c r="S43" s="23"/>
    </row>
    <row r="44" spans="1:19" x14ac:dyDescent="0.2">
      <c r="A44" s="16"/>
      <c r="B44" s="12"/>
      <c r="C44" s="132"/>
      <c r="D44" s="132"/>
      <c r="E44" s="133"/>
      <c r="F44" s="16"/>
      <c r="G44" s="16"/>
      <c r="P44" s="23"/>
      <c r="Q44" s="23"/>
      <c r="S44" s="23"/>
    </row>
    <row r="45" spans="1:19" x14ac:dyDescent="0.2">
      <c r="P45" s="23"/>
      <c r="Q45" s="23"/>
    </row>
    <row r="46" spans="1:19" x14ac:dyDescent="0.2">
      <c r="A46" s="17" t="s">
        <v>632</v>
      </c>
      <c r="B46" s="18" t="str">
        <f>FMxEmp_modAn!M57</f>
        <v>26.1439* (8)</v>
      </c>
      <c r="C46" s="25">
        <f>FMxEmp_modAn!K57</f>
        <v>44.91</v>
      </c>
      <c r="D46" s="25">
        <f>FMxEmp_modAn!J57</f>
        <v>2.0799999999999999E-2</v>
      </c>
      <c r="P46" s="23"/>
      <c r="Q46" s="23"/>
      <c r="S46" s="23"/>
    </row>
    <row r="47" spans="1:19" x14ac:dyDescent="0.2">
      <c r="A47" s="15" t="s">
        <v>214</v>
      </c>
      <c r="E47" s="26">
        <f>FMxEmp_modAn!C57</f>
        <v>2</v>
      </c>
      <c r="F47" s="23">
        <f>FMxEmp_modAn!D57</f>
        <v>5</v>
      </c>
      <c r="G47" s="23" t="str">
        <f>FMxEmp_modAn!F57</f>
        <v>0.3445**</v>
      </c>
      <c r="P47" s="23"/>
      <c r="Q47" s="23"/>
      <c r="S47" s="23"/>
    </row>
    <row r="48" spans="1:19" x14ac:dyDescent="0.2">
      <c r="A48" s="15" t="s">
        <v>345</v>
      </c>
      <c r="E48" s="26">
        <f>FMxEmp_modAn!C58</f>
        <v>4</v>
      </c>
      <c r="F48" s="23">
        <f>FMxEmp_modAn!D58</f>
        <v>21</v>
      </c>
      <c r="G48" s="23" t="str">
        <f>FMxEmp_modAn!F58</f>
        <v>0.1258*</v>
      </c>
      <c r="S48" s="23"/>
    </row>
    <row r="49" spans="1:19" x14ac:dyDescent="0.2">
      <c r="A49" s="15" t="s">
        <v>346</v>
      </c>
      <c r="E49" s="26">
        <f>FMxEmp_modAn!C59</f>
        <v>1</v>
      </c>
      <c r="F49" s="23">
        <f>FMxEmp_modAn!D59</f>
        <v>2</v>
      </c>
      <c r="G49" s="23" t="str">
        <f>FMxEmp_modAn!F59</f>
        <v>0.2971°</v>
      </c>
      <c r="S49" s="23"/>
    </row>
    <row r="50" spans="1:19" x14ac:dyDescent="0.2">
      <c r="A50" s="15" t="s">
        <v>347</v>
      </c>
      <c r="E50" s="26">
        <f>FMxEmp_modAn!C60</f>
        <v>1</v>
      </c>
      <c r="F50" s="23">
        <f>FMxEmp_modAn!D60</f>
        <v>2</v>
      </c>
      <c r="G50" s="23">
        <f>FMxEmp_modAn!F60</f>
        <v>0.1638</v>
      </c>
      <c r="L50" s="15"/>
      <c r="S50" s="23"/>
    </row>
    <row r="51" spans="1:19" x14ac:dyDescent="0.2">
      <c r="A51" s="15" t="s">
        <v>350</v>
      </c>
      <c r="E51" s="26">
        <f>FMxEmp_modAn!C61</f>
        <v>6</v>
      </c>
      <c r="F51" s="23">
        <f>FMxEmp_modAn!D61</f>
        <v>18</v>
      </c>
      <c r="G51" s="23">
        <f>FMxEmp_modAn!F61</f>
        <v>-2.06E-2</v>
      </c>
      <c r="L51" s="15"/>
      <c r="S51" s="23"/>
    </row>
    <row r="52" spans="1:19" x14ac:dyDescent="0.2">
      <c r="A52" s="15" t="s">
        <v>351</v>
      </c>
      <c r="E52" s="26">
        <f>FMxEmp_modAn!C62</f>
        <v>5</v>
      </c>
      <c r="F52" s="23">
        <f>FMxEmp_modAn!D62</f>
        <v>16</v>
      </c>
      <c r="G52" s="23">
        <f>FMxEmp_modAn!F62</f>
        <v>-1.7299999999999999E-2</v>
      </c>
      <c r="S52" s="23"/>
    </row>
    <row r="53" spans="1:19" x14ac:dyDescent="0.2">
      <c r="A53" s="15" t="s">
        <v>352</v>
      </c>
      <c r="E53" s="26">
        <f>FMxEmp_modAn!C63</f>
        <v>7</v>
      </c>
      <c r="F53" s="23">
        <f>FMxEmp_modAn!D63</f>
        <v>22</v>
      </c>
      <c r="G53" s="23" t="str">
        <f>FMxEmp_modAn!F63</f>
        <v>0.1549*</v>
      </c>
      <c r="S53" s="23"/>
    </row>
    <row r="54" spans="1:19" x14ac:dyDescent="0.2">
      <c r="A54" s="15" t="s">
        <v>356</v>
      </c>
      <c r="E54" s="26">
        <f>FMxEmp_modAn!C64</f>
        <v>3</v>
      </c>
      <c r="F54" s="23">
        <f>FMxEmp_modAn!D64</f>
        <v>11</v>
      </c>
      <c r="G54" s="23" t="str">
        <f>FMxEmp_modAn!F64</f>
        <v>0.2464**</v>
      </c>
      <c r="S54" s="23"/>
    </row>
    <row r="55" spans="1:19" x14ac:dyDescent="0.2">
      <c r="A55" s="15" t="s">
        <v>361</v>
      </c>
      <c r="E55" s="26">
        <f>FMxEmp_modAn!C67</f>
        <v>1</v>
      </c>
      <c r="F55" s="23">
        <f>FMxEmp_modAn!D67</f>
        <v>3</v>
      </c>
      <c r="G55" s="23">
        <f>FMxEmp_modAn!F67</f>
        <v>7.8200000000000006E-2</v>
      </c>
      <c r="S55" s="23"/>
    </row>
    <row r="56" spans="1:19" x14ac:dyDescent="0.2">
      <c r="A56" s="16"/>
      <c r="B56" s="12"/>
      <c r="C56" s="132"/>
      <c r="D56" s="132"/>
      <c r="E56" s="133"/>
      <c r="F56" s="16"/>
      <c r="G56" s="16"/>
      <c r="S56" s="23"/>
    </row>
    <row r="57" spans="1:19" x14ac:dyDescent="0.2">
      <c r="S57" s="23"/>
    </row>
    <row r="58" spans="1:19" x14ac:dyDescent="0.2">
      <c r="A58" s="17" t="s">
        <v>633</v>
      </c>
      <c r="B58" s="11" t="str">
        <f>FMxEmp_modAn!M68</f>
        <v>0.0378 (1)</v>
      </c>
      <c r="C58" s="25">
        <f>FMxEmp_modAn!K68</f>
        <v>40.11</v>
      </c>
      <c r="D58" s="25">
        <f>FMxEmp_modAn!J68</f>
        <v>1.4999999999999999E-2</v>
      </c>
      <c r="S58" s="23"/>
    </row>
    <row r="59" spans="1:19" x14ac:dyDescent="0.2">
      <c r="A59" s="15" t="s">
        <v>357</v>
      </c>
      <c r="E59" s="26">
        <f>FMxEmp_modAn!C68</f>
        <v>8</v>
      </c>
      <c r="F59" s="23">
        <f>FMxEmp_modAn!D68</f>
        <v>26</v>
      </c>
      <c r="G59" s="147" t="str">
        <f>FMxEmp_modAn!F68</f>
        <v>0.1692**</v>
      </c>
      <c r="S59" s="23"/>
    </row>
    <row r="60" spans="1:19" x14ac:dyDescent="0.2">
      <c r="A60" s="15" t="s">
        <v>358</v>
      </c>
      <c r="E60" s="26">
        <f>FMxEmp_modAn!C69</f>
        <v>1</v>
      </c>
      <c r="F60" s="23">
        <f>FMxEmp_modAn!D69</f>
        <v>2</v>
      </c>
      <c r="G60" s="147">
        <f>FMxEmp_modAn!F69</f>
        <v>0.13880000000000001</v>
      </c>
      <c r="S60" s="23"/>
    </row>
    <row r="61" spans="1:19" x14ac:dyDescent="0.2">
      <c r="A61" s="16"/>
      <c r="B61" s="12"/>
      <c r="C61" s="132"/>
      <c r="D61" s="132"/>
      <c r="E61" s="133"/>
      <c r="F61" s="16"/>
      <c r="G61" s="16"/>
    </row>
    <row r="63" spans="1:19" x14ac:dyDescent="0.2">
      <c r="A63" s="17" t="s">
        <v>642</v>
      </c>
      <c r="B63" s="18" t="str">
        <f>FMxEmp_modAn!M73</f>
        <v>0.1275 (1)</v>
      </c>
      <c r="C63" s="25">
        <f>FMxEmp_modAn!K73</f>
        <v>61.49</v>
      </c>
      <c r="D63" s="25">
        <f>FMxEmp_modAn!J73</f>
        <v>3.78E-2</v>
      </c>
      <c r="P63" s="23"/>
      <c r="Q63" s="23"/>
    </row>
    <row r="64" spans="1:19" x14ac:dyDescent="0.2">
      <c r="A64" s="15" t="s">
        <v>643</v>
      </c>
      <c r="E64" s="26">
        <f>FMxEmp_modAn!C73</f>
        <v>8</v>
      </c>
      <c r="F64" s="23">
        <f>FMxEmp_modAn!D73</f>
        <v>24</v>
      </c>
      <c r="G64" s="23" t="str">
        <f>FMxEmp_modAn!F73</f>
        <v>0.1561*</v>
      </c>
    </row>
    <row r="65" spans="1:7" x14ac:dyDescent="0.2">
      <c r="A65" s="15" t="s">
        <v>80</v>
      </c>
      <c r="E65" s="26">
        <f>FMxEmp_modAn!C74</f>
        <v>12</v>
      </c>
      <c r="F65" s="23">
        <f>FMxEmp_modAn!D74</f>
        <v>36</v>
      </c>
      <c r="G65" s="23" t="str">
        <f>FMxEmp_modAn!F74</f>
        <v>0.1317*</v>
      </c>
    </row>
    <row r="66" spans="1:7" x14ac:dyDescent="0.2">
      <c r="A66" s="16"/>
      <c r="B66" s="12"/>
      <c r="C66" s="132"/>
      <c r="D66" s="132"/>
      <c r="E66" s="133"/>
      <c r="F66" s="16"/>
      <c r="G66" s="16"/>
    </row>
    <row r="67" spans="1:7" x14ac:dyDescent="0.2">
      <c r="A67" s="23"/>
      <c r="B67" s="23"/>
      <c r="C67" s="23"/>
      <c r="D67" s="23"/>
      <c r="E67" s="23"/>
    </row>
    <row r="68" spans="1:7" x14ac:dyDescent="0.2">
      <c r="A68" s="148" t="s">
        <v>697</v>
      </c>
      <c r="B68" s="18" t="str">
        <f>FMxEmp_modAn!M75</f>
        <v>0.2245 (1)</v>
      </c>
      <c r="C68" s="18">
        <f>FMxEmp_modAn!K75</f>
        <v>62.35</v>
      </c>
      <c r="D68" s="18">
        <f>FMxEmp_modAn!J75</f>
        <v>3.5799999999999998E-2</v>
      </c>
      <c r="E68" s="23"/>
    </row>
    <row r="69" spans="1:7" x14ac:dyDescent="0.2">
      <c r="A69" s="23" t="s">
        <v>80</v>
      </c>
      <c r="B69" s="23"/>
      <c r="C69" s="23"/>
      <c r="D69" s="23"/>
      <c r="E69" s="23">
        <f>FMxEmp_modAn!C75</f>
        <v>12</v>
      </c>
      <c r="F69" s="23">
        <f>FMxEmp_modAn!D75</f>
        <v>36</v>
      </c>
      <c r="G69" s="23" t="str">
        <f>FMxEmp_modAn!F75</f>
        <v>0.1324*</v>
      </c>
    </row>
    <row r="70" spans="1:7" x14ac:dyDescent="0.2">
      <c r="A70" s="23" t="s">
        <v>514</v>
      </c>
      <c r="B70" s="23"/>
      <c r="C70" s="23"/>
      <c r="D70" s="23"/>
      <c r="E70" s="23">
        <f>FMxEmp_modAn!C76</f>
        <v>8</v>
      </c>
      <c r="F70" s="23">
        <f>FMxEmp_modAn!D76</f>
        <v>26</v>
      </c>
      <c r="G70" s="23" t="str">
        <f>FMxEmp_modAn!F76</f>
        <v>0.1621**</v>
      </c>
    </row>
    <row r="71" spans="1:7" x14ac:dyDescent="0.2">
      <c r="A71" s="16"/>
      <c r="B71" s="16"/>
      <c r="C71" s="16"/>
      <c r="D71" s="16"/>
      <c r="E71" s="16"/>
      <c r="F71" s="16"/>
      <c r="G71" s="16"/>
    </row>
    <row r="72" spans="1:7" x14ac:dyDescent="0.2">
      <c r="A72" s="23"/>
      <c r="B72" s="23"/>
      <c r="C72" s="23"/>
      <c r="D72" s="23"/>
      <c r="E72" s="23"/>
    </row>
    <row r="73" spans="1:7" x14ac:dyDescent="0.2">
      <c r="A73" s="148" t="s">
        <v>849</v>
      </c>
      <c r="B73" s="18" t="str">
        <f>FMxEmp_modAn!M79</f>
        <v>0.2455 (1)</v>
      </c>
      <c r="C73" s="18">
        <f>FMxEmp_modAn!K79</f>
        <v>52.59</v>
      </c>
      <c r="D73" s="18">
        <f>FMxEmp_modAn!J79</f>
        <v>2.9600000000000001E-2</v>
      </c>
      <c r="E73" s="23"/>
    </row>
    <row r="74" spans="1:7" x14ac:dyDescent="0.2">
      <c r="A74" s="23" t="s">
        <v>850</v>
      </c>
      <c r="B74" s="23"/>
      <c r="C74" s="23"/>
      <c r="D74" s="23"/>
      <c r="E74" s="23">
        <f>FMxEmp_modAn!C79</f>
        <v>20</v>
      </c>
      <c r="F74" s="23">
        <f>FMxEmp_modAn!D79</f>
        <v>110</v>
      </c>
      <c r="G74" s="23" t="str">
        <f>FMxEmp_modAn!F79</f>
        <v>0.1223**</v>
      </c>
    </row>
    <row r="75" spans="1:7" x14ac:dyDescent="0.2">
      <c r="A75" s="23" t="s">
        <v>799</v>
      </c>
      <c r="B75" s="23"/>
      <c r="C75" s="23"/>
      <c r="D75" s="23"/>
      <c r="E75" s="23">
        <f>FMxEmp_modAn!C80</f>
        <v>4</v>
      </c>
      <c r="F75" s="23">
        <f>FMxEmp_modAn!D80</f>
        <v>5</v>
      </c>
      <c r="G75" s="23">
        <f>FMxEmp_modAn!F80</f>
        <v>7.2499999999999995E-2</v>
      </c>
    </row>
    <row r="76" spans="1:7" x14ac:dyDescent="0.2">
      <c r="A76" s="16"/>
      <c r="B76" s="16"/>
      <c r="C76" s="16"/>
      <c r="D76" s="16"/>
      <c r="E76" s="16"/>
      <c r="F76" s="16"/>
      <c r="G76" s="16"/>
    </row>
    <row r="77" spans="1:7" x14ac:dyDescent="0.2">
      <c r="A77" s="23"/>
      <c r="B77" s="23"/>
      <c r="C77" s="23"/>
      <c r="D77" s="23"/>
      <c r="E77" s="23"/>
    </row>
    <row r="78" spans="1:7" x14ac:dyDescent="0.2">
      <c r="A78" s="148" t="s">
        <v>792</v>
      </c>
      <c r="B78" s="18" t="str">
        <f>FMxEmp_modAn!M81</f>
        <v>3.4132° (1)</v>
      </c>
      <c r="C78" s="18">
        <f>FMxEmp_modAn!K81</f>
        <v>41.82</v>
      </c>
      <c r="D78" s="18">
        <f>FMxEmp_modAn!J81</f>
        <v>1.9300000000000001E-2</v>
      </c>
      <c r="E78" s="23"/>
    </row>
    <row r="79" spans="1:7" x14ac:dyDescent="0.2">
      <c r="A79" s="23" t="s">
        <v>14</v>
      </c>
      <c r="B79" s="23"/>
      <c r="C79" s="23"/>
      <c r="D79" s="23"/>
      <c r="E79" s="23">
        <f>FMxEmp_modAn!C81</f>
        <v>4</v>
      </c>
      <c r="F79" s="23">
        <f>FMxEmp_modAn!D81</f>
        <v>25</v>
      </c>
      <c r="G79" s="23" t="str">
        <f>FMxEmp_modAn!F81</f>
        <v>0.1436*</v>
      </c>
    </row>
    <row r="80" spans="1:7" x14ac:dyDescent="0.2">
      <c r="A80" s="23" t="s">
        <v>28</v>
      </c>
      <c r="B80" s="23"/>
      <c r="C80" s="23"/>
      <c r="D80" s="23"/>
      <c r="E80" s="23">
        <f>FMxEmp_modAn!C82</f>
        <v>7</v>
      </c>
      <c r="F80" s="23">
        <f>FMxEmp_modAn!D82</f>
        <v>56</v>
      </c>
      <c r="G80" s="23">
        <f>FMxEmp_modAn!F82</f>
        <v>4.4900000000000002E-2</v>
      </c>
    </row>
    <row r="81" spans="1:7" x14ac:dyDescent="0.2">
      <c r="A81" s="16"/>
      <c r="B81" s="16"/>
      <c r="C81" s="16"/>
      <c r="D81" s="16"/>
      <c r="E81" s="16"/>
      <c r="F81" s="16"/>
      <c r="G81" s="16"/>
    </row>
    <row r="82" spans="1:7" x14ac:dyDescent="0.2">
      <c r="A82" s="23"/>
      <c r="B82" s="23"/>
      <c r="C82" s="23"/>
      <c r="D82" s="23"/>
      <c r="E82" s="23"/>
    </row>
    <row r="83" spans="1:7" x14ac:dyDescent="0.2">
      <c r="A83" s="148" t="s">
        <v>793</v>
      </c>
      <c r="B83" s="18" t="str">
        <f>FMxEmp_modAn!M77</f>
        <v>0.6038 (1)</v>
      </c>
      <c r="C83" s="18">
        <f>FMxEmp_modAn!K77</f>
        <v>54.95</v>
      </c>
      <c r="D83" s="18">
        <f>FMxEmp_modAn!J77</f>
        <v>2.8299999999999999E-2</v>
      </c>
      <c r="E83" s="23"/>
    </row>
    <row r="84" spans="1:7" x14ac:dyDescent="0.2">
      <c r="A84" s="23" t="s">
        <v>794</v>
      </c>
      <c r="B84" s="23"/>
      <c r="C84" s="23"/>
      <c r="D84" s="23"/>
      <c r="E84" s="23">
        <f>FMxEmp_modAn!C77</f>
        <v>16</v>
      </c>
      <c r="F84" s="23">
        <f>FMxEmp_modAn!D77</f>
        <v>93</v>
      </c>
      <c r="G84" s="23" t="str">
        <f>FMxEmp_modAn!F77</f>
        <v>0.1069**</v>
      </c>
    </row>
    <row r="85" spans="1:7" x14ac:dyDescent="0.2">
      <c r="A85" s="23" t="s">
        <v>795</v>
      </c>
      <c r="B85" s="23"/>
      <c r="C85" s="23"/>
      <c r="D85" s="23"/>
      <c r="E85" s="23">
        <f>FMxEmp_modAn!C78</f>
        <v>2</v>
      </c>
      <c r="F85" s="23">
        <f>FMxEmp_modAn!D78</f>
        <v>5</v>
      </c>
      <c r="G85" s="23" t="str">
        <f>FMxEmp_modAn!F78</f>
        <v>0.1843°</v>
      </c>
    </row>
    <row r="86" spans="1:7" x14ac:dyDescent="0.2">
      <c r="A86" s="16"/>
      <c r="B86" s="16"/>
      <c r="C86" s="16"/>
      <c r="D86" s="16"/>
      <c r="E86" s="16"/>
      <c r="F86" s="16"/>
      <c r="G86" s="16"/>
    </row>
    <row r="87" spans="1:7" x14ac:dyDescent="0.2">
      <c r="B87" s="15"/>
      <c r="C87" s="15"/>
      <c r="D87" s="15"/>
      <c r="E87" s="15"/>
      <c r="F87" s="15"/>
      <c r="G87" s="15"/>
    </row>
    <row r="88" spans="1:7" x14ac:dyDescent="0.2">
      <c r="A88" s="17" t="s">
        <v>851</v>
      </c>
      <c r="B88" s="15" t="str">
        <f>FMxEmp_modAn!M83</f>
        <v>5.2291* (1)</v>
      </c>
      <c r="C88" s="15">
        <f>FMxEmp_modAn!K83</f>
        <v>48.54</v>
      </c>
      <c r="D88" s="11">
        <f>FMxEmp_modAn!J83</f>
        <v>2.3900000000000001E-2</v>
      </c>
      <c r="E88" s="15"/>
      <c r="F88" s="15"/>
      <c r="G88" s="15"/>
    </row>
    <row r="89" spans="1:7" x14ac:dyDescent="0.2">
      <c r="A89" s="15" t="s">
        <v>858</v>
      </c>
      <c r="B89" s="15"/>
      <c r="C89" s="15"/>
      <c r="D89" s="15"/>
      <c r="E89" s="15">
        <f>FMxEmp_modAn!C83</f>
        <v>4</v>
      </c>
      <c r="F89" s="15">
        <f>FMxEmp_modAn!D83</f>
        <v>17</v>
      </c>
      <c r="G89" s="15" t="str">
        <f>FMxEmp_modAn!F83</f>
        <v>0.2477**</v>
      </c>
    </row>
    <row r="90" spans="1:7" x14ac:dyDescent="0.2">
      <c r="A90" s="15" t="s">
        <v>859</v>
      </c>
      <c r="B90" s="15"/>
      <c r="C90" s="15"/>
      <c r="D90" s="15"/>
      <c r="E90" s="15">
        <f>FMxEmp_modAn!C84</f>
        <v>18</v>
      </c>
      <c r="F90" s="15">
        <f>FMxEmp_modAn!D84</f>
        <v>109</v>
      </c>
      <c r="G90" s="15" t="str">
        <f>FMxEmp_modAn!F84</f>
        <v>0.1033**</v>
      </c>
    </row>
    <row r="91" spans="1:7" s="16" customFormat="1" x14ac:dyDescent="0.2">
      <c r="B91" s="12"/>
      <c r="C91" s="132"/>
      <c r="D91" s="132"/>
      <c r="E91" s="133"/>
    </row>
    <row r="92" spans="1:7" s="15" customFormat="1" x14ac:dyDescent="0.2">
      <c r="B92" s="11"/>
      <c r="C92" s="149"/>
      <c r="D92" s="149"/>
      <c r="E92" s="150"/>
    </row>
    <row r="93" spans="1:7" s="15" customFormat="1" x14ac:dyDescent="0.2">
      <c r="A93" s="17" t="s">
        <v>869</v>
      </c>
      <c r="B93" s="11" t="str">
        <f>FMxEmp_modAn!M85</f>
        <v>8.2457* (1)</v>
      </c>
      <c r="C93" s="149">
        <f>FMxEmp_modAn!K85</f>
        <v>48.46</v>
      </c>
      <c r="D93" s="149">
        <f>FMxEmp_modAn!J85</f>
        <v>2.3099999999999999E-2</v>
      </c>
      <c r="E93" s="150"/>
    </row>
    <row r="94" spans="1:7" s="15" customFormat="1" x14ac:dyDescent="0.2">
      <c r="A94" s="15" t="s">
        <v>730</v>
      </c>
      <c r="B94" s="11"/>
      <c r="C94" s="149"/>
      <c r="D94" s="149"/>
      <c r="E94" s="150">
        <f>FMxEmp_modAn!C85</f>
        <v>15</v>
      </c>
      <c r="F94" s="15">
        <f>FMxEmp_modAn!D85</f>
        <v>65</v>
      </c>
      <c r="G94" s="15" t="str">
        <f>FMxEmp_modAn!F85</f>
        <v>0.1780**</v>
      </c>
    </row>
    <row r="95" spans="1:7" s="15" customFormat="1" x14ac:dyDescent="0.2">
      <c r="A95" s="15" t="s">
        <v>875</v>
      </c>
      <c r="B95" s="11"/>
      <c r="C95" s="149"/>
      <c r="D95" s="149"/>
      <c r="E95" s="150">
        <f>FMxEmp_modAn!C86</f>
        <v>8</v>
      </c>
      <c r="F95" s="15">
        <f>FMxEmp_modAn!D86</f>
        <v>63</v>
      </c>
      <c r="G95" s="15" t="str">
        <f>FMxEmp_modAn!F86</f>
        <v>0.0641*</v>
      </c>
    </row>
    <row r="96" spans="1:7" s="15" customFormat="1" x14ac:dyDescent="0.2">
      <c r="A96" s="16"/>
      <c r="B96" s="12"/>
      <c r="C96" s="132"/>
      <c r="D96" s="132"/>
      <c r="E96" s="133"/>
      <c r="F96" s="16"/>
      <c r="G96" s="16"/>
    </row>
    <row r="97" spans="1:12" s="15" customFormat="1" x14ac:dyDescent="0.2">
      <c r="B97" s="11"/>
      <c r="C97" s="149"/>
      <c r="D97" s="149"/>
      <c r="E97" s="150"/>
    </row>
    <row r="99" spans="1:12" x14ac:dyDescent="0.2">
      <c r="A99" s="23" t="s">
        <v>638</v>
      </c>
    </row>
    <row r="100" spans="1:12" x14ac:dyDescent="0.2">
      <c r="A100" s="16"/>
      <c r="B100" s="12"/>
      <c r="C100" s="132"/>
      <c r="D100" s="132"/>
      <c r="E100" s="133"/>
      <c r="F100" s="16"/>
      <c r="G100" s="16"/>
      <c r="H100" s="16"/>
      <c r="I100" s="16"/>
    </row>
    <row r="102" spans="1:12" x14ac:dyDescent="0.2">
      <c r="A102" s="151" t="s">
        <v>605</v>
      </c>
    </row>
    <row r="103" spans="1:12" x14ac:dyDescent="0.2">
      <c r="A103" s="16"/>
      <c r="B103" s="12"/>
      <c r="C103" s="132"/>
      <c r="D103" s="132"/>
      <c r="E103" s="133"/>
      <c r="F103" s="16"/>
      <c r="G103" s="16"/>
      <c r="H103" s="16"/>
      <c r="I103" s="16"/>
    </row>
    <row r="104" spans="1:12" x14ac:dyDescent="0.2">
      <c r="B104" s="47"/>
      <c r="C104" s="147"/>
      <c r="D104" s="147"/>
      <c r="E104" s="147"/>
      <c r="F104" s="147"/>
      <c r="G104" s="147"/>
      <c r="H104" s="147"/>
    </row>
    <row r="105" spans="1:12" x14ac:dyDescent="0.2">
      <c r="A105" s="17" t="s">
        <v>632</v>
      </c>
      <c r="B105" s="47" t="s">
        <v>214</v>
      </c>
      <c r="C105" s="147" t="s">
        <v>14</v>
      </c>
      <c r="D105" s="15" t="s">
        <v>346</v>
      </c>
      <c r="E105" s="15" t="s">
        <v>347</v>
      </c>
      <c r="F105" s="15" t="s">
        <v>350</v>
      </c>
      <c r="G105" s="15" t="s">
        <v>351</v>
      </c>
      <c r="H105" s="15" t="s">
        <v>352</v>
      </c>
      <c r="I105" s="15" t="s">
        <v>356</v>
      </c>
      <c r="L105" s="15"/>
    </row>
    <row r="106" spans="1:12" x14ac:dyDescent="0.2">
      <c r="A106" s="15" t="s">
        <v>345</v>
      </c>
      <c r="B106" s="47" t="str">
        <f>FMxEmp_modAn!P57</f>
        <v>4.3318*</v>
      </c>
      <c r="C106" s="147" t="s">
        <v>547</v>
      </c>
      <c r="D106" s="147"/>
      <c r="E106" s="147"/>
      <c r="F106" s="147"/>
      <c r="G106" s="147"/>
      <c r="H106" s="147"/>
    </row>
    <row r="107" spans="1:12" x14ac:dyDescent="0.2">
      <c r="A107" s="15" t="s">
        <v>346</v>
      </c>
      <c r="B107" s="47">
        <f>FMxEmp_modAn!P58</f>
        <v>6.9000000000000006E-2</v>
      </c>
      <c r="C107" s="147">
        <f>FMxEmp_modAn!S57</f>
        <v>1.1095999999999999</v>
      </c>
      <c r="D107" s="147" t="s">
        <v>547</v>
      </c>
      <c r="E107" s="147"/>
      <c r="F107" s="147"/>
      <c r="G107" s="147"/>
      <c r="H107" s="147"/>
    </row>
    <row r="108" spans="1:12" x14ac:dyDescent="0.2">
      <c r="A108" s="15" t="s">
        <v>347</v>
      </c>
      <c r="B108" s="47">
        <f>FMxEmp_modAn!P59</f>
        <v>0.92349999999999999</v>
      </c>
      <c r="C108" s="147">
        <f>FMxEmp_modAn!S58</f>
        <v>5.16E-2</v>
      </c>
      <c r="D108" s="147">
        <f>FMxEmp_modAn!V57</f>
        <v>0.35959999999999998</v>
      </c>
      <c r="E108" s="147" t="s">
        <v>547</v>
      </c>
      <c r="F108" s="147"/>
      <c r="G108" s="147"/>
      <c r="H108" s="147"/>
    </row>
    <row r="109" spans="1:12" x14ac:dyDescent="0.2">
      <c r="A109" s="15" t="s">
        <v>350</v>
      </c>
      <c r="B109" s="47" t="str">
        <f>FMxEmp_modAn!P60</f>
        <v>11.8818**</v>
      </c>
      <c r="C109" s="147" t="str">
        <f>FMxEmp_modAn!S59</f>
        <v>4.1894*</v>
      </c>
      <c r="D109" s="147" t="str">
        <f>FMxEmp_modAn!V58</f>
        <v>3.7913°</v>
      </c>
      <c r="E109" s="147">
        <f>FMxEmp_modAn!Y57</f>
        <v>1.2088000000000001</v>
      </c>
      <c r="F109" s="147" t="s">
        <v>547</v>
      </c>
      <c r="G109" s="147"/>
      <c r="H109" s="147"/>
    </row>
    <row r="110" spans="1:12" x14ac:dyDescent="0.2">
      <c r="A110" s="15" t="s">
        <v>351</v>
      </c>
      <c r="B110" s="47" t="str">
        <f>FMxEmp_modAn!P61</f>
        <v>11.3787**</v>
      </c>
      <c r="C110" s="147" t="str">
        <f>FMxEmp_modAn!S60</f>
        <v>3.7919°</v>
      </c>
      <c r="D110" s="147" t="str">
        <f>FMxEmp_modAn!V59</f>
        <v>3.6748°</v>
      </c>
      <c r="E110" s="147">
        <f>FMxEmp_modAn!Y58</f>
        <v>1.155</v>
      </c>
      <c r="F110" s="147">
        <f>FMxEmp_modAn!AB57</f>
        <v>1.9E-3</v>
      </c>
      <c r="G110" s="147" t="s">
        <v>547</v>
      </c>
      <c r="H110" s="147"/>
    </row>
    <row r="111" spans="1:12" x14ac:dyDescent="0.2">
      <c r="A111" s="15" t="s">
        <v>352</v>
      </c>
      <c r="B111" s="47" t="str">
        <f>FMxEmp_modAn!P62</f>
        <v>3.2750°</v>
      </c>
      <c r="C111" s="147">
        <f>FMxEmp_modAn!S61</f>
        <v>0.17319999999999999</v>
      </c>
      <c r="D111" s="147">
        <f>FMxEmp_modAn!V60</f>
        <v>0.76680000000000004</v>
      </c>
      <c r="E111" s="147">
        <f>FMxEmp_modAn!Y59</f>
        <v>2.8E-3</v>
      </c>
      <c r="F111" s="147" t="str">
        <f>FMxEmp_modAn!AB58</f>
        <v>6.0910*</v>
      </c>
      <c r="G111" s="147" t="str">
        <f>FMxEmp_modAn!AE57</f>
        <v>5.5506*</v>
      </c>
      <c r="H111" s="147" t="s">
        <v>547</v>
      </c>
    </row>
    <row r="112" spans="1:12" x14ac:dyDescent="0.2">
      <c r="A112" s="15" t="s">
        <v>356</v>
      </c>
      <c r="B112" s="47">
        <f>FMxEmp_modAn!P63</f>
        <v>0.79410000000000003</v>
      </c>
      <c r="C112" s="147">
        <f>FMxEmp_modAn!S62</f>
        <v>2.4123999999999999</v>
      </c>
      <c r="D112" s="147">
        <f>FMxEmp_modAn!V61</f>
        <v>9.35E-2</v>
      </c>
      <c r="E112" s="147">
        <f>FMxEmp_modAn!Y60</f>
        <v>0.23499999999999999</v>
      </c>
      <c r="F112" s="147" t="str">
        <f>FMxEmp_modAn!AB59</f>
        <v>11.4908**</v>
      </c>
      <c r="G112" s="147" t="str">
        <f>FMxEmp_modAn!AE58</f>
        <v>10.7136*</v>
      </c>
      <c r="H112" s="147">
        <f>FMxEmp_modAn!AH57</f>
        <v>1.4036</v>
      </c>
      <c r="I112" s="23" t="s">
        <v>547</v>
      </c>
    </row>
    <row r="113" spans="1:9" x14ac:dyDescent="0.2">
      <c r="A113" s="15" t="s">
        <v>361</v>
      </c>
      <c r="B113" s="47">
        <f>FMxEmp_modAn!P66</f>
        <v>2.0998999999999999</v>
      </c>
      <c r="C113" s="147">
        <f>FMxEmp_modAn!S65</f>
        <v>8.2000000000000003E-2</v>
      </c>
      <c r="D113" s="147">
        <f>FMxEmp_modAn!V64</f>
        <v>0.97460000000000002</v>
      </c>
      <c r="E113" s="147">
        <f>FMxEmp_modAn!Y63</f>
        <v>0.14460000000000001</v>
      </c>
      <c r="F113" s="147">
        <f>FMxEmp_modAn!AB62</f>
        <v>0.42549999999999999</v>
      </c>
      <c r="G113" s="147">
        <f>FMxEmp_modAn!AE61</f>
        <v>0.35020000000000001</v>
      </c>
      <c r="H113" s="147">
        <f>FMxEmp_modAn!AH60</f>
        <v>0.21299999999999999</v>
      </c>
      <c r="I113" s="23">
        <f>FMxEmp_modAn!AL59</f>
        <v>0.32129999999999997</v>
      </c>
    </row>
    <row r="114" spans="1:9" x14ac:dyDescent="0.2">
      <c r="A114" s="91"/>
      <c r="B114" s="46"/>
      <c r="C114" s="46"/>
      <c r="D114" s="46"/>
      <c r="E114" s="46"/>
      <c r="F114" s="46"/>
      <c r="G114" s="46"/>
      <c r="H114" s="46"/>
      <c r="I114" s="16"/>
    </row>
    <row r="119" spans="1:9" x14ac:dyDescent="0.2">
      <c r="A119" s="23" t="s">
        <v>639</v>
      </c>
      <c r="B119" s="23"/>
    </row>
    <row r="120" spans="1:9" x14ac:dyDescent="0.2">
      <c r="A120" s="16"/>
      <c r="B120" s="16"/>
      <c r="C120" s="132"/>
      <c r="D120" s="132"/>
    </row>
    <row r="121" spans="1:9" x14ac:dyDescent="0.2">
      <c r="A121" s="23"/>
      <c r="B121" s="23"/>
    </row>
    <row r="122" spans="1:9" ht="15" x14ac:dyDescent="0.2">
      <c r="A122" s="134" t="s">
        <v>337</v>
      </c>
      <c r="B122" s="137" t="s">
        <v>318</v>
      </c>
      <c r="C122" s="135" t="s">
        <v>863</v>
      </c>
      <c r="D122" s="135" t="s">
        <v>762</v>
      </c>
    </row>
    <row r="123" spans="1:9" x14ac:dyDescent="0.2">
      <c r="A123" s="16"/>
      <c r="B123" s="16"/>
      <c r="C123" s="132"/>
      <c r="D123" s="132"/>
    </row>
    <row r="124" spans="1:9" x14ac:dyDescent="0.2">
      <c r="A124" s="142"/>
      <c r="B124" s="142"/>
    </row>
    <row r="125" spans="1:9" x14ac:dyDescent="0.2">
      <c r="A125" s="152" t="s">
        <v>865</v>
      </c>
      <c r="B125" s="153" t="str">
        <f>FMxEmp_modAn!M89</f>
        <v>27.0878*</v>
      </c>
      <c r="C125" s="153">
        <f>FMxEmp_modAn!L89</f>
        <v>41.45</v>
      </c>
      <c r="D125" s="25">
        <f>FMxEmp_modAn!J89</f>
        <v>1.6199999999999999E-2</v>
      </c>
    </row>
    <row r="126" spans="1:9" x14ac:dyDescent="0.2">
      <c r="A126" s="153" t="s">
        <v>632</v>
      </c>
      <c r="B126" s="153" t="str">
        <f>FMxEmp_modAn!M90</f>
        <v>18.4736*</v>
      </c>
    </row>
    <row r="127" spans="1:9" x14ac:dyDescent="0.2">
      <c r="A127" s="153" t="s">
        <v>1</v>
      </c>
      <c r="B127" s="153">
        <f>FMxEmp_modAn!M91</f>
        <v>0.18509999999999999</v>
      </c>
    </row>
    <row r="128" spans="1:9" x14ac:dyDescent="0.2">
      <c r="A128" s="34"/>
      <c r="B128" s="34"/>
      <c r="C128" s="132"/>
      <c r="D128" s="132"/>
    </row>
    <row r="129" spans="1:4" x14ac:dyDescent="0.2">
      <c r="A129" s="153"/>
      <c r="B129" s="153"/>
    </row>
    <row r="130" spans="1:4" x14ac:dyDescent="0.2">
      <c r="A130" s="152" t="s">
        <v>864</v>
      </c>
      <c r="B130" s="153" t="str">
        <f>FMxEmp_modAn!M92</f>
        <v>27.5496**</v>
      </c>
      <c r="C130" s="153">
        <f>FMxEmp_modAn!L92</f>
        <v>40.97</v>
      </c>
      <c r="D130" s="25">
        <f>FMxEmp_modAn!J92</f>
        <v>1.49E-2</v>
      </c>
    </row>
    <row r="131" spans="1:4" x14ac:dyDescent="0.2">
      <c r="A131" s="153" t="s">
        <v>632</v>
      </c>
      <c r="B131" s="153" t="str">
        <f>FMxEmp_modAn!M93</f>
        <v>27.5496*</v>
      </c>
    </row>
    <row r="132" spans="1:4" x14ac:dyDescent="0.2">
      <c r="A132" s="153" t="s">
        <v>851</v>
      </c>
      <c r="B132" s="153" t="str">
        <f>FMxEmp_modAn!M94</f>
        <v>4.7908*</v>
      </c>
    </row>
    <row r="133" spans="1:4" x14ac:dyDescent="0.2">
      <c r="A133" s="154"/>
      <c r="B133" s="154"/>
      <c r="C133" s="132"/>
      <c r="D133" s="132"/>
    </row>
    <row r="134" spans="1:4" x14ac:dyDescent="0.2">
      <c r="A134" s="23"/>
      <c r="B134" s="23"/>
    </row>
    <row r="135" spans="1:4" x14ac:dyDescent="0.2">
      <c r="A135" s="148" t="s">
        <v>876</v>
      </c>
      <c r="B135" s="23" t="str">
        <f>FMxEmp_modAn!M95</f>
        <v>31.2911**</v>
      </c>
      <c r="C135" s="25">
        <f>FMxEmp_modAn!L95</f>
        <v>44.52</v>
      </c>
      <c r="D135" s="25">
        <f>FMxEmp_modAn!J95</f>
        <v>1.5900000000000001E-2</v>
      </c>
    </row>
    <row r="136" spans="1:4" x14ac:dyDescent="0.2">
      <c r="A136" s="23" t="s">
        <v>632</v>
      </c>
      <c r="B136" s="23" t="str">
        <f>FMxEmp_modAn!M96</f>
        <v>20.3034*</v>
      </c>
    </row>
    <row r="137" spans="1:4" x14ac:dyDescent="0.2">
      <c r="A137" s="23" t="s">
        <v>869</v>
      </c>
      <c r="B137" s="23">
        <f>FMxEmp_modAn!M97</f>
        <v>2.0634000000000001</v>
      </c>
    </row>
    <row r="138" spans="1:4" x14ac:dyDescent="0.2">
      <c r="A138" s="16"/>
      <c r="B138" s="16"/>
      <c r="C138" s="132"/>
      <c r="D138" s="132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34"/>
  <sheetViews>
    <sheetView workbookViewId="0">
      <selection activeCell="G3" sqref="G3"/>
    </sheetView>
  </sheetViews>
  <sheetFormatPr baseColWidth="10" defaultColWidth="11.5" defaultRowHeight="15" x14ac:dyDescent="0.2"/>
  <cols>
    <col min="1" max="16384" width="11.5" style="52"/>
  </cols>
  <sheetData>
    <row r="1" spans="1:45" s="33" customFormat="1" x14ac:dyDescent="0.2">
      <c r="A1" s="89"/>
      <c r="B1" s="89" t="s">
        <v>72</v>
      </c>
      <c r="C1" s="89" t="s">
        <v>69</v>
      </c>
      <c r="D1" s="89" t="s">
        <v>82</v>
      </c>
      <c r="E1" s="89" t="s">
        <v>4</v>
      </c>
      <c r="F1" s="89" t="s">
        <v>294</v>
      </c>
      <c r="G1" s="89" t="s">
        <v>19</v>
      </c>
      <c r="H1" s="89" t="s">
        <v>819</v>
      </c>
      <c r="I1" s="89" t="s">
        <v>820</v>
      </c>
      <c r="J1" s="89" t="s">
        <v>301</v>
      </c>
      <c r="K1" s="89" t="s">
        <v>17</v>
      </c>
      <c r="L1" s="89" t="s">
        <v>821</v>
      </c>
      <c r="M1" s="89" t="s">
        <v>80</v>
      </c>
      <c r="N1" s="89" t="s">
        <v>293</v>
      </c>
      <c r="O1" s="89" t="s">
        <v>290</v>
      </c>
      <c r="P1" s="89" t="s">
        <v>1</v>
      </c>
      <c r="Q1" s="89" t="s">
        <v>822</v>
      </c>
      <c r="R1" s="89" t="s">
        <v>823</v>
      </c>
      <c r="S1" s="89" t="s">
        <v>824</v>
      </c>
      <c r="T1" s="89" t="s">
        <v>755</v>
      </c>
      <c r="U1" s="89" t="s">
        <v>825</v>
      </c>
      <c r="V1" s="89" t="s">
        <v>826</v>
      </c>
      <c r="W1" s="89" t="s">
        <v>827</v>
      </c>
      <c r="X1" s="89" t="s">
        <v>717</v>
      </c>
      <c r="Y1" s="89" t="s">
        <v>828</v>
      </c>
      <c r="Z1" s="89" t="s">
        <v>829</v>
      </c>
      <c r="AA1" s="89" t="s">
        <v>830</v>
      </c>
      <c r="AB1" s="89" t="s">
        <v>831</v>
      </c>
      <c r="AC1" s="89" t="s">
        <v>832</v>
      </c>
      <c r="AD1" s="89" t="s">
        <v>833</v>
      </c>
      <c r="AE1" s="89" t="s">
        <v>834</v>
      </c>
      <c r="AF1" s="89" t="s">
        <v>71</v>
      </c>
      <c r="AG1" s="89" t="s">
        <v>362</v>
      </c>
      <c r="AH1" s="89" t="s">
        <v>112</v>
      </c>
      <c r="AI1" s="89" t="s">
        <v>306</v>
      </c>
      <c r="AJ1" s="89" t="s">
        <v>300</v>
      </c>
      <c r="AK1" s="89" t="s">
        <v>285</v>
      </c>
      <c r="AL1" s="89" t="s">
        <v>288</v>
      </c>
      <c r="AM1" s="89" t="s">
        <v>299</v>
      </c>
      <c r="AN1" s="89" t="s">
        <v>115</v>
      </c>
      <c r="AO1" s="89" t="s">
        <v>835</v>
      </c>
      <c r="AP1" s="89" t="s">
        <v>0</v>
      </c>
      <c r="AQ1" s="89" t="s">
        <v>729</v>
      </c>
      <c r="AR1" s="89" t="s">
        <v>869</v>
      </c>
      <c r="AS1" s="89" t="s">
        <v>60</v>
      </c>
    </row>
    <row r="2" spans="1:45" x14ac:dyDescent="0.2">
      <c r="A2" s="55">
        <v>1</v>
      </c>
      <c r="B2" s="55">
        <v>1</v>
      </c>
      <c r="C2" s="55" t="s">
        <v>658</v>
      </c>
      <c r="D2" s="55">
        <v>2016</v>
      </c>
      <c r="E2" s="55">
        <v>40</v>
      </c>
      <c r="F2" s="55" t="s">
        <v>2</v>
      </c>
      <c r="G2" s="55">
        <v>0.26786190500000001</v>
      </c>
      <c r="H2" s="55" t="s">
        <v>19</v>
      </c>
      <c r="I2" s="55" t="s">
        <v>2</v>
      </c>
      <c r="J2" s="55" t="s">
        <v>137</v>
      </c>
      <c r="K2" s="55" t="s">
        <v>18</v>
      </c>
      <c r="L2" s="55" t="s">
        <v>117</v>
      </c>
      <c r="M2" s="55" t="s">
        <v>20</v>
      </c>
      <c r="N2" s="55" t="s">
        <v>52</v>
      </c>
      <c r="O2" s="55" t="s">
        <v>2</v>
      </c>
      <c r="P2" s="55" t="s">
        <v>7</v>
      </c>
      <c r="Q2" s="55" t="s">
        <v>196</v>
      </c>
      <c r="R2" s="55" t="s">
        <v>659</v>
      </c>
      <c r="S2" s="55" t="s">
        <v>274</v>
      </c>
      <c r="T2" s="55" t="s">
        <v>756</v>
      </c>
      <c r="U2" s="55">
        <v>1500</v>
      </c>
      <c r="V2" s="55">
        <v>1500</v>
      </c>
      <c r="W2" s="55" t="s">
        <v>660</v>
      </c>
      <c r="X2" s="55" t="s">
        <v>719</v>
      </c>
      <c r="Y2" s="55">
        <v>0</v>
      </c>
      <c r="Z2" s="55">
        <v>0</v>
      </c>
      <c r="AA2" s="55">
        <v>2000</v>
      </c>
      <c r="AB2" s="55">
        <v>2000</v>
      </c>
      <c r="AC2" s="55">
        <v>500</v>
      </c>
      <c r="AD2" s="55" t="s">
        <v>5</v>
      </c>
      <c r="AE2" s="55" t="s">
        <v>5</v>
      </c>
      <c r="AF2" s="55" t="s">
        <v>123</v>
      </c>
      <c r="AG2" s="55" t="s">
        <v>12</v>
      </c>
      <c r="AH2" s="55" t="s">
        <v>12</v>
      </c>
      <c r="AI2" s="55" t="s">
        <v>2</v>
      </c>
      <c r="AJ2" s="55" t="s">
        <v>11</v>
      </c>
      <c r="AK2" s="55" t="s">
        <v>4</v>
      </c>
      <c r="AL2" s="55" t="s">
        <v>2</v>
      </c>
      <c r="AM2" s="55" t="s">
        <v>4</v>
      </c>
      <c r="AN2" s="55" t="s">
        <v>2</v>
      </c>
      <c r="AO2" s="55" t="s">
        <v>2</v>
      </c>
      <c r="AP2" s="55" t="s">
        <v>4</v>
      </c>
      <c r="AQ2" s="55" t="s">
        <v>730</v>
      </c>
      <c r="AR2" s="55" t="s">
        <v>2</v>
      </c>
      <c r="AS2" s="55"/>
    </row>
    <row r="3" spans="1:45" x14ac:dyDescent="0.2">
      <c r="A3" s="55">
        <v>2</v>
      </c>
      <c r="B3" s="55">
        <v>2</v>
      </c>
      <c r="C3" s="55" t="s">
        <v>230</v>
      </c>
      <c r="D3" s="55">
        <v>2009</v>
      </c>
      <c r="E3" s="55">
        <v>33</v>
      </c>
      <c r="F3" s="55" t="s">
        <v>298</v>
      </c>
      <c r="G3" s="55">
        <v>-0.37</v>
      </c>
      <c r="H3" s="55" t="s">
        <v>19</v>
      </c>
      <c r="I3" s="55" t="s">
        <v>2</v>
      </c>
      <c r="J3" s="55" t="s">
        <v>137</v>
      </c>
      <c r="K3" s="55" t="s">
        <v>18</v>
      </c>
      <c r="L3" s="55" t="s">
        <v>2</v>
      </c>
      <c r="M3" s="55" t="s">
        <v>20</v>
      </c>
      <c r="N3" s="55" t="s">
        <v>52</v>
      </c>
      <c r="O3" s="55" t="s">
        <v>20</v>
      </c>
      <c r="P3" s="55" t="s">
        <v>6</v>
      </c>
      <c r="Q3" s="55" t="s">
        <v>166</v>
      </c>
      <c r="R3" s="55" t="s">
        <v>5</v>
      </c>
      <c r="S3" s="55" t="s">
        <v>282</v>
      </c>
      <c r="T3" s="55" t="s">
        <v>254</v>
      </c>
      <c r="U3" s="55" t="s">
        <v>283</v>
      </c>
      <c r="V3" s="55">
        <v>500</v>
      </c>
      <c r="W3" s="55">
        <v>5000</v>
      </c>
      <c r="X3" s="55" t="s">
        <v>718</v>
      </c>
      <c r="Y3" s="55">
        <v>0</v>
      </c>
      <c r="Z3" s="55">
        <v>500</v>
      </c>
      <c r="AA3" s="55">
        <v>5000</v>
      </c>
      <c r="AB3" s="55">
        <v>800</v>
      </c>
      <c r="AC3" s="55">
        <v>100</v>
      </c>
      <c r="AD3" s="55">
        <v>6000</v>
      </c>
      <c r="AE3" s="55" t="s">
        <v>5</v>
      </c>
      <c r="AF3" s="55" t="s">
        <v>123</v>
      </c>
      <c r="AG3" s="55" t="s">
        <v>12</v>
      </c>
      <c r="AH3" s="55" t="s">
        <v>12</v>
      </c>
      <c r="AI3" s="55" t="s">
        <v>2</v>
      </c>
      <c r="AJ3" s="55" t="s">
        <v>11</v>
      </c>
      <c r="AK3" s="55" t="s">
        <v>4</v>
      </c>
      <c r="AL3" s="55" t="s">
        <v>2</v>
      </c>
      <c r="AM3" s="55" t="s">
        <v>3</v>
      </c>
      <c r="AN3" s="55" t="s">
        <v>231</v>
      </c>
      <c r="AO3" s="55" t="s">
        <v>284</v>
      </c>
      <c r="AP3" s="55" t="s">
        <v>3</v>
      </c>
      <c r="AQ3" s="55" t="s">
        <v>730</v>
      </c>
      <c r="AR3" s="55" t="s">
        <v>2</v>
      </c>
      <c r="AS3" s="55"/>
    </row>
    <row r="4" spans="1:45" x14ac:dyDescent="0.2">
      <c r="A4" s="55">
        <v>3</v>
      </c>
      <c r="B4" s="55">
        <v>8</v>
      </c>
      <c r="C4" s="55" t="s">
        <v>106</v>
      </c>
      <c r="D4" s="55">
        <v>2019</v>
      </c>
      <c r="E4" s="55">
        <v>70</v>
      </c>
      <c r="F4" s="55" t="s">
        <v>298</v>
      </c>
      <c r="G4" s="55">
        <v>0.13</v>
      </c>
      <c r="H4" s="55" t="s">
        <v>19</v>
      </c>
      <c r="I4" s="55" t="s">
        <v>2</v>
      </c>
      <c r="J4" s="55" t="s">
        <v>137</v>
      </c>
      <c r="K4" s="55" t="s">
        <v>2</v>
      </c>
      <c r="L4" s="55" t="s">
        <v>2</v>
      </c>
      <c r="M4" s="55" t="s">
        <v>2</v>
      </c>
      <c r="N4" s="55" t="s">
        <v>52</v>
      </c>
      <c r="O4" s="55" t="s">
        <v>52</v>
      </c>
      <c r="P4" s="55" t="s">
        <v>6</v>
      </c>
      <c r="Q4" s="55" t="s">
        <v>2</v>
      </c>
      <c r="R4" s="55" t="s">
        <v>2</v>
      </c>
      <c r="S4" s="55" t="s">
        <v>274</v>
      </c>
      <c r="T4" s="55" t="s">
        <v>756</v>
      </c>
      <c r="U4" s="55" t="s">
        <v>2</v>
      </c>
      <c r="V4" s="55" t="s">
        <v>2</v>
      </c>
      <c r="W4" s="55" t="s">
        <v>2</v>
      </c>
      <c r="X4" s="55" t="s">
        <v>718</v>
      </c>
      <c r="Y4" s="55" t="s">
        <v>2</v>
      </c>
      <c r="Z4" s="55" t="s">
        <v>2</v>
      </c>
      <c r="AA4" s="55" t="s">
        <v>2</v>
      </c>
      <c r="AB4" s="55" t="s">
        <v>2</v>
      </c>
      <c r="AC4" s="55" t="s">
        <v>2</v>
      </c>
      <c r="AD4" s="55" t="s">
        <v>2</v>
      </c>
      <c r="AE4" s="55" t="s">
        <v>2</v>
      </c>
      <c r="AF4" s="55" t="s">
        <v>123</v>
      </c>
      <c r="AG4" s="55" t="s">
        <v>12</v>
      </c>
      <c r="AH4" s="55" t="s">
        <v>12</v>
      </c>
      <c r="AI4" s="55" t="s">
        <v>2</v>
      </c>
      <c r="AJ4" s="55" t="s">
        <v>2</v>
      </c>
      <c r="AK4" s="55" t="s">
        <v>4</v>
      </c>
      <c r="AL4" s="55" t="s">
        <v>2</v>
      </c>
      <c r="AM4" s="55" t="s">
        <v>2</v>
      </c>
      <c r="AN4" s="55" t="s">
        <v>2</v>
      </c>
      <c r="AO4" s="55" t="s">
        <v>2</v>
      </c>
      <c r="AP4" s="55" t="s">
        <v>2</v>
      </c>
      <c r="AQ4" s="55" t="s">
        <v>2</v>
      </c>
      <c r="AR4" s="55" t="s">
        <v>3</v>
      </c>
      <c r="AS4" s="55" t="s">
        <v>878</v>
      </c>
    </row>
    <row r="5" spans="1:45" x14ac:dyDescent="0.2">
      <c r="A5" s="55">
        <v>4</v>
      </c>
      <c r="B5" s="55">
        <v>8</v>
      </c>
      <c r="C5" s="55" t="s">
        <v>106</v>
      </c>
      <c r="D5" s="55">
        <v>2019</v>
      </c>
      <c r="E5" s="55">
        <v>70</v>
      </c>
      <c r="F5" s="55" t="s">
        <v>298</v>
      </c>
      <c r="G5" s="55">
        <v>0.1</v>
      </c>
      <c r="H5" s="55" t="s">
        <v>19</v>
      </c>
      <c r="I5" s="55" t="s">
        <v>2</v>
      </c>
      <c r="J5" s="55" t="s">
        <v>137</v>
      </c>
      <c r="K5" s="55" t="s">
        <v>2</v>
      </c>
      <c r="L5" s="55" t="s">
        <v>8</v>
      </c>
      <c r="M5" s="55" t="s">
        <v>8</v>
      </c>
      <c r="N5" s="55" t="s">
        <v>10</v>
      </c>
      <c r="O5" s="55" t="s">
        <v>10</v>
      </c>
      <c r="P5" s="55" t="s">
        <v>6</v>
      </c>
      <c r="Q5" s="55" t="s">
        <v>2</v>
      </c>
      <c r="R5" s="55" t="s">
        <v>2</v>
      </c>
      <c r="S5" s="55" t="s">
        <v>274</v>
      </c>
      <c r="T5" s="55" t="s">
        <v>756</v>
      </c>
      <c r="U5" s="55" t="s">
        <v>2</v>
      </c>
      <c r="V5" s="55" t="s">
        <v>2</v>
      </c>
      <c r="W5" s="55" t="s">
        <v>2</v>
      </c>
      <c r="X5" s="55" t="s">
        <v>718</v>
      </c>
      <c r="Y5" s="55" t="s">
        <v>2</v>
      </c>
      <c r="Z5" s="55" t="s">
        <v>2</v>
      </c>
      <c r="AA5" s="55" t="s">
        <v>2</v>
      </c>
      <c r="AB5" s="55" t="s">
        <v>2</v>
      </c>
      <c r="AC5" s="55" t="s">
        <v>2</v>
      </c>
      <c r="AD5" s="55" t="s">
        <v>2</v>
      </c>
      <c r="AE5" s="55" t="s">
        <v>2</v>
      </c>
      <c r="AF5" s="55" t="s">
        <v>123</v>
      </c>
      <c r="AG5" s="55" t="s">
        <v>12</v>
      </c>
      <c r="AH5" s="55" t="s">
        <v>12</v>
      </c>
      <c r="AI5" s="55" t="s">
        <v>2</v>
      </c>
      <c r="AJ5" s="55" t="s">
        <v>2</v>
      </c>
      <c r="AK5" s="55" t="s">
        <v>4</v>
      </c>
      <c r="AL5" s="55" t="s">
        <v>2</v>
      </c>
      <c r="AM5" s="55" t="s">
        <v>2</v>
      </c>
      <c r="AN5" s="55" t="s">
        <v>2</v>
      </c>
      <c r="AO5" s="55" t="s">
        <v>2</v>
      </c>
      <c r="AP5" s="55" t="s">
        <v>2</v>
      </c>
      <c r="AQ5" s="55" t="s">
        <v>2</v>
      </c>
      <c r="AR5" s="55" t="s">
        <v>3</v>
      </c>
      <c r="AS5" s="55"/>
    </row>
    <row r="6" spans="1:45" x14ac:dyDescent="0.2">
      <c r="A6" s="55">
        <v>5</v>
      </c>
      <c r="B6" s="55">
        <v>10</v>
      </c>
      <c r="C6" s="55" t="s">
        <v>684</v>
      </c>
      <c r="D6" s="55">
        <v>2001</v>
      </c>
      <c r="E6" s="55">
        <v>41</v>
      </c>
      <c r="F6" s="55" t="s">
        <v>64</v>
      </c>
      <c r="G6" s="55">
        <v>-4.0120000000000003E-2</v>
      </c>
      <c r="H6" s="55" t="s">
        <v>19</v>
      </c>
      <c r="I6" s="55" t="s">
        <v>2</v>
      </c>
      <c r="J6" s="55" t="s">
        <v>137</v>
      </c>
      <c r="K6" s="55" t="s">
        <v>25</v>
      </c>
      <c r="L6" s="55" t="s">
        <v>117</v>
      </c>
      <c r="M6" s="55" t="s">
        <v>8</v>
      </c>
      <c r="N6" s="55" t="s">
        <v>10</v>
      </c>
      <c r="O6" s="55" t="s">
        <v>8</v>
      </c>
      <c r="P6" s="55" t="s">
        <v>7</v>
      </c>
      <c r="Q6" s="55" t="s">
        <v>687</v>
      </c>
      <c r="R6" s="55" t="s">
        <v>5</v>
      </c>
      <c r="S6" s="55" t="s">
        <v>5</v>
      </c>
      <c r="T6" s="55" t="s">
        <v>2</v>
      </c>
      <c r="U6" s="55">
        <v>5000</v>
      </c>
      <c r="V6" s="55">
        <v>5000</v>
      </c>
      <c r="W6" s="55">
        <v>10000</v>
      </c>
      <c r="X6" s="55" t="s">
        <v>718</v>
      </c>
      <c r="Y6" s="55">
        <v>0</v>
      </c>
      <c r="Z6" s="55">
        <v>0</v>
      </c>
      <c r="AA6" s="55">
        <v>15000</v>
      </c>
      <c r="AB6" s="55">
        <v>15000</v>
      </c>
      <c r="AC6" s="55" t="s">
        <v>5</v>
      </c>
      <c r="AD6" s="55" t="s">
        <v>5</v>
      </c>
      <c r="AE6" s="55" t="s">
        <v>5</v>
      </c>
      <c r="AF6" s="55" t="s">
        <v>123</v>
      </c>
      <c r="AG6" s="55" t="s">
        <v>12</v>
      </c>
      <c r="AH6" s="55" t="s">
        <v>12</v>
      </c>
      <c r="AI6" s="55" t="s">
        <v>2</v>
      </c>
      <c r="AJ6" s="55" t="s">
        <v>11</v>
      </c>
      <c r="AK6" s="55" t="s">
        <v>4</v>
      </c>
      <c r="AL6" s="55" t="s">
        <v>2</v>
      </c>
      <c r="AM6" s="55" t="s">
        <v>4</v>
      </c>
      <c r="AN6" s="55" t="s">
        <v>682</v>
      </c>
      <c r="AO6" s="55" t="s">
        <v>2</v>
      </c>
      <c r="AP6" s="55" t="s">
        <v>3</v>
      </c>
      <c r="AQ6" s="55" t="s">
        <v>1</v>
      </c>
      <c r="AR6" s="55" t="s">
        <v>2</v>
      </c>
      <c r="AS6" s="55"/>
    </row>
    <row r="7" spans="1:45" x14ac:dyDescent="0.2">
      <c r="A7" s="55">
        <v>6</v>
      </c>
      <c r="B7" s="55">
        <v>10</v>
      </c>
      <c r="C7" s="55" t="s">
        <v>684</v>
      </c>
      <c r="D7" s="55">
        <v>2001</v>
      </c>
      <c r="E7" s="55">
        <v>41</v>
      </c>
      <c r="F7" s="55" t="s">
        <v>64</v>
      </c>
      <c r="G7" s="55">
        <v>-0.19594</v>
      </c>
      <c r="H7" s="55" t="s">
        <v>19</v>
      </c>
      <c r="I7" s="55" t="s">
        <v>2</v>
      </c>
      <c r="J7" s="55" t="s">
        <v>137</v>
      </c>
      <c r="K7" s="55" t="s">
        <v>18</v>
      </c>
      <c r="L7" s="55" t="s">
        <v>117</v>
      </c>
      <c r="M7" s="55" t="s">
        <v>20</v>
      </c>
      <c r="N7" s="55" t="s">
        <v>52</v>
      </c>
      <c r="O7" s="55" t="s">
        <v>20</v>
      </c>
      <c r="P7" s="55" t="s">
        <v>7</v>
      </c>
      <c r="Q7" s="55" t="s">
        <v>687</v>
      </c>
      <c r="R7" s="55" t="s">
        <v>5</v>
      </c>
      <c r="S7" s="55" t="s">
        <v>5</v>
      </c>
      <c r="T7" s="55" t="s">
        <v>2</v>
      </c>
      <c r="U7" s="55">
        <v>5000</v>
      </c>
      <c r="V7" s="55">
        <v>5000</v>
      </c>
      <c r="W7" s="55">
        <v>10000</v>
      </c>
      <c r="X7" s="55" t="s">
        <v>718</v>
      </c>
      <c r="Y7" s="55">
        <v>0</v>
      </c>
      <c r="Z7" s="55">
        <v>0</v>
      </c>
      <c r="AA7" s="55">
        <v>15000</v>
      </c>
      <c r="AB7" s="55">
        <v>15000</v>
      </c>
      <c r="AC7" s="55" t="s">
        <v>5</v>
      </c>
      <c r="AD7" s="55" t="s">
        <v>5</v>
      </c>
      <c r="AE7" s="55" t="s">
        <v>5</v>
      </c>
      <c r="AF7" s="55" t="s">
        <v>123</v>
      </c>
      <c r="AG7" s="55" t="s">
        <v>12</v>
      </c>
      <c r="AH7" s="55" t="s">
        <v>12</v>
      </c>
      <c r="AI7" s="55" t="s">
        <v>2</v>
      </c>
      <c r="AJ7" s="55" t="s">
        <v>11</v>
      </c>
      <c r="AK7" s="55" t="s">
        <v>4</v>
      </c>
      <c r="AL7" s="55" t="s">
        <v>2</v>
      </c>
      <c r="AM7" s="55" t="s">
        <v>4</v>
      </c>
      <c r="AN7" s="55" t="s">
        <v>682</v>
      </c>
      <c r="AO7" s="55" t="s">
        <v>2</v>
      </c>
      <c r="AP7" s="55" t="s">
        <v>3</v>
      </c>
      <c r="AQ7" s="55" t="s">
        <v>1</v>
      </c>
      <c r="AR7" s="55" t="s">
        <v>2</v>
      </c>
      <c r="AS7" s="55"/>
    </row>
    <row r="8" spans="1:45" x14ac:dyDescent="0.2">
      <c r="A8" s="55">
        <v>7</v>
      </c>
      <c r="B8" s="55">
        <v>10</v>
      </c>
      <c r="C8" s="55" t="s">
        <v>684</v>
      </c>
      <c r="D8" s="55">
        <v>2001</v>
      </c>
      <c r="E8" s="55">
        <v>41</v>
      </c>
      <c r="F8" s="55" t="s">
        <v>64</v>
      </c>
      <c r="G8" s="55">
        <v>-3.8600000000000001E-3</v>
      </c>
      <c r="H8" s="55" t="s">
        <v>19</v>
      </c>
      <c r="I8" s="55" t="s">
        <v>2</v>
      </c>
      <c r="J8" s="55" t="s">
        <v>137</v>
      </c>
      <c r="K8" s="55" t="s">
        <v>18</v>
      </c>
      <c r="L8" s="55" t="s">
        <v>117</v>
      </c>
      <c r="M8" s="55" t="s">
        <v>27</v>
      </c>
      <c r="N8" s="55" t="s">
        <v>52</v>
      </c>
      <c r="O8" s="55" t="s">
        <v>27</v>
      </c>
      <c r="P8" s="55" t="s">
        <v>7</v>
      </c>
      <c r="Q8" s="55" t="s">
        <v>687</v>
      </c>
      <c r="R8" s="55" t="s">
        <v>5</v>
      </c>
      <c r="S8" s="55" t="s">
        <v>5</v>
      </c>
      <c r="T8" s="55" t="s">
        <v>2</v>
      </c>
      <c r="U8" s="55">
        <v>5000</v>
      </c>
      <c r="V8" s="55">
        <v>5000</v>
      </c>
      <c r="W8" s="55">
        <v>10000</v>
      </c>
      <c r="X8" s="55" t="s">
        <v>718</v>
      </c>
      <c r="Y8" s="55">
        <v>0</v>
      </c>
      <c r="Z8" s="55">
        <v>0</v>
      </c>
      <c r="AA8" s="55">
        <v>15000</v>
      </c>
      <c r="AB8" s="55">
        <v>15000</v>
      </c>
      <c r="AC8" s="55" t="s">
        <v>5</v>
      </c>
      <c r="AD8" s="55" t="s">
        <v>5</v>
      </c>
      <c r="AE8" s="55" t="s">
        <v>5</v>
      </c>
      <c r="AF8" s="55" t="s">
        <v>123</v>
      </c>
      <c r="AG8" s="55" t="s">
        <v>12</v>
      </c>
      <c r="AH8" s="55" t="s">
        <v>12</v>
      </c>
      <c r="AI8" s="55" t="s">
        <v>2</v>
      </c>
      <c r="AJ8" s="55" t="s">
        <v>11</v>
      </c>
      <c r="AK8" s="55" t="s">
        <v>4</v>
      </c>
      <c r="AL8" s="55" t="s">
        <v>2</v>
      </c>
      <c r="AM8" s="55" t="s">
        <v>4</v>
      </c>
      <c r="AN8" s="55" t="s">
        <v>682</v>
      </c>
      <c r="AO8" s="55" t="s">
        <v>2</v>
      </c>
      <c r="AP8" s="55" t="s">
        <v>3</v>
      </c>
      <c r="AQ8" s="55" t="s">
        <v>1</v>
      </c>
      <c r="AR8" s="55" t="s">
        <v>2</v>
      </c>
      <c r="AS8" s="55"/>
    </row>
    <row r="9" spans="1:45" x14ac:dyDescent="0.2">
      <c r="A9" s="55">
        <v>8</v>
      </c>
      <c r="B9" s="55">
        <v>10</v>
      </c>
      <c r="C9" s="55" t="s">
        <v>684</v>
      </c>
      <c r="D9" s="55">
        <v>2001</v>
      </c>
      <c r="E9" s="55">
        <v>41</v>
      </c>
      <c r="F9" s="55" t="s">
        <v>64</v>
      </c>
      <c r="G9" s="55">
        <v>4.96E-3</v>
      </c>
      <c r="H9" s="55" t="s">
        <v>19</v>
      </c>
      <c r="I9" s="55" t="s">
        <v>2</v>
      </c>
      <c r="J9" s="55" t="s">
        <v>137</v>
      </c>
      <c r="K9" s="55" t="s">
        <v>26</v>
      </c>
      <c r="L9" s="55" t="s">
        <v>117</v>
      </c>
      <c r="M9" s="55" t="s">
        <v>22</v>
      </c>
      <c r="N9" s="55" t="s">
        <v>52</v>
      </c>
      <c r="O9" s="55" t="s">
        <v>22</v>
      </c>
      <c r="P9" s="55" t="s">
        <v>7</v>
      </c>
      <c r="Q9" s="55" t="s">
        <v>687</v>
      </c>
      <c r="R9" s="55" t="s">
        <v>5</v>
      </c>
      <c r="S9" s="55" t="s">
        <v>5</v>
      </c>
      <c r="T9" s="55" t="s">
        <v>2</v>
      </c>
      <c r="U9" s="55">
        <v>5000</v>
      </c>
      <c r="V9" s="55">
        <v>5000</v>
      </c>
      <c r="W9" s="55">
        <v>10000</v>
      </c>
      <c r="X9" s="55" t="s">
        <v>718</v>
      </c>
      <c r="Y9" s="55">
        <v>0</v>
      </c>
      <c r="Z9" s="55">
        <v>0</v>
      </c>
      <c r="AA9" s="55">
        <v>15000</v>
      </c>
      <c r="AB9" s="55">
        <v>15000</v>
      </c>
      <c r="AC9" s="55" t="s">
        <v>5</v>
      </c>
      <c r="AD9" s="55" t="s">
        <v>5</v>
      </c>
      <c r="AE9" s="55" t="s">
        <v>5</v>
      </c>
      <c r="AF9" s="55" t="s">
        <v>123</v>
      </c>
      <c r="AG9" s="55" t="s">
        <v>12</v>
      </c>
      <c r="AH9" s="55" t="s">
        <v>12</v>
      </c>
      <c r="AI9" s="55" t="s">
        <v>2</v>
      </c>
      <c r="AJ9" s="55" t="s">
        <v>11</v>
      </c>
      <c r="AK9" s="55" t="s">
        <v>4</v>
      </c>
      <c r="AL9" s="55" t="s">
        <v>2</v>
      </c>
      <c r="AM9" s="55" t="s">
        <v>4</v>
      </c>
      <c r="AN9" s="55" t="s">
        <v>682</v>
      </c>
      <c r="AO9" s="55" t="s">
        <v>2</v>
      </c>
      <c r="AP9" s="55" t="s">
        <v>3</v>
      </c>
      <c r="AQ9" s="55" t="s">
        <v>1</v>
      </c>
      <c r="AR9" s="55" t="s">
        <v>2</v>
      </c>
      <c r="AS9" s="55"/>
    </row>
    <row r="10" spans="1:45" x14ac:dyDescent="0.2">
      <c r="A10" s="55">
        <v>9</v>
      </c>
      <c r="B10" s="55">
        <v>11</v>
      </c>
      <c r="C10" s="55" t="s">
        <v>751</v>
      </c>
      <c r="D10" s="55">
        <v>2018</v>
      </c>
      <c r="E10" s="55">
        <v>25</v>
      </c>
      <c r="F10" s="55" t="s">
        <v>298</v>
      </c>
      <c r="G10" s="55">
        <v>-0.34</v>
      </c>
      <c r="H10" s="55" t="s">
        <v>19</v>
      </c>
      <c r="I10" s="55" t="s">
        <v>59</v>
      </c>
      <c r="J10" s="55" t="s">
        <v>137</v>
      </c>
      <c r="K10" s="55" t="s">
        <v>18</v>
      </c>
      <c r="L10" s="55" t="s">
        <v>2</v>
      </c>
      <c r="M10" s="55" t="s">
        <v>20</v>
      </c>
      <c r="N10" s="55" t="s">
        <v>52</v>
      </c>
      <c r="O10" s="55" t="s">
        <v>20</v>
      </c>
      <c r="P10" s="55" t="s">
        <v>6</v>
      </c>
      <c r="Q10" s="55" t="s">
        <v>220</v>
      </c>
      <c r="R10" s="55" t="s">
        <v>5</v>
      </c>
      <c r="S10" s="55" t="s">
        <v>752</v>
      </c>
      <c r="T10" s="55" t="s">
        <v>756</v>
      </c>
      <c r="U10" s="55">
        <v>30000</v>
      </c>
      <c r="V10" s="55">
        <v>2000</v>
      </c>
      <c r="W10" s="55">
        <v>10000</v>
      </c>
      <c r="X10" s="55" t="s">
        <v>718</v>
      </c>
      <c r="Y10" s="55">
        <v>2000</v>
      </c>
      <c r="Z10" s="55">
        <v>0</v>
      </c>
      <c r="AA10" s="55">
        <v>5000</v>
      </c>
      <c r="AB10" s="55">
        <v>7000</v>
      </c>
      <c r="AC10" s="55">
        <v>100</v>
      </c>
      <c r="AD10" s="55" t="s">
        <v>5</v>
      </c>
      <c r="AE10" s="55" t="s">
        <v>5</v>
      </c>
      <c r="AF10" s="55" t="s">
        <v>123</v>
      </c>
      <c r="AG10" s="55" t="s">
        <v>12</v>
      </c>
      <c r="AH10" s="55" t="s">
        <v>12</v>
      </c>
      <c r="AI10" s="55" t="s">
        <v>2</v>
      </c>
      <c r="AJ10" s="55" t="s">
        <v>11</v>
      </c>
      <c r="AK10" s="55" t="s">
        <v>4</v>
      </c>
      <c r="AL10" s="55" t="s">
        <v>2</v>
      </c>
      <c r="AM10" s="55" t="s">
        <v>4</v>
      </c>
      <c r="AN10" s="55" t="s">
        <v>2</v>
      </c>
      <c r="AO10" s="55" t="s">
        <v>2</v>
      </c>
      <c r="AP10" s="55" t="s">
        <v>4</v>
      </c>
      <c r="AQ10" s="55" t="s">
        <v>730</v>
      </c>
      <c r="AR10" s="55" t="s">
        <v>2</v>
      </c>
      <c r="AS10" s="55"/>
    </row>
    <row r="11" spans="1:45" x14ac:dyDescent="0.2">
      <c r="A11" s="55">
        <v>10</v>
      </c>
      <c r="B11" s="55">
        <v>11</v>
      </c>
      <c r="C11" s="55" t="s">
        <v>751</v>
      </c>
      <c r="D11" s="55">
        <v>2018</v>
      </c>
      <c r="E11" s="55">
        <v>25</v>
      </c>
      <c r="F11" s="55" t="s">
        <v>298</v>
      </c>
      <c r="G11" s="55">
        <v>-0.27</v>
      </c>
      <c r="H11" s="55" t="s">
        <v>19</v>
      </c>
      <c r="I11" s="55" t="s">
        <v>59</v>
      </c>
      <c r="J11" s="55" t="s">
        <v>137</v>
      </c>
      <c r="K11" s="55" t="s">
        <v>23</v>
      </c>
      <c r="L11" s="55" t="s">
        <v>2</v>
      </c>
      <c r="M11" s="55" t="s">
        <v>8</v>
      </c>
      <c r="N11" s="55" t="s">
        <v>10</v>
      </c>
      <c r="O11" s="55" t="s">
        <v>8</v>
      </c>
      <c r="P11" s="55" t="s">
        <v>6</v>
      </c>
      <c r="Q11" s="55" t="s">
        <v>220</v>
      </c>
      <c r="R11" s="55" t="s">
        <v>5</v>
      </c>
      <c r="S11" s="55" t="s">
        <v>752</v>
      </c>
      <c r="T11" s="55" t="s">
        <v>756</v>
      </c>
      <c r="U11" s="55">
        <v>30000</v>
      </c>
      <c r="V11" s="55">
        <v>2000</v>
      </c>
      <c r="W11" s="55">
        <v>10000</v>
      </c>
      <c r="X11" s="55" t="s">
        <v>718</v>
      </c>
      <c r="Y11" s="55">
        <v>2000</v>
      </c>
      <c r="Z11" s="55">
        <v>0</v>
      </c>
      <c r="AA11" s="55">
        <v>5000</v>
      </c>
      <c r="AB11" s="55">
        <v>7000</v>
      </c>
      <c r="AC11" s="55">
        <v>100</v>
      </c>
      <c r="AD11" s="55" t="s">
        <v>5</v>
      </c>
      <c r="AE11" s="55" t="s">
        <v>5</v>
      </c>
      <c r="AF11" s="55" t="s">
        <v>123</v>
      </c>
      <c r="AG11" s="55" t="s">
        <v>12</v>
      </c>
      <c r="AH11" s="55" t="s">
        <v>12</v>
      </c>
      <c r="AI11" s="55" t="s">
        <v>2</v>
      </c>
      <c r="AJ11" s="55" t="s">
        <v>11</v>
      </c>
      <c r="AK11" s="55" t="s">
        <v>4</v>
      </c>
      <c r="AL11" s="55" t="s">
        <v>2</v>
      </c>
      <c r="AM11" s="55" t="s">
        <v>4</v>
      </c>
      <c r="AN11" s="55" t="s">
        <v>2</v>
      </c>
      <c r="AO11" s="55" t="s">
        <v>2</v>
      </c>
      <c r="AP11" s="55" t="s">
        <v>4</v>
      </c>
      <c r="AQ11" s="55" t="s">
        <v>730</v>
      </c>
      <c r="AR11" s="55" t="s">
        <v>2</v>
      </c>
      <c r="AS11" s="55"/>
    </row>
    <row r="12" spans="1:45" x14ac:dyDescent="0.2">
      <c r="A12" s="55">
        <v>11</v>
      </c>
      <c r="B12" s="55">
        <v>12</v>
      </c>
      <c r="C12" s="55" t="s">
        <v>223</v>
      </c>
      <c r="D12" s="55">
        <v>2014</v>
      </c>
      <c r="E12" s="55">
        <v>38</v>
      </c>
      <c r="F12" s="55" t="s">
        <v>64</v>
      </c>
      <c r="G12" s="55">
        <v>0.161</v>
      </c>
      <c r="H12" s="55" t="s">
        <v>19</v>
      </c>
      <c r="I12" s="55" t="s">
        <v>59</v>
      </c>
      <c r="J12" s="55" t="s">
        <v>137</v>
      </c>
      <c r="K12" s="55" t="s">
        <v>18</v>
      </c>
      <c r="L12" s="55" t="s">
        <v>5</v>
      </c>
      <c r="M12" s="55" t="s">
        <v>20</v>
      </c>
      <c r="N12" s="55" t="s">
        <v>52</v>
      </c>
      <c r="O12" s="55" t="s">
        <v>20</v>
      </c>
      <c r="P12" s="55" t="s">
        <v>7</v>
      </c>
      <c r="Q12" s="55" t="s">
        <v>166</v>
      </c>
      <c r="R12" s="55" t="s">
        <v>5</v>
      </c>
      <c r="S12" s="55" t="s">
        <v>5</v>
      </c>
      <c r="T12" s="55" t="s">
        <v>2</v>
      </c>
      <c r="U12" s="55">
        <v>2000</v>
      </c>
      <c r="V12" s="55" t="s">
        <v>224</v>
      </c>
      <c r="W12" s="55">
        <v>20000</v>
      </c>
      <c r="X12" s="55" t="s">
        <v>718</v>
      </c>
      <c r="Y12" s="55">
        <v>0</v>
      </c>
      <c r="Z12" s="55">
        <v>0</v>
      </c>
      <c r="AA12" s="55">
        <v>20000</v>
      </c>
      <c r="AB12" s="55">
        <v>20000</v>
      </c>
      <c r="AC12" s="55" t="s">
        <v>5</v>
      </c>
      <c r="AD12" s="55" t="s">
        <v>5</v>
      </c>
      <c r="AE12" s="55" t="s">
        <v>5</v>
      </c>
      <c r="AF12" s="55" t="s">
        <v>123</v>
      </c>
      <c r="AG12" s="55" t="s">
        <v>12</v>
      </c>
      <c r="AH12" s="55" t="s">
        <v>12</v>
      </c>
      <c r="AI12" s="55" t="s">
        <v>2</v>
      </c>
      <c r="AJ12" s="55" t="s">
        <v>11</v>
      </c>
      <c r="AK12" s="55" t="s">
        <v>4</v>
      </c>
      <c r="AL12" s="55" t="s">
        <v>2</v>
      </c>
      <c r="AM12" s="55" t="s">
        <v>4</v>
      </c>
      <c r="AN12" s="55" t="s">
        <v>225</v>
      </c>
      <c r="AO12" s="55" t="s">
        <v>2</v>
      </c>
      <c r="AP12" s="55" t="s">
        <v>3</v>
      </c>
      <c r="AQ12" s="55" t="s">
        <v>730</v>
      </c>
      <c r="AR12" s="55" t="s">
        <v>2</v>
      </c>
      <c r="AS12" s="55"/>
    </row>
    <row r="13" spans="1:45" x14ac:dyDescent="0.2">
      <c r="A13" s="55">
        <v>12</v>
      </c>
      <c r="B13" s="55">
        <v>12</v>
      </c>
      <c r="C13" s="55" t="s">
        <v>223</v>
      </c>
      <c r="D13" s="55">
        <v>2014</v>
      </c>
      <c r="E13" s="55">
        <v>38</v>
      </c>
      <c r="F13" s="55" t="s">
        <v>64</v>
      </c>
      <c r="G13" s="55">
        <v>0.109</v>
      </c>
      <c r="H13" s="55" t="s">
        <v>19</v>
      </c>
      <c r="I13" s="55" t="s">
        <v>59</v>
      </c>
      <c r="J13" s="55" t="s">
        <v>137</v>
      </c>
      <c r="K13" s="55" t="s">
        <v>18</v>
      </c>
      <c r="L13" s="55" t="s">
        <v>5</v>
      </c>
      <c r="M13" s="55" t="s">
        <v>27</v>
      </c>
      <c r="N13" s="55" t="s">
        <v>52</v>
      </c>
      <c r="O13" s="55" t="s">
        <v>27</v>
      </c>
      <c r="P13" s="55" t="s">
        <v>7</v>
      </c>
      <c r="Q13" s="55" t="s">
        <v>166</v>
      </c>
      <c r="R13" s="55" t="s">
        <v>5</v>
      </c>
      <c r="S13" s="55" t="s">
        <v>5</v>
      </c>
      <c r="T13" s="55" t="s">
        <v>2</v>
      </c>
      <c r="U13" s="55">
        <v>2000</v>
      </c>
      <c r="V13" s="55" t="s">
        <v>224</v>
      </c>
      <c r="W13" s="55">
        <v>20000</v>
      </c>
      <c r="X13" s="55" t="s">
        <v>718</v>
      </c>
      <c r="Y13" s="55">
        <v>0</v>
      </c>
      <c r="Z13" s="55">
        <v>0</v>
      </c>
      <c r="AA13" s="55">
        <v>20000</v>
      </c>
      <c r="AB13" s="55">
        <v>20000</v>
      </c>
      <c r="AC13" s="55" t="s">
        <v>5</v>
      </c>
      <c r="AD13" s="55" t="s">
        <v>5</v>
      </c>
      <c r="AE13" s="55" t="s">
        <v>5</v>
      </c>
      <c r="AF13" s="55" t="s">
        <v>123</v>
      </c>
      <c r="AG13" s="55" t="s">
        <v>12</v>
      </c>
      <c r="AH13" s="55" t="s">
        <v>12</v>
      </c>
      <c r="AI13" s="55" t="s">
        <v>2</v>
      </c>
      <c r="AJ13" s="55" t="s">
        <v>11</v>
      </c>
      <c r="AK13" s="55" t="s">
        <v>4</v>
      </c>
      <c r="AL13" s="55" t="s">
        <v>2</v>
      </c>
      <c r="AM13" s="55" t="s">
        <v>4</v>
      </c>
      <c r="AN13" s="55" t="s">
        <v>225</v>
      </c>
      <c r="AO13" s="55" t="s">
        <v>2</v>
      </c>
      <c r="AP13" s="55" t="s">
        <v>3</v>
      </c>
      <c r="AQ13" s="55" t="s">
        <v>730</v>
      </c>
      <c r="AR13" s="55" t="s">
        <v>2</v>
      </c>
      <c r="AS13" s="55"/>
    </row>
    <row r="14" spans="1:45" x14ac:dyDescent="0.2">
      <c r="A14" s="55">
        <v>13</v>
      </c>
      <c r="B14" s="55">
        <v>12</v>
      </c>
      <c r="C14" s="55" t="s">
        <v>223</v>
      </c>
      <c r="D14" s="55">
        <v>2014</v>
      </c>
      <c r="E14" s="55">
        <v>38</v>
      </c>
      <c r="F14" s="55" t="s">
        <v>64</v>
      </c>
      <c r="G14" s="55">
        <v>-8.9999999999999993E-3</v>
      </c>
      <c r="H14" s="55" t="s">
        <v>19</v>
      </c>
      <c r="I14" s="55" t="s">
        <v>59</v>
      </c>
      <c r="J14" s="55" t="s">
        <v>137</v>
      </c>
      <c r="K14" s="55" t="s">
        <v>26</v>
      </c>
      <c r="L14" s="55" t="s">
        <v>5</v>
      </c>
      <c r="M14" s="55" t="s">
        <v>22</v>
      </c>
      <c r="N14" s="55" t="s">
        <v>52</v>
      </c>
      <c r="O14" s="55" t="s">
        <v>22</v>
      </c>
      <c r="P14" s="55" t="s">
        <v>7</v>
      </c>
      <c r="Q14" s="55" t="s">
        <v>166</v>
      </c>
      <c r="R14" s="55" t="s">
        <v>5</v>
      </c>
      <c r="S14" s="55" t="s">
        <v>5</v>
      </c>
      <c r="T14" s="55" t="s">
        <v>2</v>
      </c>
      <c r="U14" s="55">
        <v>2000</v>
      </c>
      <c r="V14" s="55" t="s">
        <v>224</v>
      </c>
      <c r="W14" s="55">
        <v>20000</v>
      </c>
      <c r="X14" s="55" t="s">
        <v>718</v>
      </c>
      <c r="Y14" s="55">
        <v>0</v>
      </c>
      <c r="Z14" s="55">
        <v>0</v>
      </c>
      <c r="AA14" s="55">
        <v>20000</v>
      </c>
      <c r="AB14" s="55">
        <v>20000</v>
      </c>
      <c r="AC14" s="55" t="s">
        <v>5</v>
      </c>
      <c r="AD14" s="55" t="s">
        <v>5</v>
      </c>
      <c r="AE14" s="55" t="s">
        <v>5</v>
      </c>
      <c r="AF14" s="55" t="s">
        <v>123</v>
      </c>
      <c r="AG14" s="55" t="s">
        <v>12</v>
      </c>
      <c r="AH14" s="55" t="s">
        <v>12</v>
      </c>
      <c r="AI14" s="55" t="s">
        <v>2</v>
      </c>
      <c r="AJ14" s="55" t="s">
        <v>11</v>
      </c>
      <c r="AK14" s="55" t="s">
        <v>4</v>
      </c>
      <c r="AL14" s="55" t="s">
        <v>2</v>
      </c>
      <c r="AM14" s="55" t="s">
        <v>4</v>
      </c>
      <c r="AN14" s="55" t="s">
        <v>225</v>
      </c>
      <c r="AO14" s="55" t="s">
        <v>2</v>
      </c>
      <c r="AP14" s="55" t="s">
        <v>3</v>
      </c>
      <c r="AQ14" s="55" t="s">
        <v>730</v>
      </c>
      <c r="AR14" s="55" t="s">
        <v>2</v>
      </c>
      <c r="AS14" s="55"/>
    </row>
    <row r="15" spans="1:45" x14ac:dyDescent="0.2">
      <c r="A15" s="55">
        <v>14</v>
      </c>
      <c r="B15" s="55">
        <v>12</v>
      </c>
      <c r="C15" s="55" t="s">
        <v>223</v>
      </c>
      <c r="D15" s="55">
        <v>2014</v>
      </c>
      <c r="E15" s="55">
        <v>38</v>
      </c>
      <c r="F15" s="55" t="s">
        <v>64</v>
      </c>
      <c r="G15" s="55">
        <v>0.378</v>
      </c>
      <c r="H15" s="55" t="s">
        <v>19</v>
      </c>
      <c r="I15" s="55" t="s">
        <v>59</v>
      </c>
      <c r="J15" s="55" t="s">
        <v>137</v>
      </c>
      <c r="K15" s="55" t="s">
        <v>23</v>
      </c>
      <c r="L15" s="55" t="s">
        <v>5</v>
      </c>
      <c r="M15" s="55" t="s">
        <v>8</v>
      </c>
      <c r="N15" s="55" t="s">
        <v>10</v>
      </c>
      <c r="O15" s="55" t="s">
        <v>8</v>
      </c>
      <c r="P15" s="55" t="s">
        <v>7</v>
      </c>
      <c r="Q15" s="55" t="s">
        <v>166</v>
      </c>
      <c r="R15" s="55" t="s">
        <v>5</v>
      </c>
      <c r="S15" s="55" t="s">
        <v>5</v>
      </c>
      <c r="T15" s="55" t="s">
        <v>2</v>
      </c>
      <c r="U15" s="55">
        <v>2000</v>
      </c>
      <c r="V15" s="55" t="s">
        <v>224</v>
      </c>
      <c r="W15" s="55">
        <v>20000</v>
      </c>
      <c r="X15" s="55" t="s">
        <v>718</v>
      </c>
      <c r="Y15" s="55">
        <v>0</v>
      </c>
      <c r="Z15" s="55">
        <v>0</v>
      </c>
      <c r="AA15" s="55">
        <v>20000</v>
      </c>
      <c r="AB15" s="55">
        <v>20000</v>
      </c>
      <c r="AC15" s="55" t="s">
        <v>5</v>
      </c>
      <c r="AD15" s="55" t="s">
        <v>5</v>
      </c>
      <c r="AE15" s="55" t="s">
        <v>5</v>
      </c>
      <c r="AF15" s="55" t="s">
        <v>123</v>
      </c>
      <c r="AG15" s="55" t="s">
        <v>12</v>
      </c>
      <c r="AH15" s="55" t="s">
        <v>12</v>
      </c>
      <c r="AI15" s="55" t="s">
        <v>2</v>
      </c>
      <c r="AJ15" s="55" t="s">
        <v>11</v>
      </c>
      <c r="AK15" s="55" t="s">
        <v>4</v>
      </c>
      <c r="AL15" s="55" t="s">
        <v>2</v>
      </c>
      <c r="AM15" s="55" t="s">
        <v>4</v>
      </c>
      <c r="AN15" s="55" t="s">
        <v>225</v>
      </c>
      <c r="AO15" s="55" t="s">
        <v>2</v>
      </c>
      <c r="AP15" s="55" t="s">
        <v>3</v>
      </c>
      <c r="AQ15" s="55" t="s">
        <v>730</v>
      </c>
      <c r="AR15" s="55" t="s">
        <v>2</v>
      </c>
      <c r="AS15" s="55"/>
    </row>
    <row r="16" spans="1:45" x14ac:dyDescent="0.2">
      <c r="A16" s="55">
        <v>15</v>
      </c>
      <c r="B16" s="55">
        <v>12</v>
      </c>
      <c r="C16" s="55" t="s">
        <v>223</v>
      </c>
      <c r="D16" s="55">
        <v>2014</v>
      </c>
      <c r="E16" s="55">
        <v>38</v>
      </c>
      <c r="F16" s="55" t="s">
        <v>64</v>
      </c>
      <c r="G16" s="55">
        <v>0.26500000000000001</v>
      </c>
      <c r="H16" s="55" t="s">
        <v>19</v>
      </c>
      <c r="I16" s="55" t="s">
        <v>59</v>
      </c>
      <c r="J16" s="55" t="s">
        <v>137</v>
      </c>
      <c r="K16" s="55" t="s">
        <v>25</v>
      </c>
      <c r="L16" s="55" t="s">
        <v>5</v>
      </c>
      <c r="M16" s="55" t="s">
        <v>8</v>
      </c>
      <c r="N16" s="55" t="s">
        <v>10</v>
      </c>
      <c r="O16" s="55" t="s">
        <v>8</v>
      </c>
      <c r="P16" s="55" t="s">
        <v>7</v>
      </c>
      <c r="Q16" s="55" t="s">
        <v>166</v>
      </c>
      <c r="R16" s="55" t="s">
        <v>5</v>
      </c>
      <c r="S16" s="55" t="s">
        <v>5</v>
      </c>
      <c r="T16" s="55" t="s">
        <v>2</v>
      </c>
      <c r="U16" s="55">
        <v>2000</v>
      </c>
      <c r="V16" s="55" t="s">
        <v>224</v>
      </c>
      <c r="W16" s="55">
        <v>20000</v>
      </c>
      <c r="X16" s="55" t="s">
        <v>718</v>
      </c>
      <c r="Y16" s="55">
        <v>0</v>
      </c>
      <c r="Z16" s="55">
        <v>0</v>
      </c>
      <c r="AA16" s="55">
        <v>20000</v>
      </c>
      <c r="AB16" s="55">
        <v>20000</v>
      </c>
      <c r="AC16" s="55" t="s">
        <v>5</v>
      </c>
      <c r="AD16" s="55" t="s">
        <v>5</v>
      </c>
      <c r="AE16" s="55" t="s">
        <v>5</v>
      </c>
      <c r="AF16" s="55" t="s">
        <v>123</v>
      </c>
      <c r="AG16" s="55" t="s">
        <v>12</v>
      </c>
      <c r="AH16" s="55" t="s">
        <v>12</v>
      </c>
      <c r="AI16" s="55" t="s">
        <v>2</v>
      </c>
      <c r="AJ16" s="55" t="s">
        <v>11</v>
      </c>
      <c r="AK16" s="55" t="s">
        <v>4</v>
      </c>
      <c r="AL16" s="55" t="s">
        <v>2</v>
      </c>
      <c r="AM16" s="55" t="s">
        <v>4</v>
      </c>
      <c r="AN16" s="55" t="s">
        <v>225</v>
      </c>
      <c r="AO16" s="55" t="s">
        <v>2</v>
      </c>
      <c r="AP16" s="55" t="s">
        <v>3</v>
      </c>
      <c r="AQ16" s="55" t="s">
        <v>730</v>
      </c>
      <c r="AR16" s="55" t="s">
        <v>2</v>
      </c>
      <c r="AS16" s="55"/>
    </row>
    <row r="17" spans="1:45" x14ac:dyDescent="0.2">
      <c r="A17" s="55">
        <v>16</v>
      </c>
      <c r="B17" s="55">
        <v>14</v>
      </c>
      <c r="C17" s="55" t="s">
        <v>167</v>
      </c>
      <c r="D17" s="55">
        <v>2014</v>
      </c>
      <c r="E17" s="55">
        <v>94</v>
      </c>
      <c r="F17" s="55" t="s">
        <v>298</v>
      </c>
      <c r="G17" s="55">
        <v>0.32200000000000001</v>
      </c>
      <c r="H17" s="55" t="s">
        <v>19</v>
      </c>
      <c r="I17" s="55" t="s">
        <v>2</v>
      </c>
      <c r="J17" s="55" t="s">
        <v>137</v>
      </c>
      <c r="K17" s="55" t="s">
        <v>18</v>
      </c>
      <c r="L17" s="55" t="s">
        <v>117</v>
      </c>
      <c r="M17" s="55" t="s">
        <v>20</v>
      </c>
      <c r="N17" s="55" t="s">
        <v>52</v>
      </c>
      <c r="O17" s="55" t="s">
        <v>20</v>
      </c>
      <c r="P17" s="55" t="s">
        <v>7</v>
      </c>
      <c r="Q17" s="55" t="s">
        <v>207</v>
      </c>
      <c r="R17" s="55" t="s">
        <v>206</v>
      </c>
      <c r="S17" s="55" t="s">
        <v>2</v>
      </c>
      <c r="T17" s="55" t="s">
        <v>2</v>
      </c>
      <c r="U17" s="55" t="s">
        <v>2</v>
      </c>
      <c r="V17" s="55">
        <v>200</v>
      </c>
      <c r="W17" s="55">
        <v>600</v>
      </c>
      <c r="X17" s="55" t="s">
        <v>719</v>
      </c>
      <c r="Y17" s="55">
        <v>0</v>
      </c>
      <c r="Z17" s="55">
        <v>0</v>
      </c>
      <c r="AA17" s="55">
        <v>200</v>
      </c>
      <c r="AB17" s="55">
        <v>1000</v>
      </c>
      <c r="AC17" s="55">
        <v>1200</v>
      </c>
      <c r="AD17" s="55" t="s">
        <v>5</v>
      </c>
      <c r="AE17" s="55">
        <v>500</v>
      </c>
      <c r="AF17" s="55" t="s">
        <v>123</v>
      </c>
      <c r="AG17" s="55" t="s">
        <v>209</v>
      </c>
      <c r="AH17" s="55" t="s">
        <v>368</v>
      </c>
      <c r="AI17" s="55" t="s">
        <v>2</v>
      </c>
      <c r="AJ17" s="55" t="s">
        <v>126</v>
      </c>
      <c r="AK17" s="55" t="s">
        <v>4</v>
      </c>
      <c r="AL17" s="55" t="s">
        <v>2</v>
      </c>
      <c r="AM17" s="55" t="s">
        <v>4</v>
      </c>
      <c r="AN17" s="55" t="s">
        <v>2</v>
      </c>
      <c r="AO17" s="55" t="s">
        <v>2</v>
      </c>
      <c r="AP17" s="55" t="s">
        <v>3</v>
      </c>
      <c r="AQ17" s="55" t="s">
        <v>730</v>
      </c>
      <c r="AR17" s="55" t="s">
        <v>2</v>
      </c>
      <c r="AS17" s="55"/>
    </row>
    <row r="18" spans="1:45" x14ac:dyDescent="0.2">
      <c r="A18" s="55">
        <v>17</v>
      </c>
      <c r="B18" s="55">
        <v>14</v>
      </c>
      <c r="C18" s="55" t="s">
        <v>167</v>
      </c>
      <c r="D18" s="55">
        <v>2014</v>
      </c>
      <c r="E18" s="55">
        <v>94</v>
      </c>
      <c r="F18" s="55" t="s">
        <v>298</v>
      </c>
      <c r="G18" s="55">
        <v>0.31</v>
      </c>
      <c r="H18" s="55" t="s">
        <v>19</v>
      </c>
      <c r="I18" s="55" t="s">
        <v>2</v>
      </c>
      <c r="J18" s="55" t="s">
        <v>137</v>
      </c>
      <c r="K18" s="55" t="s">
        <v>18</v>
      </c>
      <c r="L18" s="55" t="s">
        <v>117</v>
      </c>
      <c r="M18" s="55" t="s">
        <v>27</v>
      </c>
      <c r="N18" s="55" t="s">
        <v>52</v>
      </c>
      <c r="O18" s="55" t="s">
        <v>27</v>
      </c>
      <c r="P18" s="55" t="s">
        <v>7</v>
      </c>
      <c r="Q18" s="55" t="s">
        <v>207</v>
      </c>
      <c r="R18" s="55" t="s">
        <v>206</v>
      </c>
      <c r="S18" s="55" t="s">
        <v>2</v>
      </c>
      <c r="T18" s="55" t="s">
        <v>2</v>
      </c>
      <c r="U18" s="55" t="s">
        <v>2</v>
      </c>
      <c r="V18" s="55">
        <v>200</v>
      </c>
      <c r="W18" s="55">
        <v>600</v>
      </c>
      <c r="X18" s="55" t="s">
        <v>719</v>
      </c>
      <c r="Y18" s="55">
        <v>0</v>
      </c>
      <c r="Z18" s="55">
        <v>0</v>
      </c>
      <c r="AA18" s="55">
        <v>200</v>
      </c>
      <c r="AB18" s="55">
        <v>1000</v>
      </c>
      <c r="AC18" s="55">
        <v>1200</v>
      </c>
      <c r="AD18" s="55" t="s">
        <v>5</v>
      </c>
      <c r="AE18" s="55">
        <v>500</v>
      </c>
      <c r="AF18" s="55" t="s">
        <v>123</v>
      </c>
      <c r="AG18" s="55" t="s">
        <v>209</v>
      </c>
      <c r="AH18" s="55" t="s">
        <v>368</v>
      </c>
      <c r="AI18" s="55" t="s">
        <v>2</v>
      </c>
      <c r="AJ18" s="55" t="s">
        <v>126</v>
      </c>
      <c r="AK18" s="55" t="s">
        <v>4</v>
      </c>
      <c r="AL18" s="55" t="s">
        <v>2</v>
      </c>
      <c r="AM18" s="55" t="s">
        <v>4</v>
      </c>
      <c r="AN18" s="55" t="s">
        <v>2</v>
      </c>
      <c r="AO18" s="55" t="s">
        <v>2</v>
      </c>
      <c r="AP18" s="55" t="s">
        <v>3</v>
      </c>
      <c r="AQ18" s="55" t="s">
        <v>730</v>
      </c>
      <c r="AR18" s="55" t="s">
        <v>2</v>
      </c>
      <c r="AS18" s="55"/>
    </row>
    <row r="19" spans="1:45" x14ac:dyDescent="0.2">
      <c r="A19" s="55">
        <v>18</v>
      </c>
      <c r="B19" s="55">
        <v>16</v>
      </c>
      <c r="C19" s="55" t="s">
        <v>235</v>
      </c>
      <c r="D19" s="55">
        <v>2011</v>
      </c>
      <c r="E19" s="55">
        <v>20</v>
      </c>
      <c r="F19" s="55" t="s">
        <v>298</v>
      </c>
      <c r="G19" s="55">
        <v>-0.34</v>
      </c>
      <c r="H19" s="55" t="s">
        <v>19</v>
      </c>
      <c r="I19" s="55" t="s">
        <v>59</v>
      </c>
      <c r="J19" s="55" t="s">
        <v>137</v>
      </c>
      <c r="K19" s="55" t="s">
        <v>18</v>
      </c>
      <c r="L19" s="55" t="s">
        <v>2</v>
      </c>
      <c r="M19" s="55" t="s">
        <v>20</v>
      </c>
      <c r="N19" s="55" t="s">
        <v>52</v>
      </c>
      <c r="O19" s="55" t="s">
        <v>20</v>
      </c>
      <c r="P19" s="55" t="s">
        <v>6</v>
      </c>
      <c r="Q19" s="55" t="s">
        <v>166</v>
      </c>
      <c r="R19" s="55" t="s">
        <v>152</v>
      </c>
      <c r="S19" s="55" t="s">
        <v>278</v>
      </c>
      <c r="T19" s="55" t="s">
        <v>756</v>
      </c>
      <c r="U19" s="55" t="s">
        <v>277</v>
      </c>
      <c r="V19" s="55">
        <v>1000</v>
      </c>
      <c r="W19" s="55">
        <v>6000</v>
      </c>
      <c r="X19" s="55" t="s">
        <v>718</v>
      </c>
      <c r="Y19" s="55">
        <v>0</v>
      </c>
      <c r="Z19" s="55">
        <v>500</v>
      </c>
      <c r="AA19" s="55">
        <v>6000</v>
      </c>
      <c r="AB19" s="55">
        <v>1000</v>
      </c>
      <c r="AC19" s="55">
        <v>100</v>
      </c>
      <c r="AD19" s="55">
        <v>14000</v>
      </c>
      <c r="AE19" s="55" t="s">
        <v>5</v>
      </c>
      <c r="AF19" s="55" t="s">
        <v>123</v>
      </c>
      <c r="AG19" s="55" t="s">
        <v>12</v>
      </c>
      <c r="AH19" s="55" t="s">
        <v>12</v>
      </c>
      <c r="AI19" s="55" t="s">
        <v>2</v>
      </c>
      <c r="AJ19" s="55" t="s">
        <v>11</v>
      </c>
      <c r="AK19" s="55" t="s">
        <v>4</v>
      </c>
      <c r="AL19" s="55" t="s">
        <v>2</v>
      </c>
      <c r="AM19" s="55" t="s">
        <v>3</v>
      </c>
      <c r="AN19" s="55" t="s">
        <v>118</v>
      </c>
      <c r="AO19" s="55" t="s">
        <v>55</v>
      </c>
      <c r="AP19" s="55" t="s">
        <v>4</v>
      </c>
      <c r="AQ19" s="55" t="s">
        <v>730</v>
      </c>
      <c r="AR19" s="55" t="s">
        <v>2</v>
      </c>
      <c r="AS19" s="55"/>
    </row>
    <row r="20" spans="1:45" x14ac:dyDescent="0.2">
      <c r="A20" s="55">
        <v>19</v>
      </c>
      <c r="B20" s="55">
        <v>16</v>
      </c>
      <c r="C20" s="55" t="s">
        <v>235</v>
      </c>
      <c r="D20" s="55">
        <v>2011</v>
      </c>
      <c r="E20" s="55">
        <v>20</v>
      </c>
      <c r="F20" s="55" t="s">
        <v>298</v>
      </c>
      <c r="G20" s="55">
        <v>-0.53</v>
      </c>
      <c r="H20" s="55" t="s">
        <v>19</v>
      </c>
      <c r="I20" s="55" t="s">
        <v>59</v>
      </c>
      <c r="J20" s="55" t="s">
        <v>137</v>
      </c>
      <c r="K20" s="55" t="s">
        <v>18</v>
      </c>
      <c r="L20" s="55" t="s">
        <v>2</v>
      </c>
      <c r="M20" s="55" t="s">
        <v>20</v>
      </c>
      <c r="N20" s="55" t="s">
        <v>52</v>
      </c>
      <c r="O20" s="55" t="s">
        <v>20</v>
      </c>
      <c r="P20" s="55" t="s">
        <v>6</v>
      </c>
      <c r="Q20" s="55" t="s">
        <v>166</v>
      </c>
      <c r="R20" s="55" t="s">
        <v>152</v>
      </c>
      <c r="S20" s="55" t="s">
        <v>278</v>
      </c>
      <c r="T20" s="55" t="s">
        <v>756</v>
      </c>
      <c r="U20" s="55" t="s">
        <v>277</v>
      </c>
      <c r="V20" s="55">
        <v>1000</v>
      </c>
      <c r="W20" s="55">
        <v>6000</v>
      </c>
      <c r="X20" s="55" t="s">
        <v>718</v>
      </c>
      <c r="Y20" s="55">
        <v>0</v>
      </c>
      <c r="Z20" s="55">
        <v>0</v>
      </c>
      <c r="AA20" s="55">
        <v>6000</v>
      </c>
      <c r="AB20" s="55">
        <v>6000</v>
      </c>
      <c r="AC20" s="55">
        <v>100</v>
      </c>
      <c r="AD20" s="55">
        <v>14000</v>
      </c>
      <c r="AE20" s="55" t="s">
        <v>5</v>
      </c>
      <c r="AF20" s="55" t="s">
        <v>123</v>
      </c>
      <c r="AG20" s="55" t="s">
        <v>12</v>
      </c>
      <c r="AH20" s="55" t="s">
        <v>12</v>
      </c>
      <c r="AI20" s="55" t="s">
        <v>2</v>
      </c>
      <c r="AJ20" s="55" t="s">
        <v>11</v>
      </c>
      <c r="AK20" s="55" t="s">
        <v>4</v>
      </c>
      <c r="AL20" s="55" t="s">
        <v>2</v>
      </c>
      <c r="AM20" s="55" t="s">
        <v>3</v>
      </c>
      <c r="AN20" s="55" t="s">
        <v>118</v>
      </c>
      <c r="AO20" s="55" t="s">
        <v>241</v>
      </c>
      <c r="AP20" s="55" t="s">
        <v>4</v>
      </c>
      <c r="AQ20" s="55" t="s">
        <v>730</v>
      </c>
      <c r="AR20" s="55" t="s">
        <v>2</v>
      </c>
      <c r="AS20" s="55"/>
    </row>
    <row r="21" spans="1:45" x14ac:dyDescent="0.2">
      <c r="A21" s="55">
        <v>20</v>
      </c>
      <c r="B21" s="55">
        <v>16</v>
      </c>
      <c r="C21" s="55" t="s">
        <v>235</v>
      </c>
      <c r="D21" s="55">
        <v>2011</v>
      </c>
      <c r="E21" s="55">
        <v>20</v>
      </c>
      <c r="F21" s="55" t="s">
        <v>298</v>
      </c>
      <c r="G21" s="55">
        <v>-0.26</v>
      </c>
      <c r="H21" s="55" t="s">
        <v>19</v>
      </c>
      <c r="I21" s="55" t="s">
        <v>59</v>
      </c>
      <c r="J21" s="55" t="s">
        <v>137</v>
      </c>
      <c r="K21" s="55" t="s">
        <v>18</v>
      </c>
      <c r="L21" s="55" t="s">
        <v>117</v>
      </c>
      <c r="M21" s="55" t="s">
        <v>20</v>
      </c>
      <c r="N21" s="55" t="s">
        <v>52</v>
      </c>
      <c r="O21" s="55" t="s">
        <v>20</v>
      </c>
      <c r="P21" s="55" t="s">
        <v>7</v>
      </c>
      <c r="Q21" s="55" t="s">
        <v>166</v>
      </c>
      <c r="R21" s="55" t="s">
        <v>152</v>
      </c>
      <c r="S21" s="55" t="s">
        <v>278</v>
      </c>
      <c r="T21" s="55" t="s">
        <v>756</v>
      </c>
      <c r="U21" s="55" t="s">
        <v>277</v>
      </c>
      <c r="V21" s="55">
        <v>1000</v>
      </c>
      <c r="W21" s="55">
        <v>6000</v>
      </c>
      <c r="X21" s="55" t="s">
        <v>718</v>
      </c>
      <c r="Y21" s="55">
        <v>0</v>
      </c>
      <c r="Z21" s="55">
        <v>500</v>
      </c>
      <c r="AA21" s="55">
        <v>6000</v>
      </c>
      <c r="AB21" s="55">
        <v>1000</v>
      </c>
      <c r="AC21" s="55">
        <v>100</v>
      </c>
      <c r="AD21" s="55">
        <v>14000</v>
      </c>
      <c r="AE21" s="55" t="s">
        <v>5</v>
      </c>
      <c r="AF21" s="55" t="s">
        <v>123</v>
      </c>
      <c r="AG21" s="55" t="s">
        <v>12</v>
      </c>
      <c r="AH21" s="55" t="s">
        <v>12</v>
      </c>
      <c r="AI21" s="55" t="s">
        <v>2</v>
      </c>
      <c r="AJ21" s="55" t="s">
        <v>11</v>
      </c>
      <c r="AK21" s="55" t="s">
        <v>4</v>
      </c>
      <c r="AL21" s="55" t="s">
        <v>2</v>
      </c>
      <c r="AM21" s="55" t="s">
        <v>3</v>
      </c>
      <c r="AN21" s="55" t="s">
        <v>118</v>
      </c>
      <c r="AO21" s="55" t="s">
        <v>55</v>
      </c>
      <c r="AP21" s="55" t="s">
        <v>4</v>
      </c>
      <c r="AQ21" s="55" t="s">
        <v>730</v>
      </c>
      <c r="AR21" s="55" t="s">
        <v>2</v>
      </c>
      <c r="AS21" s="55"/>
    </row>
    <row r="22" spans="1:45" x14ac:dyDescent="0.2">
      <c r="A22" s="55">
        <v>21</v>
      </c>
      <c r="B22" s="55">
        <v>16</v>
      </c>
      <c r="C22" s="55" t="s">
        <v>235</v>
      </c>
      <c r="D22" s="55">
        <v>2011</v>
      </c>
      <c r="E22" s="55">
        <v>20</v>
      </c>
      <c r="F22" s="55" t="s">
        <v>298</v>
      </c>
      <c r="G22" s="55">
        <v>-0.44</v>
      </c>
      <c r="H22" s="55" t="s">
        <v>19</v>
      </c>
      <c r="I22" s="55" t="s">
        <v>59</v>
      </c>
      <c r="J22" s="55" t="s">
        <v>137</v>
      </c>
      <c r="K22" s="55" t="s">
        <v>18</v>
      </c>
      <c r="L22" s="55" t="s">
        <v>117</v>
      </c>
      <c r="M22" s="55" t="s">
        <v>20</v>
      </c>
      <c r="N22" s="55" t="s">
        <v>52</v>
      </c>
      <c r="O22" s="55" t="s">
        <v>20</v>
      </c>
      <c r="P22" s="55" t="s">
        <v>7</v>
      </c>
      <c r="Q22" s="55" t="s">
        <v>166</v>
      </c>
      <c r="R22" s="55" t="s">
        <v>152</v>
      </c>
      <c r="S22" s="55" t="s">
        <v>278</v>
      </c>
      <c r="T22" s="55" t="s">
        <v>756</v>
      </c>
      <c r="U22" s="55" t="s">
        <v>277</v>
      </c>
      <c r="V22" s="55">
        <v>1000</v>
      </c>
      <c r="W22" s="55">
        <v>6000</v>
      </c>
      <c r="X22" s="55" t="s">
        <v>718</v>
      </c>
      <c r="Y22" s="55">
        <v>0</v>
      </c>
      <c r="Z22" s="55">
        <v>0</v>
      </c>
      <c r="AA22" s="55">
        <v>6000</v>
      </c>
      <c r="AB22" s="55">
        <v>6000</v>
      </c>
      <c r="AC22" s="55">
        <v>100</v>
      </c>
      <c r="AD22" s="55">
        <v>14000</v>
      </c>
      <c r="AE22" s="55" t="s">
        <v>5</v>
      </c>
      <c r="AF22" s="55" t="s">
        <v>123</v>
      </c>
      <c r="AG22" s="55" t="s">
        <v>12</v>
      </c>
      <c r="AH22" s="55" t="s">
        <v>12</v>
      </c>
      <c r="AI22" s="55" t="s">
        <v>2</v>
      </c>
      <c r="AJ22" s="55" t="s">
        <v>11</v>
      </c>
      <c r="AK22" s="55" t="s">
        <v>4</v>
      </c>
      <c r="AL22" s="55" t="s">
        <v>2</v>
      </c>
      <c r="AM22" s="55" t="s">
        <v>3</v>
      </c>
      <c r="AN22" s="55" t="s">
        <v>118</v>
      </c>
      <c r="AO22" s="55" t="s">
        <v>241</v>
      </c>
      <c r="AP22" s="55" t="s">
        <v>4</v>
      </c>
      <c r="AQ22" s="55" t="s">
        <v>730</v>
      </c>
      <c r="AR22" s="55" t="s">
        <v>2</v>
      </c>
      <c r="AS22" s="55"/>
    </row>
    <row r="23" spans="1:45" x14ac:dyDescent="0.2">
      <c r="A23" s="55">
        <v>22</v>
      </c>
      <c r="B23" s="55">
        <v>16</v>
      </c>
      <c r="C23" s="55" t="s">
        <v>235</v>
      </c>
      <c r="D23" s="55">
        <v>2011</v>
      </c>
      <c r="E23" s="55">
        <v>20</v>
      </c>
      <c r="F23" s="55" t="s">
        <v>298</v>
      </c>
      <c r="G23" s="55">
        <v>-0.24</v>
      </c>
      <c r="H23" s="55" t="s">
        <v>19</v>
      </c>
      <c r="I23" s="55" t="s">
        <v>59</v>
      </c>
      <c r="J23" s="55" t="s">
        <v>137</v>
      </c>
      <c r="K23" s="55" t="s">
        <v>23</v>
      </c>
      <c r="L23" s="55" t="s">
        <v>2</v>
      </c>
      <c r="M23" s="55" t="s">
        <v>8</v>
      </c>
      <c r="N23" s="55" t="s">
        <v>10</v>
      </c>
      <c r="O23" s="55" t="s">
        <v>8</v>
      </c>
      <c r="P23" s="55" t="s">
        <v>6</v>
      </c>
      <c r="Q23" s="55" t="s">
        <v>166</v>
      </c>
      <c r="R23" s="55" t="s">
        <v>152</v>
      </c>
      <c r="S23" s="55" t="s">
        <v>278</v>
      </c>
      <c r="T23" s="55" t="s">
        <v>756</v>
      </c>
      <c r="U23" s="55" t="s">
        <v>277</v>
      </c>
      <c r="V23" s="55">
        <v>1000</v>
      </c>
      <c r="W23" s="55">
        <v>6000</v>
      </c>
      <c r="X23" s="55" t="s">
        <v>718</v>
      </c>
      <c r="Y23" s="55">
        <v>0</v>
      </c>
      <c r="Z23" s="55">
        <v>500</v>
      </c>
      <c r="AA23" s="55">
        <v>6000</v>
      </c>
      <c r="AB23" s="55">
        <v>1000</v>
      </c>
      <c r="AC23" s="55">
        <v>100</v>
      </c>
      <c r="AD23" s="55">
        <v>14000</v>
      </c>
      <c r="AE23" s="55" t="s">
        <v>5</v>
      </c>
      <c r="AF23" s="55" t="s">
        <v>123</v>
      </c>
      <c r="AG23" s="55" t="s">
        <v>12</v>
      </c>
      <c r="AH23" s="55" t="s">
        <v>12</v>
      </c>
      <c r="AI23" s="55" t="s">
        <v>2</v>
      </c>
      <c r="AJ23" s="55" t="s">
        <v>11</v>
      </c>
      <c r="AK23" s="55" t="s">
        <v>4</v>
      </c>
      <c r="AL23" s="55" t="s">
        <v>2</v>
      </c>
      <c r="AM23" s="55" t="s">
        <v>3</v>
      </c>
      <c r="AN23" s="55" t="s">
        <v>118</v>
      </c>
      <c r="AO23" s="55" t="s">
        <v>55</v>
      </c>
      <c r="AP23" s="55" t="s">
        <v>4</v>
      </c>
      <c r="AQ23" s="55" t="s">
        <v>730</v>
      </c>
      <c r="AR23" s="55" t="s">
        <v>2</v>
      </c>
      <c r="AS23" s="55"/>
    </row>
    <row r="24" spans="1:45" x14ac:dyDescent="0.2">
      <c r="A24" s="55">
        <v>23</v>
      </c>
      <c r="B24" s="55">
        <v>16</v>
      </c>
      <c r="C24" s="55" t="s">
        <v>235</v>
      </c>
      <c r="D24" s="55">
        <v>2011</v>
      </c>
      <c r="E24" s="55">
        <v>20</v>
      </c>
      <c r="F24" s="55" t="s">
        <v>298</v>
      </c>
      <c r="G24" s="55">
        <v>-0.22</v>
      </c>
      <c r="H24" s="55" t="s">
        <v>19</v>
      </c>
      <c r="I24" s="55" t="s">
        <v>59</v>
      </c>
      <c r="J24" s="55" t="s">
        <v>137</v>
      </c>
      <c r="K24" s="55" t="s">
        <v>23</v>
      </c>
      <c r="L24" s="55" t="s">
        <v>2</v>
      </c>
      <c r="M24" s="55" t="s">
        <v>8</v>
      </c>
      <c r="N24" s="55" t="s">
        <v>10</v>
      </c>
      <c r="O24" s="55" t="s">
        <v>8</v>
      </c>
      <c r="P24" s="55" t="s">
        <v>6</v>
      </c>
      <c r="Q24" s="55" t="s">
        <v>166</v>
      </c>
      <c r="R24" s="55" t="s">
        <v>152</v>
      </c>
      <c r="S24" s="55" t="s">
        <v>278</v>
      </c>
      <c r="T24" s="55" t="s">
        <v>756</v>
      </c>
      <c r="U24" s="55" t="s">
        <v>277</v>
      </c>
      <c r="V24" s="55">
        <v>1000</v>
      </c>
      <c r="W24" s="55">
        <v>6000</v>
      </c>
      <c r="X24" s="55" t="s">
        <v>718</v>
      </c>
      <c r="Y24" s="55">
        <v>0</v>
      </c>
      <c r="Z24" s="55">
        <v>0</v>
      </c>
      <c r="AA24" s="55">
        <v>6000</v>
      </c>
      <c r="AB24" s="55">
        <v>6000</v>
      </c>
      <c r="AC24" s="55">
        <v>100</v>
      </c>
      <c r="AD24" s="55">
        <v>14000</v>
      </c>
      <c r="AE24" s="55" t="s">
        <v>5</v>
      </c>
      <c r="AF24" s="55" t="s">
        <v>123</v>
      </c>
      <c r="AG24" s="55" t="s">
        <v>12</v>
      </c>
      <c r="AH24" s="55" t="s">
        <v>12</v>
      </c>
      <c r="AI24" s="55" t="s">
        <v>2</v>
      </c>
      <c r="AJ24" s="55" t="s">
        <v>11</v>
      </c>
      <c r="AK24" s="55" t="s">
        <v>4</v>
      </c>
      <c r="AL24" s="55" t="s">
        <v>2</v>
      </c>
      <c r="AM24" s="55" t="s">
        <v>3</v>
      </c>
      <c r="AN24" s="55" t="s">
        <v>118</v>
      </c>
      <c r="AO24" s="55" t="s">
        <v>241</v>
      </c>
      <c r="AP24" s="55" t="s">
        <v>4</v>
      </c>
      <c r="AQ24" s="55" t="s">
        <v>730</v>
      </c>
      <c r="AR24" s="55" t="s">
        <v>2</v>
      </c>
      <c r="AS24" s="55"/>
    </row>
    <row r="25" spans="1:45" x14ac:dyDescent="0.2">
      <c r="A25" s="55">
        <v>24</v>
      </c>
      <c r="B25" s="55">
        <v>16</v>
      </c>
      <c r="C25" s="55" t="s">
        <v>235</v>
      </c>
      <c r="D25" s="55">
        <v>2011</v>
      </c>
      <c r="E25" s="55">
        <v>20</v>
      </c>
      <c r="F25" s="55" t="s">
        <v>298</v>
      </c>
      <c r="G25" s="55">
        <v>-0.23</v>
      </c>
      <c r="H25" s="55" t="s">
        <v>19</v>
      </c>
      <c r="I25" s="55" t="s">
        <v>59</v>
      </c>
      <c r="J25" s="55" t="s">
        <v>137</v>
      </c>
      <c r="K25" s="55" t="s">
        <v>23</v>
      </c>
      <c r="L25" s="55" t="s">
        <v>117</v>
      </c>
      <c r="M25" s="55" t="s">
        <v>8</v>
      </c>
      <c r="N25" s="55" t="s">
        <v>10</v>
      </c>
      <c r="O25" s="55" t="s">
        <v>8</v>
      </c>
      <c r="P25" s="55" t="s">
        <v>7</v>
      </c>
      <c r="Q25" s="55" t="s">
        <v>166</v>
      </c>
      <c r="R25" s="55" t="s">
        <v>152</v>
      </c>
      <c r="S25" s="55" t="s">
        <v>278</v>
      </c>
      <c r="T25" s="55" t="s">
        <v>756</v>
      </c>
      <c r="U25" s="55" t="s">
        <v>277</v>
      </c>
      <c r="V25" s="55">
        <v>1000</v>
      </c>
      <c r="W25" s="55">
        <v>6000</v>
      </c>
      <c r="X25" s="55" t="s">
        <v>718</v>
      </c>
      <c r="Y25" s="55">
        <v>0</v>
      </c>
      <c r="Z25" s="55">
        <v>500</v>
      </c>
      <c r="AA25" s="55">
        <v>6000</v>
      </c>
      <c r="AB25" s="55">
        <v>1000</v>
      </c>
      <c r="AC25" s="55">
        <v>100</v>
      </c>
      <c r="AD25" s="55">
        <v>14000</v>
      </c>
      <c r="AE25" s="55" t="s">
        <v>5</v>
      </c>
      <c r="AF25" s="55" t="s">
        <v>123</v>
      </c>
      <c r="AG25" s="55" t="s">
        <v>12</v>
      </c>
      <c r="AH25" s="55" t="s">
        <v>12</v>
      </c>
      <c r="AI25" s="55" t="s">
        <v>2</v>
      </c>
      <c r="AJ25" s="55" t="s">
        <v>11</v>
      </c>
      <c r="AK25" s="55" t="s">
        <v>4</v>
      </c>
      <c r="AL25" s="55" t="s">
        <v>2</v>
      </c>
      <c r="AM25" s="55" t="s">
        <v>3</v>
      </c>
      <c r="AN25" s="55" t="s">
        <v>118</v>
      </c>
      <c r="AO25" s="55" t="s">
        <v>55</v>
      </c>
      <c r="AP25" s="55" t="s">
        <v>4</v>
      </c>
      <c r="AQ25" s="55" t="s">
        <v>730</v>
      </c>
      <c r="AR25" s="55" t="s">
        <v>2</v>
      </c>
      <c r="AS25" s="55"/>
    </row>
    <row r="26" spans="1:45" x14ac:dyDescent="0.2">
      <c r="A26" s="55">
        <v>25</v>
      </c>
      <c r="B26" s="55">
        <v>16</v>
      </c>
      <c r="C26" s="55" t="s">
        <v>235</v>
      </c>
      <c r="D26" s="55">
        <v>2011</v>
      </c>
      <c r="E26" s="55">
        <v>20</v>
      </c>
      <c r="F26" s="55" t="s">
        <v>298</v>
      </c>
      <c r="G26" s="55">
        <v>-0.08</v>
      </c>
      <c r="H26" s="55" t="s">
        <v>19</v>
      </c>
      <c r="I26" s="55" t="s">
        <v>59</v>
      </c>
      <c r="J26" s="55" t="s">
        <v>137</v>
      </c>
      <c r="K26" s="55" t="s">
        <v>23</v>
      </c>
      <c r="L26" s="55" t="s">
        <v>117</v>
      </c>
      <c r="M26" s="55" t="s">
        <v>8</v>
      </c>
      <c r="N26" s="55" t="s">
        <v>10</v>
      </c>
      <c r="O26" s="55" t="s">
        <v>8</v>
      </c>
      <c r="P26" s="55" t="s">
        <v>7</v>
      </c>
      <c r="Q26" s="55" t="s">
        <v>166</v>
      </c>
      <c r="R26" s="55" t="s">
        <v>152</v>
      </c>
      <c r="S26" s="55" t="s">
        <v>278</v>
      </c>
      <c r="T26" s="55" t="s">
        <v>756</v>
      </c>
      <c r="U26" s="55" t="s">
        <v>277</v>
      </c>
      <c r="V26" s="55">
        <v>1000</v>
      </c>
      <c r="W26" s="55">
        <v>6000</v>
      </c>
      <c r="X26" s="55" t="s">
        <v>718</v>
      </c>
      <c r="Y26" s="55">
        <v>0</v>
      </c>
      <c r="Z26" s="55">
        <v>0</v>
      </c>
      <c r="AA26" s="55">
        <v>6000</v>
      </c>
      <c r="AB26" s="55">
        <v>6000</v>
      </c>
      <c r="AC26" s="55">
        <v>100</v>
      </c>
      <c r="AD26" s="55">
        <v>14000</v>
      </c>
      <c r="AE26" s="55" t="s">
        <v>5</v>
      </c>
      <c r="AF26" s="55" t="s">
        <v>123</v>
      </c>
      <c r="AG26" s="55" t="s">
        <v>12</v>
      </c>
      <c r="AH26" s="55" t="s">
        <v>12</v>
      </c>
      <c r="AI26" s="55" t="s">
        <v>2</v>
      </c>
      <c r="AJ26" s="55" t="s">
        <v>11</v>
      </c>
      <c r="AK26" s="55" t="s">
        <v>4</v>
      </c>
      <c r="AL26" s="55" t="s">
        <v>2</v>
      </c>
      <c r="AM26" s="55" t="s">
        <v>3</v>
      </c>
      <c r="AN26" s="55" t="s">
        <v>118</v>
      </c>
      <c r="AO26" s="55" t="s">
        <v>241</v>
      </c>
      <c r="AP26" s="55" t="s">
        <v>4</v>
      </c>
      <c r="AQ26" s="55" t="s">
        <v>730</v>
      </c>
      <c r="AR26" s="55" t="s">
        <v>2</v>
      </c>
      <c r="AS26" s="55"/>
    </row>
    <row r="27" spans="1:45" x14ac:dyDescent="0.2">
      <c r="A27" s="55">
        <v>26</v>
      </c>
      <c r="B27" s="55">
        <v>18</v>
      </c>
      <c r="C27" s="55" t="s">
        <v>801</v>
      </c>
      <c r="D27" s="55">
        <v>2017</v>
      </c>
      <c r="E27" s="55">
        <v>40</v>
      </c>
      <c r="F27" s="55" t="s">
        <v>298</v>
      </c>
      <c r="G27" s="55">
        <v>-0.13</v>
      </c>
      <c r="H27" s="55" t="s">
        <v>19</v>
      </c>
      <c r="I27" s="55" t="s">
        <v>2</v>
      </c>
      <c r="J27" s="55" t="s">
        <v>137</v>
      </c>
      <c r="K27" s="55" t="s">
        <v>18</v>
      </c>
      <c r="L27" s="55" t="s">
        <v>2</v>
      </c>
      <c r="M27" s="55" t="s">
        <v>21</v>
      </c>
      <c r="N27" s="55" t="s">
        <v>52</v>
      </c>
      <c r="O27" s="55" t="s">
        <v>2</v>
      </c>
      <c r="P27" s="55" t="s">
        <v>7</v>
      </c>
      <c r="Q27" s="55" t="s">
        <v>2</v>
      </c>
      <c r="R27" s="55" t="s">
        <v>2</v>
      </c>
      <c r="S27" s="55" t="s">
        <v>274</v>
      </c>
      <c r="T27" s="55" t="s">
        <v>756</v>
      </c>
      <c r="U27" s="55">
        <v>500</v>
      </c>
      <c r="V27" s="55" t="s">
        <v>2</v>
      </c>
      <c r="W27" s="55" t="s">
        <v>2</v>
      </c>
      <c r="X27" s="55" t="s">
        <v>718</v>
      </c>
      <c r="Y27" s="55" t="s">
        <v>2</v>
      </c>
      <c r="Z27" s="55" t="s">
        <v>2</v>
      </c>
      <c r="AA27" s="55" t="s">
        <v>2</v>
      </c>
      <c r="AB27" s="55" t="s">
        <v>2</v>
      </c>
      <c r="AC27" s="55" t="s">
        <v>2</v>
      </c>
      <c r="AD27" s="55" t="s">
        <v>2</v>
      </c>
      <c r="AE27" s="55" t="s">
        <v>2</v>
      </c>
      <c r="AF27" s="55" t="s">
        <v>123</v>
      </c>
      <c r="AG27" s="55" t="s">
        <v>12</v>
      </c>
      <c r="AH27" s="55" t="s">
        <v>12</v>
      </c>
      <c r="AI27" s="55" t="s">
        <v>2</v>
      </c>
      <c r="AJ27" s="55" t="s">
        <v>11</v>
      </c>
      <c r="AK27" s="55" t="s">
        <v>4</v>
      </c>
      <c r="AL27" s="55" t="s">
        <v>2</v>
      </c>
      <c r="AM27" s="55" t="s">
        <v>2</v>
      </c>
      <c r="AN27" s="55" t="s">
        <v>2</v>
      </c>
      <c r="AO27" s="55" t="s">
        <v>2</v>
      </c>
      <c r="AP27" s="55" t="s">
        <v>2</v>
      </c>
      <c r="AQ27" s="55" t="s">
        <v>730</v>
      </c>
      <c r="AR27" s="55" t="s">
        <v>2</v>
      </c>
      <c r="AS27" s="55" t="s">
        <v>804</v>
      </c>
    </row>
    <row r="28" spans="1:45" x14ac:dyDescent="0.2">
      <c r="A28" s="55">
        <v>27</v>
      </c>
      <c r="B28" s="55">
        <v>18</v>
      </c>
      <c r="C28" s="55" t="s">
        <v>801</v>
      </c>
      <c r="D28" s="55">
        <v>2017</v>
      </c>
      <c r="E28" s="55">
        <v>40</v>
      </c>
      <c r="F28" s="55" t="s">
        <v>298</v>
      </c>
      <c r="G28" s="55">
        <v>0.28999999999999998</v>
      </c>
      <c r="H28" s="55" t="s">
        <v>19</v>
      </c>
      <c r="I28" s="55" t="s">
        <v>2</v>
      </c>
      <c r="J28" s="55" t="s">
        <v>137</v>
      </c>
      <c r="K28" s="55" t="s">
        <v>18</v>
      </c>
      <c r="L28" s="55" t="s">
        <v>2</v>
      </c>
      <c r="M28" s="55" t="s">
        <v>20</v>
      </c>
      <c r="N28" s="55" t="s">
        <v>52</v>
      </c>
      <c r="O28" s="55" t="s">
        <v>2</v>
      </c>
      <c r="P28" s="55" t="s">
        <v>7</v>
      </c>
      <c r="Q28" s="55" t="s">
        <v>2</v>
      </c>
      <c r="R28" s="55" t="s">
        <v>2</v>
      </c>
      <c r="S28" s="55" t="s">
        <v>274</v>
      </c>
      <c r="T28" s="55" t="s">
        <v>756</v>
      </c>
      <c r="U28" s="55">
        <v>500</v>
      </c>
      <c r="V28" s="55" t="s">
        <v>2</v>
      </c>
      <c r="W28" s="55" t="s">
        <v>2</v>
      </c>
      <c r="X28" s="55" t="s">
        <v>718</v>
      </c>
      <c r="Y28" s="55" t="s">
        <v>2</v>
      </c>
      <c r="Z28" s="55" t="s">
        <v>2</v>
      </c>
      <c r="AA28" s="55" t="s">
        <v>2</v>
      </c>
      <c r="AB28" s="55" t="s">
        <v>2</v>
      </c>
      <c r="AC28" s="55" t="s">
        <v>2</v>
      </c>
      <c r="AD28" s="55" t="s">
        <v>2</v>
      </c>
      <c r="AE28" s="55" t="s">
        <v>2</v>
      </c>
      <c r="AF28" s="55" t="s">
        <v>123</v>
      </c>
      <c r="AG28" s="55" t="s">
        <v>12</v>
      </c>
      <c r="AH28" s="55" t="s">
        <v>12</v>
      </c>
      <c r="AI28" s="55" t="s">
        <v>2</v>
      </c>
      <c r="AJ28" s="55" t="s">
        <v>11</v>
      </c>
      <c r="AK28" s="55" t="s">
        <v>4</v>
      </c>
      <c r="AL28" s="55" t="s">
        <v>2</v>
      </c>
      <c r="AM28" s="55" t="s">
        <v>2</v>
      </c>
      <c r="AN28" s="55" t="s">
        <v>2</v>
      </c>
      <c r="AO28" s="55" t="s">
        <v>2</v>
      </c>
      <c r="AP28" s="55" t="s">
        <v>2</v>
      </c>
      <c r="AQ28" s="55" t="s">
        <v>730</v>
      </c>
      <c r="AR28" s="55" t="s">
        <v>2</v>
      </c>
      <c r="AS28" s="55" t="s">
        <v>805</v>
      </c>
    </row>
    <row r="29" spans="1:45" x14ac:dyDescent="0.2">
      <c r="A29" s="55">
        <v>28</v>
      </c>
      <c r="B29" s="55">
        <v>18</v>
      </c>
      <c r="C29" s="55" t="s">
        <v>801</v>
      </c>
      <c r="D29" s="55">
        <v>2017</v>
      </c>
      <c r="E29" s="55">
        <v>40</v>
      </c>
      <c r="F29" s="55" t="s">
        <v>298</v>
      </c>
      <c r="G29" s="55">
        <v>-0.24</v>
      </c>
      <c r="H29" s="55" t="s">
        <v>19</v>
      </c>
      <c r="I29" s="55" t="s">
        <v>2</v>
      </c>
      <c r="J29" s="55" t="s">
        <v>137</v>
      </c>
      <c r="K29" s="55" t="s">
        <v>18</v>
      </c>
      <c r="L29" s="55" t="s">
        <v>2</v>
      </c>
      <c r="M29" s="55" t="s">
        <v>22</v>
      </c>
      <c r="N29" s="55" t="s">
        <v>52</v>
      </c>
      <c r="O29" s="55" t="s">
        <v>2</v>
      </c>
      <c r="P29" s="55" t="s">
        <v>7</v>
      </c>
      <c r="Q29" s="55" t="s">
        <v>2</v>
      </c>
      <c r="R29" s="55" t="s">
        <v>2</v>
      </c>
      <c r="S29" s="55" t="s">
        <v>274</v>
      </c>
      <c r="T29" s="55" t="s">
        <v>756</v>
      </c>
      <c r="U29" s="55">
        <v>500</v>
      </c>
      <c r="V29" s="55" t="s">
        <v>2</v>
      </c>
      <c r="W29" s="55" t="s">
        <v>2</v>
      </c>
      <c r="X29" s="55" t="s">
        <v>718</v>
      </c>
      <c r="Y29" s="55" t="s">
        <v>2</v>
      </c>
      <c r="Z29" s="55" t="s">
        <v>2</v>
      </c>
      <c r="AA29" s="55" t="s">
        <v>2</v>
      </c>
      <c r="AB29" s="55" t="s">
        <v>2</v>
      </c>
      <c r="AC29" s="55" t="s">
        <v>2</v>
      </c>
      <c r="AD29" s="55" t="s">
        <v>2</v>
      </c>
      <c r="AE29" s="55" t="s">
        <v>2</v>
      </c>
      <c r="AF29" s="55" t="s">
        <v>123</v>
      </c>
      <c r="AG29" s="55" t="s">
        <v>12</v>
      </c>
      <c r="AH29" s="55" t="s">
        <v>12</v>
      </c>
      <c r="AI29" s="55" t="s">
        <v>2</v>
      </c>
      <c r="AJ29" s="55" t="s">
        <v>11</v>
      </c>
      <c r="AK29" s="55" t="s">
        <v>4</v>
      </c>
      <c r="AL29" s="55" t="s">
        <v>2</v>
      </c>
      <c r="AM29" s="55" t="s">
        <v>2</v>
      </c>
      <c r="AN29" s="55" t="s">
        <v>2</v>
      </c>
      <c r="AO29" s="55" t="s">
        <v>2</v>
      </c>
      <c r="AP29" s="55" t="s">
        <v>2</v>
      </c>
      <c r="AQ29" s="55" t="s">
        <v>730</v>
      </c>
      <c r="AR29" s="55" t="s">
        <v>2</v>
      </c>
      <c r="AS29" s="55"/>
    </row>
    <row r="30" spans="1:45" x14ac:dyDescent="0.2">
      <c r="A30" s="55">
        <v>29</v>
      </c>
      <c r="B30" s="55">
        <v>18</v>
      </c>
      <c r="C30" s="55" t="s">
        <v>801</v>
      </c>
      <c r="D30" s="55">
        <v>2017</v>
      </c>
      <c r="E30" s="55">
        <v>40</v>
      </c>
      <c r="F30" s="55" t="s">
        <v>298</v>
      </c>
      <c r="G30" s="55">
        <v>0.09</v>
      </c>
      <c r="H30" s="55" t="s">
        <v>19</v>
      </c>
      <c r="I30" s="55" t="s">
        <v>2</v>
      </c>
      <c r="J30" s="55" t="s">
        <v>137</v>
      </c>
      <c r="K30" s="55" t="s">
        <v>18</v>
      </c>
      <c r="L30" s="55" t="s">
        <v>2</v>
      </c>
      <c r="M30" s="55" t="s">
        <v>27</v>
      </c>
      <c r="N30" s="55" t="s">
        <v>52</v>
      </c>
      <c r="O30" s="55" t="s">
        <v>2</v>
      </c>
      <c r="P30" s="55" t="s">
        <v>7</v>
      </c>
      <c r="Q30" s="55" t="s">
        <v>2</v>
      </c>
      <c r="R30" s="55" t="s">
        <v>2</v>
      </c>
      <c r="S30" s="55" t="s">
        <v>274</v>
      </c>
      <c r="T30" s="55" t="s">
        <v>756</v>
      </c>
      <c r="U30" s="55">
        <v>500</v>
      </c>
      <c r="V30" s="55" t="s">
        <v>2</v>
      </c>
      <c r="W30" s="55" t="s">
        <v>2</v>
      </c>
      <c r="X30" s="55" t="s">
        <v>718</v>
      </c>
      <c r="Y30" s="55" t="s">
        <v>2</v>
      </c>
      <c r="Z30" s="55" t="s">
        <v>2</v>
      </c>
      <c r="AA30" s="55" t="s">
        <v>2</v>
      </c>
      <c r="AB30" s="55" t="s">
        <v>2</v>
      </c>
      <c r="AC30" s="55" t="s">
        <v>2</v>
      </c>
      <c r="AD30" s="55" t="s">
        <v>2</v>
      </c>
      <c r="AE30" s="55" t="s">
        <v>2</v>
      </c>
      <c r="AF30" s="55" t="s">
        <v>123</v>
      </c>
      <c r="AG30" s="55" t="s">
        <v>12</v>
      </c>
      <c r="AH30" s="55" t="s">
        <v>12</v>
      </c>
      <c r="AI30" s="55" t="s">
        <v>2</v>
      </c>
      <c r="AJ30" s="55" t="s">
        <v>11</v>
      </c>
      <c r="AK30" s="55" t="s">
        <v>4</v>
      </c>
      <c r="AL30" s="55" t="s">
        <v>2</v>
      </c>
      <c r="AM30" s="55" t="s">
        <v>2</v>
      </c>
      <c r="AN30" s="55" t="s">
        <v>2</v>
      </c>
      <c r="AO30" s="55" t="s">
        <v>2</v>
      </c>
      <c r="AP30" s="55" t="s">
        <v>2</v>
      </c>
      <c r="AQ30" s="55" t="s">
        <v>730</v>
      </c>
      <c r="AR30" s="55" t="s">
        <v>2</v>
      </c>
      <c r="AS30" s="55"/>
    </row>
    <row r="31" spans="1:45" x14ac:dyDescent="0.2">
      <c r="A31" s="55">
        <v>30</v>
      </c>
      <c r="B31" s="55">
        <v>18</v>
      </c>
      <c r="C31" s="55" t="s">
        <v>801</v>
      </c>
      <c r="D31" s="55">
        <v>2017</v>
      </c>
      <c r="E31" s="55">
        <v>39</v>
      </c>
      <c r="F31" s="55" t="s">
        <v>298</v>
      </c>
      <c r="G31" s="55">
        <v>0.13</v>
      </c>
      <c r="H31" s="55" t="s">
        <v>19</v>
      </c>
      <c r="I31" s="55" t="s">
        <v>2</v>
      </c>
      <c r="J31" s="55" t="s">
        <v>137</v>
      </c>
      <c r="K31" s="55" t="s">
        <v>23</v>
      </c>
      <c r="L31" s="55" t="s">
        <v>2</v>
      </c>
      <c r="M31" s="55" t="s">
        <v>8</v>
      </c>
      <c r="N31" s="55" t="s">
        <v>10</v>
      </c>
      <c r="O31" s="55" t="s">
        <v>2</v>
      </c>
      <c r="P31" s="55" t="s">
        <v>7</v>
      </c>
      <c r="Q31" s="55" t="s">
        <v>2</v>
      </c>
      <c r="R31" s="55" t="s">
        <v>2</v>
      </c>
      <c r="S31" s="55" t="s">
        <v>274</v>
      </c>
      <c r="T31" s="55" t="s">
        <v>756</v>
      </c>
      <c r="U31" s="55">
        <v>500</v>
      </c>
      <c r="V31" s="55" t="s">
        <v>2</v>
      </c>
      <c r="W31" s="55" t="s">
        <v>2</v>
      </c>
      <c r="X31" s="55" t="s">
        <v>718</v>
      </c>
      <c r="Y31" s="55" t="s">
        <v>2</v>
      </c>
      <c r="Z31" s="55" t="s">
        <v>2</v>
      </c>
      <c r="AA31" s="55" t="s">
        <v>2</v>
      </c>
      <c r="AB31" s="55" t="s">
        <v>2</v>
      </c>
      <c r="AC31" s="55" t="s">
        <v>2</v>
      </c>
      <c r="AD31" s="55" t="s">
        <v>2</v>
      </c>
      <c r="AE31" s="55" t="s">
        <v>2</v>
      </c>
      <c r="AF31" s="55" t="s">
        <v>123</v>
      </c>
      <c r="AG31" s="55" t="s">
        <v>12</v>
      </c>
      <c r="AH31" s="55" t="s">
        <v>12</v>
      </c>
      <c r="AI31" s="55" t="s">
        <v>2</v>
      </c>
      <c r="AJ31" s="55" t="s">
        <v>11</v>
      </c>
      <c r="AK31" s="55" t="s">
        <v>4</v>
      </c>
      <c r="AL31" s="55" t="s">
        <v>2</v>
      </c>
      <c r="AM31" s="55" t="s">
        <v>2</v>
      </c>
      <c r="AN31" s="55" t="s">
        <v>2</v>
      </c>
      <c r="AO31" s="55" t="s">
        <v>2</v>
      </c>
      <c r="AP31" s="55" t="s">
        <v>2</v>
      </c>
      <c r="AQ31" s="55" t="s">
        <v>730</v>
      </c>
      <c r="AR31" s="55" t="s">
        <v>2</v>
      </c>
      <c r="AS31" s="55"/>
    </row>
    <row r="32" spans="1:45" x14ac:dyDescent="0.2">
      <c r="A32" s="55">
        <v>31</v>
      </c>
      <c r="B32" s="55">
        <v>18</v>
      </c>
      <c r="C32" s="55" t="s">
        <v>801</v>
      </c>
      <c r="D32" s="55">
        <v>2017</v>
      </c>
      <c r="E32" s="55">
        <v>39</v>
      </c>
      <c r="F32" s="55" t="s">
        <v>298</v>
      </c>
      <c r="G32" s="55">
        <v>-0.22</v>
      </c>
      <c r="H32" s="55" t="s">
        <v>19</v>
      </c>
      <c r="I32" s="55" t="s">
        <v>2</v>
      </c>
      <c r="J32" s="55" t="s">
        <v>137</v>
      </c>
      <c r="K32" s="55" t="s">
        <v>26</v>
      </c>
      <c r="L32" s="55" t="s">
        <v>2</v>
      </c>
      <c r="M32" s="55" t="s">
        <v>22</v>
      </c>
      <c r="N32" s="55" t="s">
        <v>52</v>
      </c>
      <c r="O32" s="55" t="s">
        <v>2</v>
      </c>
      <c r="P32" s="55" t="s">
        <v>7</v>
      </c>
      <c r="Q32" s="55" t="s">
        <v>2</v>
      </c>
      <c r="R32" s="55" t="s">
        <v>2</v>
      </c>
      <c r="S32" s="55" t="s">
        <v>274</v>
      </c>
      <c r="T32" s="55" t="s">
        <v>756</v>
      </c>
      <c r="U32" s="55">
        <v>500</v>
      </c>
      <c r="V32" s="55" t="s">
        <v>2</v>
      </c>
      <c r="W32" s="55" t="s">
        <v>2</v>
      </c>
      <c r="X32" s="55" t="s">
        <v>718</v>
      </c>
      <c r="Y32" s="55" t="s">
        <v>2</v>
      </c>
      <c r="Z32" s="55" t="s">
        <v>2</v>
      </c>
      <c r="AA32" s="55" t="s">
        <v>2</v>
      </c>
      <c r="AB32" s="55" t="s">
        <v>2</v>
      </c>
      <c r="AC32" s="55" t="s">
        <v>2</v>
      </c>
      <c r="AD32" s="55" t="s">
        <v>2</v>
      </c>
      <c r="AE32" s="55" t="s">
        <v>2</v>
      </c>
      <c r="AF32" s="55" t="s">
        <v>123</v>
      </c>
      <c r="AG32" s="55" t="s">
        <v>12</v>
      </c>
      <c r="AH32" s="55" t="s">
        <v>12</v>
      </c>
      <c r="AI32" s="55" t="s">
        <v>2</v>
      </c>
      <c r="AJ32" s="55" t="s">
        <v>11</v>
      </c>
      <c r="AK32" s="55" t="s">
        <v>4</v>
      </c>
      <c r="AL32" s="55" t="s">
        <v>2</v>
      </c>
      <c r="AM32" s="55" t="s">
        <v>2</v>
      </c>
      <c r="AN32" s="55" t="s">
        <v>2</v>
      </c>
      <c r="AO32" s="55" t="s">
        <v>2</v>
      </c>
      <c r="AP32" s="55" t="s">
        <v>2</v>
      </c>
      <c r="AQ32" s="55" t="s">
        <v>730</v>
      </c>
      <c r="AR32" s="55" t="s">
        <v>2</v>
      </c>
      <c r="AS32" s="55"/>
    </row>
    <row r="33" spans="1:45" x14ac:dyDescent="0.2">
      <c r="A33" s="55">
        <v>32</v>
      </c>
      <c r="B33" s="55">
        <v>18</v>
      </c>
      <c r="C33" s="55" t="s">
        <v>801</v>
      </c>
      <c r="D33" s="55">
        <v>2017</v>
      </c>
      <c r="E33" s="55">
        <v>40</v>
      </c>
      <c r="F33" s="55" t="s">
        <v>298</v>
      </c>
      <c r="G33" s="55">
        <v>0.1</v>
      </c>
      <c r="H33" s="55" t="s">
        <v>19</v>
      </c>
      <c r="I33" s="55" t="s">
        <v>2</v>
      </c>
      <c r="J33" s="55" t="s">
        <v>137</v>
      </c>
      <c r="K33" s="55" t="s">
        <v>29</v>
      </c>
      <c r="L33" s="55" t="s">
        <v>2</v>
      </c>
      <c r="M33" s="55" t="s">
        <v>21</v>
      </c>
      <c r="N33" s="55" t="s">
        <v>52</v>
      </c>
      <c r="O33" s="55" t="s">
        <v>2</v>
      </c>
      <c r="P33" s="55" t="s">
        <v>7</v>
      </c>
      <c r="Q33" s="55" t="s">
        <v>2</v>
      </c>
      <c r="R33" s="55" t="s">
        <v>2</v>
      </c>
      <c r="S33" s="55" t="s">
        <v>274</v>
      </c>
      <c r="T33" s="55" t="s">
        <v>756</v>
      </c>
      <c r="U33" s="55">
        <v>500</v>
      </c>
      <c r="V33" s="55" t="s">
        <v>2</v>
      </c>
      <c r="W33" s="55" t="s">
        <v>2</v>
      </c>
      <c r="X33" s="55" t="s">
        <v>718</v>
      </c>
      <c r="Y33" s="55" t="s">
        <v>2</v>
      </c>
      <c r="Z33" s="55" t="s">
        <v>2</v>
      </c>
      <c r="AA33" s="55" t="s">
        <v>2</v>
      </c>
      <c r="AB33" s="55" t="s">
        <v>2</v>
      </c>
      <c r="AC33" s="55" t="s">
        <v>2</v>
      </c>
      <c r="AD33" s="55" t="s">
        <v>2</v>
      </c>
      <c r="AE33" s="55" t="s">
        <v>2</v>
      </c>
      <c r="AF33" s="55" t="s">
        <v>123</v>
      </c>
      <c r="AG33" s="55" t="s">
        <v>12</v>
      </c>
      <c r="AH33" s="55" t="s">
        <v>12</v>
      </c>
      <c r="AI33" s="55" t="s">
        <v>2</v>
      </c>
      <c r="AJ33" s="55" t="s">
        <v>11</v>
      </c>
      <c r="AK33" s="55" t="s">
        <v>4</v>
      </c>
      <c r="AL33" s="55" t="s">
        <v>2</v>
      </c>
      <c r="AM33" s="55" t="s">
        <v>2</v>
      </c>
      <c r="AN33" s="55" t="s">
        <v>2</v>
      </c>
      <c r="AO33" s="55" t="s">
        <v>2</v>
      </c>
      <c r="AP33" s="55" t="s">
        <v>2</v>
      </c>
      <c r="AQ33" s="55" t="s">
        <v>730</v>
      </c>
      <c r="AR33" s="55" t="s">
        <v>2</v>
      </c>
      <c r="AS33" s="55"/>
    </row>
    <row r="34" spans="1:45" x14ac:dyDescent="0.2">
      <c r="A34" s="55">
        <v>33</v>
      </c>
      <c r="B34" s="55">
        <v>18</v>
      </c>
      <c r="C34" s="55" t="s">
        <v>801</v>
      </c>
      <c r="D34" s="55">
        <v>2017</v>
      </c>
      <c r="E34" s="55">
        <v>40</v>
      </c>
      <c r="F34" s="55" t="s">
        <v>298</v>
      </c>
      <c r="G34" s="55">
        <v>0.22</v>
      </c>
      <c r="H34" s="55" t="s">
        <v>19</v>
      </c>
      <c r="I34" s="55" t="s">
        <v>2</v>
      </c>
      <c r="J34" s="55" t="s">
        <v>137</v>
      </c>
      <c r="K34" s="55" t="s">
        <v>29</v>
      </c>
      <c r="L34" s="55" t="s">
        <v>2</v>
      </c>
      <c r="M34" s="55" t="s">
        <v>27</v>
      </c>
      <c r="N34" s="55" t="s">
        <v>52</v>
      </c>
      <c r="O34" s="55" t="s">
        <v>2</v>
      </c>
      <c r="P34" s="55" t="s">
        <v>7</v>
      </c>
      <c r="Q34" s="55" t="s">
        <v>2</v>
      </c>
      <c r="R34" s="55" t="s">
        <v>2</v>
      </c>
      <c r="S34" s="55" t="s">
        <v>274</v>
      </c>
      <c r="T34" s="55" t="s">
        <v>756</v>
      </c>
      <c r="U34" s="55">
        <v>500</v>
      </c>
      <c r="V34" s="55" t="s">
        <v>2</v>
      </c>
      <c r="W34" s="55" t="s">
        <v>2</v>
      </c>
      <c r="X34" s="55" t="s">
        <v>718</v>
      </c>
      <c r="Y34" s="55" t="s">
        <v>2</v>
      </c>
      <c r="Z34" s="55" t="s">
        <v>2</v>
      </c>
      <c r="AA34" s="55" t="s">
        <v>2</v>
      </c>
      <c r="AB34" s="55" t="s">
        <v>2</v>
      </c>
      <c r="AC34" s="55" t="s">
        <v>2</v>
      </c>
      <c r="AD34" s="55" t="s">
        <v>2</v>
      </c>
      <c r="AE34" s="55" t="s">
        <v>2</v>
      </c>
      <c r="AF34" s="55" t="s">
        <v>123</v>
      </c>
      <c r="AG34" s="55" t="s">
        <v>12</v>
      </c>
      <c r="AH34" s="55" t="s">
        <v>12</v>
      </c>
      <c r="AI34" s="55" t="s">
        <v>2</v>
      </c>
      <c r="AJ34" s="55" t="s">
        <v>11</v>
      </c>
      <c r="AK34" s="55" t="s">
        <v>4</v>
      </c>
      <c r="AL34" s="55" t="s">
        <v>2</v>
      </c>
      <c r="AM34" s="55" t="s">
        <v>2</v>
      </c>
      <c r="AN34" s="55" t="s">
        <v>2</v>
      </c>
      <c r="AO34" s="55" t="s">
        <v>2</v>
      </c>
      <c r="AP34" s="55" t="s">
        <v>2</v>
      </c>
      <c r="AQ34" s="55" t="s">
        <v>730</v>
      </c>
      <c r="AR34" s="55" t="s">
        <v>2</v>
      </c>
      <c r="AS34" s="55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6"/>
  <sheetViews>
    <sheetView topLeftCell="A10" workbookViewId="0">
      <selection activeCell="M31" sqref="M31"/>
    </sheetView>
  </sheetViews>
  <sheetFormatPr baseColWidth="10" defaultRowHeight="15" x14ac:dyDescent="0.2"/>
  <cols>
    <col min="1" max="16384" width="10.83203125" style="55"/>
  </cols>
  <sheetData>
    <row r="1" spans="1:9" s="89" customFormat="1" x14ac:dyDescent="0.2">
      <c r="B1" s="89" t="s">
        <v>69</v>
      </c>
      <c r="C1" s="89" t="s">
        <v>82</v>
      </c>
      <c r="D1" s="89" t="s">
        <v>72</v>
      </c>
      <c r="E1" s="89" t="s">
        <v>19</v>
      </c>
      <c r="F1" s="89" t="s">
        <v>4</v>
      </c>
      <c r="G1" s="89" t="s">
        <v>287</v>
      </c>
    </row>
    <row r="2" spans="1:9" x14ac:dyDescent="0.2">
      <c r="A2" s="55">
        <v>1</v>
      </c>
      <c r="B2" s="55" t="s">
        <v>658</v>
      </c>
      <c r="C2" s="55">
        <v>2016</v>
      </c>
      <c r="D2" s="55">
        <v>1</v>
      </c>
      <c r="E2" s="55">
        <v>-0.26786190500000001</v>
      </c>
      <c r="F2" s="55">
        <v>80</v>
      </c>
      <c r="G2" s="55">
        <v>1.09069374964696E-2</v>
      </c>
      <c r="I2" s="2" t="s">
        <v>292</v>
      </c>
    </row>
    <row r="3" spans="1:9" x14ac:dyDescent="0.2">
      <c r="A3" s="55">
        <v>2</v>
      </c>
      <c r="B3" s="55" t="s">
        <v>230</v>
      </c>
      <c r="C3" s="55">
        <v>2009</v>
      </c>
      <c r="D3" s="55">
        <v>2</v>
      </c>
      <c r="E3" s="55">
        <v>-0.37</v>
      </c>
      <c r="F3" s="55">
        <v>33</v>
      </c>
      <c r="G3" s="55">
        <v>2.3279425312500001E-2</v>
      </c>
      <c r="I3" s="90"/>
    </row>
    <row r="4" spans="1:9" x14ac:dyDescent="0.2">
      <c r="A4" s="55">
        <v>3</v>
      </c>
      <c r="B4" s="55" t="s">
        <v>106</v>
      </c>
      <c r="C4" s="55">
        <v>2019</v>
      </c>
      <c r="D4" s="55">
        <v>8</v>
      </c>
      <c r="E4" s="55">
        <v>0.13279056191361399</v>
      </c>
      <c r="F4" s="55">
        <v>70</v>
      </c>
      <c r="G4" s="55">
        <v>1.3986148808373599E-2</v>
      </c>
      <c r="I4" s="90" t="s">
        <v>73</v>
      </c>
    </row>
    <row r="5" spans="1:9" x14ac:dyDescent="0.2">
      <c r="A5" s="55">
        <v>4</v>
      </c>
      <c r="B5" s="55" t="s">
        <v>684</v>
      </c>
      <c r="C5" s="55">
        <v>2001</v>
      </c>
      <c r="D5" s="55">
        <v>10</v>
      </c>
      <c r="E5" s="55">
        <v>-7.4300875903316202E-2</v>
      </c>
      <c r="F5" s="55">
        <v>41</v>
      </c>
      <c r="G5" s="55">
        <v>2.4724730923173802E-2</v>
      </c>
      <c r="I5" s="90" t="s">
        <v>70</v>
      </c>
    </row>
    <row r="6" spans="1:9" x14ac:dyDescent="0.2">
      <c r="A6" s="55">
        <v>5</v>
      </c>
      <c r="B6" s="55" t="s">
        <v>751</v>
      </c>
      <c r="C6" s="55">
        <v>2018</v>
      </c>
      <c r="D6" s="55">
        <v>11</v>
      </c>
      <c r="E6" s="55">
        <v>-0.35218366420567199</v>
      </c>
      <c r="F6" s="55">
        <v>25</v>
      </c>
      <c r="G6" s="55">
        <v>3.1971566712963001E-2</v>
      </c>
      <c r="I6" s="90" t="s">
        <v>840</v>
      </c>
    </row>
    <row r="7" spans="1:9" x14ac:dyDescent="0.2">
      <c r="A7" s="55">
        <v>6</v>
      </c>
      <c r="B7" s="55" t="s">
        <v>223</v>
      </c>
      <c r="C7" s="55">
        <v>2014</v>
      </c>
      <c r="D7" s="55">
        <v>12</v>
      </c>
      <c r="E7" s="55">
        <v>0.233411796331434</v>
      </c>
      <c r="F7" s="55">
        <v>38</v>
      </c>
      <c r="G7" s="55">
        <v>2.4162325764643399E-2</v>
      </c>
      <c r="I7" s="90" t="s">
        <v>948</v>
      </c>
    </row>
    <row r="8" spans="1:9" x14ac:dyDescent="0.2">
      <c r="A8" s="55">
        <v>7</v>
      </c>
      <c r="B8" s="55" t="s">
        <v>167</v>
      </c>
      <c r="C8" s="55">
        <v>2014</v>
      </c>
      <c r="D8" s="55">
        <v>14</v>
      </c>
      <c r="E8" s="55">
        <v>0.364885370127844</v>
      </c>
      <c r="F8" s="55">
        <v>94</v>
      </c>
      <c r="G8" s="55">
        <v>8.0800424513452797E-3</v>
      </c>
      <c r="I8" s="131"/>
    </row>
    <row r="9" spans="1:9" x14ac:dyDescent="0.2">
      <c r="A9" s="55">
        <v>8</v>
      </c>
      <c r="B9" s="55" t="s">
        <v>235</v>
      </c>
      <c r="C9" s="55">
        <v>2011</v>
      </c>
      <c r="D9" s="55">
        <v>16</v>
      </c>
      <c r="E9" s="55">
        <v>-0.39</v>
      </c>
      <c r="F9" s="55">
        <v>20</v>
      </c>
      <c r="G9" s="55">
        <v>3.7838653157894697E-2</v>
      </c>
      <c r="I9" s="90" t="s">
        <v>76</v>
      </c>
    </row>
    <row r="10" spans="1:9" x14ac:dyDescent="0.2">
      <c r="A10" s="55">
        <v>9</v>
      </c>
      <c r="B10" s="55" t="s">
        <v>801</v>
      </c>
      <c r="C10" s="55">
        <v>2017</v>
      </c>
      <c r="D10" s="55">
        <v>18</v>
      </c>
      <c r="E10" s="55">
        <v>0.04</v>
      </c>
      <c r="F10" s="55">
        <v>40</v>
      </c>
      <c r="G10" s="55">
        <v>2.5559040000000002E-2</v>
      </c>
      <c r="I10" s="90" t="s">
        <v>70</v>
      </c>
    </row>
    <row r="11" spans="1:9" x14ac:dyDescent="0.2">
      <c r="I11" s="90" t="s">
        <v>841</v>
      </c>
    </row>
    <row r="12" spans="1:9" x14ac:dyDescent="0.2">
      <c r="E12" s="10" t="s">
        <v>376</v>
      </c>
      <c r="F12" s="124">
        <f>AVERAGE(F2:F9)</f>
        <v>50.125</v>
      </c>
      <c r="I12" s="90" t="s">
        <v>949</v>
      </c>
    </row>
    <row r="15" spans="1:9" x14ac:dyDescent="0.2">
      <c r="I15" s="2" t="s">
        <v>100</v>
      </c>
    </row>
    <row r="17" spans="9:9" x14ac:dyDescent="0.2">
      <c r="I17" s="90" t="s">
        <v>336</v>
      </c>
    </row>
    <row r="18" spans="9:9" x14ac:dyDescent="0.2">
      <c r="I18" s="90" t="s">
        <v>950</v>
      </c>
    </row>
    <row r="19" spans="9:9" x14ac:dyDescent="0.2">
      <c r="I19" s="90" t="s">
        <v>951</v>
      </c>
    </row>
    <row r="20" spans="9:9" x14ac:dyDescent="0.2">
      <c r="I20" s="90" t="s">
        <v>952</v>
      </c>
    </row>
    <row r="21" spans="9:9" x14ac:dyDescent="0.2">
      <c r="I21" s="90" t="s">
        <v>953</v>
      </c>
    </row>
    <row r="24" spans="9:9" x14ac:dyDescent="0.2">
      <c r="I24" s="2" t="s">
        <v>111</v>
      </c>
    </row>
    <row r="26" spans="9:9" x14ac:dyDescent="0.2">
      <c r="I26" s="90" t="s">
        <v>101</v>
      </c>
    </row>
    <row r="27" spans="9:9" x14ac:dyDescent="0.2">
      <c r="I27" s="131"/>
    </row>
    <row r="28" spans="9:9" x14ac:dyDescent="0.2">
      <c r="I28" s="90" t="s">
        <v>954</v>
      </c>
    </row>
    <row r="31" spans="9:9" x14ac:dyDescent="0.2">
      <c r="I31" s="90" t="s">
        <v>102</v>
      </c>
    </row>
    <row r="32" spans="9:9" x14ac:dyDescent="0.2">
      <c r="I32" s="131"/>
    </row>
    <row r="33" spans="9:9" x14ac:dyDescent="0.2">
      <c r="I33" s="90" t="s">
        <v>103</v>
      </c>
    </row>
    <row r="34" spans="9:9" x14ac:dyDescent="0.2">
      <c r="I34" s="90" t="s">
        <v>104</v>
      </c>
    </row>
    <row r="35" spans="9:9" x14ac:dyDescent="0.2">
      <c r="I35" s="131"/>
    </row>
    <row r="36" spans="9:9" x14ac:dyDescent="0.2">
      <c r="I36" s="90" t="s">
        <v>955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Convert_ES</vt:lpstr>
      <vt:lpstr>Convert_Betas</vt:lpstr>
      <vt:lpstr>All_Chosen</vt:lpstr>
      <vt:lpstr>FMxEmp_Chosen</vt:lpstr>
      <vt:lpstr>FMxEmp_Results</vt:lpstr>
      <vt:lpstr>FMxEmp_modAn</vt:lpstr>
      <vt:lpstr>FMxEmp_table</vt:lpstr>
      <vt:lpstr>FMxRec_Chosen</vt:lpstr>
      <vt:lpstr>FMxRec_Results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Weasel</dc:creator>
  <cp:lastModifiedBy>Microsoft Office User</cp:lastModifiedBy>
  <dcterms:created xsi:type="dcterms:W3CDTF">2016-04-09T17:58:55Z</dcterms:created>
  <dcterms:modified xsi:type="dcterms:W3CDTF">2019-08-28T06:52:54Z</dcterms:modified>
</cp:coreProperties>
</file>