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\OneDrive\Escritorio\Interculturalidad\2667_DSA\Documentacion\COCOMO II\"/>
    </mc:Choice>
  </mc:AlternateContent>
  <xr:revisionPtr revIDLastSave="0" documentId="13_ncr:1_{CC747F84-C47E-44B2-BB7D-358EDF9605E9}" xr6:coauthVersionLast="47" xr6:coauthVersionMax="47" xr10:uidLastSave="{00000000-0000-0000-0000-000000000000}"/>
  <bookViews>
    <workbookView xWindow="-120" yWindow="-120" windowWidth="20730" windowHeight="11760" xr2:uid="{F07B64E6-70A3-4AC4-AC3C-0C87F76FB8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1" l="1"/>
  <c r="C29" i="1"/>
  <c r="D28" i="1"/>
  <c r="E28" i="1" s="1"/>
  <c r="D27" i="1"/>
  <c r="E27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13" i="1"/>
  <c r="E13" i="1" s="1"/>
  <c r="D21" i="1"/>
  <c r="E21" i="1" s="1"/>
  <c r="D22" i="1"/>
  <c r="E22" i="1" s="1"/>
  <c r="D23" i="1"/>
  <c r="E23" i="1" s="1"/>
  <c r="D20" i="1"/>
  <c r="E20" i="1" s="1"/>
  <c r="D26" i="1"/>
  <c r="E26" i="1" s="1"/>
  <c r="D25" i="1"/>
  <c r="E25" i="1" s="1"/>
  <c r="D24" i="1"/>
  <c r="C67" i="1"/>
  <c r="C74" i="1" s="1"/>
  <c r="D42" i="1"/>
  <c r="D47" i="1" s="1"/>
  <c r="D29" i="1" l="1"/>
  <c r="E29" i="1" s="1"/>
  <c r="E24" i="1"/>
  <c r="C72" i="1" l="1"/>
  <c r="C65" i="1"/>
  <c r="G47" i="1" l="1"/>
  <c r="D78" i="1"/>
  <c r="C68" i="1"/>
  <c r="C82" i="1"/>
  <c r="D43" i="1"/>
</calcChain>
</file>

<file path=xl/sharedStrings.xml><?xml version="1.0" encoding="utf-8"?>
<sst xmlns="http://schemas.openxmlformats.org/spreadsheetml/2006/main" count="108" uniqueCount="96">
  <si>
    <t>U2T2</t>
  </si>
  <si>
    <t>Líneas de Código (LOC)</t>
  </si>
  <si>
    <t>Fórmula KLOC</t>
  </si>
  <si>
    <t>KLOC</t>
  </si>
  <si>
    <t>TOTAL</t>
  </si>
  <si>
    <t>Factor de Escala</t>
  </si>
  <si>
    <t>Descripción</t>
  </si>
  <si>
    <t>Valor</t>
  </si>
  <si>
    <t>PREC (Precedencia)</t>
  </si>
  <si>
    <t>Experiencia en proyectos similares</t>
  </si>
  <si>
    <t>FLEX (Flexibilidad)</t>
  </si>
  <si>
    <t>Flexibilidad de desarrollo</t>
  </si>
  <si>
    <t>RESL (Resolución de Arquitectura)</t>
  </si>
  <si>
    <t>Grado de resolución y estabilidad del diseño</t>
  </si>
  <si>
    <t>TEAM (Cohesión del equipo)</t>
  </si>
  <si>
    <t>Capacidad de comunicación y experiencia del equipo</t>
  </si>
  <si>
    <t>PMAT (Madurez del Proceso)</t>
  </si>
  <si>
    <t>Madurez de los procesos de desarrollo</t>
  </si>
  <si>
    <t>Suma total de los valores</t>
  </si>
  <si>
    <t>PREC (3)+FLEX (4)+RESL (3)+TEAM (3)+PMAT (3)=16</t>
  </si>
  <si>
    <t>Escala del Proyecto (E)</t>
  </si>
  <si>
    <t>E = 0.91 + 0.01 * TOTAL</t>
  </si>
  <si>
    <t>Multiplicador de Esfuerzo (EM)</t>
  </si>
  <si>
    <t>RCPX (Complejidad del Producto)</t>
  </si>
  <si>
    <t>Complejidad del producto</t>
  </si>
  <si>
    <t>RUSE (Reutilización)</t>
  </si>
  <si>
    <t>Nivel de reutilización</t>
  </si>
  <si>
    <t>PDIF (Dificultad de la Plataforma)</t>
  </si>
  <si>
    <t>Dificultad técnica de la plataforma</t>
  </si>
  <si>
    <t>PERS (Habilidad del Personal)</t>
  </si>
  <si>
    <t>Experiencia y habilidad del personal</t>
  </si>
  <si>
    <t>FCIL (Facilidad de Soporte)</t>
  </si>
  <si>
    <t>Calidad de herramientas y soporte</t>
  </si>
  <si>
    <t>SCED (Planificación)</t>
  </si>
  <si>
    <t>Ajuste de tiempo del proyecto</t>
  </si>
  <si>
    <t>EAF</t>
  </si>
  <si>
    <t>EAF = C2 * C3 * C4 * C5 * C6 * C7</t>
  </si>
  <si>
    <t>Variable</t>
  </si>
  <si>
    <t>Fórmula</t>
  </si>
  <si>
    <t>A (Constante)</t>
  </si>
  <si>
    <t>Constante definida por COCOMO II</t>
  </si>
  <si>
    <t>SIZE (KLOC)</t>
  </si>
  <si>
    <t>Tamaño en miles de líneas de código</t>
  </si>
  <si>
    <t>E (Escala)</t>
  </si>
  <si>
    <t>0.91 + 0.01 * SUM(Factores de Escala)</t>
  </si>
  <si>
    <t>Producto de los multiplicadores de esfuerzo</t>
  </si>
  <si>
    <t>MM (Meses-persona)</t>
  </si>
  <si>
    <t>A*(SIZE^E)*EAF</t>
  </si>
  <si>
    <t>A</t>
  </si>
  <si>
    <t>Constante definida en COCOMO II</t>
  </si>
  <si>
    <t>Tamaño</t>
  </si>
  <si>
    <t>Tamaño del proyecto en KLOC</t>
  </si>
  <si>
    <t>E</t>
  </si>
  <si>
    <t>Escala calculada del proyecto</t>
  </si>
  <si>
    <t>EM</t>
  </si>
  <si>
    <t>Effort Adjustment Factor (EAF)</t>
  </si>
  <si>
    <t>E:</t>
  </si>
  <si>
    <t>E=0.91+0.01×16=1.07</t>
  </si>
  <si>
    <t>PM o MM:</t>
  </si>
  <si>
    <t>Resultado:</t>
  </si>
  <si>
    <t>Constante en COCOMO II</t>
  </si>
  <si>
    <t xml:space="preserve">Escala del proyecto </t>
  </si>
  <si>
    <t>MM</t>
  </si>
  <si>
    <t>MM sin EAF</t>
  </si>
  <si>
    <t>RECOMENDACIÓN</t>
  </si>
  <si>
    <t>CONCLUSIÓN</t>
  </si>
  <si>
    <t>DESARROLLO DE SOFTWARE APLICADO</t>
  </si>
  <si>
    <t>UNIVERSIDAD DE LAS FUERZAS ARMADAS ESPE</t>
  </si>
  <si>
    <t>Prototipo funcional de un Sistema para la Contratación de Talento Humano de la 
Universidad de las Fuerzas Armadas - ESPE: Módulo de registro de postulación.</t>
  </si>
  <si>
    <t>Lenguaje</t>
  </si>
  <si>
    <t>TypeScript</t>
  </si>
  <si>
    <t>Html</t>
  </si>
  <si>
    <t>Java</t>
  </si>
  <si>
    <t>Bourne shell</t>
  </si>
  <si>
    <t>SCSS</t>
  </si>
  <si>
    <t>DOS Batch</t>
  </si>
  <si>
    <t>Text</t>
  </si>
  <si>
    <t>Markdown</t>
  </si>
  <si>
    <t>XML</t>
  </si>
  <si>
    <t>Gradle</t>
  </si>
  <si>
    <t>YAML</t>
  </si>
  <si>
    <t>INI</t>
  </si>
  <si>
    <t>JavaScript</t>
  </si>
  <si>
    <t>Properties</t>
  </si>
  <si>
    <t>Lineas en Blanco    -</t>
  </si>
  <si>
    <t>comentarios   -</t>
  </si>
  <si>
    <t>Entre 2 KLOC y 50 KLOC</t>
  </si>
  <si>
    <r>
      <rPr>
        <b/>
        <sz val="11"/>
        <color theme="1"/>
        <rFont val="Aptos Narrow"/>
        <family val="2"/>
        <scheme val="minor"/>
      </rPr>
      <t>Primer Paso:</t>
    </r>
    <r>
      <rPr>
        <sz val="11"/>
        <color theme="1"/>
        <rFont val="Aptos Narrow"/>
        <family val="2"/>
        <scheme val="minor"/>
      </rPr>
      <t xml:space="preserve"> Calcular los Factores de Escala (SF)</t>
    </r>
  </si>
  <si>
    <r>
      <rPr>
        <b/>
        <sz val="11"/>
        <color theme="1"/>
        <rFont val="Aptos Narrow"/>
        <family val="2"/>
        <scheme val="minor"/>
      </rPr>
      <t xml:space="preserve">Segundo Paso: </t>
    </r>
    <r>
      <rPr>
        <sz val="11"/>
        <color theme="1"/>
        <rFont val="Aptos Narrow"/>
        <family val="2"/>
        <scheme val="minor"/>
      </rPr>
      <t xml:space="preserve"> Multiplicadores de Esfuerzo (EM)</t>
    </r>
  </si>
  <si>
    <r>
      <rPr>
        <b/>
        <sz val="11"/>
        <color theme="1"/>
        <rFont val="Aptos Narrow"/>
        <family val="2"/>
        <scheme val="minor"/>
      </rPr>
      <t xml:space="preserve">Paso Tres: </t>
    </r>
    <r>
      <rPr>
        <sz val="11"/>
        <color theme="1"/>
        <rFont val="Aptos Narrow"/>
        <family val="2"/>
        <scheme val="minor"/>
      </rPr>
      <t>Cálculo del Esfuerzo (PM - Person - Months)</t>
    </r>
  </si>
  <si>
    <t>PM=2.94×(4,419)^1.07×0.8712</t>
  </si>
  <si>
    <t>meses-persona</t>
  </si>
  <si>
    <t>El esfuerzo estimado del proyecto de integración, es de 12.55919718 meses-personas.</t>
  </si>
  <si>
    <t>El esfuerzo estimado para el proyecto es de 12.56 meses-persona, lo que refleja su tamaño (4419 líneas de código) y los factores del entorno de desarrollo. El proyecto se clasifica como orgánico, de baja complejidad.</t>
  </si>
  <si>
    <t>Se sugiere conformar un equipo para distribuir el esfuerzo y reducir el tiempo total. Además, optimizar los factores de ajuste (EAF) puede disminuir el esfuerzo requerido.</t>
  </si>
  <si>
    <r>
      <rPr>
        <b/>
        <sz val="11"/>
        <color theme="1"/>
        <rFont val="Aptos Narrow"/>
        <family val="2"/>
        <scheme val="minor"/>
      </rPr>
      <t xml:space="preserve">Integrantes: </t>
    </r>
    <r>
      <rPr>
        <sz val="11"/>
        <color theme="1"/>
        <rFont val="Aptos Narrow"/>
        <family val="2"/>
        <scheme val="minor"/>
      </rPr>
      <t xml:space="preserve"> Alisson Clavijo - Andres Jacome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</si>
</sst>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3" borderId="0" xfId="0" applyFill="1"/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right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C2B87-F213-437D-85B0-741625624B94}">
  <dimension ref="A2:I98"/>
  <sheetViews>
    <sheetView tabSelected="1" zoomScaleNormal="82" workbookViewId="0">
      <selection activeCell="D100" sqref="D100"/>
    </sheetView>
  </sheetViews>
  <sheetFormatPr baseColWidth="10" defaultRowHeight="15" x14ac:dyDescent="0.25"/>
  <cols>
    <col min="1" max="1" width="12.28515625" customWidth="1"/>
    <col min="2" max="2" width="21.85546875" customWidth="1"/>
    <col min="3" max="3" width="31.28515625" customWidth="1"/>
    <col min="4" max="4" width="27.5703125" customWidth="1"/>
    <col min="5" max="5" width="8.28515625" customWidth="1"/>
    <col min="6" max="6" width="12.28515625" customWidth="1"/>
    <col min="7" max="7" width="15.140625" customWidth="1"/>
    <col min="8" max="8" width="2.42578125" customWidth="1"/>
    <col min="9" max="9" width="12.28515625" customWidth="1"/>
    <col min="10" max="16" width="13.28515625" customWidth="1"/>
  </cols>
  <sheetData>
    <row r="2" spans="1:8" x14ac:dyDescent="0.25">
      <c r="B2" s="22" t="s">
        <v>67</v>
      </c>
      <c r="C2" s="22"/>
      <c r="D2" s="22"/>
      <c r="E2" s="22"/>
      <c r="F2" s="22"/>
    </row>
    <row r="3" spans="1:8" x14ac:dyDescent="0.25">
      <c r="B3" s="22" t="s">
        <v>66</v>
      </c>
      <c r="C3" s="22"/>
      <c r="D3" s="22"/>
      <c r="E3" s="22"/>
      <c r="F3" s="22"/>
    </row>
    <row r="4" spans="1:8" x14ac:dyDescent="0.25">
      <c r="B4" s="22" t="s">
        <v>0</v>
      </c>
      <c r="C4" s="22"/>
      <c r="D4" s="22"/>
      <c r="E4" s="22"/>
      <c r="F4" s="22"/>
    </row>
    <row r="5" spans="1:8" x14ac:dyDescent="0.25">
      <c r="B5" s="22" t="s">
        <v>95</v>
      </c>
      <c r="C5" s="22"/>
    </row>
    <row r="6" spans="1:8" ht="2.25" customHeight="1" x14ac:dyDescent="0.25">
      <c r="B6" s="22"/>
      <c r="C6" s="22"/>
    </row>
    <row r="7" spans="1:8" ht="15" hidden="1" customHeight="1" x14ac:dyDescent="0.25">
      <c r="B7" s="22"/>
      <c r="C7" s="22"/>
    </row>
    <row r="8" spans="1:8" ht="15" customHeight="1" x14ac:dyDescent="0.25">
      <c r="B8" s="21" t="s">
        <v>68</v>
      </c>
      <c r="C8" s="21"/>
      <c r="D8" s="21"/>
      <c r="E8" s="21"/>
      <c r="F8" s="21"/>
      <c r="G8" s="14"/>
      <c r="H8" s="14"/>
    </row>
    <row r="9" spans="1:8" x14ac:dyDescent="0.25">
      <c r="B9" s="21"/>
      <c r="C9" s="21"/>
      <c r="D9" s="21"/>
      <c r="E9" s="21"/>
      <c r="F9" s="21"/>
      <c r="G9" s="14"/>
      <c r="H9" s="14"/>
    </row>
    <row r="10" spans="1:8" x14ac:dyDescent="0.25">
      <c r="B10" s="21"/>
      <c r="C10" s="21"/>
      <c r="D10" s="21"/>
      <c r="E10" s="21"/>
      <c r="F10" s="21"/>
      <c r="G10" s="14"/>
      <c r="H10" s="14"/>
    </row>
    <row r="12" spans="1:8" x14ac:dyDescent="0.25">
      <c r="B12" s="3" t="s">
        <v>69</v>
      </c>
      <c r="C12" s="3" t="s">
        <v>1</v>
      </c>
      <c r="D12" s="3" t="s">
        <v>2</v>
      </c>
      <c r="E12" s="3" t="s">
        <v>3</v>
      </c>
    </row>
    <row r="13" spans="1:8" x14ac:dyDescent="0.25">
      <c r="B13" s="11" t="s">
        <v>70</v>
      </c>
      <c r="C13" s="2">
        <v>1879</v>
      </c>
      <c r="D13" s="2">
        <f>C13/1000</f>
        <v>1.879</v>
      </c>
      <c r="E13" s="2">
        <f>D13</f>
        <v>1.879</v>
      </c>
    </row>
    <row r="14" spans="1:8" x14ac:dyDescent="0.25">
      <c r="A14" s="10"/>
      <c r="B14" s="8" t="s">
        <v>71</v>
      </c>
      <c r="C14" s="9">
        <v>1344</v>
      </c>
      <c r="D14" s="2">
        <f t="shared" ref="D14:D19" si="0">C14/1000</f>
        <v>1.3440000000000001</v>
      </c>
      <c r="E14" s="2">
        <f t="shared" ref="E14:E19" si="1">D14</f>
        <v>1.3440000000000001</v>
      </c>
    </row>
    <row r="15" spans="1:8" x14ac:dyDescent="0.25">
      <c r="B15" s="12" t="s">
        <v>72</v>
      </c>
      <c r="C15" s="8">
        <v>851</v>
      </c>
      <c r="D15" s="2">
        <f t="shared" si="0"/>
        <v>0.85099999999999998</v>
      </c>
      <c r="E15" s="2">
        <f t="shared" si="1"/>
        <v>0.85099999999999998</v>
      </c>
    </row>
    <row r="16" spans="1:8" x14ac:dyDescent="0.25">
      <c r="B16" s="8" t="s">
        <v>73</v>
      </c>
      <c r="C16" s="8">
        <v>329</v>
      </c>
      <c r="D16" s="2">
        <f t="shared" si="0"/>
        <v>0.32900000000000001</v>
      </c>
      <c r="E16" s="2">
        <f t="shared" si="1"/>
        <v>0.32900000000000001</v>
      </c>
    </row>
    <row r="17" spans="1:9" x14ac:dyDescent="0.25">
      <c r="B17" s="8" t="s">
        <v>74</v>
      </c>
      <c r="C17" s="8">
        <v>300</v>
      </c>
      <c r="D17" s="2">
        <f t="shared" si="0"/>
        <v>0.3</v>
      </c>
      <c r="E17" s="2">
        <f t="shared" si="1"/>
        <v>0.3</v>
      </c>
    </row>
    <row r="18" spans="1:9" x14ac:dyDescent="0.25">
      <c r="B18" s="8" t="s">
        <v>75</v>
      </c>
      <c r="C18" s="8">
        <v>289</v>
      </c>
      <c r="D18" s="2">
        <f t="shared" si="0"/>
        <v>0.28899999999999998</v>
      </c>
      <c r="E18" s="2">
        <f t="shared" si="1"/>
        <v>0.28899999999999998</v>
      </c>
    </row>
    <row r="19" spans="1:9" x14ac:dyDescent="0.25">
      <c r="B19" s="8" t="s">
        <v>76</v>
      </c>
      <c r="C19" s="8">
        <v>170</v>
      </c>
      <c r="D19" s="2">
        <f t="shared" si="0"/>
        <v>0.17</v>
      </c>
      <c r="E19" s="2">
        <f t="shared" si="1"/>
        <v>0.17</v>
      </c>
    </row>
    <row r="20" spans="1:9" x14ac:dyDescent="0.25">
      <c r="B20" s="2" t="s">
        <v>77</v>
      </c>
      <c r="C20" s="2">
        <v>86</v>
      </c>
      <c r="D20" s="2">
        <f>C20/1000</f>
        <v>8.5999999999999993E-2</v>
      </c>
      <c r="E20" s="2">
        <f>D20</f>
        <v>8.5999999999999993E-2</v>
      </c>
    </row>
    <row r="21" spans="1:9" x14ac:dyDescent="0.25">
      <c r="B21" s="8" t="s">
        <v>78</v>
      </c>
      <c r="C21" s="8">
        <v>71</v>
      </c>
      <c r="D21" s="2">
        <f t="shared" ref="D21:D23" si="2">C21/1000</f>
        <v>7.0999999999999994E-2</v>
      </c>
      <c r="E21" s="2">
        <f t="shared" ref="E21:E23" si="3">D21</f>
        <v>7.0999999999999994E-2</v>
      </c>
    </row>
    <row r="22" spans="1:9" x14ac:dyDescent="0.25">
      <c r="B22" s="8" t="s">
        <v>79</v>
      </c>
      <c r="C22" s="8">
        <v>49</v>
      </c>
      <c r="D22" s="2">
        <f t="shared" si="2"/>
        <v>4.9000000000000002E-2</v>
      </c>
      <c r="E22" s="2">
        <f t="shared" si="3"/>
        <v>4.9000000000000002E-2</v>
      </c>
    </row>
    <row r="23" spans="1:9" x14ac:dyDescent="0.25">
      <c r="B23" s="8" t="s">
        <v>80</v>
      </c>
      <c r="C23" s="8">
        <v>32</v>
      </c>
      <c r="D23" s="2">
        <f t="shared" si="2"/>
        <v>3.2000000000000001E-2</v>
      </c>
      <c r="E23" s="2">
        <f t="shared" si="3"/>
        <v>3.2000000000000001E-2</v>
      </c>
    </row>
    <row r="24" spans="1:9" x14ac:dyDescent="0.25">
      <c r="A24" s="7"/>
      <c r="B24" s="2" t="s">
        <v>81</v>
      </c>
      <c r="C24" s="2">
        <v>13</v>
      </c>
      <c r="D24" s="2">
        <f>C24/1000</f>
        <v>1.2999999999999999E-2</v>
      </c>
      <c r="E24" s="2">
        <f>D24</f>
        <v>1.2999999999999999E-2</v>
      </c>
    </row>
    <row r="25" spans="1:9" x14ac:dyDescent="0.25">
      <c r="B25" s="2" t="s">
        <v>82</v>
      </c>
      <c r="C25" s="2">
        <v>11</v>
      </c>
      <c r="D25" s="2">
        <f>C25/1000</f>
        <v>1.0999999999999999E-2</v>
      </c>
      <c r="E25" s="2">
        <f t="shared" ref="E25" si="4">D25</f>
        <v>1.0999999999999999E-2</v>
      </c>
    </row>
    <row r="26" spans="1:9" x14ac:dyDescent="0.25">
      <c r="B26" s="2" t="s">
        <v>83</v>
      </c>
      <c r="C26" s="2">
        <v>11</v>
      </c>
      <c r="D26" s="2">
        <f>C26/1000</f>
        <v>1.0999999999999999E-2</v>
      </c>
      <c r="E26" s="2">
        <f>D26</f>
        <v>1.0999999999999999E-2</v>
      </c>
    </row>
    <row r="27" spans="1:9" x14ac:dyDescent="0.25">
      <c r="B27" s="2" t="s">
        <v>84</v>
      </c>
      <c r="C27" s="2">
        <v>741</v>
      </c>
      <c r="D27" s="2">
        <f>C27/1000</f>
        <v>0.74099999999999999</v>
      </c>
      <c r="E27" s="2">
        <f>D27</f>
        <v>0.74099999999999999</v>
      </c>
    </row>
    <row r="28" spans="1:9" x14ac:dyDescent="0.25">
      <c r="B28" s="2" t="s">
        <v>85</v>
      </c>
      <c r="C28" s="2">
        <v>275</v>
      </c>
      <c r="D28" s="2">
        <f>C28/1000</f>
        <v>0.27500000000000002</v>
      </c>
      <c r="E28" s="2">
        <f>D28</f>
        <v>0.27500000000000002</v>
      </c>
    </row>
    <row r="29" spans="1:9" x14ac:dyDescent="0.25">
      <c r="B29" s="1" t="s">
        <v>4</v>
      </c>
      <c r="C29" s="13">
        <f>SUM(C13:C26)-SUM(C27:C28)</f>
        <v>4419</v>
      </c>
      <c r="D29" s="13">
        <f>SUM(D13:D26)-SUM(D27:D28)</f>
        <v>4.4189999999999996</v>
      </c>
      <c r="E29" s="13">
        <f>D29</f>
        <v>4.4189999999999996</v>
      </c>
    </row>
    <row r="30" spans="1:9" x14ac:dyDescent="0.25">
      <c r="C30" s="34" t="s">
        <v>86</v>
      </c>
      <c r="D30" s="34"/>
    </row>
    <row r="31" spans="1:9" x14ac:dyDescent="0.25">
      <c r="G31" s="17"/>
      <c r="H31" s="17"/>
      <c r="I31" s="17"/>
    </row>
    <row r="32" spans="1:9" x14ac:dyDescent="0.25">
      <c r="C32" s="1" t="s">
        <v>60</v>
      </c>
      <c r="D32" s="1"/>
      <c r="G32" s="17"/>
      <c r="H32" s="17"/>
      <c r="I32" s="17"/>
    </row>
    <row r="33" spans="1:9" x14ac:dyDescent="0.25">
      <c r="C33" s="4" t="s">
        <v>48</v>
      </c>
      <c r="D33" s="4">
        <v>2.94</v>
      </c>
      <c r="G33" s="17"/>
      <c r="H33" s="17"/>
      <c r="I33" s="17"/>
    </row>
    <row r="34" spans="1:9" x14ac:dyDescent="0.25">
      <c r="A34" s="10"/>
      <c r="B34" s="32" t="s">
        <v>87</v>
      </c>
      <c r="C34" s="32"/>
      <c r="G34" s="17"/>
      <c r="H34" s="17"/>
      <c r="I34" s="17"/>
    </row>
    <row r="35" spans="1:9" x14ac:dyDescent="0.25">
      <c r="C35" s="15"/>
      <c r="E35" s="15"/>
      <c r="G35" s="17"/>
      <c r="H35" s="17"/>
      <c r="I35" s="17"/>
    </row>
    <row r="36" spans="1:9" x14ac:dyDescent="0.25">
      <c r="B36" s="3" t="s">
        <v>5</v>
      </c>
      <c r="C36" s="3" t="s">
        <v>6</v>
      </c>
      <c r="D36" s="3" t="s">
        <v>7</v>
      </c>
    </row>
    <row r="37" spans="1:9" ht="30" x14ac:dyDescent="0.25">
      <c r="B37" s="16" t="s">
        <v>8</v>
      </c>
      <c r="C37" s="16" t="s">
        <v>9</v>
      </c>
      <c r="D37" s="1">
        <v>3</v>
      </c>
    </row>
    <row r="38" spans="1:9" x14ac:dyDescent="0.25">
      <c r="B38" s="16" t="s">
        <v>10</v>
      </c>
      <c r="C38" s="16" t="s">
        <v>11</v>
      </c>
      <c r="D38" s="1">
        <v>4</v>
      </c>
    </row>
    <row r="39" spans="1:9" ht="30" x14ac:dyDescent="0.25">
      <c r="B39" s="16" t="s">
        <v>12</v>
      </c>
      <c r="C39" s="16" t="s">
        <v>13</v>
      </c>
      <c r="D39" s="1">
        <v>3</v>
      </c>
    </row>
    <row r="40" spans="1:9" ht="30" x14ac:dyDescent="0.25">
      <c r="B40" s="16" t="s">
        <v>14</v>
      </c>
      <c r="C40" s="16" t="s">
        <v>15</v>
      </c>
      <c r="D40" s="1">
        <v>3</v>
      </c>
    </row>
    <row r="41" spans="1:9" ht="30" x14ac:dyDescent="0.25">
      <c r="B41" s="16" t="s">
        <v>16</v>
      </c>
      <c r="C41" s="16" t="s">
        <v>17</v>
      </c>
      <c r="D41" s="1">
        <v>3</v>
      </c>
    </row>
    <row r="42" spans="1:9" x14ac:dyDescent="0.25">
      <c r="B42" s="16" t="s">
        <v>4</v>
      </c>
      <c r="C42" s="16" t="s">
        <v>18</v>
      </c>
      <c r="D42" s="4">
        <f>SUM(D37:D41)</f>
        <v>16</v>
      </c>
    </row>
    <row r="43" spans="1:9" x14ac:dyDescent="0.25">
      <c r="B43" s="16" t="s">
        <v>20</v>
      </c>
      <c r="C43" s="16" t="s">
        <v>21</v>
      </c>
      <c r="D43" s="4">
        <f>G47</f>
        <v>14.415974721041614</v>
      </c>
    </row>
    <row r="44" spans="1:9" x14ac:dyDescent="0.25">
      <c r="B44" s="35" t="s">
        <v>19</v>
      </c>
      <c r="C44" s="35"/>
      <c r="D44" s="35"/>
    </row>
    <row r="45" spans="1:9" x14ac:dyDescent="0.25">
      <c r="B45" s="7"/>
      <c r="C45" s="7"/>
      <c r="D45" s="7"/>
    </row>
    <row r="46" spans="1:9" x14ac:dyDescent="0.25">
      <c r="B46" s="7"/>
      <c r="C46" s="1" t="s">
        <v>61</v>
      </c>
      <c r="D46" s="1"/>
      <c r="F46" s="1" t="s">
        <v>63</v>
      </c>
      <c r="G46" s="1"/>
    </row>
    <row r="47" spans="1:9" ht="15" customHeight="1" x14ac:dyDescent="0.25">
      <c r="B47" s="7"/>
      <c r="C47" s="4" t="s">
        <v>52</v>
      </c>
      <c r="D47" s="4">
        <f>0.91 + 0.01 * D42</f>
        <v>1.07</v>
      </c>
      <c r="F47" s="4" t="s">
        <v>62</v>
      </c>
      <c r="G47" s="4">
        <f>C64*(C65^C66)</f>
        <v>14.415974721041614</v>
      </c>
    </row>
    <row r="48" spans="1:9" x14ac:dyDescent="0.25">
      <c r="B48" s="7"/>
      <c r="C48" s="7"/>
      <c r="D48" s="7"/>
    </row>
    <row r="49" spans="2:4" x14ac:dyDescent="0.25">
      <c r="B49" s="32" t="s">
        <v>88</v>
      </c>
      <c r="C49" s="32"/>
      <c r="D49" s="7"/>
    </row>
    <row r="51" spans="2:4" ht="30" x14ac:dyDescent="0.25">
      <c r="B51" s="18" t="s">
        <v>22</v>
      </c>
      <c r="C51" s="3" t="s">
        <v>6</v>
      </c>
      <c r="D51" s="3" t="s">
        <v>7</v>
      </c>
    </row>
    <row r="52" spans="2:4" ht="30" x14ac:dyDescent="0.25">
      <c r="B52" s="5" t="s">
        <v>23</v>
      </c>
      <c r="C52" s="5" t="s">
        <v>24</v>
      </c>
      <c r="D52" s="1">
        <v>1.1000000000000001</v>
      </c>
    </row>
    <row r="53" spans="2:4" ht="15" customHeight="1" x14ac:dyDescent="0.25">
      <c r="B53" s="5" t="s">
        <v>25</v>
      </c>
      <c r="C53" s="5" t="s">
        <v>26</v>
      </c>
      <c r="D53" s="1">
        <v>1.1000000000000001</v>
      </c>
    </row>
    <row r="54" spans="2:4" ht="30" x14ac:dyDescent="0.25">
      <c r="B54" s="5" t="s">
        <v>27</v>
      </c>
      <c r="C54" s="5" t="s">
        <v>28</v>
      </c>
      <c r="D54" s="1">
        <v>1</v>
      </c>
    </row>
    <row r="55" spans="2:4" ht="30" x14ac:dyDescent="0.25">
      <c r="B55" s="5" t="s">
        <v>29</v>
      </c>
      <c r="C55" s="5" t="s">
        <v>30</v>
      </c>
      <c r="D55" s="1">
        <v>0.9</v>
      </c>
    </row>
    <row r="56" spans="2:4" ht="30" x14ac:dyDescent="0.25">
      <c r="B56" s="5" t="s">
        <v>31</v>
      </c>
      <c r="C56" s="5" t="s">
        <v>32</v>
      </c>
      <c r="D56" s="1">
        <v>0.8</v>
      </c>
    </row>
    <row r="57" spans="2:4" ht="15" customHeight="1" x14ac:dyDescent="0.25">
      <c r="B57" s="5" t="s">
        <v>33</v>
      </c>
      <c r="C57" s="5" t="s">
        <v>34</v>
      </c>
      <c r="D57" s="1">
        <v>1</v>
      </c>
    </row>
    <row r="58" spans="2:4" x14ac:dyDescent="0.25">
      <c r="B58" s="1" t="s">
        <v>35</v>
      </c>
      <c r="C58" s="1" t="s">
        <v>36</v>
      </c>
      <c r="D58" s="4">
        <f>D52*D53*D54*D55*D56*D57</f>
        <v>0.8712000000000002</v>
      </c>
    </row>
    <row r="59" spans="2:4" x14ac:dyDescent="0.25">
      <c r="D59" s="17"/>
    </row>
    <row r="60" spans="2:4" x14ac:dyDescent="0.25">
      <c r="D60" s="17"/>
    </row>
    <row r="61" spans="2:4" x14ac:dyDescent="0.25">
      <c r="B61" t="s">
        <v>89</v>
      </c>
    </row>
    <row r="63" spans="2:4" x14ac:dyDescent="0.25">
      <c r="B63" s="3" t="s">
        <v>37</v>
      </c>
      <c r="C63" s="3" t="s">
        <v>7</v>
      </c>
      <c r="D63" s="3" t="s">
        <v>38</v>
      </c>
    </row>
    <row r="64" spans="2:4" ht="30" x14ac:dyDescent="0.25">
      <c r="B64" s="1" t="s">
        <v>39</v>
      </c>
      <c r="C64" s="1">
        <v>2.94</v>
      </c>
      <c r="D64" s="5" t="s">
        <v>40</v>
      </c>
    </row>
    <row r="65" spans="2:8" ht="30" x14ac:dyDescent="0.25">
      <c r="B65" s="1" t="s">
        <v>41</v>
      </c>
      <c r="C65" s="1">
        <f>E29</f>
        <v>4.4189999999999996</v>
      </c>
      <c r="D65" s="5" t="s">
        <v>42</v>
      </c>
    </row>
    <row r="66" spans="2:8" ht="30" x14ac:dyDescent="0.25">
      <c r="B66" s="1" t="s">
        <v>43</v>
      </c>
      <c r="C66" s="1">
        <v>1.07</v>
      </c>
      <c r="D66" s="5" t="s">
        <v>44</v>
      </c>
    </row>
    <row r="67" spans="2:8" ht="30" x14ac:dyDescent="0.25">
      <c r="B67" s="1" t="s">
        <v>35</v>
      </c>
      <c r="C67" s="1">
        <f>D58</f>
        <v>0.8712000000000002</v>
      </c>
      <c r="D67" s="5" t="s">
        <v>45</v>
      </c>
    </row>
    <row r="68" spans="2:8" x14ac:dyDescent="0.25">
      <c r="B68" s="1" t="s">
        <v>46</v>
      </c>
      <c r="C68" s="4">
        <f>C64*(C65^C66)*C67</f>
        <v>12.559197176971457</v>
      </c>
      <c r="D68" s="4" t="s">
        <v>47</v>
      </c>
    </row>
    <row r="70" spans="2:8" x14ac:dyDescent="0.25">
      <c r="B70" s="3" t="s">
        <v>37</v>
      </c>
      <c r="C70" s="3" t="s">
        <v>7</v>
      </c>
      <c r="D70" s="3" t="s">
        <v>6</v>
      </c>
    </row>
    <row r="71" spans="2:8" x14ac:dyDescent="0.25">
      <c r="B71" s="1" t="s">
        <v>48</v>
      </c>
      <c r="C71" s="1">
        <v>2.94</v>
      </c>
      <c r="D71" s="1" t="s">
        <v>49</v>
      </c>
    </row>
    <row r="72" spans="2:8" x14ac:dyDescent="0.25">
      <c r="B72" s="1" t="s">
        <v>50</v>
      </c>
      <c r="C72" s="1">
        <f>E29</f>
        <v>4.4189999999999996</v>
      </c>
      <c r="D72" s="1" t="s">
        <v>51</v>
      </c>
    </row>
    <row r="73" spans="2:8" ht="30" x14ac:dyDescent="0.25">
      <c r="B73" s="1" t="s">
        <v>52</v>
      </c>
      <c r="C73" s="1">
        <v>1.07</v>
      </c>
      <c r="D73" s="5" t="s">
        <v>53</v>
      </c>
    </row>
    <row r="74" spans="2:8" x14ac:dyDescent="0.25">
      <c r="B74" s="1" t="s">
        <v>54</v>
      </c>
      <c r="C74" s="4">
        <f>C67</f>
        <v>0.8712000000000002</v>
      </c>
      <c r="D74" s="4" t="s">
        <v>55</v>
      </c>
    </row>
    <row r="75" spans="2:8" x14ac:dyDescent="0.25">
      <c r="C75" s="17"/>
      <c r="D75" s="17"/>
    </row>
    <row r="76" spans="2:8" ht="15" customHeight="1" x14ac:dyDescent="0.25">
      <c r="C76" s="17"/>
      <c r="D76" s="17"/>
    </row>
    <row r="77" spans="2:8" x14ac:dyDescent="0.25">
      <c r="C77" s="1" t="s">
        <v>62</v>
      </c>
      <c r="D77" s="1"/>
    </row>
    <row r="78" spans="2:8" x14ac:dyDescent="0.25">
      <c r="C78" s="4" t="s">
        <v>62</v>
      </c>
      <c r="D78" s="4">
        <f>C64*(C65^C66)*C67</f>
        <v>12.559197176971457</v>
      </c>
    </row>
    <row r="79" spans="2:8" x14ac:dyDescent="0.25">
      <c r="C79" s="17"/>
      <c r="D79" s="17"/>
    </row>
    <row r="80" spans="2:8" x14ac:dyDescent="0.25">
      <c r="B80" s="1" t="s">
        <v>56</v>
      </c>
      <c r="C80" s="19" t="s">
        <v>57</v>
      </c>
      <c r="F80" s="23" t="s">
        <v>92</v>
      </c>
      <c r="G80" s="24"/>
      <c r="H80" s="25"/>
    </row>
    <row r="81" spans="2:8" x14ac:dyDescent="0.25">
      <c r="B81" s="5" t="s">
        <v>58</v>
      </c>
      <c r="C81" s="19" t="s">
        <v>90</v>
      </c>
      <c r="F81" s="26"/>
      <c r="G81" s="27"/>
      <c r="H81" s="28"/>
    </row>
    <row r="82" spans="2:8" x14ac:dyDescent="0.25">
      <c r="B82" s="4" t="s">
        <v>59</v>
      </c>
      <c r="C82" s="4">
        <f>C64 * (C65 ^ C66) * C67</f>
        <v>12.559197176971457</v>
      </c>
      <c r="D82" s="4" t="s">
        <v>91</v>
      </c>
      <c r="F82" s="26"/>
      <c r="G82" s="27"/>
      <c r="H82" s="28"/>
    </row>
    <row r="83" spans="2:8" x14ac:dyDescent="0.25">
      <c r="F83" s="29"/>
      <c r="G83" s="30"/>
      <c r="H83" s="31"/>
    </row>
    <row r="84" spans="2:8" x14ac:dyDescent="0.25">
      <c r="F84" s="20"/>
      <c r="G84" s="20"/>
    </row>
    <row r="88" spans="2:8" x14ac:dyDescent="0.25">
      <c r="B88" s="6" t="s">
        <v>65</v>
      </c>
    </row>
    <row r="89" spans="2:8" ht="15" customHeight="1" x14ac:dyDescent="0.25">
      <c r="B89" s="33" t="s">
        <v>93</v>
      </c>
      <c r="C89" s="33"/>
      <c r="D89" s="33"/>
      <c r="E89" s="33"/>
    </row>
    <row r="90" spans="2:8" x14ac:dyDescent="0.25">
      <c r="B90" s="33"/>
      <c r="C90" s="33"/>
      <c r="D90" s="33"/>
      <c r="E90" s="33"/>
    </row>
    <row r="91" spans="2:8" x14ac:dyDescent="0.25">
      <c r="B91" s="33"/>
      <c r="C91" s="33"/>
      <c r="D91" s="33"/>
      <c r="E91" s="33"/>
    </row>
    <row r="95" spans="2:8" x14ac:dyDescent="0.25">
      <c r="B95" s="6" t="s">
        <v>64</v>
      </c>
    </row>
    <row r="96" spans="2:8" ht="15" customHeight="1" x14ac:dyDescent="0.25">
      <c r="B96" s="33" t="s">
        <v>94</v>
      </c>
      <c r="C96" s="33"/>
      <c r="D96" s="33"/>
      <c r="E96" s="33"/>
    </row>
    <row r="97" spans="2:5" x14ac:dyDescent="0.25">
      <c r="B97" s="33"/>
      <c r="C97" s="33"/>
      <c r="D97" s="33"/>
      <c r="E97" s="33"/>
    </row>
    <row r="98" spans="2:5" x14ac:dyDescent="0.25">
      <c r="B98" s="33"/>
      <c r="C98" s="33"/>
      <c r="D98" s="33"/>
      <c r="E98" s="33"/>
    </row>
  </sheetData>
  <mergeCells count="14">
    <mergeCell ref="F80:H83"/>
    <mergeCell ref="B49:C49"/>
    <mergeCell ref="B89:E91"/>
    <mergeCell ref="B96:E98"/>
    <mergeCell ref="C30:D30"/>
    <mergeCell ref="B34:C34"/>
    <mergeCell ref="B44:D44"/>
    <mergeCell ref="B8:F10"/>
    <mergeCell ref="B2:F2"/>
    <mergeCell ref="B3:F3"/>
    <mergeCell ref="B5:C5"/>
    <mergeCell ref="B6:C6"/>
    <mergeCell ref="B7:C7"/>
    <mergeCell ref="B4:F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MIGUEL MORALES SAA</dc:creator>
  <cp:lastModifiedBy>ALISSON NICOLE CLAVIJO GUTIERREZ</cp:lastModifiedBy>
  <cp:lastPrinted>2025-01-13T14:05:44Z</cp:lastPrinted>
  <dcterms:created xsi:type="dcterms:W3CDTF">2025-01-13T06:10:58Z</dcterms:created>
  <dcterms:modified xsi:type="dcterms:W3CDTF">2025-01-13T17:26:52Z</dcterms:modified>
</cp:coreProperties>
</file>