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Primer Parcial\U1Taller PSP_Clavijo_Alisson_Cuaderno de Ingenieria\"/>
    </mc:Choice>
  </mc:AlternateContent>
  <xr:revisionPtr revIDLastSave="0" documentId="13_ncr:1_{3253BF30-15C8-4E31-96D7-86844B1732A6}" xr6:coauthVersionLast="36" xr6:coauthVersionMax="36" xr10:uidLastSave="{00000000-0000-0000-0000-000000000000}"/>
  <bookViews>
    <workbookView xWindow="0" yWindow="0" windowWidth="20490" windowHeight="8130" activeTab="2" xr2:uid="{00000000-000D-0000-FFFF-FFFF00000000}"/>
  </bookViews>
  <sheets>
    <sheet name="Inicio" sheetId="17" r:id="rId1"/>
    <sheet name="Resumen Semanal" sheetId="8" r:id="rId2"/>
    <sheet name="Aseguramiento de la Calidad" sheetId="1" r:id="rId3"/>
    <sheet name="SistemasOperativos" sheetId="16" r:id="rId4"/>
    <sheet name="Desarrollo de Videojuegos" sheetId="10" r:id="rId5"/>
    <sheet name="Metodos Numericos" sheetId="12" r:id="rId6"/>
    <sheet name="Aplicaciones Moviles" sheetId="18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8" l="1"/>
  <c r="F16" i="18"/>
  <c r="F17" i="18"/>
  <c r="F18" i="18"/>
  <c r="F14" i="18"/>
  <c r="F19" i="18"/>
  <c r="F20" i="18"/>
  <c r="F21" i="18"/>
  <c r="F22" i="18"/>
  <c r="F12" i="12"/>
  <c r="F13" i="12"/>
  <c r="F14" i="12"/>
  <c r="F15" i="12"/>
  <c r="F16" i="12"/>
  <c r="F17" i="12"/>
  <c r="F18" i="12"/>
  <c r="F9" i="12"/>
  <c r="F10" i="12"/>
  <c r="F11" i="12"/>
  <c r="F24" i="10"/>
  <c r="F25" i="10"/>
  <c r="F26" i="10"/>
  <c r="F23" i="10"/>
  <c r="F22" i="10"/>
  <c r="F15" i="10"/>
  <c r="F16" i="10"/>
  <c r="F17" i="10"/>
  <c r="F18" i="10"/>
  <c r="F19" i="10"/>
  <c r="F20" i="10"/>
  <c r="F21" i="10"/>
  <c r="F30" i="16"/>
  <c r="F23" i="16"/>
  <c r="F24" i="16"/>
  <c r="F25" i="16"/>
  <c r="F26" i="16"/>
  <c r="F27" i="16"/>
  <c r="F28" i="16"/>
  <c r="F29" i="16"/>
  <c r="F22" i="16"/>
  <c r="F27" i="1"/>
  <c r="F26" i="1"/>
  <c r="N13" i="1"/>
  <c r="N25" i="1" s="1"/>
  <c r="F19" i="1"/>
  <c r="F20" i="1"/>
  <c r="F21" i="1"/>
  <c r="F22" i="1"/>
  <c r="F23" i="1"/>
  <c r="F24" i="1"/>
  <c r="F25" i="1"/>
  <c r="F19" i="16" l="1"/>
  <c r="F20" i="16"/>
  <c r="F21" i="16"/>
  <c r="F18" i="16"/>
  <c r="F18" i="1"/>
  <c r="F14" i="10" l="1"/>
  <c r="F17" i="1" l="1"/>
  <c r="F16" i="1"/>
  <c r="H7" i="8" l="1"/>
  <c r="H8" i="8"/>
  <c r="H9" i="8"/>
  <c r="H10" i="8"/>
  <c r="H11" i="8"/>
  <c r="H12" i="8"/>
  <c r="G7" i="8"/>
  <c r="G8" i="8"/>
  <c r="G9" i="8"/>
  <c r="G10" i="8"/>
  <c r="G11" i="8"/>
  <c r="G12" i="8"/>
  <c r="F7" i="8"/>
  <c r="F8" i="8"/>
  <c r="F9" i="8"/>
  <c r="F10" i="8"/>
  <c r="F11" i="8"/>
  <c r="F12" i="8"/>
  <c r="E7" i="8"/>
  <c r="E8" i="8"/>
  <c r="E9" i="8"/>
  <c r="E10" i="8"/>
  <c r="E11" i="8"/>
  <c r="E12" i="8"/>
  <c r="E6" i="8"/>
  <c r="F6" i="8"/>
  <c r="G6" i="8"/>
  <c r="H6" i="8"/>
  <c r="D7" i="8"/>
  <c r="D8" i="8"/>
  <c r="D9" i="8"/>
  <c r="D10" i="8"/>
  <c r="D11" i="8"/>
  <c r="D12" i="8"/>
  <c r="D6" i="8"/>
  <c r="I18" i="8"/>
  <c r="I19" i="8" s="1"/>
  <c r="I20" i="8" s="1"/>
  <c r="I21" i="8" s="1"/>
  <c r="H18" i="8"/>
  <c r="G18" i="8"/>
  <c r="F18" i="8"/>
  <c r="F19" i="8" s="1"/>
  <c r="F20" i="8" s="1"/>
  <c r="E18" i="8"/>
  <c r="E19" i="8" s="1"/>
  <c r="E20" i="8" s="1"/>
  <c r="D18" i="8"/>
  <c r="D19" i="8" s="1"/>
  <c r="D20" i="8" s="1"/>
  <c r="F21" i="8" l="1"/>
  <c r="G19" i="8"/>
  <c r="G20" i="8" s="1"/>
  <c r="H19" i="8"/>
  <c r="H20" i="8" s="1"/>
  <c r="F13" i="18" l="1"/>
  <c r="F11" i="18"/>
  <c r="F7" i="18"/>
  <c r="F8" i="18"/>
  <c r="F9" i="18"/>
  <c r="F10" i="18"/>
  <c r="F12" i="18"/>
  <c r="S18" i="18"/>
  <c r="S19" i="18" s="1"/>
  <c r="R18" i="18"/>
  <c r="R19" i="18" s="1"/>
  <c r="Q18" i="18"/>
  <c r="Q19" i="18" s="1"/>
  <c r="P18" i="18"/>
  <c r="P19" i="18" s="1"/>
  <c r="O18" i="18"/>
  <c r="O19" i="18" s="1"/>
  <c r="N18" i="18"/>
  <c r="N19" i="18" s="1"/>
  <c r="R12" i="18"/>
  <c r="R24" i="18" s="1"/>
  <c r="R25" i="18" s="1"/>
  <c r="Q12" i="18"/>
  <c r="Q24" i="18" s="1"/>
  <c r="Q25" i="18" s="1"/>
  <c r="P12" i="18"/>
  <c r="P24" i="18" s="1"/>
  <c r="P25" i="18" s="1"/>
  <c r="O12" i="18"/>
  <c r="O24" i="18" s="1"/>
  <c r="O25" i="18" s="1"/>
  <c r="N12" i="18"/>
  <c r="N24" i="18" s="1"/>
  <c r="N25" i="18" s="1"/>
  <c r="S11" i="18"/>
  <c r="S10" i="18"/>
  <c r="S9" i="18"/>
  <c r="S8" i="18"/>
  <c r="S7" i="18"/>
  <c r="S6" i="18"/>
  <c r="F6" i="18"/>
  <c r="S5" i="18"/>
  <c r="S18" i="12"/>
  <c r="S19" i="12" s="1"/>
  <c r="R18" i="12"/>
  <c r="R19" i="12" s="1"/>
  <c r="R20" i="12" s="1"/>
  <c r="R27" i="12" s="1"/>
  <c r="Q18" i="12"/>
  <c r="Q19" i="12" s="1"/>
  <c r="P18" i="12"/>
  <c r="P19" i="12" s="1"/>
  <c r="O18" i="12"/>
  <c r="O19" i="12" s="1"/>
  <c r="N18" i="12"/>
  <c r="N19" i="12" s="1"/>
  <c r="R12" i="12"/>
  <c r="R24" i="12" s="1"/>
  <c r="R25" i="12" s="1"/>
  <c r="Q12" i="12"/>
  <c r="Q24" i="12" s="1"/>
  <c r="Q25" i="12" s="1"/>
  <c r="P12" i="12"/>
  <c r="P24" i="12" s="1"/>
  <c r="P25" i="12" s="1"/>
  <c r="O12" i="12"/>
  <c r="O24" i="12" s="1"/>
  <c r="O25" i="12" s="1"/>
  <c r="N12" i="12"/>
  <c r="N24" i="12" s="1"/>
  <c r="N25" i="12" s="1"/>
  <c r="S11" i="12"/>
  <c r="S10" i="12"/>
  <c r="S9" i="12"/>
  <c r="S8" i="12"/>
  <c r="S7" i="12"/>
  <c r="S6" i="12"/>
  <c r="S5" i="12"/>
  <c r="F13" i="10"/>
  <c r="S12" i="18" l="1"/>
  <c r="S24" i="18" s="1"/>
  <c r="S25" i="18" s="1"/>
  <c r="P26" i="18"/>
  <c r="P20" i="18"/>
  <c r="P27" i="18" s="1"/>
  <c r="Q26" i="18"/>
  <c r="Q20" i="18"/>
  <c r="Q27" i="18" s="1"/>
  <c r="N20" i="18"/>
  <c r="N27" i="18" s="1"/>
  <c r="N26" i="18"/>
  <c r="R20" i="18"/>
  <c r="R27" i="18" s="1"/>
  <c r="R26" i="18"/>
  <c r="O20" i="18"/>
  <c r="O27" i="18" s="1"/>
  <c r="O26" i="18"/>
  <c r="S20" i="18"/>
  <c r="N26" i="12"/>
  <c r="S12" i="12"/>
  <c r="S24" i="12" s="1"/>
  <c r="S25" i="12" s="1"/>
  <c r="P26" i="12"/>
  <c r="P20" i="12"/>
  <c r="P27" i="12" s="1"/>
  <c r="Q26" i="12"/>
  <c r="Q20" i="12"/>
  <c r="Q27" i="12" s="1"/>
  <c r="O20" i="12"/>
  <c r="O27" i="12" s="1"/>
  <c r="O26" i="12"/>
  <c r="S20" i="12"/>
  <c r="R26" i="12"/>
  <c r="N20" i="12"/>
  <c r="N27" i="12" s="1"/>
  <c r="F7" i="10"/>
  <c r="F8" i="10"/>
  <c r="F9" i="10"/>
  <c r="F10" i="10"/>
  <c r="F11" i="10"/>
  <c r="F12" i="10"/>
  <c r="F6" i="10"/>
  <c r="F7" i="12"/>
  <c r="F8" i="12"/>
  <c r="F6" i="12"/>
  <c r="S18" i="10"/>
  <c r="S19" i="10" s="1"/>
  <c r="S20" i="10" s="1"/>
  <c r="R18" i="10"/>
  <c r="R19" i="10" s="1"/>
  <c r="Q18" i="10"/>
  <c r="Q19" i="10" s="1"/>
  <c r="P18" i="10"/>
  <c r="P19" i="10" s="1"/>
  <c r="O18" i="10"/>
  <c r="O19" i="10" s="1"/>
  <c r="O20" i="10" s="1"/>
  <c r="N18" i="10"/>
  <c r="N19" i="10" s="1"/>
  <c r="N20" i="10" s="1"/>
  <c r="R12" i="10"/>
  <c r="R24" i="10" s="1"/>
  <c r="R25" i="10" s="1"/>
  <c r="Q12" i="10"/>
  <c r="Q24" i="10" s="1"/>
  <c r="Q25" i="10" s="1"/>
  <c r="P12" i="10"/>
  <c r="P24" i="10" s="1"/>
  <c r="P25" i="10" s="1"/>
  <c r="O12" i="10"/>
  <c r="O24" i="10" s="1"/>
  <c r="O25" i="10" s="1"/>
  <c r="N12" i="10"/>
  <c r="N24" i="10" s="1"/>
  <c r="N25" i="10" s="1"/>
  <c r="S11" i="10"/>
  <c r="S10" i="10"/>
  <c r="S9" i="10"/>
  <c r="S8" i="10"/>
  <c r="S7" i="10"/>
  <c r="S6" i="10"/>
  <c r="S5" i="10"/>
  <c r="D21" i="8"/>
  <c r="E21" i="8"/>
  <c r="G21" i="8"/>
  <c r="H21" i="8"/>
  <c r="F15" i="16"/>
  <c r="F16" i="16"/>
  <c r="F17" i="16"/>
  <c r="F12" i="16"/>
  <c r="F6" i="16"/>
  <c r="S19" i="16"/>
  <c r="S20" i="16" s="1"/>
  <c r="R19" i="16"/>
  <c r="R20" i="16" s="1"/>
  <c r="R21" i="16" s="1"/>
  <c r="Q19" i="16"/>
  <c r="Q20" i="16" s="1"/>
  <c r="P19" i="16"/>
  <c r="P20" i="16" s="1"/>
  <c r="O19" i="16"/>
  <c r="O20" i="16" s="1"/>
  <c r="N19" i="16"/>
  <c r="N20" i="16" s="1"/>
  <c r="R13" i="16"/>
  <c r="R25" i="16" s="1"/>
  <c r="R26" i="16" s="1"/>
  <c r="Q13" i="16"/>
  <c r="Q25" i="16" s="1"/>
  <c r="Q26" i="16" s="1"/>
  <c r="P13" i="16"/>
  <c r="P25" i="16" s="1"/>
  <c r="P26" i="16" s="1"/>
  <c r="O13" i="16"/>
  <c r="O25" i="16" s="1"/>
  <c r="O26" i="16" s="1"/>
  <c r="N13" i="16"/>
  <c r="N25" i="16" s="1"/>
  <c r="N26" i="16" s="1"/>
  <c r="S12" i="16"/>
  <c r="S11" i="16"/>
  <c r="S10" i="16"/>
  <c r="S9" i="16"/>
  <c r="S8" i="16"/>
  <c r="S7" i="16"/>
  <c r="S6" i="16"/>
  <c r="N19" i="1"/>
  <c r="N20" i="1" s="1"/>
  <c r="N21" i="1" s="1"/>
  <c r="O19" i="1"/>
  <c r="P19" i="1"/>
  <c r="P20" i="1" s="1"/>
  <c r="Q19" i="1"/>
  <c r="Q20" i="1" s="1"/>
  <c r="R19" i="1"/>
  <c r="R20" i="1" s="1"/>
  <c r="R21" i="1" s="1"/>
  <c r="S19" i="1"/>
  <c r="S20" i="1" s="1"/>
  <c r="S21" i="1" s="1"/>
  <c r="O20" i="1"/>
  <c r="O21" i="1" s="1"/>
  <c r="R13" i="1"/>
  <c r="Q13" i="1"/>
  <c r="S26" i="18" l="1"/>
  <c r="R28" i="16"/>
  <c r="N27" i="16"/>
  <c r="Q25" i="1"/>
  <c r="Q26" i="1" s="1"/>
  <c r="G13" i="8"/>
  <c r="R25" i="1"/>
  <c r="R26" i="1" s="1"/>
  <c r="H13" i="8"/>
  <c r="H28" i="8" s="1"/>
  <c r="S27" i="18"/>
  <c r="S26" i="12"/>
  <c r="S27" i="12"/>
  <c r="R26" i="10"/>
  <c r="O27" i="10"/>
  <c r="S12" i="10"/>
  <c r="S24" i="10" s="1"/>
  <c r="S25" i="10" s="1"/>
  <c r="N27" i="10"/>
  <c r="P20" i="10"/>
  <c r="P27" i="10" s="1"/>
  <c r="P26" i="10"/>
  <c r="Q26" i="10"/>
  <c r="Q20" i="10"/>
  <c r="Q27" i="10" s="1"/>
  <c r="N26" i="10"/>
  <c r="O26" i="10"/>
  <c r="R20" i="10"/>
  <c r="R27" i="10" s="1"/>
  <c r="S13" i="16"/>
  <c r="S25" i="16" s="1"/>
  <c r="S26" i="16" s="1"/>
  <c r="P27" i="16"/>
  <c r="P21" i="16"/>
  <c r="P28" i="16" s="1"/>
  <c r="Q27" i="16"/>
  <c r="Q21" i="16"/>
  <c r="Q28" i="16" s="1"/>
  <c r="O21" i="16"/>
  <c r="O28" i="16" s="1"/>
  <c r="O27" i="16"/>
  <c r="S21" i="16"/>
  <c r="R27" i="16"/>
  <c r="N21" i="16"/>
  <c r="N28" i="16" s="1"/>
  <c r="R27" i="1"/>
  <c r="R28" i="1"/>
  <c r="Q21" i="1"/>
  <c r="Q28" i="1" s="1"/>
  <c r="Q27" i="1"/>
  <c r="P21" i="1"/>
  <c r="F15" i="1"/>
  <c r="F10" i="16"/>
  <c r="F9" i="16"/>
  <c r="F11" i="16"/>
  <c r="F13" i="16"/>
  <c r="F14" i="16"/>
  <c r="F7" i="16"/>
  <c r="F8" i="16"/>
  <c r="F6" i="1"/>
  <c r="F10" i="1"/>
  <c r="S6" i="1"/>
  <c r="I6" i="8" s="1"/>
  <c r="F7" i="1"/>
  <c r="F8" i="1"/>
  <c r="F9" i="1"/>
  <c r="F11" i="1"/>
  <c r="F12" i="1"/>
  <c r="S12" i="1" s="1"/>
  <c r="I12" i="8" s="1"/>
  <c r="F13" i="1"/>
  <c r="F14" i="1"/>
  <c r="S27" i="16" l="1"/>
  <c r="G25" i="8"/>
  <c r="G26" i="8" s="1"/>
  <c r="G27" i="8"/>
  <c r="H25" i="8"/>
  <c r="H26" i="8" s="1"/>
  <c r="H27" i="8"/>
  <c r="G28" i="8"/>
  <c r="S26" i="10"/>
  <c r="S27" i="10"/>
  <c r="S28" i="16"/>
  <c r="O13" i="1"/>
  <c r="E13" i="8" s="1"/>
  <c r="D13" i="8"/>
  <c r="S10" i="1"/>
  <c r="I10" i="8" s="1"/>
  <c r="P13" i="1"/>
  <c r="F13" i="8" s="1"/>
  <c r="S7" i="1"/>
  <c r="I7" i="8" s="1"/>
  <c r="S9" i="1"/>
  <c r="I9" i="8" s="1"/>
  <c r="S11" i="1"/>
  <c r="I11" i="8" s="1"/>
  <c r="D27" i="8" l="1"/>
  <c r="D25" i="8"/>
  <c r="D26" i="8" s="1"/>
  <c r="D28" i="8"/>
  <c r="F25" i="8"/>
  <c r="F26" i="8" s="1"/>
  <c r="F27" i="8"/>
  <c r="F28" i="8"/>
  <c r="E27" i="8"/>
  <c r="E25" i="8"/>
  <c r="E26" i="8" s="1"/>
  <c r="E28" i="8"/>
  <c r="N26" i="1"/>
  <c r="N28" i="1"/>
  <c r="N27" i="1"/>
  <c r="O25" i="1"/>
  <c r="O26" i="1" s="1"/>
  <c r="O28" i="1"/>
  <c r="O27" i="1"/>
  <c r="S8" i="1"/>
  <c r="I8" i="8" s="1"/>
  <c r="P28" i="1"/>
  <c r="P25" i="1"/>
  <c r="P26" i="1" s="1"/>
  <c r="P27" i="1"/>
  <c r="S13" i="1" l="1"/>
  <c r="I13" i="8" s="1"/>
  <c r="I27" i="8" s="1"/>
  <c r="S25" i="1" l="1"/>
  <c r="S26" i="1" s="1"/>
  <c r="S27" i="1"/>
  <c r="I28" i="8"/>
  <c r="S28" i="1"/>
  <c r="I25" i="8"/>
  <c r="I26" i="8" s="1"/>
</calcChain>
</file>

<file path=xl/sharedStrings.xml><?xml version="1.0" encoding="utf-8"?>
<sst xmlns="http://schemas.openxmlformats.org/spreadsheetml/2006/main" count="539" uniqueCount="168">
  <si>
    <t>Profesora: Ing. Jenny Ruiz</t>
  </si>
  <si>
    <t>Fecha</t>
  </si>
  <si>
    <t>Comienzo</t>
  </si>
  <si>
    <t>Fin</t>
  </si>
  <si>
    <t>Tiempo de Interupción</t>
  </si>
  <si>
    <t>∆ Tiempo</t>
  </si>
  <si>
    <t>Actividad</t>
  </si>
  <si>
    <t xml:space="preserve">Comentarios </t>
  </si>
  <si>
    <t>C</t>
  </si>
  <si>
    <t>U</t>
  </si>
  <si>
    <t>Clase: Proyecto Integrador</t>
  </si>
  <si>
    <t>Clase</t>
  </si>
  <si>
    <t>Clase de presentación</t>
  </si>
  <si>
    <t>Deber</t>
  </si>
  <si>
    <t>x</t>
  </si>
  <si>
    <t>Taller</t>
  </si>
  <si>
    <t>Practica</t>
  </si>
  <si>
    <t>Fecha/Tarea</t>
  </si>
  <si>
    <t>Clases</t>
  </si>
  <si>
    <t>Total</t>
  </si>
  <si>
    <t>D</t>
  </si>
  <si>
    <t>L</t>
  </si>
  <si>
    <t>M</t>
  </si>
  <si>
    <t>Mi</t>
  </si>
  <si>
    <t>J</t>
  </si>
  <si>
    <t>V</t>
  </si>
  <si>
    <t>S</t>
  </si>
  <si>
    <t>Totales</t>
  </si>
  <si>
    <t>Tiempos y medias del período</t>
  </si>
  <si>
    <t>Resumen de las semanas anteriores</t>
  </si>
  <si>
    <t>Med.</t>
  </si>
  <si>
    <t>Máx.</t>
  </si>
  <si>
    <t>Min.</t>
  </si>
  <si>
    <t xml:space="preserve">Numero de semanas (numero anterior +1): </t>
  </si>
  <si>
    <t>Resumen incluyendo la última semana</t>
  </si>
  <si>
    <t>Estudiante:</t>
  </si>
  <si>
    <t>Clase Introduccion</t>
  </si>
  <si>
    <t>Taller1</t>
  </si>
  <si>
    <t>Realizar el Taller 1, lectura y redaccion</t>
  </si>
  <si>
    <t>Alisson Nicole Clavijo Gutierrez</t>
  </si>
  <si>
    <t>Profesora: Ing. Dario Morales</t>
  </si>
  <si>
    <t>Clase: Desarrollo de Videojuegos</t>
  </si>
  <si>
    <t>Clase Tipo de Videojuegos</t>
  </si>
  <si>
    <t>Profesora: Ing. Manuel Pugarin</t>
  </si>
  <si>
    <t>Fecha: 09/11/2023</t>
  </si>
  <si>
    <t>Clase: Metodos Numericos</t>
  </si>
  <si>
    <t>Submatrices, Matrices por Bloques, Graficas</t>
  </si>
  <si>
    <t>Clase: Aplicaciones Moviles</t>
  </si>
  <si>
    <t>Fecha: 07/11/2023</t>
  </si>
  <si>
    <t>Examen</t>
  </si>
  <si>
    <t>Desarrollar la aplicacion movil para la conversion de monedas</t>
  </si>
  <si>
    <t>Introduccion a Android Studio</t>
  </si>
  <si>
    <t>Clase: Sistemas Operativos</t>
  </si>
  <si>
    <t>Profesora: Ing. Walter Fuertes</t>
  </si>
  <si>
    <t>Fecha: 06/11/2023</t>
  </si>
  <si>
    <t>Fecha:06/11/2023</t>
  </si>
  <si>
    <t>Estudiante:Alisson Nicole Clavijo Gutierrez</t>
  </si>
  <si>
    <t>Descargar y revisar el Sylabus</t>
  </si>
  <si>
    <t>Clase de Introduccion</t>
  </si>
  <si>
    <t>TallerenClase</t>
  </si>
  <si>
    <t>Formar Grupos de Trabajo y Discutir el tema de proyecto</t>
  </si>
  <si>
    <t>Explicacion del cuadernillo de Ingenieria</t>
  </si>
  <si>
    <t>Lecturas</t>
  </si>
  <si>
    <t>Lectura</t>
  </si>
  <si>
    <t>Libro PSP, capitulo 1 y 2</t>
  </si>
  <si>
    <t>Nombre: Alisson Clavijo</t>
  </si>
  <si>
    <t>Fecha:   De 06 al 18 de Noviembre</t>
  </si>
  <si>
    <t>Cuadernillo de Ingenieria seccion Aseguramiento de la calidad</t>
  </si>
  <si>
    <t>Clase de Presentacion y revision Sylabus</t>
  </si>
  <si>
    <t>Deber1</t>
  </si>
  <si>
    <t xml:space="preserve">biografıas de Richard Stall-
man y de Linux Torvalds </t>
  </si>
  <si>
    <t>Recursos del sistema computacional</t>
  </si>
  <si>
    <t>Laboratorio1</t>
  </si>
  <si>
    <t xml:space="preserve">Instalar y Crear una maquina virtual </t>
  </si>
  <si>
    <t>Terminar el laboratorio en Latex</t>
  </si>
  <si>
    <t>Evolucion historica de los Sistemas operativos, conferencia</t>
  </si>
  <si>
    <t>Laboratorio 2</t>
  </si>
  <si>
    <t>Comandos de Linux</t>
  </si>
  <si>
    <t>Cuadernillo de Ingenieria seccion Sistemas operativos</t>
  </si>
  <si>
    <t>Capitulo 1, 2, 3 de PSP</t>
  </si>
  <si>
    <t>Deber2</t>
  </si>
  <si>
    <t>DeberExtra</t>
  </si>
  <si>
    <t>Generaciones de las computadoras</t>
  </si>
  <si>
    <t>Taller o Laboratorio</t>
  </si>
  <si>
    <t xml:space="preserve">Laboratorio2 </t>
  </si>
  <si>
    <t>Deber3</t>
  </si>
  <si>
    <t>Terminar el laboratorio en Latex.</t>
  </si>
  <si>
    <t xml:space="preserve"> Bibliografia de Bill Gates y Steve Jobs.</t>
  </si>
  <si>
    <t>Clase de Presentacion, Introduccion  a los Videojuegos</t>
  </si>
  <si>
    <t>Tipo de Videojuegos, formar equipos de trabajo</t>
  </si>
  <si>
    <t>Idea de Videojuego para proyecto final</t>
  </si>
  <si>
    <t>Pensar de la Idea de Videojuego el Tipo de usuario y alcance</t>
  </si>
  <si>
    <t>Introduccion a Blender y sus funcionalidades</t>
  </si>
  <si>
    <t>En Blender diseñar algun objeto del mundo real</t>
  </si>
  <si>
    <t>Diseñar en Blender un personaje del videojuego</t>
  </si>
  <si>
    <t>Comandos de Mathlab, Octave</t>
  </si>
  <si>
    <t>Lectura de material de estudio y comandos</t>
  </si>
  <si>
    <t>Programacion de Scripts y funciones</t>
  </si>
  <si>
    <t>Profesora:  Ing. Doris Chicaiza</t>
  </si>
  <si>
    <t xml:space="preserve">Clase de Presentacion, Introduccion </t>
  </si>
  <si>
    <t>Investigacion de la evolucion de los sistemas operativos y moviles</t>
  </si>
  <si>
    <t>Tipo de Aplicaciones moviles</t>
  </si>
  <si>
    <t xml:space="preserve">Presentacion de 2 tipos de Apps de Ecuador </t>
  </si>
  <si>
    <t>Clase sobre el Ciclo de Vida Movil</t>
  </si>
  <si>
    <t>Desarrollar la aplicacion movil con los pasos del ciclo de vida</t>
  </si>
  <si>
    <t>Cuaderno Numero:</t>
  </si>
  <si>
    <t>Nombre del Ingeniero:</t>
  </si>
  <si>
    <t>Correo electrónico:</t>
  </si>
  <si>
    <t>anclavijo@espe.edu.ec</t>
  </si>
  <si>
    <t>Fecha de Apertura:</t>
  </si>
  <si>
    <t>Fecha Cierre:</t>
  </si>
  <si>
    <t>CUADERNO DE INGENIERIA</t>
  </si>
  <si>
    <t>UNIVERDIDAD DE LAS FUERZAS ARMADAS ESPE</t>
  </si>
  <si>
    <t>Nombre: Alisson Nicole Clavijo Gutierrez</t>
  </si>
  <si>
    <t>Fecha:   De 07 al 18 de Noviembre</t>
  </si>
  <si>
    <t>Fecha:   De 09 al 16 de Noviembre</t>
  </si>
  <si>
    <t>Fecha:   De 07 al 16 de Noviembre</t>
  </si>
  <si>
    <t>Normas ISO, Principios de gestion de Calidad</t>
  </si>
  <si>
    <t>Evaluación parcial U1</t>
  </si>
  <si>
    <t>Explicacion de Poly cam</t>
  </si>
  <si>
    <t>Taller de modeloa con Poly cam y Blender</t>
  </si>
  <si>
    <t>Taller de preguntas</t>
  </si>
  <si>
    <t>Clase clasificacion de los sistemas operativos</t>
  </si>
  <si>
    <t>Laboratorio 3</t>
  </si>
  <si>
    <t>Laboratorio 4</t>
  </si>
  <si>
    <t>Exposicion perfiles de proyecto</t>
  </si>
  <si>
    <t>Examen conjunto</t>
  </si>
  <si>
    <t>Revision de examenes</t>
  </si>
  <si>
    <t>Taller Programa y Plan de auditoria</t>
  </si>
  <si>
    <t>Terminar preguntas y Redactar el Perfil del Proyecto</t>
  </si>
  <si>
    <t>Correccion del examen conjunto</t>
  </si>
  <si>
    <t>Deber4</t>
  </si>
  <si>
    <t>Realizar ejercicios de For</t>
  </si>
  <si>
    <t>No hubo clases</t>
  </si>
  <si>
    <t>Clase de Recuperacion por semana</t>
  </si>
  <si>
    <t>Clase comandos de Linux, ejercicios</t>
  </si>
  <si>
    <t>Conjunta Teorica y Practica</t>
  </si>
  <si>
    <t>Realizar ejercicios de While</t>
  </si>
  <si>
    <t>Explicacion Blender</t>
  </si>
  <si>
    <t>Game Design Document</t>
  </si>
  <si>
    <t>Exposicion de Game Design DocumentGame Design Document</t>
  </si>
  <si>
    <t>Evaluacion Parcial 1</t>
  </si>
  <si>
    <t>Modelado de Personajes</t>
  </si>
  <si>
    <t>Comandos de Blender</t>
  </si>
  <si>
    <t>Taller Modelado Edificio</t>
  </si>
  <si>
    <t>Modelado Escenario</t>
  </si>
  <si>
    <t>Análisis GAME ENGINE</t>
  </si>
  <si>
    <t>Motores Graficos</t>
  </si>
  <si>
    <t>clase</t>
  </si>
  <si>
    <t>Metodo de Newton</t>
  </si>
  <si>
    <t xml:space="preserve">Metodo de Biseccion </t>
  </si>
  <si>
    <t>Clases teroria de error y ecuaciones no lineales</t>
  </si>
  <si>
    <t>clases de ecuaciones no lineales</t>
  </si>
  <si>
    <t>clases de ecuaciones no lineales, ejercicios</t>
  </si>
  <si>
    <t>Taller 1 parcial</t>
  </si>
  <si>
    <t xml:space="preserve">Prueba Virtual </t>
  </si>
  <si>
    <t>Deber 1 Parcial, 20 ejercicios</t>
  </si>
  <si>
    <t>Prueba parcial</t>
  </si>
  <si>
    <t>Metodos en Java</t>
  </si>
  <si>
    <t>Aplicacion para calcular la edad de las personas</t>
  </si>
  <si>
    <t>Laboratorio</t>
  </si>
  <si>
    <t>Laboratorio 1.1 Paso de Parametro y Controles Basicos</t>
  </si>
  <si>
    <t>Lección 1.2 Unidad I Práctica y teorica</t>
  </si>
  <si>
    <t>Modelado y diseño de aplicaciones moviles</t>
  </si>
  <si>
    <t>Diseño responsivo</t>
  </si>
  <si>
    <t>Aplicación responsiva y login</t>
  </si>
  <si>
    <t>Asignacion del proyecto grupo</t>
  </si>
  <si>
    <t>Conjunta, Teorica y Practica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</si>
</sst>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5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" fontId="0" fillId="4" borderId="9" xfId="0" applyNumberFormat="1" applyFill="1" applyBorder="1"/>
    <xf numFmtId="20" fontId="0" fillId="4" borderId="9" xfId="0" applyNumberFormat="1" applyFill="1" applyBorder="1"/>
    <xf numFmtId="0" fontId="0" fillId="4" borderId="9" xfId="0" applyFill="1" applyBorder="1"/>
    <xf numFmtId="0" fontId="0" fillId="5" borderId="3" xfId="0" applyFill="1" applyBorder="1"/>
    <xf numFmtId="16" fontId="0" fillId="3" borderId="9" xfId="0" applyNumberFormat="1" applyFill="1" applyBorder="1"/>
    <xf numFmtId="20" fontId="0" fillId="3" borderId="9" xfId="0" applyNumberFormat="1" applyFill="1" applyBorder="1"/>
    <xf numFmtId="0" fontId="0" fillId="3" borderId="9" xfId="0" applyFill="1" applyBorder="1"/>
    <xf numFmtId="0" fontId="0" fillId="3" borderId="9" xfId="0" applyFill="1" applyBorder="1" applyAlignment="1">
      <alignment vertical="center"/>
    </xf>
    <xf numFmtId="16" fontId="0" fillId="2" borderId="9" xfId="0" applyNumberFormat="1" applyFill="1" applyBorder="1"/>
    <xf numFmtId="20" fontId="0" fillId="2" borderId="9" xfId="0" applyNumberFormat="1" applyFill="1" applyBorder="1"/>
    <xf numFmtId="0" fontId="0" fillId="2" borderId="9" xfId="0" applyFill="1" applyBorder="1"/>
    <xf numFmtId="0" fontId="0" fillId="2" borderId="9" xfId="0" applyFill="1" applyBorder="1" applyAlignment="1">
      <alignment wrapText="1"/>
    </xf>
    <xf numFmtId="20" fontId="0" fillId="2" borderId="0" xfId="0" applyNumberFormat="1" applyFill="1"/>
    <xf numFmtId="16" fontId="0" fillId="6" borderId="9" xfId="0" applyNumberFormat="1" applyFill="1" applyBorder="1"/>
    <xf numFmtId="20" fontId="0" fillId="6" borderId="9" xfId="0" applyNumberFormat="1" applyFill="1" applyBorder="1"/>
    <xf numFmtId="0" fontId="0" fillId="6" borderId="9" xfId="0" applyFill="1" applyBorder="1"/>
    <xf numFmtId="16" fontId="0" fillId="7" borderId="9" xfId="0" applyNumberFormat="1" applyFill="1" applyBorder="1"/>
    <xf numFmtId="20" fontId="0" fillId="7" borderId="9" xfId="0" applyNumberFormat="1" applyFill="1" applyBorder="1"/>
    <xf numFmtId="0" fontId="0" fillId="7" borderId="9" xfId="0" applyFill="1" applyBorder="1"/>
    <xf numFmtId="0" fontId="0" fillId="2" borderId="3" xfId="0" applyFill="1" applyBorder="1"/>
    <xf numFmtId="0" fontId="0" fillId="3" borderId="3" xfId="0" applyFill="1" applyBorder="1"/>
    <xf numFmtId="0" fontId="0" fillId="7" borderId="3" xfId="0" applyFill="1" applyBorder="1"/>
    <xf numFmtId="16" fontId="0" fillId="8" borderId="9" xfId="0" applyNumberFormat="1" applyFill="1" applyBorder="1"/>
    <xf numFmtId="20" fontId="0" fillId="8" borderId="9" xfId="0" applyNumberFormat="1" applyFill="1" applyBorder="1"/>
    <xf numFmtId="0" fontId="0" fillId="8" borderId="9" xfId="0" applyFill="1" applyBorder="1"/>
    <xf numFmtId="16" fontId="0" fillId="9" borderId="9" xfId="0" applyNumberFormat="1" applyFill="1" applyBorder="1"/>
    <xf numFmtId="20" fontId="0" fillId="9" borderId="9" xfId="0" applyNumberFormat="1" applyFill="1" applyBorder="1"/>
    <xf numFmtId="0" fontId="0" fillId="9" borderId="9" xfId="0" applyFill="1" applyBorder="1"/>
    <xf numFmtId="0" fontId="0" fillId="6" borderId="3" xfId="0" applyFill="1" applyBorder="1"/>
    <xf numFmtId="0" fontId="0" fillId="0" borderId="3" xfId="0" applyFill="1" applyBorder="1"/>
    <xf numFmtId="0" fontId="0" fillId="0" borderId="3" xfId="0" applyFont="1" applyFill="1" applyBorder="1"/>
    <xf numFmtId="0" fontId="0" fillId="8" borderId="3" xfId="0" applyFill="1" applyBorder="1"/>
    <xf numFmtId="0" fontId="0" fillId="9" borderId="3" xfId="0" applyFont="1" applyFill="1" applyBorder="1"/>
    <xf numFmtId="16" fontId="0" fillId="10" borderId="9" xfId="0" applyNumberFormat="1" applyFill="1" applyBorder="1"/>
    <xf numFmtId="20" fontId="0" fillId="10" borderId="9" xfId="0" applyNumberFormat="1" applyFill="1" applyBorder="1"/>
    <xf numFmtId="0" fontId="0" fillId="10" borderId="9" xfId="0" applyFill="1" applyBorder="1"/>
    <xf numFmtId="16" fontId="0" fillId="11" borderId="9" xfId="0" applyNumberFormat="1" applyFill="1" applyBorder="1"/>
    <xf numFmtId="20" fontId="0" fillId="11" borderId="9" xfId="0" applyNumberFormat="1" applyFill="1" applyBorder="1"/>
    <xf numFmtId="0" fontId="0" fillId="11" borderId="9" xfId="0" applyFill="1" applyBorder="1"/>
    <xf numFmtId="0" fontId="0" fillId="11" borderId="3" xfId="0" applyFill="1" applyBorder="1"/>
    <xf numFmtId="0" fontId="0" fillId="10" borderId="3" xfId="0" applyFont="1" applyFill="1" applyBorder="1"/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3" xfId="0" applyBorder="1" applyAlignment="1">
      <alignment horizontal="left"/>
    </xf>
    <xf numFmtId="0" fontId="0" fillId="0" borderId="0" xfId="0" applyBorder="1" applyAlignment="1"/>
    <xf numFmtId="0" fontId="0" fillId="12" borderId="9" xfId="0" applyFill="1" applyBorder="1"/>
    <xf numFmtId="0" fontId="0" fillId="12" borderId="3" xfId="0" applyFill="1" applyBorder="1"/>
    <xf numFmtId="16" fontId="0" fillId="12" borderId="9" xfId="0" applyNumberFormat="1" applyFill="1" applyBorder="1"/>
    <xf numFmtId="20" fontId="0" fillId="12" borderId="9" xfId="0" applyNumberFormat="1" applyFill="1" applyBorder="1"/>
    <xf numFmtId="16" fontId="0" fillId="13" borderId="9" xfId="0" applyNumberFormat="1" applyFill="1" applyBorder="1"/>
    <xf numFmtId="20" fontId="0" fillId="13" borderId="9" xfId="0" applyNumberFormat="1" applyFill="1" applyBorder="1"/>
    <xf numFmtId="0" fontId="0" fillId="13" borderId="9" xfId="0" applyFill="1" applyBorder="1"/>
    <xf numFmtId="16" fontId="0" fillId="14" borderId="9" xfId="0" applyNumberFormat="1" applyFill="1" applyBorder="1"/>
    <xf numFmtId="20" fontId="0" fillId="14" borderId="9" xfId="0" applyNumberFormat="1" applyFill="1" applyBorder="1"/>
    <xf numFmtId="0" fontId="0" fillId="14" borderId="9" xfId="0" applyFill="1" applyBorder="1"/>
    <xf numFmtId="0" fontId="3" fillId="0" borderId="0" xfId="0" applyFont="1"/>
    <xf numFmtId="16" fontId="0" fillId="15" borderId="9" xfId="0" applyNumberFormat="1" applyFill="1" applyBorder="1"/>
    <xf numFmtId="20" fontId="0" fillId="15" borderId="9" xfId="0" applyNumberFormat="1" applyFill="1" applyBorder="1"/>
    <xf numFmtId="0" fontId="0" fillId="15" borderId="9" xfId="0" applyFill="1" applyBorder="1"/>
    <xf numFmtId="16" fontId="0" fillId="16" borderId="9" xfId="0" applyNumberFormat="1" applyFill="1" applyBorder="1"/>
    <xf numFmtId="20" fontId="0" fillId="16" borderId="9" xfId="0" applyNumberFormat="1" applyFill="1" applyBorder="1"/>
    <xf numFmtId="0" fontId="0" fillId="16" borderId="9" xfId="0" applyFill="1" applyBorder="1"/>
    <xf numFmtId="16" fontId="0" fillId="17" borderId="9" xfId="0" applyNumberFormat="1" applyFill="1" applyBorder="1"/>
    <xf numFmtId="0" fontId="0" fillId="17" borderId="9" xfId="0" applyFill="1" applyBorder="1"/>
    <xf numFmtId="20" fontId="0" fillId="17" borderId="9" xfId="0" applyNumberFormat="1" applyFill="1" applyBorder="1"/>
    <xf numFmtId="0" fontId="0" fillId="18" borderId="9" xfId="0" applyFill="1" applyBorder="1"/>
    <xf numFmtId="16" fontId="0" fillId="19" borderId="9" xfId="0" applyNumberFormat="1" applyFill="1" applyBorder="1"/>
    <xf numFmtId="20" fontId="0" fillId="19" borderId="9" xfId="0" applyNumberFormat="1" applyFill="1" applyBorder="1"/>
    <xf numFmtId="0" fontId="0" fillId="19" borderId="9" xfId="0" applyFill="1" applyBorder="1"/>
    <xf numFmtId="16" fontId="0" fillId="20" borderId="9" xfId="0" applyNumberFormat="1" applyFill="1" applyBorder="1"/>
    <xf numFmtId="0" fontId="0" fillId="20" borderId="9" xfId="0" applyFill="1" applyBorder="1"/>
    <xf numFmtId="0" fontId="0" fillId="21" borderId="9" xfId="0" applyFill="1" applyBorder="1"/>
    <xf numFmtId="20" fontId="0" fillId="20" borderId="9" xfId="0" applyNumberFormat="1" applyFill="1" applyBorder="1"/>
    <xf numFmtId="20" fontId="0" fillId="21" borderId="9" xfId="0" applyNumberFormat="1" applyFill="1" applyBorder="1"/>
    <xf numFmtId="16" fontId="0" fillId="16" borderId="28" xfId="0" applyNumberFormat="1" applyFill="1" applyBorder="1"/>
    <xf numFmtId="0" fontId="0" fillId="16" borderId="28" xfId="0" applyFill="1" applyBorder="1"/>
    <xf numFmtId="16" fontId="0" fillId="18" borderId="0" xfId="0" applyNumberFormat="1" applyFill="1" applyBorder="1"/>
    <xf numFmtId="20" fontId="0" fillId="18" borderId="0" xfId="0" applyNumberFormat="1" applyFill="1" applyBorder="1"/>
    <xf numFmtId="0" fontId="0" fillId="18" borderId="0" xfId="0" applyFill="1" applyBorder="1"/>
    <xf numFmtId="14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30" xfId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00FFFF"/>
      <color rgb="FF9999FF"/>
      <color rgb="FFFF99FF"/>
      <color rgb="FF3399FF"/>
      <color rgb="FF99FF66"/>
      <color rgb="FFFFCC66"/>
      <color rgb="FFFF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114300</xdr:rowOff>
    </xdr:to>
    <xdr:sp macro="" textlink="">
      <xdr:nvSpPr>
        <xdr:cNvPr id="2049" name="AutoShape 1" descr="Un... - Universidad de las Fuerzas Armadas ESPE Sede Latacunga">
          <a:extLst>
            <a:ext uri="{FF2B5EF4-FFF2-40B4-BE49-F238E27FC236}">
              <a16:creationId xmlns:a16="http://schemas.microsoft.com/office/drawing/2014/main" id="{81FA3C6F-CDAB-4EE3-9C8E-F7BA1874EC5D}"/>
            </a:ext>
          </a:extLst>
        </xdr:cNvPr>
        <xdr:cNvSpPr>
          <a:spLocks noChangeAspect="1" noChangeArrowheads="1"/>
        </xdr:cNvSpPr>
      </xdr:nvSpPr>
      <xdr:spPr bwMode="auto">
        <a:xfrm>
          <a:off x="22288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464868</xdr:colOff>
      <xdr:row>10</xdr:row>
      <xdr:rowOff>171451</xdr:rowOff>
    </xdr:from>
    <xdr:to>
      <xdr:col>3</xdr:col>
      <xdr:colOff>1522142</xdr:colOff>
      <xdr:row>16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9E579D-61A8-4BD0-BCE0-96C773F0F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2185" y="2053219"/>
          <a:ext cx="1057274" cy="1029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clavijo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475E-D8F8-4486-BA7F-97D1F03A927A}">
  <dimension ref="A1:G96"/>
  <sheetViews>
    <sheetView view="pageLayout" zoomScale="82" zoomScaleNormal="100" zoomScalePageLayoutView="82" workbookViewId="0">
      <selection activeCell="B16" sqref="B16"/>
    </sheetView>
  </sheetViews>
  <sheetFormatPr baseColWidth="10" defaultRowHeight="15" x14ac:dyDescent="0.25"/>
  <cols>
    <col min="1" max="1" width="10" customWidth="1"/>
    <col min="2" max="2" width="9.140625" customWidth="1"/>
    <col min="3" max="3" width="10.5703125" customWidth="1"/>
    <col min="4" max="4" width="31.42578125" customWidth="1"/>
    <col min="5" max="5" width="6.7109375" customWidth="1"/>
    <col min="6" max="6" width="10.28515625" customWidth="1"/>
    <col min="7" max="7" width="10.140625" customWidth="1"/>
  </cols>
  <sheetData>
    <row r="1" spans="1:7" x14ac:dyDescent="0.25">
      <c r="A1" s="72"/>
      <c r="B1" s="73"/>
      <c r="C1" s="73"/>
      <c r="D1" s="73"/>
      <c r="E1" s="73"/>
      <c r="F1" s="73"/>
      <c r="G1" s="22"/>
    </row>
    <row r="2" spans="1:7" x14ac:dyDescent="0.25">
      <c r="A2" s="67"/>
      <c r="B2" s="68"/>
      <c r="C2" s="68"/>
      <c r="D2" s="68"/>
      <c r="E2" s="112" t="s">
        <v>105</v>
      </c>
      <c r="F2" s="112"/>
      <c r="G2" s="74">
        <v>1</v>
      </c>
    </row>
    <row r="3" spans="1:7" x14ac:dyDescent="0.25">
      <c r="A3" s="67"/>
      <c r="B3" s="68"/>
      <c r="C3" s="68"/>
      <c r="D3" s="68"/>
      <c r="E3" s="68"/>
      <c r="F3" s="68"/>
      <c r="G3" s="70"/>
    </row>
    <row r="4" spans="1:7" x14ac:dyDescent="0.25">
      <c r="A4" s="67"/>
      <c r="B4" s="68"/>
      <c r="C4" s="68"/>
      <c r="D4" s="68"/>
      <c r="E4" s="68"/>
      <c r="F4" s="68"/>
      <c r="G4" s="70"/>
    </row>
    <row r="5" spans="1:7" x14ac:dyDescent="0.25">
      <c r="A5" s="67"/>
      <c r="B5" s="68"/>
      <c r="C5" s="68"/>
      <c r="D5" s="68"/>
      <c r="E5" s="68"/>
      <c r="F5" s="68"/>
      <c r="G5" s="70"/>
    </row>
    <row r="6" spans="1:7" ht="15" customHeight="1" x14ac:dyDescent="0.25">
      <c r="A6" s="67"/>
      <c r="B6" s="68"/>
      <c r="C6" s="113" t="s">
        <v>111</v>
      </c>
      <c r="D6" s="113"/>
      <c r="E6" s="113"/>
      <c r="F6" s="68"/>
      <c r="G6" s="70"/>
    </row>
    <row r="7" spans="1:7" ht="15" customHeight="1" x14ac:dyDescent="0.25">
      <c r="A7" s="67"/>
      <c r="B7" s="68"/>
      <c r="C7" s="113"/>
      <c r="D7" s="113"/>
      <c r="E7" s="113"/>
      <c r="F7" s="68"/>
      <c r="G7" s="70"/>
    </row>
    <row r="8" spans="1:7" ht="16.5" customHeight="1" x14ac:dyDescent="0.25">
      <c r="A8" s="67"/>
      <c r="B8" s="68"/>
      <c r="C8" s="114" t="s">
        <v>112</v>
      </c>
      <c r="D8" s="114"/>
      <c r="E8" s="114"/>
      <c r="F8" s="68"/>
      <c r="G8" s="70"/>
    </row>
    <row r="9" spans="1:7" x14ac:dyDescent="0.25">
      <c r="A9" s="67"/>
      <c r="B9" s="68"/>
      <c r="C9" s="114"/>
      <c r="D9" s="114"/>
      <c r="E9" s="114"/>
      <c r="F9" s="68"/>
      <c r="G9" s="70"/>
    </row>
    <row r="10" spans="1:7" x14ac:dyDescent="0.25">
      <c r="A10" s="67"/>
      <c r="B10" s="68"/>
      <c r="C10" s="75"/>
      <c r="D10" s="75"/>
      <c r="E10" s="68"/>
      <c r="F10" s="68"/>
      <c r="G10" s="70"/>
    </row>
    <row r="11" spans="1:7" x14ac:dyDescent="0.25">
      <c r="A11" s="67"/>
      <c r="B11" s="68"/>
      <c r="C11" s="68"/>
      <c r="D11" s="68"/>
      <c r="E11" s="68"/>
      <c r="F11" s="68"/>
      <c r="G11" s="70"/>
    </row>
    <row r="12" spans="1:7" x14ac:dyDescent="0.25">
      <c r="A12" s="67"/>
      <c r="B12" s="68"/>
      <c r="C12" s="68"/>
      <c r="D12" s="68"/>
      <c r="E12" s="68"/>
      <c r="F12" s="68"/>
      <c r="G12" s="70"/>
    </row>
    <row r="13" spans="1:7" x14ac:dyDescent="0.25">
      <c r="A13" s="67"/>
      <c r="B13" s="68"/>
      <c r="C13" s="68"/>
      <c r="D13" s="68"/>
      <c r="E13" s="68"/>
      <c r="F13" s="68"/>
      <c r="G13" s="70"/>
    </row>
    <row r="14" spans="1:7" x14ac:dyDescent="0.25">
      <c r="A14" s="67"/>
      <c r="B14" s="68"/>
      <c r="C14" s="68"/>
      <c r="D14" s="68"/>
      <c r="E14" s="68"/>
      <c r="F14" s="68"/>
      <c r="G14" s="70"/>
    </row>
    <row r="15" spans="1:7" x14ac:dyDescent="0.25">
      <c r="A15" s="67"/>
      <c r="B15" s="68"/>
      <c r="C15" s="68"/>
      <c r="D15" s="68"/>
      <c r="E15" s="68"/>
      <c r="F15" s="68"/>
      <c r="G15" s="70"/>
    </row>
    <row r="16" spans="1:7" x14ac:dyDescent="0.25">
      <c r="A16" s="67"/>
      <c r="B16" s="68"/>
      <c r="C16" s="68"/>
      <c r="D16" s="68"/>
      <c r="E16" s="68"/>
      <c r="F16" s="68"/>
      <c r="G16" s="70"/>
    </row>
    <row r="17" spans="1:7" x14ac:dyDescent="0.25">
      <c r="A17" s="67"/>
      <c r="B17" s="68"/>
      <c r="C17" s="68"/>
      <c r="D17" s="68"/>
      <c r="E17" s="68"/>
      <c r="F17" s="68"/>
      <c r="G17" s="70"/>
    </row>
    <row r="18" spans="1:7" x14ac:dyDescent="0.25">
      <c r="A18" s="67"/>
      <c r="B18" s="68"/>
      <c r="C18" s="68"/>
      <c r="D18" s="68"/>
      <c r="E18" s="68"/>
      <c r="F18" s="68"/>
      <c r="G18" s="70"/>
    </row>
    <row r="19" spans="1:7" x14ac:dyDescent="0.25">
      <c r="A19" s="67"/>
      <c r="B19" s="68"/>
      <c r="C19" s="68"/>
      <c r="D19" s="68"/>
      <c r="E19" s="68"/>
      <c r="F19" s="68"/>
      <c r="G19" s="70"/>
    </row>
    <row r="20" spans="1:7" x14ac:dyDescent="0.25">
      <c r="A20" s="67"/>
      <c r="B20" s="68" t="s">
        <v>106</v>
      </c>
      <c r="C20" s="68"/>
      <c r="D20" s="111" t="s">
        <v>39</v>
      </c>
      <c r="E20" s="111"/>
      <c r="F20" s="68"/>
      <c r="G20" s="70"/>
    </row>
    <row r="21" spans="1:7" x14ac:dyDescent="0.25">
      <c r="A21" s="67"/>
      <c r="B21" s="68"/>
      <c r="C21" s="68"/>
      <c r="D21" s="68"/>
      <c r="E21" s="68"/>
      <c r="F21" s="68"/>
      <c r="G21" s="70"/>
    </row>
    <row r="22" spans="1:7" x14ac:dyDescent="0.25">
      <c r="A22" s="67"/>
      <c r="B22" s="68"/>
      <c r="C22" s="68"/>
      <c r="D22" s="68"/>
      <c r="E22" s="68"/>
      <c r="F22" s="68"/>
      <c r="G22" s="70"/>
    </row>
    <row r="23" spans="1:7" x14ac:dyDescent="0.25">
      <c r="A23" s="67"/>
      <c r="B23" s="68" t="s">
        <v>107</v>
      </c>
      <c r="C23" s="68"/>
      <c r="D23" s="115" t="s">
        <v>108</v>
      </c>
      <c r="E23" s="115"/>
      <c r="F23" s="68"/>
      <c r="G23" s="70"/>
    </row>
    <row r="24" spans="1:7" x14ac:dyDescent="0.25">
      <c r="A24" s="67"/>
      <c r="B24" s="68"/>
      <c r="C24" s="68"/>
      <c r="D24" s="68"/>
      <c r="E24" s="68"/>
      <c r="F24" s="68"/>
      <c r="G24" s="70"/>
    </row>
    <row r="25" spans="1:7" x14ac:dyDescent="0.25">
      <c r="A25" s="67"/>
      <c r="B25" s="68"/>
      <c r="C25" s="68"/>
      <c r="D25" s="68"/>
      <c r="E25" s="68"/>
      <c r="F25" s="68"/>
      <c r="G25" s="70"/>
    </row>
    <row r="26" spans="1:7" x14ac:dyDescent="0.25">
      <c r="A26" s="67"/>
      <c r="B26" s="68"/>
      <c r="C26" s="68"/>
      <c r="D26" s="68"/>
      <c r="E26" s="68"/>
      <c r="F26" s="68"/>
      <c r="G26" s="70"/>
    </row>
    <row r="27" spans="1:7" x14ac:dyDescent="0.25">
      <c r="A27" s="67"/>
      <c r="B27" s="68"/>
      <c r="C27" s="68"/>
      <c r="D27" s="68"/>
      <c r="E27" s="68"/>
      <c r="F27" s="68"/>
      <c r="G27" s="70"/>
    </row>
    <row r="28" spans="1:7" x14ac:dyDescent="0.25">
      <c r="A28" s="67"/>
      <c r="B28" s="68"/>
      <c r="C28" s="68"/>
      <c r="D28" s="68"/>
      <c r="E28" s="68"/>
      <c r="F28" s="68"/>
      <c r="G28" s="70"/>
    </row>
    <row r="29" spans="1:7" x14ac:dyDescent="0.25">
      <c r="A29" s="67"/>
      <c r="B29" s="68"/>
      <c r="C29" s="68"/>
      <c r="D29" s="68"/>
      <c r="E29" s="68"/>
      <c r="F29" s="68"/>
      <c r="G29" s="70"/>
    </row>
    <row r="30" spans="1:7" x14ac:dyDescent="0.25">
      <c r="A30" s="67"/>
      <c r="B30" s="68"/>
      <c r="C30" s="68"/>
      <c r="D30" s="68"/>
      <c r="E30" s="68"/>
      <c r="F30" s="68"/>
      <c r="G30" s="70"/>
    </row>
    <row r="31" spans="1:7" x14ac:dyDescent="0.25">
      <c r="A31" s="67"/>
      <c r="B31" s="68"/>
      <c r="C31" s="68"/>
      <c r="D31" s="68"/>
      <c r="E31" s="68"/>
      <c r="F31" s="68"/>
      <c r="G31" s="70"/>
    </row>
    <row r="32" spans="1:7" x14ac:dyDescent="0.25">
      <c r="A32" s="67"/>
      <c r="B32" s="68"/>
      <c r="C32" s="68"/>
      <c r="D32" s="68"/>
      <c r="E32" s="68"/>
      <c r="F32" s="68"/>
      <c r="G32" s="70"/>
    </row>
    <row r="33" spans="1:7" x14ac:dyDescent="0.25">
      <c r="A33" s="67"/>
      <c r="B33" s="68"/>
      <c r="C33" s="68"/>
      <c r="D33" s="68"/>
      <c r="E33" s="68"/>
      <c r="F33" s="68"/>
      <c r="G33" s="70"/>
    </row>
    <row r="34" spans="1:7" x14ac:dyDescent="0.25">
      <c r="A34" s="67"/>
      <c r="B34" s="68"/>
      <c r="C34" s="68"/>
      <c r="D34" s="68"/>
      <c r="E34" s="68"/>
      <c r="F34" s="68"/>
      <c r="G34" s="70"/>
    </row>
    <row r="35" spans="1:7" x14ac:dyDescent="0.25">
      <c r="A35" s="67"/>
      <c r="B35" s="68"/>
      <c r="C35" s="68"/>
      <c r="D35" s="68"/>
      <c r="E35" s="68"/>
      <c r="F35" s="68"/>
      <c r="G35" s="70"/>
    </row>
    <row r="36" spans="1:7" x14ac:dyDescent="0.25">
      <c r="A36" s="67"/>
      <c r="B36" s="68" t="s">
        <v>109</v>
      </c>
      <c r="C36" s="68"/>
      <c r="D36" s="110">
        <v>45236</v>
      </c>
      <c r="E36" s="110"/>
      <c r="F36" s="68"/>
      <c r="G36" s="70"/>
    </row>
    <row r="37" spans="1:7" x14ac:dyDescent="0.25">
      <c r="A37" s="67"/>
      <c r="B37" s="68"/>
      <c r="C37" s="68"/>
      <c r="D37" s="68"/>
      <c r="E37" s="68"/>
      <c r="F37" s="68"/>
      <c r="G37" s="70"/>
    </row>
    <row r="38" spans="1:7" x14ac:dyDescent="0.25">
      <c r="A38" s="67"/>
      <c r="B38" s="68" t="s">
        <v>110</v>
      </c>
      <c r="C38" s="68"/>
      <c r="D38" s="111"/>
      <c r="E38" s="111"/>
      <c r="F38" s="68"/>
      <c r="G38" s="70"/>
    </row>
    <row r="39" spans="1:7" x14ac:dyDescent="0.25">
      <c r="A39" s="67"/>
      <c r="B39" s="68"/>
      <c r="C39" s="68"/>
      <c r="D39" s="68"/>
      <c r="E39" s="68"/>
      <c r="F39" s="68"/>
      <c r="G39" s="70"/>
    </row>
    <row r="40" spans="1:7" x14ac:dyDescent="0.25">
      <c r="A40" s="67"/>
      <c r="B40" s="68"/>
      <c r="C40" s="68"/>
      <c r="D40" s="68"/>
      <c r="E40" s="68"/>
      <c r="F40" s="68"/>
      <c r="G40" s="70"/>
    </row>
    <row r="41" spans="1:7" x14ac:dyDescent="0.25">
      <c r="A41" s="67"/>
      <c r="B41" s="68"/>
      <c r="C41" s="68"/>
      <c r="D41" s="68"/>
      <c r="E41" s="68"/>
      <c r="F41" s="68"/>
      <c r="G41" s="70"/>
    </row>
    <row r="42" spans="1:7" x14ac:dyDescent="0.25">
      <c r="A42" s="67"/>
      <c r="B42" s="68"/>
      <c r="C42" s="68"/>
      <c r="D42" s="68"/>
      <c r="E42" s="68"/>
      <c r="F42" s="68"/>
      <c r="G42" s="70"/>
    </row>
    <row r="43" spans="1:7" x14ac:dyDescent="0.25">
      <c r="A43" s="67"/>
      <c r="B43" s="68"/>
      <c r="C43" s="68"/>
      <c r="D43" s="68"/>
      <c r="E43" s="68"/>
      <c r="F43" s="68"/>
      <c r="G43" s="70"/>
    </row>
    <row r="44" spans="1:7" x14ac:dyDescent="0.25">
      <c r="A44" s="67"/>
      <c r="B44" s="68"/>
      <c r="C44" s="68"/>
      <c r="D44" s="68"/>
      <c r="E44" s="68"/>
      <c r="F44" s="68"/>
      <c r="G44" s="70"/>
    </row>
    <row r="45" spans="1:7" x14ac:dyDescent="0.25">
      <c r="A45" s="69"/>
      <c r="B45" s="66"/>
      <c r="C45" s="66"/>
      <c r="D45" s="66"/>
      <c r="E45" s="66"/>
      <c r="F45" s="66"/>
      <c r="G45" s="71"/>
    </row>
    <row r="46" spans="1:7" x14ac:dyDescent="0.25">
      <c r="A46" s="68"/>
      <c r="B46" s="68"/>
      <c r="C46" s="68"/>
      <c r="D46" s="68"/>
      <c r="E46" s="68"/>
      <c r="F46" s="68"/>
      <c r="G46" s="68"/>
    </row>
    <row r="47" spans="1:7" x14ac:dyDescent="0.25">
      <c r="A47" s="68"/>
      <c r="B47" s="68"/>
      <c r="C47" s="68"/>
      <c r="D47" s="68"/>
      <c r="E47" s="68"/>
      <c r="F47" s="68"/>
      <c r="G47" s="68"/>
    </row>
    <row r="48" spans="1:7" x14ac:dyDescent="0.25">
      <c r="A48" s="68"/>
      <c r="B48" s="68"/>
      <c r="C48" s="68"/>
      <c r="D48" s="68"/>
      <c r="E48" s="68"/>
      <c r="F48" s="68"/>
      <c r="G48" s="68"/>
    </row>
    <row r="49" spans="1:7" x14ac:dyDescent="0.25">
      <c r="A49" s="68"/>
      <c r="B49" s="68"/>
      <c r="C49" s="68"/>
      <c r="D49" s="68"/>
      <c r="E49" s="68"/>
      <c r="F49" s="68"/>
      <c r="G49" s="68"/>
    </row>
    <row r="50" spans="1:7" x14ac:dyDescent="0.25">
      <c r="A50" s="68"/>
      <c r="B50" s="68"/>
      <c r="C50" s="68"/>
      <c r="D50" s="68"/>
      <c r="E50" s="68"/>
      <c r="F50" s="68"/>
      <c r="G50" s="68"/>
    </row>
    <row r="51" spans="1:7" x14ac:dyDescent="0.25">
      <c r="A51" s="68"/>
      <c r="B51" s="68"/>
      <c r="C51" s="68"/>
      <c r="D51" s="68"/>
      <c r="E51" s="68"/>
      <c r="F51" s="68"/>
      <c r="G51" s="68"/>
    </row>
    <row r="52" spans="1:7" x14ac:dyDescent="0.25">
      <c r="A52" s="68"/>
      <c r="B52" s="68"/>
      <c r="C52" s="68"/>
      <c r="D52" s="68"/>
      <c r="E52" s="68"/>
      <c r="F52" s="68"/>
      <c r="G52" s="68"/>
    </row>
    <row r="53" spans="1:7" x14ac:dyDescent="0.25">
      <c r="A53" s="68"/>
      <c r="B53" s="68"/>
      <c r="C53" s="68"/>
      <c r="D53" s="68"/>
      <c r="E53" s="68"/>
      <c r="F53" s="68"/>
      <c r="G53" s="68"/>
    </row>
    <row r="54" spans="1:7" x14ac:dyDescent="0.25">
      <c r="A54" s="68"/>
      <c r="B54" s="68"/>
      <c r="C54" s="68"/>
      <c r="D54" s="68"/>
      <c r="E54" s="68"/>
      <c r="F54" s="68"/>
      <c r="G54" s="68"/>
    </row>
    <row r="55" spans="1:7" x14ac:dyDescent="0.25">
      <c r="A55" s="68"/>
      <c r="B55" s="68"/>
      <c r="C55" s="68"/>
      <c r="D55" s="68"/>
      <c r="E55" s="68"/>
      <c r="F55" s="68"/>
      <c r="G55" s="68"/>
    </row>
    <row r="56" spans="1:7" x14ac:dyDescent="0.25">
      <c r="A56" s="68"/>
      <c r="B56" s="68"/>
      <c r="C56" s="68"/>
      <c r="D56" s="68"/>
      <c r="E56" s="68"/>
      <c r="F56" s="68"/>
      <c r="G56" s="68"/>
    </row>
    <row r="57" spans="1:7" x14ac:dyDescent="0.25">
      <c r="A57" s="68"/>
      <c r="B57" s="68"/>
      <c r="C57" s="68"/>
      <c r="D57" s="68"/>
      <c r="E57" s="68"/>
      <c r="F57" s="68"/>
      <c r="G57" s="68"/>
    </row>
    <row r="58" spans="1:7" x14ac:dyDescent="0.25">
      <c r="A58" s="68"/>
      <c r="B58" s="68"/>
      <c r="C58" s="68"/>
      <c r="D58" s="68"/>
      <c r="E58" s="68"/>
      <c r="F58" s="68"/>
      <c r="G58" s="68"/>
    </row>
    <row r="59" spans="1:7" x14ac:dyDescent="0.25">
      <c r="A59" s="68"/>
      <c r="B59" s="68"/>
      <c r="C59" s="68"/>
      <c r="D59" s="68"/>
      <c r="E59" s="68"/>
      <c r="F59" s="68"/>
      <c r="G59" s="68"/>
    </row>
    <row r="60" spans="1:7" x14ac:dyDescent="0.25">
      <c r="A60" s="68"/>
      <c r="B60" s="68"/>
      <c r="C60" s="68"/>
      <c r="D60" s="68"/>
      <c r="E60" s="68"/>
      <c r="F60" s="68"/>
      <c r="G60" s="68"/>
    </row>
    <row r="61" spans="1:7" x14ac:dyDescent="0.25">
      <c r="A61" s="68"/>
      <c r="B61" s="68"/>
      <c r="C61" s="68"/>
      <c r="D61" s="68"/>
      <c r="E61" s="68"/>
      <c r="F61" s="68"/>
      <c r="G61" s="68"/>
    </row>
    <row r="62" spans="1:7" x14ac:dyDescent="0.25">
      <c r="A62" s="68"/>
      <c r="B62" s="68"/>
      <c r="C62" s="68"/>
      <c r="D62" s="68"/>
      <c r="E62" s="68"/>
      <c r="F62" s="68"/>
      <c r="G62" s="68"/>
    </row>
    <row r="63" spans="1:7" x14ac:dyDescent="0.25">
      <c r="A63" s="68"/>
      <c r="B63" s="68"/>
      <c r="C63" s="68"/>
      <c r="D63" s="68"/>
      <c r="E63" s="68"/>
      <c r="F63" s="68"/>
      <c r="G63" s="68"/>
    </row>
    <row r="64" spans="1:7" x14ac:dyDescent="0.25">
      <c r="A64" s="68"/>
      <c r="B64" s="68"/>
      <c r="C64" s="68"/>
      <c r="D64" s="68"/>
      <c r="E64" s="68"/>
      <c r="F64" s="68"/>
      <c r="G64" s="68"/>
    </row>
    <row r="65" spans="1:7" x14ac:dyDescent="0.25">
      <c r="A65" s="68"/>
      <c r="B65" s="68"/>
      <c r="C65" s="68"/>
      <c r="D65" s="68"/>
      <c r="E65" s="68"/>
      <c r="F65" s="68"/>
      <c r="G65" s="68"/>
    </row>
    <row r="66" spans="1:7" x14ac:dyDescent="0.25">
      <c r="A66" s="68"/>
      <c r="B66" s="68"/>
      <c r="C66" s="68"/>
      <c r="D66" s="68"/>
      <c r="E66" s="68"/>
      <c r="F66" s="68"/>
      <c r="G66" s="68"/>
    </row>
    <row r="67" spans="1:7" x14ac:dyDescent="0.25">
      <c r="A67" s="68"/>
      <c r="B67" s="68"/>
      <c r="C67" s="68"/>
      <c r="D67" s="68"/>
      <c r="E67" s="68"/>
      <c r="F67" s="68"/>
      <c r="G67" s="68"/>
    </row>
    <row r="68" spans="1:7" x14ac:dyDescent="0.25">
      <c r="A68" s="68"/>
      <c r="B68" s="68"/>
      <c r="C68" s="68"/>
      <c r="D68" s="68"/>
      <c r="E68" s="68"/>
      <c r="F68" s="68"/>
      <c r="G68" s="68"/>
    </row>
    <row r="69" spans="1:7" x14ac:dyDescent="0.25">
      <c r="A69" s="68"/>
      <c r="B69" s="68"/>
      <c r="C69" s="68"/>
      <c r="D69" s="68"/>
      <c r="E69" s="68"/>
      <c r="F69" s="68"/>
      <c r="G69" s="68"/>
    </row>
    <row r="70" spans="1:7" x14ac:dyDescent="0.25">
      <c r="A70" s="68"/>
      <c r="B70" s="68"/>
      <c r="C70" s="68"/>
      <c r="D70" s="68"/>
      <c r="E70" s="68"/>
      <c r="F70" s="68"/>
      <c r="G70" s="68"/>
    </row>
    <row r="71" spans="1:7" x14ac:dyDescent="0.25">
      <c r="A71" s="68"/>
      <c r="B71" s="68"/>
      <c r="C71" s="68"/>
      <c r="D71" s="68"/>
      <c r="E71" s="68"/>
      <c r="F71" s="68"/>
      <c r="G71" s="68"/>
    </row>
    <row r="72" spans="1:7" x14ac:dyDescent="0.25">
      <c r="A72" s="68"/>
      <c r="B72" s="68"/>
      <c r="C72" s="68"/>
      <c r="D72" s="68"/>
      <c r="E72" s="68"/>
      <c r="F72" s="68"/>
      <c r="G72" s="68"/>
    </row>
    <row r="73" spans="1:7" x14ac:dyDescent="0.25">
      <c r="A73" s="68"/>
      <c r="B73" s="68"/>
      <c r="C73" s="68"/>
      <c r="D73" s="68"/>
      <c r="E73" s="68"/>
      <c r="F73" s="68"/>
      <c r="G73" s="68"/>
    </row>
    <row r="74" spans="1:7" x14ac:dyDescent="0.25">
      <c r="A74" s="68"/>
      <c r="B74" s="68"/>
      <c r="C74" s="68"/>
      <c r="D74" s="68"/>
      <c r="E74" s="68"/>
      <c r="F74" s="68"/>
      <c r="G74" s="68"/>
    </row>
    <row r="75" spans="1:7" x14ac:dyDescent="0.25">
      <c r="A75" s="68"/>
      <c r="B75" s="68"/>
      <c r="C75" s="68"/>
      <c r="D75" s="68"/>
      <c r="E75" s="68"/>
      <c r="F75" s="68"/>
      <c r="G75" s="68"/>
    </row>
    <row r="76" spans="1:7" x14ac:dyDescent="0.25">
      <c r="A76" s="68"/>
      <c r="B76" s="68"/>
      <c r="C76" s="68"/>
      <c r="D76" s="68"/>
      <c r="E76" s="68"/>
      <c r="F76" s="68"/>
      <c r="G76" s="68"/>
    </row>
    <row r="77" spans="1:7" x14ac:dyDescent="0.25">
      <c r="A77" s="68"/>
      <c r="B77" s="68"/>
      <c r="C77" s="68"/>
      <c r="D77" s="68"/>
      <c r="E77" s="68"/>
      <c r="F77" s="68"/>
      <c r="G77" s="68"/>
    </row>
    <row r="78" spans="1:7" x14ac:dyDescent="0.25">
      <c r="A78" s="68"/>
      <c r="B78" s="68"/>
      <c r="C78" s="68"/>
      <c r="D78" s="68"/>
      <c r="E78" s="68"/>
      <c r="F78" s="68"/>
      <c r="G78" s="68"/>
    </row>
    <row r="79" spans="1:7" x14ac:dyDescent="0.25">
      <c r="A79" s="68"/>
      <c r="B79" s="68"/>
      <c r="C79" s="68"/>
      <c r="D79" s="68"/>
      <c r="E79" s="68"/>
      <c r="F79" s="68"/>
      <c r="G79" s="68"/>
    </row>
    <row r="80" spans="1:7" x14ac:dyDescent="0.25">
      <c r="A80" s="68"/>
      <c r="B80" s="68"/>
      <c r="C80" s="68"/>
      <c r="D80" s="68"/>
      <c r="E80" s="68"/>
      <c r="F80" s="68"/>
      <c r="G80" s="68"/>
    </row>
    <row r="81" spans="1:7" x14ac:dyDescent="0.25">
      <c r="A81" s="68"/>
      <c r="B81" s="68"/>
      <c r="C81" s="68"/>
      <c r="D81" s="68"/>
      <c r="E81" s="68"/>
      <c r="F81" s="68"/>
      <c r="G81" s="68"/>
    </row>
    <row r="82" spans="1:7" x14ac:dyDescent="0.25">
      <c r="A82" s="68"/>
      <c r="B82" s="68"/>
      <c r="C82" s="68"/>
      <c r="D82" s="68"/>
      <c r="E82" s="68"/>
      <c r="F82" s="68"/>
      <c r="G82" s="68"/>
    </row>
    <row r="83" spans="1:7" x14ac:dyDescent="0.25">
      <c r="A83" s="68"/>
      <c r="B83" s="68"/>
      <c r="C83" s="68"/>
      <c r="D83" s="68"/>
      <c r="E83" s="68"/>
      <c r="F83" s="68"/>
      <c r="G83" s="68"/>
    </row>
    <row r="84" spans="1:7" x14ac:dyDescent="0.25">
      <c r="A84" s="68"/>
      <c r="B84" s="68"/>
      <c r="C84" s="68"/>
      <c r="D84" s="68"/>
      <c r="E84" s="68"/>
      <c r="F84" s="68"/>
      <c r="G84" s="68"/>
    </row>
    <row r="85" spans="1:7" x14ac:dyDescent="0.25">
      <c r="A85" s="68"/>
      <c r="B85" s="68"/>
      <c r="C85" s="68"/>
      <c r="D85" s="68"/>
      <c r="E85" s="68"/>
      <c r="F85" s="68"/>
      <c r="G85" s="68"/>
    </row>
    <row r="86" spans="1:7" x14ac:dyDescent="0.25">
      <c r="A86" s="68"/>
      <c r="B86" s="68"/>
      <c r="C86" s="68"/>
      <c r="D86" s="68"/>
      <c r="E86" s="68"/>
      <c r="F86" s="68"/>
      <c r="G86" s="68"/>
    </row>
    <row r="87" spans="1:7" x14ac:dyDescent="0.25">
      <c r="A87" s="68"/>
      <c r="B87" s="68"/>
      <c r="C87" s="68"/>
      <c r="D87" s="68"/>
      <c r="E87" s="68"/>
      <c r="F87" s="68"/>
      <c r="G87" s="68"/>
    </row>
    <row r="88" spans="1:7" x14ac:dyDescent="0.25">
      <c r="A88" s="68"/>
      <c r="B88" s="68"/>
      <c r="C88" s="68"/>
      <c r="D88" s="68"/>
      <c r="E88" s="68"/>
      <c r="F88" s="68"/>
      <c r="G88" s="68"/>
    </row>
    <row r="89" spans="1:7" x14ac:dyDescent="0.25">
      <c r="A89" s="68"/>
      <c r="B89" s="68"/>
      <c r="C89" s="68"/>
      <c r="D89" s="68"/>
      <c r="E89" s="68"/>
      <c r="F89" s="68"/>
      <c r="G89" s="68"/>
    </row>
    <row r="90" spans="1:7" x14ac:dyDescent="0.25">
      <c r="A90" s="68"/>
      <c r="B90" s="68"/>
      <c r="C90" s="68"/>
      <c r="D90" s="68"/>
      <c r="E90" s="68"/>
      <c r="F90" s="68"/>
      <c r="G90" s="68"/>
    </row>
    <row r="91" spans="1:7" x14ac:dyDescent="0.25">
      <c r="A91" s="68"/>
      <c r="B91" s="68"/>
      <c r="C91" s="68"/>
      <c r="D91" s="68"/>
      <c r="E91" s="68"/>
      <c r="F91" s="68"/>
      <c r="G91" s="68"/>
    </row>
    <row r="92" spans="1:7" x14ac:dyDescent="0.25">
      <c r="A92" s="68"/>
      <c r="B92" s="68"/>
      <c r="C92" s="68"/>
      <c r="D92" s="68"/>
      <c r="E92" s="68"/>
      <c r="F92" s="68"/>
      <c r="G92" s="68"/>
    </row>
    <row r="93" spans="1:7" x14ac:dyDescent="0.25">
      <c r="A93" s="68"/>
      <c r="B93" s="68"/>
      <c r="C93" s="68"/>
      <c r="D93" s="68"/>
      <c r="E93" s="68"/>
      <c r="F93" s="68"/>
      <c r="G93" s="68"/>
    </row>
    <row r="94" spans="1:7" x14ac:dyDescent="0.25">
      <c r="A94" s="68"/>
      <c r="B94" s="68"/>
      <c r="C94" s="68"/>
      <c r="D94" s="68"/>
      <c r="E94" s="68"/>
      <c r="F94" s="68"/>
      <c r="G94" s="68"/>
    </row>
    <row r="95" spans="1:7" x14ac:dyDescent="0.25">
      <c r="A95" s="68"/>
      <c r="B95" s="68"/>
      <c r="C95" s="68"/>
      <c r="D95" s="68"/>
      <c r="E95" s="68"/>
      <c r="F95" s="68"/>
      <c r="G95" s="68"/>
    </row>
    <row r="96" spans="1:7" x14ac:dyDescent="0.25">
      <c r="A96" s="68"/>
      <c r="B96" s="68"/>
      <c r="C96" s="68"/>
      <c r="D96" s="68"/>
      <c r="E96" s="68"/>
      <c r="F96" s="68"/>
      <c r="G96" s="68"/>
    </row>
  </sheetData>
  <mergeCells count="7">
    <mergeCell ref="D36:E36"/>
    <mergeCell ref="D38:E38"/>
    <mergeCell ref="E2:F2"/>
    <mergeCell ref="C6:E7"/>
    <mergeCell ref="C8:E9"/>
    <mergeCell ref="D20:E20"/>
    <mergeCell ref="D23:E23"/>
  </mergeCells>
  <hyperlinks>
    <hyperlink ref="D23" r:id="rId1" xr:uid="{CD992BF6-01CE-4DD4-B368-1EFD4A372F0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9"/>
  <sheetViews>
    <sheetView showGridLines="0" view="pageLayout" topLeftCell="A10" zoomScaleNormal="100" workbookViewId="0">
      <selection activeCell="J1" sqref="J1"/>
    </sheetView>
  </sheetViews>
  <sheetFormatPr baseColWidth="10" defaultRowHeight="15" x14ac:dyDescent="0.25"/>
  <cols>
    <col min="1" max="1" width="2.140625" customWidth="1"/>
    <col min="2" max="2" width="10.28515625" customWidth="1"/>
    <col min="3" max="3" width="1.5703125" customWidth="1"/>
    <col min="4" max="4" width="10.42578125" customWidth="1"/>
    <col min="5" max="5" width="10" customWidth="1"/>
    <col min="6" max="6" width="10.7109375" customWidth="1"/>
    <col min="7" max="7" width="10.42578125" customWidth="1"/>
    <col min="8" max="8" width="10.5703125" customWidth="1"/>
    <col min="9" max="9" width="9.140625" customWidth="1"/>
    <col min="10" max="10" width="4.28515625" customWidth="1"/>
  </cols>
  <sheetData>
    <row r="3" spans="2:10" x14ac:dyDescent="0.25">
      <c r="B3" t="s">
        <v>113</v>
      </c>
      <c r="G3" t="s">
        <v>66</v>
      </c>
    </row>
    <row r="4" spans="2:10" ht="15.75" thickBot="1" x14ac:dyDescent="0.3"/>
    <row r="5" spans="2:10" ht="31.5" customHeight="1" thickTop="1" thickBot="1" x14ac:dyDescent="0.3">
      <c r="B5" s="125" t="s">
        <v>17</v>
      </c>
      <c r="C5" s="126"/>
      <c r="D5" s="1" t="s">
        <v>18</v>
      </c>
      <c r="E5" s="1" t="s">
        <v>13</v>
      </c>
      <c r="F5" s="1" t="s">
        <v>16</v>
      </c>
      <c r="G5" s="1" t="s">
        <v>15</v>
      </c>
      <c r="H5" s="20" t="s">
        <v>49</v>
      </c>
      <c r="I5" s="1" t="s">
        <v>19</v>
      </c>
    </row>
    <row r="6" spans="2:10" ht="15.75" thickTop="1" x14ac:dyDescent="0.25">
      <c r="B6" s="117" t="s">
        <v>20</v>
      </c>
      <c r="C6" s="118"/>
      <c r="D6" s="9">
        <f>SUM('Aseguramiento de la Calidad'!N6+SistemasOperativos!N6+'Desarrollo de Videojuegos'!N5+'Metodos Numericos'!N5+'Aplicaciones Moviles'!N5)</f>
        <v>0</v>
      </c>
      <c r="E6" s="9">
        <f>SUM('Aseguramiento de la Calidad'!O6+SistemasOperativos!O6+'Desarrollo de Videojuegos'!O5+'Metodos Numericos'!O5+'Aplicaciones Moviles'!O5)</f>
        <v>165</v>
      </c>
      <c r="F6" s="9">
        <f>SUM('Aseguramiento de la Calidad'!P6+SistemasOperativos!P6+'Desarrollo de Videojuegos'!P5+'Metodos Numericos'!P5+'Aplicaciones Moviles'!P5)</f>
        <v>0</v>
      </c>
      <c r="G6" s="9">
        <f>SUM('Aseguramiento de la Calidad'!Q6+SistemasOperativos!Q6+'Desarrollo de Videojuegos'!Q5+'Metodos Numericos'!Q5+'Aplicaciones Moviles'!Q5)</f>
        <v>0</v>
      </c>
      <c r="H6" s="9">
        <f>SUM('Aseguramiento de la Calidad'!R6+SistemasOperativos!R6+'Desarrollo de Videojuegos'!R5+'Metodos Numericos'!R5+'Aplicaciones Moviles'!R5)</f>
        <v>0</v>
      </c>
      <c r="I6" s="10">
        <f>SUM('Aseguramiento de la Calidad'!S6+SistemasOperativos!S6+'Desarrollo de Videojuegos'!S5+'Metodos Numericos'!S5+'Aplicaciones Moviles'!S5)</f>
        <v>165</v>
      </c>
    </row>
    <row r="7" spans="2:10" x14ac:dyDescent="0.25">
      <c r="B7" s="119" t="s">
        <v>21</v>
      </c>
      <c r="C7" s="120"/>
      <c r="D7" s="9">
        <f>SUM('Aseguramiento de la Calidad'!N7+SistemasOperativos!N7+'Desarrollo de Videojuegos'!N6+'Metodos Numericos'!N6+'Aplicaciones Moviles'!N6)</f>
        <v>105</v>
      </c>
      <c r="E7" s="9">
        <f>SUM('Aseguramiento de la Calidad'!O7+SistemasOperativos!O7+'Desarrollo de Videojuegos'!O6+'Metodos Numericos'!O6+'Aplicaciones Moviles'!O6)</f>
        <v>103</v>
      </c>
      <c r="F7" s="9">
        <f>SUM('Aseguramiento de la Calidad'!P7+SistemasOperativos!P7+'Desarrollo de Videojuegos'!P6+'Metodos Numericos'!P6+'Aplicaciones Moviles'!P6)</f>
        <v>0</v>
      </c>
      <c r="G7" s="9">
        <f>SUM('Aseguramiento de la Calidad'!Q7+SistemasOperativos!Q7+'Desarrollo de Videojuegos'!Q6+'Metodos Numericos'!Q6+'Aplicaciones Moviles'!Q6)</f>
        <v>0</v>
      </c>
      <c r="H7" s="9">
        <f>SUM('Aseguramiento de la Calidad'!R7+SistemasOperativos!R7+'Desarrollo de Videojuegos'!R6+'Metodos Numericos'!R6+'Aplicaciones Moviles'!R6)</f>
        <v>105</v>
      </c>
      <c r="I7" s="10">
        <f>SUM('Aseguramiento de la Calidad'!S7+SistemasOperativos!S7+'Desarrollo de Videojuegos'!S6+'Metodos Numericos'!S6+'Aplicaciones Moviles'!S6)</f>
        <v>313</v>
      </c>
    </row>
    <row r="8" spans="2:10" x14ac:dyDescent="0.25">
      <c r="B8" s="119" t="s">
        <v>22</v>
      </c>
      <c r="C8" s="120"/>
      <c r="D8" s="9">
        <f>SUM('Aseguramiento de la Calidad'!N8+SistemasOperativos!N8+'Desarrollo de Videojuegos'!N7+'Metodos Numericos'!N7+'Aplicaciones Moviles'!N7)</f>
        <v>70</v>
      </c>
      <c r="E8" s="9">
        <f>SUM('Aseguramiento de la Calidad'!O8+SistemasOperativos!O8+'Desarrollo de Videojuegos'!O7+'Metodos Numericos'!O7+'Aplicaciones Moviles'!O7)</f>
        <v>75</v>
      </c>
      <c r="F8" s="9">
        <f>SUM('Aseguramiento de la Calidad'!P8+SistemasOperativos!P8+'Desarrollo de Videojuegos'!P7+'Metodos Numericos'!P7+'Aplicaciones Moviles'!P7)</f>
        <v>40</v>
      </c>
      <c r="G8" s="9">
        <f>SUM('Aseguramiento de la Calidad'!Q8+SistemasOperativos!Q8+'Desarrollo de Videojuegos'!Q7+'Metodos Numericos'!Q7+'Aplicaciones Moviles'!Q7)</f>
        <v>0</v>
      </c>
      <c r="H8" s="9">
        <f>SUM('Aseguramiento de la Calidad'!R8+SistemasOperativos!R8+'Desarrollo de Videojuegos'!R7+'Metodos Numericos'!R7+'Aplicaciones Moviles'!R7)</f>
        <v>215</v>
      </c>
      <c r="I8" s="10">
        <f>SUM('Aseguramiento de la Calidad'!S8+SistemasOperativos!S8+'Desarrollo de Videojuegos'!S7+'Metodos Numericos'!S7+'Aplicaciones Moviles'!S7)</f>
        <v>400</v>
      </c>
    </row>
    <row r="9" spans="2:10" x14ac:dyDescent="0.25">
      <c r="B9" s="119" t="s">
        <v>23</v>
      </c>
      <c r="C9" s="120"/>
      <c r="D9" s="9">
        <f>SUM('Aseguramiento de la Calidad'!N9+SistemasOperativos!N9+'Desarrollo de Videojuegos'!N8+'Metodos Numericos'!N8+'Aplicaciones Moviles'!N8)</f>
        <v>0</v>
      </c>
      <c r="E9" s="9">
        <f>SUM('Aseguramiento de la Calidad'!O9+SistemasOperativos!O9+'Desarrollo de Videojuegos'!O8+'Metodos Numericos'!O8+'Aplicaciones Moviles'!O8)</f>
        <v>0</v>
      </c>
      <c r="F9" s="9">
        <f>SUM('Aseguramiento de la Calidad'!P9+SistemasOperativos!P9+'Desarrollo de Videojuegos'!P8+'Metodos Numericos'!P8+'Aplicaciones Moviles'!P8)</f>
        <v>0</v>
      </c>
      <c r="G9" s="9">
        <f>SUM('Aseguramiento de la Calidad'!Q9+SistemasOperativos!Q9+'Desarrollo de Videojuegos'!Q8+'Metodos Numericos'!Q8+'Aplicaciones Moviles'!Q8)</f>
        <v>0</v>
      </c>
      <c r="H9" s="9">
        <f>SUM('Aseguramiento de la Calidad'!R9+SistemasOperativos!R9+'Desarrollo de Videojuegos'!R8+'Metodos Numericos'!R8+'Aplicaciones Moviles'!R8)</f>
        <v>0</v>
      </c>
      <c r="I9" s="10">
        <f>SUM('Aseguramiento de la Calidad'!S9+SistemasOperativos!S9+'Desarrollo de Videojuegos'!S8+'Metodos Numericos'!S8+'Aplicaciones Moviles'!S8)</f>
        <v>0</v>
      </c>
    </row>
    <row r="10" spans="2:10" x14ac:dyDescent="0.25">
      <c r="B10" s="119" t="s">
        <v>24</v>
      </c>
      <c r="C10" s="120"/>
      <c r="D10" s="9">
        <f>SUM('Aseguramiento de la Calidad'!N10+SistemasOperativos!N10+'Desarrollo de Videojuegos'!N9+'Metodos Numericos'!N9+'Aplicaciones Moviles'!N9)</f>
        <v>0</v>
      </c>
      <c r="E10" s="9">
        <f>SUM('Aseguramiento de la Calidad'!O10+SistemasOperativos!O10+'Desarrollo de Videojuegos'!O9+'Metodos Numericos'!O9+'Aplicaciones Moviles'!O9)</f>
        <v>0</v>
      </c>
      <c r="F10" s="9">
        <f>SUM('Aseguramiento de la Calidad'!P10+SistemasOperativos!P10+'Desarrollo de Videojuegos'!P9+'Metodos Numericos'!P9+'Aplicaciones Moviles'!P9)</f>
        <v>0</v>
      </c>
      <c r="G10" s="9">
        <f>SUM('Aseguramiento de la Calidad'!Q10+SistemasOperativos!Q10+'Desarrollo de Videojuegos'!Q9+'Metodos Numericos'!Q9+'Aplicaciones Moviles'!Q9)</f>
        <v>0</v>
      </c>
      <c r="H10" s="9">
        <f>SUM('Aseguramiento de la Calidad'!R10+SistemasOperativos!R10+'Desarrollo de Videojuegos'!R9+'Metodos Numericos'!R9+'Aplicaciones Moviles'!R9)</f>
        <v>0</v>
      </c>
      <c r="I10" s="10">
        <f>SUM('Aseguramiento de la Calidad'!S10+SistemasOperativos!S10+'Desarrollo de Videojuegos'!S9+'Metodos Numericos'!S9+'Aplicaciones Moviles'!S9)</f>
        <v>0</v>
      </c>
    </row>
    <row r="11" spans="2:10" x14ac:dyDescent="0.25">
      <c r="B11" s="119" t="s">
        <v>25</v>
      </c>
      <c r="C11" s="120"/>
      <c r="D11" s="9">
        <f>SUM('Aseguramiento de la Calidad'!N11+SistemasOperativos!N11+'Desarrollo de Videojuegos'!N10+'Metodos Numericos'!N10+'Aplicaciones Moviles'!N10)</f>
        <v>0</v>
      </c>
      <c r="E11" s="9">
        <f>SUM('Aseguramiento de la Calidad'!O11+SistemasOperativos!O11+'Desarrollo de Videojuegos'!O10+'Metodos Numericos'!O10+'Aplicaciones Moviles'!O10)</f>
        <v>0</v>
      </c>
      <c r="F11" s="9">
        <f>SUM('Aseguramiento de la Calidad'!P11+SistemasOperativos!P11+'Desarrollo de Videojuegos'!P10+'Metodos Numericos'!P10+'Aplicaciones Moviles'!P10)</f>
        <v>0</v>
      </c>
      <c r="G11" s="9">
        <f>SUM('Aseguramiento de la Calidad'!Q11+SistemasOperativos!Q11+'Desarrollo de Videojuegos'!Q10+'Metodos Numericos'!Q10+'Aplicaciones Moviles'!Q10)</f>
        <v>0</v>
      </c>
      <c r="H11" s="9">
        <f>SUM('Aseguramiento de la Calidad'!R11+SistemasOperativos!R11+'Desarrollo de Videojuegos'!R10+'Metodos Numericos'!R10+'Aplicaciones Moviles'!R10)</f>
        <v>0</v>
      </c>
      <c r="I11" s="10">
        <f>SUM('Aseguramiento de la Calidad'!S11+SistemasOperativos!S11+'Desarrollo de Videojuegos'!S10+'Metodos Numericos'!S10+'Aplicaciones Moviles'!S10)</f>
        <v>0</v>
      </c>
    </row>
    <row r="12" spans="2:10" x14ac:dyDescent="0.25">
      <c r="B12" s="119" t="s">
        <v>26</v>
      </c>
      <c r="C12" s="120"/>
      <c r="D12" s="23">
        <f>SUM('Aseguramiento de la Calidad'!N12+SistemasOperativos!N12+'Desarrollo de Videojuegos'!N11+'Metodos Numericos'!N11+'Aplicaciones Moviles'!N11)</f>
        <v>0</v>
      </c>
      <c r="E12" s="9">
        <f>SUM('Aseguramiento de la Calidad'!O12+SistemasOperativos!O12+'Desarrollo de Videojuegos'!O11+'Metodos Numericos'!O11+'Aplicaciones Moviles'!O11)</f>
        <v>0</v>
      </c>
      <c r="F12" s="9">
        <f>SUM('Aseguramiento de la Calidad'!P12+SistemasOperativos!P12+'Desarrollo de Videojuegos'!P11+'Metodos Numericos'!P11+'Aplicaciones Moviles'!P11)</f>
        <v>0</v>
      </c>
      <c r="G12" s="9">
        <f>SUM('Aseguramiento de la Calidad'!Q12+SistemasOperativos!Q12+'Desarrollo de Videojuegos'!Q11+'Metodos Numericos'!Q11+'Aplicaciones Moviles'!Q11)</f>
        <v>0</v>
      </c>
      <c r="H12" s="9">
        <f>SUM('Aseguramiento de la Calidad'!R12+SistemasOperativos!R12+'Desarrollo de Videojuegos'!R11+'Metodos Numericos'!R11+'Aplicaciones Moviles'!R11)</f>
        <v>0</v>
      </c>
      <c r="I12" s="10">
        <f>SUM('Aseguramiento de la Calidad'!S12+SistemasOperativos!S12+'Desarrollo de Videojuegos'!S11+'Metodos Numericos'!S11+'Aplicaciones Moviles'!S11)</f>
        <v>0</v>
      </c>
    </row>
    <row r="13" spans="2:10" ht="15.75" thickBot="1" x14ac:dyDescent="0.3">
      <c r="B13" s="123" t="s">
        <v>27</v>
      </c>
      <c r="C13" s="127"/>
      <c r="D13" s="12">
        <f>SUM('Aseguramiento de la Calidad'!N13+SistemasOperativos!N13+'Desarrollo de Videojuegos'!N12+'Metodos Numericos'!N12+'Aplicaciones Moviles'!N12)</f>
        <v>175</v>
      </c>
      <c r="E13" s="12">
        <f>SUM('Aseguramiento de la Calidad'!O13+SistemasOperativos!O13+'Desarrollo de Videojuegos'!O12+'Metodos Numericos'!O12+'Aplicaciones Moviles'!O12)</f>
        <v>343</v>
      </c>
      <c r="F13" s="12">
        <f>SUM('Aseguramiento de la Calidad'!P13+SistemasOperativos!P13+'Desarrollo de Videojuegos'!P12+'Metodos Numericos'!P12+'Aplicaciones Moviles'!P12)</f>
        <v>40</v>
      </c>
      <c r="G13" s="12">
        <f>SUM('Aseguramiento de la Calidad'!Q13+SistemasOperativos!Q13+'Desarrollo de Videojuegos'!Q12+'Metodos Numericos'!Q12+'Aplicaciones Moviles'!Q12)</f>
        <v>0</v>
      </c>
      <c r="H13" s="12">
        <f>SUM('Aseguramiento de la Calidad'!R13+SistemasOperativos!R13+'Desarrollo de Videojuegos'!R12+'Metodos Numericos'!R12+'Aplicaciones Moviles'!R12)</f>
        <v>320</v>
      </c>
      <c r="I13" s="13">
        <f>SUM('Aseguramiento de la Calidad'!S13+SistemasOperativos!S13+'Desarrollo de Videojuegos'!S12+'Metodos Numericos'!S12+'Aplicaciones Moviles'!S12)</f>
        <v>878</v>
      </c>
    </row>
    <row r="14" spans="2:10" ht="15.75" thickTop="1" x14ac:dyDescent="0.25"/>
    <row r="15" spans="2:10" x14ac:dyDescent="0.25">
      <c r="B15" t="s">
        <v>28</v>
      </c>
      <c r="F15" s="116" t="s">
        <v>33</v>
      </c>
      <c r="G15" s="116"/>
      <c r="H15" s="116"/>
      <c r="I15" s="116"/>
      <c r="J15">
        <v>2</v>
      </c>
    </row>
    <row r="17" spans="2:9" ht="15.75" thickBot="1" x14ac:dyDescent="0.3">
      <c r="B17" t="s">
        <v>29</v>
      </c>
    </row>
    <row r="18" spans="2:9" ht="15.75" thickTop="1" x14ac:dyDescent="0.25">
      <c r="B18" s="117" t="s">
        <v>19</v>
      </c>
      <c r="C18" s="121"/>
      <c r="D18" s="14">
        <f>SUM('Aseguramiento de la Calidad'!N18+SistemasOperativos!N18+'Metodos Numericos'!N17+'Metodos Numericos'!N17+'Aplicaciones Moviles'!N17)</f>
        <v>3791</v>
      </c>
      <c r="E18" s="14">
        <f>SUM('Aseguramiento de la Calidad'!O18+SistemasOperativos!O18+'Desarrollo de Videojuegos'!O17+'Metodos Numericos'!O17+'Aplicaciones Moviles'!O17)</f>
        <v>690</v>
      </c>
      <c r="F18" s="14">
        <f>SUM('Aseguramiento de la Calidad'!P18+SistemasOperativos!P18+'Desarrollo de Videojuegos'!P17+'Metodos Numericos'!P17+'Aplicaciones Moviles'!P17)</f>
        <v>1181</v>
      </c>
      <c r="G18" s="14">
        <f>SUM('Aseguramiento de la Calidad'!Q18+SistemasOperativos!Q18+'Desarrollo de Videojuegos'!Q17+'Metodos Numericos'!Q17+'Aplicaciones Moviles'!Q17)</f>
        <v>373</v>
      </c>
      <c r="H18" s="14">
        <f>SUM('Aseguramiento de la Calidad'!R18+SistemasOperativos!R18+'Desarrollo de Videojuegos'!R17+'Metodos Numericos'!R17+'Aplicaciones Moviles'!R17)</f>
        <v>599</v>
      </c>
      <c r="I18" s="7">
        <f>SUM('Aseguramiento de la Calidad'!S18+SistemasOperativos!S18+'Desarrollo de Videojuegos'!S17+'Metodos Numericos'!S17+'Aplicaciones Moviles'!S17)</f>
        <v>1168</v>
      </c>
    </row>
    <row r="19" spans="2:9" x14ac:dyDescent="0.25">
      <c r="B19" s="119" t="s">
        <v>30</v>
      </c>
      <c r="C19" s="122"/>
      <c r="D19" s="15">
        <f t="shared" ref="D19:I19" si="0">D18</f>
        <v>3791</v>
      </c>
      <c r="E19" s="9">
        <f t="shared" si="0"/>
        <v>690</v>
      </c>
      <c r="F19" s="9">
        <f t="shared" si="0"/>
        <v>1181</v>
      </c>
      <c r="G19" s="9">
        <f t="shared" si="0"/>
        <v>373</v>
      </c>
      <c r="H19" s="9">
        <f t="shared" si="0"/>
        <v>599</v>
      </c>
      <c r="I19" s="10">
        <f t="shared" si="0"/>
        <v>1168</v>
      </c>
    </row>
    <row r="20" spans="2:9" x14ac:dyDescent="0.25">
      <c r="B20" s="119" t="s">
        <v>31</v>
      </c>
      <c r="C20" s="122"/>
      <c r="D20" s="15">
        <f>D19</f>
        <v>3791</v>
      </c>
      <c r="E20" s="9">
        <f>E19</f>
        <v>690</v>
      </c>
      <c r="F20" s="9">
        <f t="shared" ref="F20:F21" si="1">F19</f>
        <v>1181</v>
      </c>
      <c r="G20" s="9">
        <f>G19</f>
        <v>373</v>
      </c>
      <c r="H20" s="9">
        <f>H19</f>
        <v>599</v>
      </c>
      <c r="I20" s="10">
        <f>I19</f>
        <v>1168</v>
      </c>
    </row>
    <row r="21" spans="2:9" ht="15.75" thickBot="1" x14ac:dyDescent="0.3">
      <c r="B21" s="123" t="s">
        <v>32</v>
      </c>
      <c r="C21" s="124"/>
      <c r="D21" s="16">
        <f t="shared" ref="D21:G21" si="2">D20</f>
        <v>3791</v>
      </c>
      <c r="E21" s="12">
        <f t="shared" si="2"/>
        <v>690</v>
      </c>
      <c r="F21" s="12">
        <f t="shared" si="1"/>
        <v>1181</v>
      </c>
      <c r="G21" s="12">
        <f t="shared" si="2"/>
        <v>373</v>
      </c>
      <c r="H21" s="12">
        <f>H20</f>
        <v>599</v>
      </c>
      <c r="I21" s="13">
        <f>I20</f>
        <v>1168</v>
      </c>
    </row>
    <row r="22" spans="2:9" ht="15.75" thickTop="1" x14ac:dyDescent="0.25"/>
    <row r="24" spans="2:9" ht="15.75" thickBot="1" x14ac:dyDescent="0.3">
      <c r="B24" t="s">
        <v>34</v>
      </c>
    </row>
    <row r="25" spans="2:9" ht="15.75" thickTop="1" x14ac:dyDescent="0.25">
      <c r="B25" s="117" t="s">
        <v>19</v>
      </c>
      <c r="C25" s="121"/>
      <c r="D25" s="5">
        <f t="shared" ref="D25:I25" si="3">D18+D13</f>
        <v>3966</v>
      </c>
      <c r="E25" s="6">
        <f t="shared" si="3"/>
        <v>1033</v>
      </c>
      <c r="F25" s="6">
        <f t="shared" si="3"/>
        <v>1221</v>
      </c>
      <c r="G25" s="6">
        <f t="shared" si="3"/>
        <v>373</v>
      </c>
      <c r="H25" s="6">
        <f t="shared" si="3"/>
        <v>919</v>
      </c>
      <c r="I25" s="7">
        <f t="shared" si="3"/>
        <v>2046</v>
      </c>
    </row>
    <row r="26" spans="2:9" x14ac:dyDescent="0.25">
      <c r="B26" s="119" t="s">
        <v>30</v>
      </c>
      <c r="C26" s="122"/>
      <c r="D26" s="8">
        <f>D25/J15</f>
        <v>1983</v>
      </c>
      <c r="E26" s="9">
        <f>E25/J15</f>
        <v>516.5</v>
      </c>
      <c r="F26" s="9">
        <f>F25/J15</f>
        <v>610.5</v>
      </c>
      <c r="G26" s="9">
        <f>G25/J15</f>
        <v>186.5</v>
      </c>
      <c r="H26" s="9">
        <f>H25/J15</f>
        <v>459.5</v>
      </c>
      <c r="I26" s="10">
        <f>I25/J15</f>
        <v>1023</v>
      </c>
    </row>
    <row r="27" spans="2:9" x14ac:dyDescent="0.25">
      <c r="B27" s="119" t="s">
        <v>31</v>
      </c>
      <c r="C27" s="122"/>
      <c r="D27" s="8">
        <f t="shared" ref="D27:I27" si="4">MAX(D20,D13)</f>
        <v>3791</v>
      </c>
      <c r="E27" s="9">
        <f t="shared" si="4"/>
        <v>690</v>
      </c>
      <c r="F27" s="9">
        <f t="shared" si="4"/>
        <v>1181</v>
      </c>
      <c r="G27" s="9">
        <f t="shared" si="4"/>
        <v>373</v>
      </c>
      <c r="H27" s="9">
        <f t="shared" si="4"/>
        <v>599</v>
      </c>
      <c r="I27" s="10">
        <f t="shared" si="4"/>
        <v>1168</v>
      </c>
    </row>
    <row r="28" spans="2:9" ht="15.75" thickBot="1" x14ac:dyDescent="0.3">
      <c r="B28" s="123" t="s">
        <v>32</v>
      </c>
      <c r="C28" s="124"/>
      <c r="D28" s="11">
        <f t="shared" ref="D28:I28" si="5">IF(MIN(IF(D21=0,1000000000,D21),IF(D13=0,1000000000,D13))=1000000000,0,MIN(IF(D21=0,1000000000,D21),IF(D13=0,1000000000,D13)))</f>
        <v>175</v>
      </c>
      <c r="E28" s="12">
        <f t="shared" si="5"/>
        <v>343</v>
      </c>
      <c r="F28" s="12">
        <f t="shared" si="5"/>
        <v>40</v>
      </c>
      <c r="G28" s="12">
        <f t="shared" si="5"/>
        <v>373</v>
      </c>
      <c r="H28" s="12">
        <f t="shared" si="5"/>
        <v>320</v>
      </c>
      <c r="I28" s="13">
        <f t="shared" si="5"/>
        <v>878</v>
      </c>
    </row>
    <row r="29" spans="2:9" ht="15.75" thickTop="1" x14ac:dyDescent="0.25"/>
  </sheetData>
  <mergeCells count="18">
    <mergeCell ref="B25:C25"/>
    <mergeCell ref="B26:C26"/>
    <mergeCell ref="B27:C27"/>
    <mergeCell ref="B28:C28"/>
    <mergeCell ref="B5:C5"/>
    <mergeCell ref="B13:C13"/>
    <mergeCell ref="B18:C18"/>
    <mergeCell ref="B19:C19"/>
    <mergeCell ref="B20:C20"/>
    <mergeCell ref="B21:C21"/>
    <mergeCell ref="F15:I15"/>
    <mergeCell ref="B6:C6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9"/>
  <sheetViews>
    <sheetView showGridLines="0" tabSelected="1" zoomScale="80" zoomScaleNormal="80" workbookViewId="0">
      <selection activeCell="H20" sqref="H20"/>
    </sheetView>
  </sheetViews>
  <sheetFormatPr baseColWidth="10" defaultRowHeight="15" x14ac:dyDescent="0.25"/>
  <cols>
    <col min="1" max="1" width="4.28515625" customWidth="1"/>
    <col min="2" max="2" width="12.42578125" customWidth="1"/>
    <col min="3" max="4" width="13.7109375" customWidth="1"/>
    <col min="5" max="5" width="13.5703125" customWidth="1"/>
    <col min="6" max="6" width="12.5703125" customWidth="1"/>
    <col min="7" max="7" width="14.28515625" customWidth="1"/>
    <col min="8" max="8" width="58.7109375" customWidth="1"/>
    <col min="9" max="9" width="3.85546875" customWidth="1"/>
    <col min="10" max="10" width="4" customWidth="1"/>
    <col min="12" max="12" width="4.85546875" customWidth="1"/>
    <col min="13" max="13" width="14.42578125" customWidth="1"/>
    <col min="14" max="14" width="10" customWidth="1"/>
    <col min="15" max="15" width="10.42578125" customWidth="1"/>
    <col min="16" max="16" width="10.140625" customWidth="1"/>
    <col min="18" max="18" width="9.7109375" customWidth="1"/>
    <col min="19" max="19" width="10.5703125" customWidth="1"/>
    <col min="20" max="20" width="9.28515625" customWidth="1"/>
  </cols>
  <sheetData>
    <row r="2" spans="2:20" x14ac:dyDescent="0.25">
      <c r="B2" t="s">
        <v>56</v>
      </c>
      <c r="H2" t="s">
        <v>55</v>
      </c>
    </row>
    <row r="3" spans="2:20" x14ac:dyDescent="0.25">
      <c r="B3" t="s">
        <v>0</v>
      </c>
      <c r="H3" t="s">
        <v>10</v>
      </c>
      <c r="M3" t="s">
        <v>65</v>
      </c>
      <c r="Q3" t="s">
        <v>66</v>
      </c>
    </row>
    <row r="4" spans="2:20" ht="15.75" thickBot="1" x14ac:dyDescent="0.3"/>
    <row r="5" spans="2:20" ht="43.5" customHeight="1" thickTop="1" thickBot="1" x14ac:dyDescent="0.3">
      <c r="B5" s="17" t="s">
        <v>1</v>
      </c>
      <c r="C5" s="17" t="s">
        <v>2</v>
      </c>
      <c r="D5" s="17" t="s">
        <v>3</v>
      </c>
      <c r="E5" s="17" t="s">
        <v>4</v>
      </c>
      <c r="F5" s="18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M5" s="1" t="s">
        <v>17</v>
      </c>
      <c r="N5" s="1" t="s">
        <v>18</v>
      </c>
      <c r="O5" s="1" t="s">
        <v>13</v>
      </c>
      <c r="P5" s="1" t="s">
        <v>15</v>
      </c>
      <c r="Q5" s="1" t="s">
        <v>62</v>
      </c>
      <c r="R5" s="20" t="s">
        <v>49</v>
      </c>
      <c r="S5" s="1" t="s">
        <v>19</v>
      </c>
    </row>
    <row r="6" spans="2:20" ht="15.75" thickTop="1" x14ac:dyDescent="0.25">
      <c r="B6" s="78">
        <v>45236</v>
      </c>
      <c r="C6" s="79">
        <v>0.29166666666666669</v>
      </c>
      <c r="D6" s="79">
        <v>0.375</v>
      </c>
      <c r="E6" s="76">
        <v>42</v>
      </c>
      <c r="F6" s="76">
        <f>((D6-C6)*1440)-E6</f>
        <v>77.999999999999972</v>
      </c>
      <c r="G6" s="76" t="s">
        <v>11</v>
      </c>
      <c r="H6" s="76" t="s">
        <v>12</v>
      </c>
      <c r="I6" s="76" t="s">
        <v>14</v>
      </c>
      <c r="J6" s="76">
        <v>1</v>
      </c>
      <c r="M6" s="2" t="s">
        <v>20</v>
      </c>
      <c r="N6" s="14"/>
      <c r="O6" s="6"/>
      <c r="P6" s="6"/>
      <c r="Q6" s="6"/>
      <c r="R6" s="6"/>
      <c r="S6" s="7">
        <f t="shared" ref="S6:S12" si="0">SUM(N6:R6)</f>
        <v>0</v>
      </c>
    </row>
    <row r="7" spans="2:20" x14ac:dyDescent="0.25">
      <c r="B7" s="78">
        <v>45237</v>
      </c>
      <c r="C7" s="79">
        <v>0.79166666666666663</v>
      </c>
      <c r="D7" s="79">
        <v>0.8125</v>
      </c>
      <c r="E7" s="76">
        <v>5</v>
      </c>
      <c r="F7" s="76">
        <f t="shared" ref="F7:F27" si="1">((D7-C7)*1440)-E7</f>
        <v>25.000000000000053</v>
      </c>
      <c r="G7" s="76" t="s">
        <v>13</v>
      </c>
      <c r="H7" s="76" t="s">
        <v>57</v>
      </c>
      <c r="I7" s="76" t="s">
        <v>14</v>
      </c>
      <c r="J7" s="76">
        <v>1</v>
      </c>
      <c r="M7" s="77" t="s">
        <v>21</v>
      </c>
      <c r="N7" s="15">
        <v>105</v>
      </c>
      <c r="O7" s="9">
        <v>28</v>
      </c>
      <c r="P7" s="9"/>
      <c r="Q7" s="9"/>
      <c r="R7" s="9"/>
      <c r="S7" s="10">
        <f t="shared" si="0"/>
        <v>133</v>
      </c>
    </row>
    <row r="8" spans="2:20" x14ac:dyDescent="0.25">
      <c r="B8" s="78">
        <v>45238</v>
      </c>
      <c r="C8" s="79">
        <v>0.29166666666666669</v>
      </c>
      <c r="D8" s="79">
        <v>0.375</v>
      </c>
      <c r="E8" s="76">
        <v>40</v>
      </c>
      <c r="F8" s="76">
        <f t="shared" si="1"/>
        <v>79.999999999999972</v>
      </c>
      <c r="G8" s="76" t="s">
        <v>11</v>
      </c>
      <c r="H8" s="76" t="s">
        <v>58</v>
      </c>
      <c r="I8" s="76" t="s">
        <v>14</v>
      </c>
      <c r="J8" s="76">
        <v>1</v>
      </c>
      <c r="M8" s="3" t="s">
        <v>22</v>
      </c>
      <c r="N8" s="15"/>
      <c r="O8" s="9">
        <v>75</v>
      </c>
      <c r="P8" s="9"/>
      <c r="Q8" s="9"/>
      <c r="R8" s="9"/>
      <c r="S8" s="10">
        <f t="shared" si="0"/>
        <v>75</v>
      </c>
    </row>
    <row r="9" spans="2:20" x14ac:dyDescent="0.25">
      <c r="B9" s="78"/>
      <c r="C9" s="79">
        <v>0.33333333333333331</v>
      </c>
      <c r="D9" s="79">
        <v>0.3576388888888889</v>
      </c>
      <c r="E9" s="76">
        <v>5</v>
      </c>
      <c r="F9" s="76">
        <f t="shared" si="1"/>
        <v>30.000000000000036</v>
      </c>
      <c r="G9" s="76" t="s">
        <v>59</v>
      </c>
      <c r="H9" s="76" t="s">
        <v>60</v>
      </c>
      <c r="I9" s="76" t="s">
        <v>14</v>
      </c>
      <c r="J9" s="76">
        <v>1</v>
      </c>
      <c r="M9" s="28" t="s">
        <v>23</v>
      </c>
      <c r="N9" s="15"/>
      <c r="O9" s="9"/>
      <c r="P9" s="9"/>
      <c r="Q9" s="9"/>
      <c r="R9" s="9"/>
      <c r="S9" s="10">
        <f t="shared" si="0"/>
        <v>0</v>
      </c>
    </row>
    <row r="10" spans="2:20" x14ac:dyDescent="0.25">
      <c r="B10" s="25">
        <v>45242</v>
      </c>
      <c r="C10" s="26">
        <v>0.83333333333333337</v>
      </c>
      <c r="D10" s="26">
        <v>0.91666666666666663</v>
      </c>
      <c r="E10" s="27">
        <v>15</v>
      </c>
      <c r="F10" s="27">
        <f t="shared" si="1"/>
        <v>104.99999999999989</v>
      </c>
      <c r="G10" s="27" t="s">
        <v>63</v>
      </c>
      <c r="H10" s="27" t="s">
        <v>64</v>
      </c>
      <c r="I10" s="27" t="s">
        <v>14</v>
      </c>
      <c r="J10" s="27">
        <v>1</v>
      </c>
      <c r="M10" s="3" t="s">
        <v>24</v>
      </c>
      <c r="N10" s="15"/>
      <c r="O10" s="9"/>
      <c r="P10" s="9"/>
      <c r="Q10" s="9"/>
      <c r="R10" s="9"/>
      <c r="S10" s="10">
        <f t="shared" si="0"/>
        <v>0</v>
      </c>
    </row>
    <row r="11" spans="2:20" x14ac:dyDescent="0.25">
      <c r="B11" s="25">
        <v>45243</v>
      </c>
      <c r="C11" s="26">
        <v>0.29166666666666669</v>
      </c>
      <c r="D11" s="26">
        <v>0.375</v>
      </c>
      <c r="E11" s="27">
        <v>10</v>
      </c>
      <c r="F11" s="27">
        <f t="shared" si="1"/>
        <v>109.99999999999997</v>
      </c>
      <c r="G11" s="27" t="s">
        <v>11</v>
      </c>
      <c r="H11" s="27" t="s">
        <v>36</v>
      </c>
      <c r="I11" s="27" t="s">
        <v>14</v>
      </c>
      <c r="J11" s="27">
        <v>1</v>
      </c>
      <c r="M11" s="21" t="s">
        <v>25</v>
      </c>
      <c r="N11" s="22"/>
      <c r="O11" s="23"/>
      <c r="P11" s="23"/>
      <c r="Q11" s="23"/>
      <c r="R11" s="23"/>
      <c r="S11" s="24">
        <f t="shared" si="0"/>
        <v>0</v>
      </c>
    </row>
    <row r="12" spans="2:20" x14ac:dyDescent="0.25">
      <c r="B12" s="25">
        <v>45244</v>
      </c>
      <c r="C12" s="26">
        <v>0.875</v>
      </c>
      <c r="D12" s="26">
        <v>0.91666666666666663</v>
      </c>
      <c r="E12" s="27">
        <v>20</v>
      </c>
      <c r="F12" s="27">
        <f t="shared" si="1"/>
        <v>39.999999999999943</v>
      </c>
      <c r="G12" s="27" t="s">
        <v>37</v>
      </c>
      <c r="H12" s="27" t="s">
        <v>38</v>
      </c>
      <c r="I12" s="27" t="s">
        <v>14</v>
      </c>
      <c r="J12" s="27">
        <v>1</v>
      </c>
      <c r="M12" s="21" t="s">
        <v>26</v>
      </c>
      <c r="N12" s="9"/>
      <c r="O12" s="9"/>
      <c r="P12" s="9"/>
      <c r="Q12" s="9"/>
      <c r="R12" s="9"/>
      <c r="S12" s="10">
        <f t="shared" si="0"/>
        <v>0</v>
      </c>
    </row>
    <row r="13" spans="2:20" ht="15.75" thickBot="1" x14ac:dyDescent="0.3">
      <c r="B13" s="25">
        <v>45245</v>
      </c>
      <c r="C13" s="26">
        <v>0.29166666666666669</v>
      </c>
      <c r="D13" s="26">
        <v>0.375</v>
      </c>
      <c r="E13" s="27">
        <v>10</v>
      </c>
      <c r="F13" s="27">
        <f t="shared" si="1"/>
        <v>109.99999999999997</v>
      </c>
      <c r="G13" s="27" t="s">
        <v>11</v>
      </c>
      <c r="H13" s="27" t="s">
        <v>61</v>
      </c>
      <c r="I13" s="27" t="s">
        <v>14</v>
      </c>
      <c r="J13" s="27">
        <v>1</v>
      </c>
      <c r="M13" s="4" t="s">
        <v>27</v>
      </c>
      <c r="N13" s="16">
        <f>SUM(N6:N12)</f>
        <v>105</v>
      </c>
      <c r="O13" s="12">
        <f t="shared" ref="O13:S13" si="2">SUM(O6:O12)</f>
        <v>103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3">
        <f t="shared" si="2"/>
        <v>208</v>
      </c>
    </row>
    <row r="14" spans="2:20" ht="15.75" thickTop="1" x14ac:dyDescent="0.25">
      <c r="B14" s="25">
        <v>45246</v>
      </c>
      <c r="C14" s="26">
        <v>0.875</v>
      </c>
      <c r="D14" s="26">
        <v>0.91666666666666663</v>
      </c>
      <c r="E14" s="27">
        <v>10</v>
      </c>
      <c r="F14" s="27">
        <f t="shared" si="1"/>
        <v>49.999999999999943</v>
      </c>
      <c r="G14" s="27" t="s">
        <v>13</v>
      </c>
      <c r="H14" s="27" t="s">
        <v>67</v>
      </c>
      <c r="I14" s="27" t="s">
        <v>14</v>
      </c>
      <c r="J14" s="27">
        <v>1</v>
      </c>
    </row>
    <row r="15" spans="2:20" x14ac:dyDescent="0.25">
      <c r="B15" s="25">
        <v>45248</v>
      </c>
      <c r="C15" s="26">
        <v>0.41666666666666669</v>
      </c>
      <c r="D15" s="26">
        <v>0.5</v>
      </c>
      <c r="E15" s="27">
        <v>11</v>
      </c>
      <c r="F15" s="27">
        <f t="shared" si="1"/>
        <v>108.99999999999997</v>
      </c>
      <c r="G15" s="27" t="s">
        <v>63</v>
      </c>
      <c r="H15" s="27" t="s">
        <v>79</v>
      </c>
      <c r="I15" s="27" t="s">
        <v>14</v>
      </c>
      <c r="J15" s="27">
        <v>1</v>
      </c>
      <c r="M15" t="s">
        <v>28</v>
      </c>
      <c r="P15" t="s">
        <v>33</v>
      </c>
      <c r="T15">
        <v>2</v>
      </c>
    </row>
    <row r="16" spans="2:20" x14ac:dyDescent="0.25">
      <c r="B16" s="61">
        <v>45250</v>
      </c>
      <c r="C16" s="62">
        <v>0.29166666666666669</v>
      </c>
      <c r="D16" s="62">
        <v>0.375</v>
      </c>
      <c r="E16" s="63">
        <v>34</v>
      </c>
      <c r="F16" s="63">
        <f t="shared" si="1"/>
        <v>85.999999999999972</v>
      </c>
      <c r="G16" s="63" t="s">
        <v>11</v>
      </c>
      <c r="H16" s="63" t="s">
        <v>117</v>
      </c>
      <c r="I16" s="63" t="s">
        <v>14</v>
      </c>
      <c r="J16" s="63">
        <v>1</v>
      </c>
    </row>
    <row r="17" spans="2:19" ht="15.75" thickBot="1" x14ac:dyDescent="0.3">
      <c r="B17" s="63"/>
      <c r="C17" s="62">
        <v>0.30208333333333331</v>
      </c>
      <c r="D17" s="62">
        <v>0.32013888888888892</v>
      </c>
      <c r="E17" s="63">
        <v>2</v>
      </c>
      <c r="F17" s="63">
        <f t="shared" si="1"/>
        <v>24.000000000000068</v>
      </c>
      <c r="G17" s="63" t="s">
        <v>49</v>
      </c>
      <c r="H17" s="63" t="s">
        <v>118</v>
      </c>
      <c r="I17" s="63" t="s">
        <v>14</v>
      </c>
      <c r="J17" s="63">
        <v>1</v>
      </c>
      <c r="M17" t="s">
        <v>29</v>
      </c>
    </row>
    <row r="18" spans="2:19" ht="15.75" thickTop="1" x14ac:dyDescent="0.25">
      <c r="B18" s="61">
        <v>45252</v>
      </c>
      <c r="C18" s="62">
        <v>0.29166666666666669</v>
      </c>
      <c r="D18" s="62">
        <v>0.375</v>
      </c>
      <c r="E18" s="63">
        <v>15</v>
      </c>
      <c r="F18" s="63">
        <f t="shared" si="1"/>
        <v>104.99999999999997</v>
      </c>
      <c r="G18" s="63" t="s">
        <v>11</v>
      </c>
      <c r="H18" s="63" t="s">
        <v>11</v>
      </c>
      <c r="I18" s="63" t="s">
        <v>14</v>
      </c>
      <c r="J18" s="63">
        <v>1</v>
      </c>
      <c r="M18" s="2" t="s">
        <v>19</v>
      </c>
      <c r="N18" s="14">
        <v>794</v>
      </c>
      <c r="O18" s="6">
        <v>150</v>
      </c>
      <c r="P18" s="6">
        <v>148</v>
      </c>
      <c r="Q18" s="6">
        <v>323</v>
      </c>
      <c r="R18" s="6">
        <v>134</v>
      </c>
      <c r="S18" s="7">
        <v>213</v>
      </c>
    </row>
    <row r="19" spans="2:19" x14ac:dyDescent="0.25">
      <c r="B19" s="61"/>
      <c r="C19" s="62">
        <v>0.34722222222222227</v>
      </c>
      <c r="D19" s="62">
        <v>0.36458333333333331</v>
      </c>
      <c r="E19" s="63">
        <v>2</v>
      </c>
      <c r="F19" s="63">
        <f t="shared" si="1"/>
        <v>22.999999999999911</v>
      </c>
      <c r="G19" s="63" t="s">
        <v>15</v>
      </c>
      <c r="H19" s="63" t="s">
        <v>121</v>
      </c>
      <c r="I19" s="63" t="s">
        <v>14</v>
      </c>
      <c r="J19" s="63">
        <v>1</v>
      </c>
      <c r="M19" s="3" t="s">
        <v>30</v>
      </c>
      <c r="N19" s="15">
        <f t="shared" ref="N19:S19" si="3">N18</f>
        <v>794</v>
      </c>
      <c r="O19" s="9">
        <f t="shared" si="3"/>
        <v>150</v>
      </c>
      <c r="P19" s="9">
        <f t="shared" si="3"/>
        <v>148</v>
      </c>
      <c r="Q19" s="9">
        <f t="shared" si="3"/>
        <v>323</v>
      </c>
      <c r="R19" s="9">
        <f t="shared" si="3"/>
        <v>134</v>
      </c>
      <c r="S19" s="10">
        <f t="shared" si="3"/>
        <v>213</v>
      </c>
    </row>
    <row r="20" spans="2:19" x14ac:dyDescent="0.25">
      <c r="B20" s="80">
        <v>45256</v>
      </c>
      <c r="C20" s="81">
        <v>0.83333333333333337</v>
      </c>
      <c r="D20" s="81">
        <v>0.89583333333333337</v>
      </c>
      <c r="E20" s="82">
        <v>15</v>
      </c>
      <c r="F20" s="82">
        <f t="shared" si="1"/>
        <v>75</v>
      </c>
      <c r="G20" s="82" t="s">
        <v>13</v>
      </c>
      <c r="H20" s="82" t="s">
        <v>129</v>
      </c>
      <c r="I20" s="82" t="s">
        <v>14</v>
      </c>
      <c r="J20" s="82">
        <v>1</v>
      </c>
      <c r="M20" s="3" t="s">
        <v>31</v>
      </c>
      <c r="N20" s="15">
        <f t="shared" ref="N20:S20" si="4">N19</f>
        <v>794</v>
      </c>
      <c r="O20" s="9">
        <f t="shared" si="4"/>
        <v>150</v>
      </c>
      <c r="P20" s="9">
        <f t="shared" si="4"/>
        <v>148</v>
      </c>
      <c r="Q20" s="9">
        <f t="shared" si="4"/>
        <v>323</v>
      </c>
      <c r="R20" s="9">
        <f t="shared" si="4"/>
        <v>134</v>
      </c>
      <c r="S20" s="10">
        <f t="shared" si="4"/>
        <v>213</v>
      </c>
    </row>
    <row r="21" spans="2:19" ht="15.75" thickBot="1" x14ac:dyDescent="0.3">
      <c r="B21" s="80">
        <v>45257</v>
      </c>
      <c r="C21" s="81">
        <v>0.29166666666666669</v>
      </c>
      <c r="D21" s="81">
        <v>0.37152777777777773</v>
      </c>
      <c r="E21" s="82">
        <v>5</v>
      </c>
      <c r="F21" s="82">
        <f t="shared" si="1"/>
        <v>109.99999999999991</v>
      </c>
      <c r="G21" s="82" t="s">
        <v>11</v>
      </c>
      <c r="H21" s="82" t="s">
        <v>11</v>
      </c>
      <c r="I21" s="82" t="s">
        <v>14</v>
      </c>
      <c r="J21" s="82">
        <v>1</v>
      </c>
      <c r="M21" s="4" t="s">
        <v>32</v>
      </c>
      <c r="N21" s="16">
        <f t="shared" ref="N21:Q21" si="5">N20</f>
        <v>794</v>
      </c>
      <c r="O21" s="12">
        <f t="shared" si="5"/>
        <v>150</v>
      </c>
      <c r="P21" s="12">
        <f t="shared" si="5"/>
        <v>148</v>
      </c>
      <c r="Q21" s="12">
        <f t="shared" si="5"/>
        <v>323</v>
      </c>
      <c r="R21" s="12">
        <f>R20</f>
        <v>134</v>
      </c>
      <c r="S21" s="13">
        <f>S20</f>
        <v>213</v>
      </c>
    </row>
    <row r="22" spans="2:19" ht="15.75" thickTop="1" x14ac:dyDescent="0.25">
      <c r="B22" s="80">
        <v>45259</v>
      </c>
      <c r="C22" s="81">
        <v>0.29166666666666669</v>
      </c>
      <c r="D22" s="81">
        <v>0.375</v>
      </c>
      <c r="E22" s="82">
        <v>5</v>
      </c>
      <c r="F22" s="82">
        <f t="shared" si="1"/>
        <v>114.99999999999997</v>
      </c>
      <c r="G22" s="82" t="s">
        <v>11</v>
      </c>
      <c r="H22" s="82" t="s">
        <v>125</v>
      </c>
      <c r="I22" s="82" t="s">
        <v>14</v>
      </c>
      <c r="J22" s="82">
        <v>1</v>
      </c>
    </row>
    <row r="23" spans="2:19" x14ac:dyDescent="0.25">
      <c r="B23" s="50">
        <v>45264</v>
      </c>
      <c r="C23" s="51">
        <v>0.33333333333333298</v>
      </c>
      <c r="D23" s="51">
        <v>0.375</v>
      </c>
      <c r="E23" s="52">
        <v>5</v>
      </c>
      <c r="F23" s="52">
        <f t="shared" si="1"/>
        <v>55.000000000000504</v>
      </c>
      <c r="G23" s="52" t="s">
        <v>15</v>
      </c>
      <c r="H23" s="52" t="s">
        <v>128</v>
      </c>
      <c r="I23" s="52" t="s">
        <v>14</v>
      </c>
      <c r="J23" s="52">
        <v>1</v>
      </c>
    </row>
    <row r="24" spans="2:19" ht="15.75" thickBot="1" x14ac:dyDescent="0.3">
      <c r="B24" s="50">
        <v>45266</v>
      </c>
      <c r="C24" s="51">
        <v>0.29166666666666669</v>
      </c>
      <c r="D24" s="51">
        <v>0.375</v>
      </c>
      <c r="E24" s="52">
        <v>10</v>
      </c>
      <c r="F24" s="52">
        <f t="shared" si="1"/>
        <v>109.99999999999997</v>
      </c>
      <c r="G24" s="52" t="s">
        <v>49</v>
      </c>
      <c r="H24" s="52" t="s">
        <v>126</v>
      </c>
      <c r="I24" s="52" t="s">
        <v>14</v>
      </c>
      <c r="J24" s="52">
        <v>1</v>
      </c>
      <c r="M24" t="s">
        <v>34</v>
      </c>
    </row>
    <row r="25" spans="2:19" ht="15.75" thickTop="1" x14ac:dyDescent="0.25">
      <c r="B25" s="83">
        <v>45271</v>
      </c>
      <c r="C25" s="84">
        <v>0.2951388888888889</v>
      </c>
      <c r="D25" s="84">
        <v>0.375</v>
      </c>
      <c r="E25" s="85">
        <v>10</v>
      </c>
      <c r="F25" s="85">
        <f t="shared" si="1"/>
        <v>104.99999999999999</v>
      </c>
      <c r="G25" s="85" t="s">
        <v>11</v>
      </c>
      <c r="H25" s="85" t="s">
        <v>127</v>
      </c>
      <c r="I25" s="85" t="s">
        <v>14</v>
      </c>
      <c r="J25" s="85">
        <v>1</v>
      </c>
      <c r="M25" s="2" t="s">
        <v>19</v>
      </c>
      <c r="N25" s="5">
        <f t="shared" ref="N25:S25" si="6">N18+N13</f>
        <v>899</v>
      </c>
      <c r="O25" s="6">
        <f t="shared" si="6"/>
        <v>253</v>
      </c>
      <c r="P25" s="6">
        <f t="shared" si="6"/>
        <v>148</v>
      </c>
      <c r="Q25" s="6">
        <f t="shared" si="6"/>
        <v>323</v>
      </c>
      <c r="R25" s="6">
        <f t="shared" si="6"/>
        <v>134</v>
      </c>
      <c r="S25" s="7">
        <f t="shared" si="6"/>
        <v>421</v>
      </c>
    </row>
    <row r="26" spans="2:19" x14ac:dyDescent="0.25">
      <c r="B26" s="83"/>
      <c r="C26" s="84">
        <v>0.89583333333333337</v>
      </c>
      <c r="D26" s="84">
        <v>0.91666666666666663</v>
      </c>
      <c r="E26" s="85">
        <v>2</v>
      </c>
      <c r="F26" s="85">
        <f t="shared" si="1"/>
        <v>27.999999999999893</v>
      </c>
      <c r="G26" s="85" t="s">
        <v>13</v>
      </c>
      <c r="H26" s="85" t="s">
        <v>130</v>
      </c>
      <c r="I26" s="85" t="s">
        <v>14</v>
      </c>
      <c r="J26" s="85">
        <v>1</v>
      </c>
      <c r="M26" s="3" t="s">
        <v>30</v>
      </c>
      <c r="N26" s="8">
        <f>N25/T15</f>
        <v>449.5</v>
      </c>
      <c r="O26" s="9">
        <f>O25/T15</f>
        <v>126.5</v>
      </c>
      <c r="P26" s="9">
        <f>P25/T15</f>
        <v>74</v>
      </c>
      <c r="Q26" s="9">
        <f>Q25/T15</f>
        <v>161.5</v>
      </c>
      <c r="R26" s="9">
        <f>R25/T15</f>
        <v>67</v>
      </c>
      <c r="S26" s="10">
        <f>S25/T15</f>
        <v>210.5</v>
      </c>
    </row>
    <row r="27" spans="2:19" x14ac:dyDescent="0.25">
      <c r="B27" s="83">
        <v>45272</v>
      </c>
      <c r="C27" s="84">
        <v>0.89583333333333337</v>
      </c>
      <c r="D27" s="84">
        <v>0.95833333333333337</v>
      </c>
      <c r="E27" s="85">
        <v>15</v>
      </c>
      <c r="F27" s="85">
        <f t="shared" si="1"/>
        <v>75</v>
      </c>
      <c r="G27" s="84" t="s">
        <v>13</v>
      </c>
      <c r="H27" s="84" t="s">
        <v>67</v>
      </c>
      <c r="I27" s="84" t="s">
        <v>14</v>
      </c>
      <c r="J27" s="85">
        <v>1</v>
      </c>
      <c r="M27" s="3" t="s">
        <v>31</v>
      </c>
      <c r="N27" s="8">
        <f t="shared" ref="N27:S27" si="7">MAX(N20,N13)</f>
        <v>794</v>
      </c>
      <c r="O27" s="9">
        <f t="shared" si="7"/>
        <v>150</v>
      </c>
      <c r="P27" s="9">
        <f t="shared" si="7"/>
        <v>148</v>
      </c>
      <c r="Q27" s="9">
        <f t="shared" si="7"/>
        <v>323</v>
      </c>
      <c r="R27" s="9">
        <f t="shared" si="7"/>
        <v>134</v>
      </c>
      <c r="S27" s="10">
        <f t="shared" si="7"/>
        <v>213</v>
      </c>
    </row>
    <row r="28" spans="2:19" ht="15.75" thickBot="1" x14ac:dyDescent="0.3">
      <c r="M28" s="4" t="s">
        <v>32</v>
      </c>
      <c r="N28" s="11">
        <f t="shared" ref="N28:S28" si="8">IF(MIN(IF(N21=0,1000000000,N21),IF(N13=0,1000000000,N13))=1000000000,0,MIN(IF(N21=0,1000000000,N21),IF(N13=0,1000000000,N13)))</f>
        <v>105</v>
      </c>
      <c r="O28" s="12">
        <f t="shared" si="8"/>
        <v>103</v>
      </c>
      <c r="P28" s="12">
        <f t="shared" si="8"/>
        <v>148</v>
      </c>
      <c r="Q28" s="12">
        <f t="shared" si="8"/>
        <v>323</v>
      </c>
      <c r="R28" s="12">
        <f t="shared" si="8"/>
        <v>134</v>
      </c>
      <c r="S28" s="13">
        <f t="shared" si="8"/>
        <v>208</v>
      </c>
    </row>
    <row r="29" spans="2:19" ht="15.75" thickTop="1" x14ac:dyDescent="0.25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614-3A78-40ED-BCA6-38E38E308A1B}">
  <dimension ref="B2:T30"/>
  <sheetViews>
    <sheetView showGridLines="0" topLeftCell="A4" zoomScale="80" zoomScaleNormal="80" workbookViewId="0">
      <selection activeCell="K23" sqref="K23"/>
    </sheetView>
  </sheetViews>
  <sheetFormatPr baseColWidth="10" defaultRowHeight="15" x14ac:dyDescent="0.25"/>
  <cols>
    <col min="1" max="1" width="2.85546875" customWidth="1"/>
    <col min="2" max="2" width="10.85546875" customWidth="1"/>
    <col min="3" max="3" width="12.85546875" bestFit="1" customWidth="1"/>
    <col min="4" max="4" width="12.42578125" customWidth="1"/>
    <col min="5" max="5" width="13" customWidth="1"/>
    <col min="6" max="6" width="13.28515625" customWidth="1"/>
    <col min="7" max="7" width="16.28515625" customWidth="1"/>
    <col min="8" max="8" width="52.7109375" customWidth="1"/>
    <col min="9" max="10" width="4.85546875" customWidth="1"/>
    <col min="12" max="12" width="4.28515625" customWidth="1"/>
    <col min="14" max="14" width="9.7109375" customWidth="1"/>
    <col min="15" max="15" width="9.85546875" customWidth="1"/>
    <col min="16" max="16" width="14.7109375" customWidth="1"/>
    <col min="17" max="17" width="9.85546875" customWidth="1"/>
    <col min="18" max="18" width="10.5703125" customWidth="1"/>
    <col min="19" max="19" width="10.140625" customWidth="1"/>
    <col min="20" max="20" width="9.42578125" customWidth="1"/>
  </cols>
  <sheetData>
    <row r="2" spans="2:20" x14ac:dyDescent="0.25">
      <c r="B2" t="s">
        <v>35</v>
      </c>
      <c r="C2" s="19" t="s">
        <v>39</v>
      </c>
      <c r="H2" t="s">
        <v>54</v>
      </c>
    </row>
    <row r="3" spans="2:20" x14ac:dyDescent="0.25">
      <c r="B3" t="s">
        <v>53</v>
      </c>
      <c r="H3" t="s">
        <v>52</v>
      </c>
      <c r="M3" t="s">
        <v>65</v>
      </c>
      <c r="Q3" t="s">
        <v>66</v>
      </c>
    </row>
    <row r="4" spans="2:20" ht="8.25" customHeight="1" thickBot="1" x14ac:dyDescent="0.3"/>
    <row r="5" spans="2:20" ht="41.25" customHeight="1" thickTop="1" thickBot="1" x14ac:dyDescent="0.3">
      <c r="B5" s="17" t="s">
        <v>1</v>
      </c>
      <c r="C5" s="17" t="s">
        <v>2</v>
      </c>
      <c r="D5" s="17" t="s">
        <v>3</v>
      </c>
      <c r="E5" s="17" t="s">
        <v>4</v>
      </c>
      <c r="F5" s="18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M5" s="1" t="s">
        <v>17</v>
      </c>
      <c r="N5" s="1" t="s">
        <v>18</v>
      </c>
      <c r="O5" s="1" t="s">
        <v>13</v>
      </c>
      <c r="P5" s="1" t="s">
        <v>83</v>
      </c>
      <c r="Q5" s="1" t="s">
        <v>62</v>
      </c>
      <c r="R5" s="20" t="s">
        <v>49</v>
      </c>
      <c r="S5" s="1" t="s">
        <v>19</v>
      </c>
    </row>
    <row r="6" spans="2:20" ht="15.75" thickTop="1" x14ac:dyDescent="0.25">
      <c r="B6" s="29">
        <v>45236</v>
      </c>
      <c r="C6" s="30">
        <v>0.375</v>
      </c>
      <c r="D6" s="30">
        <v>0.45833333333333331</v>
      </c>
      <c r="E6" s="31">
        <v>10</v>
      </c>
      <c r="F6" s="31">
        <f>((D6-C6)*1440)-E6</f>
        <v>109.99999999999997</v>
      </c>
      <c r="G6" s="31" t="s">
        <v>11</v>
      </c>
      <c r="H6" s="31" t="s">
        <v>68</v>
      </c>
      <c r="I6" s="31" t="s">
        <v>14</v>
      </c>
      <c r="J6" s="31">
        <v>1</v>
      </c>
      <c r="M6" s="2" t="s">
        <v>20</v>
      </c>
      <c r="N6" s="14"/>
      <c r="O6" s="6"/>
      <c r="P6" s="6"/>
      <c r="Q6" s="6"/>
      <c r="R6" s="6"/>
      <c r="S6" s="7">
        <f t="shared" ref="S6:S12" si="0">SUM(N6:R6)</f>
        <v>0</v>
      </c>
    </row>
    <row r="7" spans="2:20" x14ac:dyDescent="0.25">
      <c r="B7" s="29">
        <v>45237</v>
      </c>
      <c r="C7" s="30">
        <v>0.83333333333333337</v>
      </c>
      <c r="D7" s="30">
        <v>0.875</v>
      </c>
      <c r="E7" s="31">
        <v>20</v>
      </c>
      <c r="F7" s="31">
        <f>((D7-C7)*1440)-E7</f>
        <v>39.999999999999943</v>
      </c>
      <c r="G7" s="31" t="s">
        <v>69</v>
      </c>
      <c r="H7" s="32" t="s">
        <v>70</v>
      </c>
      <c r="I7" s="31" t="s">
        <v>14</v>
      </c>
      <c r="J7" s="31">
        <v>1</v>
      </c>
      <c r="M7" s="45" t="s">
        <v>21</v>
      </c>
      <c r="N7" s="15"/>
      <c r="O7" s="9">
        <v>50</v>
      </c>
      <c r="P7" s="9"/>
      <c r="Q7" s="9"/>
      <c r="R7" s="9">
        <v>105</v>
      </c>
      <c r="S7" s="10">
        <f t="shared" si="0"/>
        <v>155</v>
      </c>
    </row>
    <row r="8" spans="2:20" x14ac:dyDescent="0.25">
      <c r="B8" s="29">
        <v>45238</v>
      </c>
      <c r="C8" s="30">
        <v>0.375</v>
      </c>
      <c r="D8" s="30">
        <v>0.45833333333333331</v>
      </c>
      <c r="E8" s="31">
        <v>75</v>
      </c>
      <c r="F8" s="31">
        <f t="shared" ref="F8:F19" si="1">((D8-C8)*1440)-E8</f>
        <v>44.999999999999972</v>
      </c>
      <c r="G8" s="31" t="s">
        <v>11</v>
      </c>
      <c r="H8" s="31" t="s">
        <v>71</v>
      </c>
      <c r="I8" s="31" t="s">
        <v>14</v>
      </c>
      <c r="J8" s="31">
        <v>1</v>
      </c>
      <c r="M8" s="3" t="s">
        <v>22</v>
      </c>
      <c r="N8" s="15"/>
      <c r="O8" s="9"/>
      <c r="P8" s="9"/>
      <c r="Q8" s="9"/>
      <c r="R8" s="9"/>
      <c r="S8" s="10">
        <f t="shared" si="0"/>
        <v>0</v>
      </c>
    </row>
    <row r="9" spans="2:20" x14ac:dyDescent="0.25">
      <c r="B9" s="29"/>
      <c r="C9" s="30">
        <v>0.40972222222222227</v>
      </c>
      <c r="D9" s="30">
        <v>0.4548611111111111</v>
      </c>
      <c r="E9" s="31">
        <v>5</v>
      </c>
      <c r="F9" s="31">
        <f t="shared" si="1"/>
        <v>59.999999999999929</v>
      </c>
      <c r="G9" s="31" t="s">
        <v>72</v>
      </c>
      <c r="H9" s="31" t="s">
        <v>73</v>
      </c>
      <c r="I9" s="31" t="s">
        <v>14</v>
      </c>
      <c r="J9" s="31">
        <v>1</v>
      </c>
      <c r="M9" s="44" t="s">
        <v>23</v>
      </c>
      <c r="N9" s="15"/>
      <c r="O9" s="9"/>
      <c r="P9" s="9"/>
      <c r="Q9" s="9"/>
      <c r="R9" s="9"/>
      <c r="S9" s="10">
        <f t="shared" si="0"/>
        <v>0</v>
      </c>
    </row>
    <row r="10" spans="2:20" x14ac:dyDescent="0.25">
      <c r="B10" s="29">
        <v>45241</v>
      </c>
      <c r="C10" s="30">
        <v>0.79166666666666663</v>
      </c>
      <c r="D10" s="30">
        <v>0.85416666666666663</v>
      </c>
      <c r="E10" s="31">
        <v>10</v>
      </c>
      <c r="F10" s="31">
        <f>((D10-C10)*1440)-E10</f>
        <v>80</v>
      </c>
      <c r="G10" s="31" t="s">
        <v>72</v>
      </c>
      <c r="H10" s="31" t="s">
        <v>74</v>
      </c>
      <c r="I10" s="31" t="s">
        <v>14</v>
      </c>
      <c r="J10" s="31">
        <v>1</v>
      </c>
      <c r="M10" s="3" t="s">
        <v>24</v>
      </c>
      <c r="N10" s="15"/>
      <c r="O10" s="9"/>
      <c r="P10" s="9"/>
      <c r="Q10" s="9"/>
      <c r="R10" s="9"/>
      <c r="S10" s="10">
        <f t="shared" si="0"/>
        <v>0</v>
      </c>
    </row>
    <row r="11" spans="2:20" ht="16.5" customHeight="1" x14ac:dyDescent="0.25">
      <c r="B11" s="33">
        <v>45243</v>
      </c>
      <c r="C11" s="34">
        <v>0.375</v>
      </c>
      <c r="D11" s="34">
        <v>0.45833333333333331</v>
      </c>
      <c r="E11" s="35">
        <v>65</v>
      </c>
      <c r="F11" s="35">
        <f t="shared" si="1"/>
        <v>54.999999999999972</v>
      </c>
      <c r="G11" s="35" t="s">
        <v>11</v>
      </c>
      <c r="H11" s="36" t="s">
        <v>75</v>
      </c>
      <c r="I11" s="35" t="s">
        <v>14</v>
      </c>
      <c r="J11" s="35">
        <v>1</v>
      </c>
      <c r="M11" s="21" t="s">
        <v>25</v>
      </c>
      <c r="N11" s="22"/>
      <c r="O11" s="23"/>
      <c r="P11" s="23"/>
      <c r="Q11" s="23"/>
      <c r="R11" s="23"/>
      <c r="S11" s="24">
        <f t="shared" si="0"/>
        <v>0</v>
      </c>
    </row>
    <row r="12" spans="2:20" ht="16.5" customHeight="1" x14ac:dyDescent="0.25">
      <c r="B12" s="33">
        <v>45244</v>
      </c>
      <c r="C12" s="34">
        <v>0.83333333333333337</v>
      </c>
      <c r="D12" s="34">
        <v>0.875</v>
      </c>
      <c r="E12" s="35">
        <v>15</v>
      </c>
      <c r="F12" s="35">
        <f t="shared" si="1"/>
        <v>44.999999999999943</v>
      </c>
      <c r="G12" s="35" t="s">
        <v>80</v>
      </c>
      <c r="H12" s="36" t="s">
        <v>82</v>
      </c>
      <c r="I12" s="35" t="s">
        <v>14</v>
      </c>
      <c r="J12" s="35">
        <v>1</v>
      </c>
      <c r="M12" s="21" t="s">
        <v>26</v>
      </c>
      <c r="N12" s="9"/>
      <c r="O12" s="9"/>
      <c r="P12" s="9"/>
      <c r="Q12" s="9"/>
      <c r="R12" s="9"/>
      <c r="S12" s="10">
        <f t="shared" si="0"/>
        <v>0</v>
      </c>
    </row>
    <row r="13" spans="2:20" ht="15.75" thickBot="1" x14ac:dyDescent="0.3">
      <c r="B13" s="33">
        <v>45245</v>
      </c>
      <c r="C13" s="34">
        <v>0.375</v>
      </c>
      <c r="D13" s="34">
        <v>0.45833333333333331</v>
      </c>
      <c r="E13" s="35">
        <v>75</v>
      </c>
      <c r="F13" s="35">
        <f t="shared" si="1"/>
        <v>44.999999999999972</v>
      </c>
      <c r="G13" s="35" t="s">
        <v>11</v>
      </c>
      <c r="H13" s="35"/>
      <c r="I13" s="35" t="s">
        <v>14</v>
      </c>
      <c r="J13" s="35">
        <v>1</v>
      </c>
      <c r="M13" s="4" t="s">
        <v>27</v>
      </c>
      <c r="N13" s="16">
        <f t="shared" ref="N13:S13" si="2">SUM(N6:N12)</f>
        <v>0</v>
      </c>
      <c r="O13" s="12">
        <f t="shared" si="2"/>
        <v>50</v>
      </c>
      <c r="P13" s="12">
        <f t="shared" si="2"/>
        <v>0</v>
      </c>
      <c r="Q13" s="12">
        <f t="shared" si="2"/>
        <v>0</v>
      </c>
      <c r="R13" s="12">
        <f t="shared" si="2"/>
        <v>105</v>
      </c>
      <c r="S13" s="13">
        <f t="shared" si="2"/>
        <v>155</v>
      </c>
    </row>
    <row r="14" spans="2:20" ht="15.75" thickTop="1" x14ac:dyDescent="0.25">
      <c r="B14" s="33"/>
      <c r="C14" s="34">
        <v>0.40972222222222227</v>
      </c>
      <c r="D14" s="34">
        <v>0.4548611111111111</v>
      </c>
      <c r="E14" s="35">
        <v>5</v>
      </c>
      <c r="F14" s="35">
        <f t="shared" si="1"/>
        <v>59.999999999999929</v>
      </c>
      <c r="G14" s="35" t="s">
        <v>76</v>
      </c>
      <c r="H14" s="35" t="s">
        <v>77</v>
      </c>
      <c r="I14" s="35" t="s">
        <v>14</v>
      </c>
      <c r="J14" s="35">
        <v>1</v>
      </c>
    </row>
    <row r="15" spans="2:20" x14ac:dyDescent="0.25">
      <c r="B15" s="33">
        <v>45246</v>
      </c>
      <c r="C15" s="34">
        <v>0.91666666666666663</v>
      </c>
      <c r="D15" s="34">
        <v>0.94791666666666663</v>
      </c>
      <c r="E15" s="35">
        <v>10</v>
      </c>
      <c r="F15" s="35">
        <f t="shared" si="1"/>
        <v>35</v>
      </c>
      <c r="G15" s="35" t="s">
        <v>81</v>
      </c>
      <c r="H15" s="35" t="s">
        <v>78</v>
      </c>
      <c r="I15" s="35" t="s">
        <v>14</v>
      </c>
      <c r="J15" s="35">
        <v>1</v>
      </c>
      <c r="M15" t="s">
        <v>28</v>
      </c>
      <c r="P15" t="s">
        <v>33</v>
      </c>
      <c r="T15">
        <v>2</v>
      </c>
    </row>
    <row r="16" spans="2:20" x14ac:dyDescent="0.25">
      <c r="B16" s="33">
        <v>45248</v>
      </c>
      <c r="C16" s="34">
        <v>0.70833333333333337</v>
      </c>
      <c r="D16" s="37">
        <v>0.75</v>
      </c>
      <c r="E16" s="35">
        <v>10</v>
      </c>
      <c r="F16" s="35">
        <f t="shared" si="1"/>
        <v>49.999999999999943</v>
      </c>
      <c r="G16" s="36" t="s">
        <v>84</v>
      </c>
      <c r="H16" s="36" t="s">
        <v>86</v>
      </c>
      <c r="I16" s="35" t="s">
        <v>14</v>
      </c>
      <c r="J16" s="35">
        <v>1</v>
      </c>
    </row>
    <row r="17" spans="2:19" ht="15.75" thickBot="1" x14ac:dyDescent="0.3">
      <c r="B17" s="35"/>
      <c r="C17" s="34">
        <v>0.75</v>
      </c>
      <c r="D17" s="34">
        <v>0.79166666666666663</v>
      </c>
      <c r="E17" s="35">
        <v>10</v>
      </c>
      <c r="F17" s="35">
        <f t="shared" si="1"/>
        <v>49.999999999999943</v>
      </c>
      <c r="G17" s="35" t="s">
        <v>85</v>
      </c>
      <c r="H17" s="35" t="s">
        <v>87</v>
      </c>
      <c r="I17" s="35" t="s">
        <v>14</v>
      </c>
      <c r="J17" s="35">
        <v>1</v>
      </c>
      <c r="M17" t="s">
        <v>29</v>
      </c>
      <c r="P17" s="86"/>
    </row>
    <row r="18" spans="2:19" ht="15.75" thickTop="1" x14ac:dyDescent="0.25">
      <c r="B18" s="58">
        <v>45250</v>
      </c>
      <c r="C18" s="59">
        <v>0.375</v>
      </c>
      <c r="D18" s="59">
        <v>0.45833333333333331</v>
      </c>
      <c r="E18" s="60">
        <v>60</v>
      </c>
      <c r="F18" s="60">
        <f t="shared" si="1"/>
        <v>59.999999999999972</v>
      </c>
      <c r="G18" s="60" t="s">
        <v>11</v>
      </c>
      <c r="H18" s="60" t="s">
        <v>11</v>
      </c>
      <c r="I18" s="60" t="s">
        <v>14</v>
      </c>
      <c r="J18" s="60">
        <v>1</v>
      </c>
      <c r="M18" s="2" t="s">
        <v>19</v>
      </c>
      <c r="N18" s="14">
        <v>717</v>
      </c>
      <c r="O18" s="6">
        <v>215</v>
      </c>
      <c r="P18" s="6">
        <v>338</v>
      </c>
      <c r="Q18" s="6">
        <v>0</v>
      </c>
      <c r="R18" s="6">
        <v>105</v>
      </c>
      <c r="S18" s="7">
        <v>335</v>
      </c>
    </row>
    <row r="19" spans="2:19" x14ac:dyDescent="0.25">
      <c r="B19" s="58"/>
      <c r="C19" s="59">
        <v>0.41666666666666669</v>
      </c>
      <c r="D19" s="59">
        <v>0.4548611111111111</v>
      </c>
      <c r="E19" s="60">
        <v>5</v>
      </c>
      <c r="F19" s="60">
        <f t="shared" si="1"/>
        <v>49.999999999999964</v>
      </c>
      <c r="G19" s="60" t="s">
        <v>123</v>
      </c>
      <c r="H19" s="60" t="s">
        <v>123</v>
      </c>
      <c r="I19" s="60" t="s">
        <v>14</v>
      </c>
      <c r="J19" s="60">
        <v>1</v>
      </c>
      <c r="M19" s="3" t="s">
        <v>30</v>
      </c>
      <c r="N19" s="15">
        <f t="shared" ref="N19:S19" si="3">N18</f>
        <v>717</v>
      </c>
      <c r="O19" s="9">
        <f t="shared" si="3"/>
        <v>215</v>
      </c>
      <c r="P19" s="9">
        <f t="shared" si="3"/>
        <v>338</v>
      </c>
      <c r="Q19" s="9">
        <f t="shared" si="3"/>
        <v>0</v>
      </c>
      <c r="R19" s="9">
        <f t="shared" si="3"/>
        <v>105</v>
      </c>
      <c r="S19" s="10">
        <f t="shared" si="3"/>
        <v>335</v>
      </c>
    </row>
    <row r="20" spans="2:19" x14ac:dyDescent="0.25">
      <c r="B20" s="58">
        <v>45252</v>
      </c>
      <c r="C20" s="59">
        <v>0.375</v>
      </c>
      <c r="D20" s="59">
        <v>0.45833333333333331</v>
      </c>
      <c r="E20" s="60">
        <v>48</v>
      </c>
      <c r="F20" s="60">
        <f t="shared" ref="F20:F30" si="4">((D20-C20)*1440)-E20</f>
        <v>71.999999999999972</v>
      </c>
      <c r="G20" s="60" t="s">
        <v>11</v>
      </c>
      <c r="H20" s="60" t="s">
        <v>122</v>
      </c>
      <c r="I20" s="60" t="s">
        <v>14</v>
      </c>
      <c r="J20" s="60">
        <v>1</v>
      </c>
      <c r="M20" s="3" t="s">
        <v>31</v>
      </c>
      <c r="N20" s="15">
        <f t="shared" ref="N20:R21" si="5">N19</f>
        <v>717</v>
      </c>
      <c r="O20" s="9">
        <f t="shared" si="5"/>
        <v>215</v>
      </c>
      <c r="P20" s="9">
        <f t="shared" si="5"/>
        <v>338</v>
      </c>
      <c r="Q20" s="9">
        <f t="shared" si="5"/>
        <v>0</v>
      </c>
      <c r="R20" s="9">
        <f t="shared" si="5"/>
        <v>105</v>
      </c>
      <c r="S20" s="10">
        <f>S19</f>
        <v>335</v>
      </c>
    </row>
    <row r="21" spans="2:19" ht="15.75" thickBot="1" x14ac:dyDescent="0.3">
      <c r="B21" s="60"/>
      <c r="C21" s="59">
        <v>0.42499999999999999</v>
      </c>
      <c r="D21" s="59">
        <v>0.4548611111111111</v>
      </c>
      <c r="E21" s="60">
        <v>5</v>
      </c>
      <c r="F21" s="60">
        <f t="shared" si="4"/>
        <v>38.000000000000007</v>
      </c>
      <c r="G21" s="60" t="s">
        <v>124</v>
      </c>
      <c r="H21" s="60" t="s">
        <v>124</v>
      </c>
      <c r="I21" s="60" t="s">
        <v>14</v>
      </c>
      <c r="J21" s="60">
        <v>1</v>
      </c>
      <c r="M21" s="4" t="s">
        <v>32</v>
      </c>
      <c r="N21" s="16">
        <f t="shared" si="5"/>
        <v>717</v>
      </c>
      <c r="O21" s="12">
        <f t="shared" si="5"/>
        <v>215</v>
      </c>
      <c r="P21" s="12">
        <f t="shared" si="5"/>
        <v>338</v>
      </c>
      <c r="Q21" s="12">
        <f t="shared" si="5"/>
        <v>0</v>
      </c>
      <c r="R21" s="12">
        <f>R20</f>
        <v>105</v>
      </c>
      <c r="S21" s="13">
        <f>S20</f>
        <v>335</v>
      </c>
    </row>
    <row r="22" spans="2:19" ht="15.75" thickTop="1" x14ac:dyDescent="0.25">
      <c r="B22" s="83">
        <v>45255</v>
      </c>
      <c r="C22" s="84">
        <v>0.29166666666666669</v>
      </c>
      <c r="D22" s="84">
        <v>0.375</v>
      </c>
      <c r="E22" s="85">
        <v>5</v>
      </c>
      <c r="F22" s="85">
        <f t="shared" si="4"/>
        <v>114.99999999999997</v>
      </c>
      <c r="G22" s="85" t="s">
        <v>11</v>
      </c>
      <c r="H22" s="85" t="s">
        <v>134</v>
      </c>
      <c r="I22" s="85" t="s">
        <v>14</v>
      </c>
      <c r="J22" s="85">
        <v>1</v>
      </c>
    </row>
    <row r="23" spans="2:19" x14ac:dyDescent="0.25">
      <c r="B23" s="83"/>
      <c r="C23" s="84">
        <v>0.83333333333333337</v>
      </c>
      <c r="D23" s="84">
        <v>0.875</v>
      </c>
      <c r="E23" s="85">
        <v>15</v>
      </c>
      <c r="F23" s="85">
        <f t="shared" si="4"/>
        <v>44.999999999999943</v>
      </c>
      <c r="G23" s="85" t="s">
        <v>131</v>
      </c>
      <c r="H23" s="85" t="s">
        <v>132</v>
      </c>
      <c r="I23" s="85" t="s">
        <v>14</v>
      </c>
      <c r="J23" s="85">
        <v>1</v>
      </c>
    </row>
    <row r="24" spans="2:19" ht="15.75" thickBot="1" x14ac:dyDescent="0.3">
      <c r="B24" s="83">
        <v>45257</v>
      </c>
      <c r="C24" s="84">
        <v>0.375</v>
      </c>
      <c r="D24" s="84">
        <v>0.45833333333333331</v>
      </c>
      <c r="E24" s="85">
        <v>120</v>
      </c>
      <c r="F24" s="85">
        <f t="shared" si="4"/>
        <v>0</v>
      </c>
      <c r="G24" s="85" t="s">
        <v>11</v>
      </c>
      <c r="H24" s="85" t="s">
        <v>133</v>
      </c>
      <c r="I24" s="85"/>
      <c r="J24" s="85"/>
      <c r="M24" t="s">
        <v>34</v>
      </c>
    </row>
    <row r="25" spans="2:19" ht="15.75" thickTop="1" x14ac:dyDescent="0.25">
      <c r="B25" s="83">
        <v>45259</v>
      </c>
      <c r="C25" s="84">
        <v>0.375</v>
      </c>
      <c r="D25" s="84">
        <v>0.45833333333333331</v>
      </c>
      <c r="E25" s="85">
        <v>120</v>
      </c>
      <c r="F25" s="85">
        <f t="shared" si="4"/>
        <v>0</v>
      </c>
      <c r="G25" s="85" t="s">
        <v>11</v>
      </c>
      <c r="H25" s="85" t="s">
        <v>133</v>
      </c>
      <c r="I25" s="85"/>
      <c r="J25" s="85"/>
      <c r="M25" s="2" t="s">
        <v>19</v>
      </c>
      <c r="N25" s="5">
        <f t="shared" ref="N25:S25" si="6">N18+N13</f>
        <v>717</v>
      </c>
      <c r="O25" s="6">
        <f t="shared" si="6"/>
        <v>265</v>
      </c>
      <c r="P25" s="6">
        <f t="shared" si="6"/>
        <v>338</v>
      </c>
      <c r="Q25" s="6">
        <f t="shared" si="6"/>
        <v>0</v>
      </c>
      <c r="R25" s="6">
        <f t="shared" si="6"/>
        <v>210</v>
      </c>
      <c r="S25" s="7">
        <f t="shared" si="6"/>
        <v>490</v>
      </c>
    </row>
    <row r="26" spans="2:19" x14ac:dyDescent="0.25">
      <c r="B26" s="78">
        <v>45233</v>
      </c>
      <c r="C26" s="79">
        <v>0.75</v>
      </c>
      <c r="D26" s="79">
        <v>0.83333333333333337</v>
      </c>
      <c r="E26" s="76">
        <v>10</v>
      </c>
      <c r="F26" s="76">
        <f t="shared" si="4"/>
        <v>110.00000000000006</v>
      </c>
      <c r="G26" s="76" t="s">
        <v>11</v>
      </c>
      <c r="H26" s="76" t="s">
        <v>134</v>
      </c>
      <c r="I26" s="76" t="s">
        <v>14</v>
      </c>
      <c r="J26" s="76">
        <v>1</v>
      </c>
      <c r="M26" s="3" t="s">
        <v>30</v>
      </c>
      <c r="N26" s="8">
        <f>N25/T15</f>
        <v>358.5</v>
      </c>
      <c r="O26" s="9">
        <f>O25/T15</f>
        <v>132.5</v>
      </c>
      <c r="P26" s="9">
        <f>P25/T15</f>
        <v>169</v>
      </c>
      <c r="Q26" s="9">
        <f>Q25/T15</f>
        <v>0</v>
      </c>
      <c r="R26" s="9">
        <f>R25/T15</f>
        <v>105</v>
      </c>
      <c r="S26" s="10">
        <f>S25/T15</f>
        <v>245</v>
      </c>
    </row>
    <row r="27" spans="2:19" x14ac:dyDescent="0.25">
      <c r="B27" s="78">
        <v>45234</v>
      </c>
      <c r="C27" s="79">
        <v>0.375</v>
      </c>
      <c r="D27" s="79">
        <v>0.45833333333333331</v>
      </c>
      <c r="E27" s="76">
        <v>15</v>
      </c>
      <c r="F27" s="76">
        <f t="shared" si="4"/>
        <v>104.99999999999997</v>
      </c>
      <c r="G27" s="76" t="s">
        <v>11</v>
      </c>
      <c r="H27" s="76" t="s">
        <v>135</v>
      </c>
      <c r="I27" s="76" t="s">
        <v>14</v>
      </c>
      <c r="J27" s="76">
        <v>1</v>
      </c>
      <c r="M27" s="3" t="s">
        <v>31</v>
      </c>
      <c r="N27" s="8">
        <f t="shared" ref="N27:S27" si="7">MAX(N20,N13)</f>
        <v>717</v>
      </c>
      <c r="O27" s="9">
        <f t="shared" si="7"/>
        <v>215</v>
      </c>
      <c r="P27" s="9">
        <f t="shared" si="7"/>
        <v>338</v>
      </c>
      <c r="Q27" s="9">
        <f t="shared" si="7"/>
        <v>0</v>
      </c>
      <c r="R27" s="9">
        <f t="shared" si="7"/>
        <v>105</v>
      </c>
      <c r="S27" s="10">
        <f t="shared" si="7"/>
        <v>335</v>
      </c>
    </row>
    <row r="28" spans="2:19" ht="15.75" thickBot="1" x14ac:dyDescent="0.3">
      <c r="B28" s="78">
        <v>45236</v>
      </c>
      <c r="C28" s="79">
        <v>0.375</v>
      </c>
      <c r="D28" s="79">
        <v>0.45833333333333331</v>
      </c>
      <c r="E28" s="76">
        <v>120</v>
      </c>
      <c r="F28" s="76">
        <f t="shared" si="4"/>
        <v>0</v>
      </c>
      <c r="G28" s="76" t="s">
        <v>11</v>
      </c>
      <c r="H28" s="76" t="s">
        <v>133</v>
      </c>
      <c r="I28" s="76"/>
      <c r="J28" s="76"/>
      <c r="M28" s="4" t="s">
        <v>32</v>
      </c>
      <c r="N28" s="11">
        <f t="shared" ref="N28:S28" si="8">IF(MIN(IF(N21=0,1000000000,N21),IF(N13=0,1000000000,N13))=1000000000,0,MIN(IF(N21=0,1000000000,N21),IF(N13=0,1000000000,N13)))</f>
        <v>717</v>
      </c>
      <c r="O28" s="12">
        <f t="shared" si="8"/>
        <v>50</v>
      </c>
      <c r="P28" s="12">
        <f t="shared" si="8"/>
        <v>338</v>
      </c>
      <c r="Q28" s="12">
        <f t="shared" si="8"/>
        <v>0</v>
      </c>
      <c r="R28" s="12">
        <f t="shared" si="8"/>
        <v>105</v>
      </c>
      <c r="S28" s="13">
        <f t="shared" si="8"/>
        <v>155</v>
      </c>
    </row>
    <row r="29" spans="2:19" ht="15.75" thickTop="1" x14ac:dyDescent="0.25">
      <c r="B29" s="50">
        <v>45241</v>
      </c>
      <c r="C29" s="51">
        <v>0.375</v>
      </c>
      <c r="D29" s="51">
        <v>0.45833333333333331</v>
      </c>
      <c r="E29" s="52">
        <v>15</v>
      </c>
      <c r="F29" s="52">
        <f t="shared" si="4"/>
        <v>104.99999999999997</v>
      </c>
      <c r="G29" s="52" t="s">
        <v>49</v>
      </c>
      <c r="H29" s="52" t="s">
        <v>136</v>
      </c>
      <c r="I29" s="52" t="s">
        <v>14</v>
      </c>
      <c r="J29" s="52">
        <v>1</v>
      </c>
    </row>
    <row r="30" spans="2:19" x14ac:dyDescent="0.25">
      <c r="B30" s="50"/>
      <c r="C30" s="51">
        <v>0.75</v>
      </c>
      <c r="D30" s="51">
        <v>0.79166666666666663</v>
      </c>
      <c r="E30" s="52">
        <v>10</v>
      </c>
      <c r="F30" s="52">
        <f t="shared" si="4"/>
        <v>49.999999999999943</v>
      </c>
      <c r="G30" s="52" t="s">
        <v>13</v>
      </c>
      <c r="H30" s="52" t="s">
        <v>137</v>
      </c>
      <c r="I30" s="52" t="s">
        <v>14</v>
      </c>
      <c r="J30" s="52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C980-084B-4D1B-AB84-4ED2AC828C13}">
  <dimension ref="B2:T28"/>
  <sheetViews>
    <sheetView showGridLines="0" zoomScale="80" zoomScaleNormal="80" workbookViewId="0">
      <selection activeCell="P8" sqref="P8"/>
    </sheetView>
  </sheetViews>
  <sheetFormatPr baseColWidth="10" defaultRowHeight="15" x14ac:dyDescent="0.25"/>
  <cols>
    <col min="1" max="1" width="4.85546875" customWidth="1"/>
    <col min="2" max="2" width="12" customWidth="1"/>
    <col min="3" max="3" width="11" customWidth="1"/>
    <col min="4" max="4" width="9.5703125" customWidth="1"/>
    <col min="5" max="5" width="13.140625" customWidth="1"/>
    <col min="6" max="6" width="11.42578125" customWidth="1"/>
    <col min="7" max="7" width="11.28515625" customWidth="1"/>
    <col min="8" max="8" width="55.140625" customWidth="1"/>
    <col min="9" max="9" width="4.5703125" customWidth="1"/>
    <col min="10" max="10" width="4.85546875" customWidth="1"/>
    <col min="14" max="14" width="10.140625" customWidth="1"/>
    <col min="15" max="15" width="9.28515625" customWidth="1"/>
    <col min="16" max="16" width="13.42578125" customWidth="1"/>
    <col min="17" max="17" width="10" customWidth="1"/>
    <col min="18" max="18" width="11" customWidth="1"/>
    <col min="19" max="19" width="11.5703125" customWidth="1"/>
    <col min="20" max="20" width="9.28515625" customWidth="1"/>
  </cols>
  <sheetData>
    <row r="2" spans="2:20" x14ac:dyDescent="0.25">
      <c r="B2" t="s">
        <v>35</v>
      </c>
      <c r="C2" s="19" t="s">
        <v>39</v>
      </c>
      <c r="H2" t="s">
        <v>48</v>
      </c>
      <c r="M2" t="s">
        <v>65</v>
      </c>
      <c r="Q2" t="s">
        <v>114</v>
      </c>
    </row>
    <row r="3" spans="2:20" ht="15.75" thickBot="1" x14ac:dyDescent="0.3">
      <c r="B3" t="s">
        <v>40</v>
      </c>
      <c r="H3" t="s">
        <v>41</v>
      </c>
    </row>
    <row r="4" spans="2:20" ht="31.5" thickTop="1" thickBot="1" x14ac:dyDescent="0.3">
      <c r="M4" s="1" t="s">
        <v>17</v>
      </c>
      <c r="N4" s="1" t="s">
        <v>18</v>
      </c>
      <c r="O4" s="1" t="s">
        <v>13</v>
      </c>
      <c r="P4" s="1" t="s">
        <v>83</v>
      </c>
      <c r="Q4" s="1" t="s">
        <v>62</v>
      </c>
      <c r="R4" s="20" t="s">
        <v>49</v>
      </c>
      <c r="S4" s="1" t="s">
        <v>19</v>
      </c>
    </row>
    <row r="5" spans="2:20" ht="27.75" customHeight="1" thickTop="1" x14ac:dyDescent="0.25">
      <c r="B5" s="17" t="s">
        <v>1</v>
      </c>
      <c r="C5" s="17" t="s">
        <v>2</v>
      </c>
      <c r="D5" s="17" t="s">
        <v>3</v>
      </c>
      <c r="E5" s="17" t="s">
        <v>4</v>
      </c>
      <c r="F5" s="18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M5" s="2" t="s">
        <v>20</v>
      </c>
      <c r="N5" s="14"/>
      <c r="O5" s="6"/>
      <c r="P5" s="6"/>
      <c r="Q5" s="6"/>
      <c r="R5" s="6"/>
      <c r="S5" s="7">
        <f t="shared" ref="S5:S11" si="0">SUM(N5:R5)</f>
        <v>0</v>
      </c>
    </row>
    <row r="6" spans="2:20" x14ac:dyDescent="0.25">
      <c r="B6" s="38">
        <v>45237</v>
      </c>
      <c r="C6" s="39">
        <v>0.29166666666666669</v>
      </c>
      <c r="D6" s="39">
        <v>0.375</v>
      </c>
      <c r="E6" s="40">
        <v>30</v>
      </c>
      <c r="F6" s="40">
        <f>((D6-C6)*1440)-E6</f>
        <v>89.999999999999972</v>
      </c>
      <c r="G6" s="40" t="s">
        <v>11</v>
      </c>
      <c r="H6" s="40" t="s">
        <v>88</v>
      </c>
      <c r="I6" s="40" t="s">
        <v>14</v>
      </c>
      <c r="J6" s="40">
        <v>1</v>
      </c>
      <c r="M6" s="55" t="s">
        <v>21</v>
      </c>
      <c r="O6" s="9"/>
      <c r="Q6" s="9"/>
      <c r="R6" s="9"/>
      <c r="S6" s="10">
        <f t="shared" si="0"/>
        <v>0</v>
      </c>
    </row>
    <row r="7" spans="2:20" x14ac:dyDescent="0.25">
      <c r="B7" s="38">
        <v>45239</v>
      </c>
      <c r="C7" s="39">
        <v>0.29166666666666669</v>
      </c>
      <c r="D7" s="39">
        <v>0.375</v>
      </c>
      <c r="E7" s="40">
        <v>20</v>
      </c>
      <c r="F7" s="40">
        <f>((D7-C7)*1440)-E7</f>
        <v>99.999999999999972</v>
      </c>
      <c r="G7" s="40" t="s">
        <v>11</v>
      </c>
      <c r="H7" s="40" t="s">
        <v>89</v>
      </c>
      <c r="I7" s="40" t="s">
        <v>14</v>
      </c>
      <c r="J7" s="40">
        <v>1</v>
      </c>
      <c r="M7" s="53" t="s">
        <v>22</v>
      </c>
      <c r="N7" s="15">
        <v>70</v>
      </c>
      <c r="O7" s="9"/>
      <c r="P7" s="9">
        <v>40</v>
      </c>
      <c r="Q7" s="9"/>
      <c r="R7" s="9"/>
      <c r="S7" s="10">
        <f>SUM(N7:R7)</f>
        <v>110</v>
      </c>
    </row>
    <row r="8" spans="2:20" x14ac:dyDescent="0.25">
      <c r="B8" s="38">
        <v>45241</v>
      </c>
      <c r="C8" s="39">
        <v>0.70833333333333337</v>
      </c>
      <c r="D8" s="39">
        <v>0.75</v>
      </c>
      <c r="E8" s="40">
        <v>15</v>
      </c>
      <c r="F8" s="40">
        <f t="shared" ref="F8:F26" si="1">((D8-C8)*1440)-E8</f>
        <v>44.999999999999943</v>
      </c>
      <c r="G8" s="40" t="s">
        <v>13</v>
      </c>
      <c r="H8" s="40" t="s">
        <v>90</v>
      </c>
      <c r="I8" s="40" t="s">
        <v>14</v>
      </c>
      <c r="J8" s="40">
        <v>1</v>
      </c>
      <c r="M8" s="54" t="s">
        <v>23</v>
      </c>
      <c r="O8" s="9"/>
      <c r="Q8" s="9"/>
      <c r="R8" s="9"/>
      <c r="S8" s="10">
        <f t="shared" si="0"/>
        <v>0</v>
      </c>
    </row>
    <row r="9" spans="2:20" x14ac:dyDescent="0.25">
      <c r="B9" s="41">
        <v>45244</v>
      </c>
      <c r="C9" s="42">
        <v>0.29166666666666669</v>
      </c>
      <c r="D9" s="42">
        <v>0.375</v>
      </c>
      <c r="E9" s="43">
        <v>35</v>
      </c>
      <c r="F9" s="43">
        <f t="shared" si="1"/>
        <v>84.999999999999972</v>
      </c>
      <c r="G9" s="43" t="s">
        <v>11</v>
      </c>
      <c r="H9" s="43" t="s">
        <v>42</v>
      </c>
      <c r="I9" s="43" t="s">
        <v>14</v>
      </c>
      <c r="J9" s="43">
        <v>1</v>
      </c>
      <c r="M9" s="46" t="s">
        <v>24</v>
      </c>
      <c r="N9" s="15"/>
      <c r="O9" s="9"/>
      <c r="P9" s="9"/>
      <c r="Q9" s="9"/>
      <c r="R9" s="9"/>
      <c r="S9" s="10">
        <f>SUM(N9:R9)</f>
        <v>0</v>
      </c>
    </row>
    <row r="10" spans="2:20" x14ac:dyDescent="0.25">
      <c r="B10" s="41"/>
      <c r="C10" s="42">
        <v>0.33333333333333331</v>
      </c>
      <c r="D10" s="42">
        <v>0.35416666666666669</v>
      </c>
      <c r="E10" s="43">
        <v>5</v>
      </c>
      <c r="F10" s="43">
        <f t="shared" si="1"/>
        <v>25.000000000000053</v>
      </c>
      <c r="G10" s="43" t="s">
        <v>15</v>
      </c>
      <c r="H10" s="43" t="s">
        <v>91</v>
      </c>
      <c r="I10" s="43" t="s">
        <v>14</v>
      </c>
      <c r="J10" s="43">
        <v>1</v>
      </c>
      <c r="M10" s="21" t="s">
        <v>25</v>
      </c>
      <c r="N10" s="22"/>
      <c r="O10" s="23"/>
      <c r="P10" s="23"/>
      <c r="Q10" s="23"/>
      <c r="R10" s="23"/>
      <c r="S10" s="24">
        <f t="shared" si="0"/>
        <v>0</v>
      </c>
    </row>
    <row r="11" spans="2:20" x14ac:dyDescent="0.25">
      <c r="B11" s="41">
        <v>45246</v>
      </c>
      <c r="C11" s="42">
        <v>0.29166666666666669</v>
      </c>
      <c r="D11" s="42">
        <v>0.375</v>
      </c>
      <c r="E11" s="43">
        <v>55</v>
      </c>
      <c r="F11" s="43">
        <f t="shared" si="1"/>
        <v>64.999999999999972</v>
      </c>
      <c r="G11" s="43" t="s">
        <v>11</v>
      </c>
      <c r="H11" s="43" t="s">
        <v>92</v>
      </c>
      <c r="I11" s="43" t="s">
        <v>14</v>
      </c>
      <c r="J11" s="43">
        <v>1</v>
      </c>
      <c r="M11" s="21" t="s">
        <v>26</v>
      </c>
      <c r="N11" s="9"/>
      <c r="O11" s="9"/>
      <c r="P11" s="9"/>
      <c r="Q11" s="9"/>
      <c r="R11" s="9"/>
      <c r="S11" s="10">
        <f t="shared" si="0"/>
        <v>0</v>
      </c>
    </row>
    <row r="12" spans="2:20" ht="15.75" thickBot="1" x14ac:dyDescent="0.3">
      <c r="B12" s="43"/>
      <c r="C12" s="42">
        <v>0.33333333333333331</v>
      </c>
      <c r="D12" s="42">
        <v>0.36805555555555558</v>
      </c>
      <c r="E12" s="43">
        <v>10</v>
      </c>
      <c r="F12" s="43">
        <f t="shared" si="1"/>
        <v>40.000000000000064</v>
      </c>
      <c r="G12" s="43" t="s">
        <v>15</v>
      </c>
      <c r="H12" s="43" t="s">
        <v>93</v>
      </c>
      <c r="I12" s="43" t="s">
        <v>14</v>
      </c>
      <c r="J12" s="43">
        <v>1</v>
      </c>
      <c r="M12" s="4" t="s">
        <v>27</v>
      </c>
      <c r="N12" s="16">
        <f t="shared" ref="N12:S12" si="2">SUM(N5:N11)</f>
        <v>70</v>
      </c>
      <c r="O12" s="12">
        <f t="shared" si="2"/>
        <v>0</v>
      </c>
      <c r="P12" s="12">
        <f t="shared" si="2"/>
        <v>40</v>
      </c>
      <c r="Q12" s="12">
        <f t="shared" si="2"/>
        <v>0</v>
      </c>
      <c r="R12" s="12">
        <f t="shared" si="2"/>
        <v>0</v>
      </c>
      <c r="S12" s="13">
        <f t="shared" si="2"/>
        <v>110</v>
      </c>
    </row>
    <row r="13" spans="2:20" ht="15.75" thickTop="1" x14ac:dyDescent="0.25">
      <c r="B13" s="41">
        <v>45248</v>
      </c>
      <c r="C13" s="42">
        <v>0.60416666666666663</v>
      </c>
      <c r="D13" s="42">
        <v>0.66666666666666663</v>
      </c>
      <c r="E13" s="43">
        <v>15</v>
      </c>
      <c r="F13" s="43">
        <f t="shared" si="1"/>
        <v>75</v>
      </c>
      <c r="G13" s="43" t="s">
        <v>13</v>
      </c>
      <c r="H13" s="43" t="s">
        <v>94</v>
      </c>
      <c r="I13" s="43" t="s">
        <v>14</v>
      </c>
      <c r="J13" s="43">
        <v>1</v>
      </c>
    </row>
    <row r="14" spans="2:20" x14ac:dyDescent="0.25">
      <c r="B14" s="58">
        <v>45251</v>
      </c>
      <c r="C14" s="59">
        <v>0.29166666666666669</v>
      </c>
      <c r="D14" s="59">
        <v>0.375</v>
      </c>
      <c r="E14" s="60">
        <v>80</v>
      </c>
      <c r="F14" s="60">
        <f t="shared" si="1"/>
        <v>39.999999999999972</v>
      </c>
      <c r="G14" s="60" t="s">
        <v>11</v>
      </c>
      <c r="H14" s="60" t="s">
        <v>119</v>
      </c>
      <c r="I14" s="60" t="s">
        <v>14</v>
      </c>
      <c r="J14" s="60">
        <v>1</v>
      </c>
      <c r="M14" t="s">
        <v>28</v>
      </c>
      <c r="P14" t="s">
        <v>33</v>
      </c>
      <c r="T14">
        <v>2</v>
      </c>
    </row>
    <row r="15" spans="2:20" x14ac:dyDescent="0.25">
      <c r="B15" s="60"/>
      <c r="C15" s="59">
        <v>0.3125</v>
      </c>
      <c r="D15" s="59">
        <v>0.36458333333333331</v>
      </c>
      <c r="E15" s="60">
        <v>5</v>
      </c>
      <c r="F15" s="60">
        <f t="shared" si="1"/>
        <v>69.999999999999972</v>
      </c>
      <c r="G15" s="60" t="s">
        <v>15</v>
      </c>
      <c r="H15" s="60" t="s">
        <v>120</v>
      </c>
      <c r="I15" s="60" t="s">
        <v>14</v>
      </c>
      <c r="J15" s="60">
        <v>1</v>
      </c>
    </row>
    <row r="16" spans="2:20" ht="15.75" thickBot="1" x14ac:dyDescent="0.3">
      <c r="B16" s="58">
        <v>45253</v>
      </c>
      <c r="C16" s="59">
        <v>0.29166666666666669</v>
      </c>
      <c r="D16" s="59">
        <v>0.375</v>
      </c>
      <c r="E16" s="60">
        <v>15</v>
      </c>
      <c r="F16" s="60">
        <f t="shared" si="1"/>
        <v>104.99999999999997</v>
      </c>
      <c r="G16" s="60" t="s">
        <v>11</v>
      </c>
      <c r="H16" s="60" t="s">
        <v>138</v>
      </c>
      <c r="I16" s="60" t="s">
        <v>14</v>
      </c>
      <c r="J16" s="60">
        <v>1</v>
      </c>
      <c r="M16" t="s">
        <v>29</v>
      </c>
    </row>
    <row r="17" spans="2:19" ht="15.75" thickTop="1" x14ac:dyDescent="0.25">
      <c r="B17" s="58">
        <v>45255</v>
      </c>
      <c r="C17" s="59">
        <v>0.375</v>
      </c>
      <c r="D17" s="59">
        <v>0.45833333333333331</v>
      </c>
      <c r="E17" s="60">
        <v>20</v>
      </c>
      <c r="F17" s="60">
        <f t="shared" si="1"/>
        <v>99.999999999999972</v>
      </c>
      <c r="G17" s="60" t="s">
        <v>13</v>
      </c>
      <c r="H17" s="60" t="s">
        <v>139</v>
      </c>
      <c r="I17" s="60" t="s">
        <v>14</v>
      </c>
      <c r="J17" s="60">
        <v>1</v>
      </c>
      <c r="M17" s="2" t="s">
        <v>19</v>
      </c>
      <c r="N17" s="14">
        <v>800</v>
      </c>
      <c r="O17" s="6">
        <v>285</v>
      </c>
      <c r="P17" s="6">
        <v>135</v>
      </c>
      <c r="Q17" s="6">
        <v>0</v>
      </c>
      <c r="R17" s="6">
        <v>105</v>
      </c>
      <c r="S17" s="7">
        <v>235</v>
      </c>
    </row>
    <row r="18" spans="2:19" x14ac:dyDescent="0.25">
      <c r="B18" s="87">
        <v>45258</v>
      </c>
      <c r="C18" s="88">
        <v>0.29166666666666669</v>
      </c>
      <c r="D18" s="88">
        <v>0.375</v>
      </c>
      <c r="E18" s="89">
        <v>15</v>
      </c>
      <c r="F18" s="89">
        <f t="shared" si="1"/>
        <v>104.99999999999997</v>
      </c>
      <c r="G18" s="89" t="s">
        <v>11</v>
      </c>
      <c r="H18" s="89" t="s">
        <v>140</v>
      </c>
      <c r="I18" s="89" t="s">
        <v>14</v>
      </c>
      <c r="J18" s="89">
        <v>1</v>
      </c>
      <c r="M18" s="3" t="s">
        <v>30</v>
      </c>
      <c r="N18" s="15">
        <f t="shared" ref="N18:S18" si="3">N17</f>
        <v>800</v>
      </c>
      <c r="O18" s="9">
        <f t="shared" si="3"/>
        <v>285</v>
      </c>
      <c r="P18" s="9">
        <f t="shared" si="3"/>
        <v>135</v>
      </c>
      <c r="Q18" s="9">
        <f t="shared" si="3"/>
        <v>0</v>
      </c>
      <c r="R18" s="9">
        <f t="shared" si="3"/>
        <v>105</v>
      </c>
      <c r="S18" s="10">
        <f t="shared" si="3"/>
        <v>235</v>
      </c>
    </row>
    <row r="19" spans="2:19" x14ac:dyDescent="0.25">
      <c r="B19" s="87">
        <v>45260</v>
      </c>
      <c r="C19" s="88">
        <v>0.29166666666666669</v>
      </c>
      <c r="D19" s="88">
        <v>0.375</v>
      </c>
      <c r="E19" s="89">
        <v>15</v>
      </c>
      <c r="F19" s="89">
        <f t="shared" si="1"/>
        <v>104.99999999999997</v>
      </c>
      <c r="G19" s="89" t="s">
        <v>49</v>
      </c>
      <c r="H19" s="89" t="s">
        <v>141</v>
      </c>
      <c r="I19" s="89" t="s">
        <v>14</v>
      </c>
      <c r="J19" s="89">
        <v>1</v>
      </c>
      <c r="M19" s="3" t="s">
        <v>31</v>
      </c>
      <c r="N19" s="15">
        <f t="shared" ref="N19:R20" si="4">N18</f>
        <v>800</v>
      </c>
      <c r="O19" s="9">
        <f t="shared" si="4"/>
        <v>285</v>
      </c>
      <c r="P19" s="9">
        <f t="shared" si="4"/>
        <v>135</v>
      </c>
      <c r="Q19" s="9">
        <f t="shared" si="4"/>
        <v>0</v>
      </c>
      <c r="R19" s="9">
        <f t="shared" si="4"/>
        <v>105</v>
      </c>
      <c r="S19" s="10">
        <f>S18</f>
        <v>235</v>
      </c>
    </row>
    <row r="20" spans="2:19" ht="15.75" thickBot="1" x14ac:dyDescent="0.3">
      <c r="B20" s="87">
        <v>45262</v>
      </c>
      <c r="C20" s="88">
        <v>0.41666666666666669</v>
      </c>
      <c r="D20" s="88">
        <v>0.45833333333333331</v>
      </c>
      <c r="E20" s="89">
        <v>20</v>
      </c>
      <c r="F20" s="89">
        <f t="shared" si="1"/>
        <v>39.999999999999943</v>
      </c>
      <c r="G20" s="89" t="s">
        <v>13</v>
      </c>
      <c r="H20" s="89" t="s">
        <v>142</v>
      </c>
      <c r="I20" s="89" t="s">
        <v>14</v>
      </c>
      <c r="J20" s="89">
        <v>1</v>
      </c>
      <c r="M20" s="4" t="s">
        <v>32</v>
      </c>
      <c r="N20" s="16">
        <f t="shared" si="4"/>
        <v>800</v>
      </c>
      <c r="O20" s="12">
        <f t="shared" si="4"/>
        <v>285</v>
      </c>
      <c r="P20" s="12">
        <f t="shared" si="4"/>
        <v>135</v>
      </c>
      <c r="Q20" s="12">
        <f t="shared" si="4"/>
        <v>0</v>
      </c>
      <c r="R20" s="12">
        <f>R19</f>
        <v>105</v>
      </c>
      <c r="S20" s="13">
        <f>S19</f>
        <v>235</v>
      </c>
    </row>
    <row r="21" spans="2:19" ht="15.75" thickTop="1" x14ac:dyDescent="0.25">
      <c r="B21" s="90">
        <v>45265</v>
      </c>
      <c r="C21" s="91">
        <v>0.29166666666666669</v>
      </c>
      <c r="D21" s="91">
        <v>0.375</v>
      </c>
      <c r="E21" s="92">
        <v>15</v>
      </c>
      <c r="F21" s="92">
        <f t="shared" si="1"/>
        <v>104.99999999999997</v>
      </c>
      <c r="G21" s="92" t="s">
        <v>11</v>
      </c>
      <c r="H21" s="92" t="s">
        <v>143</v>
      </c>
      <c r="I21" s="92" t="s">
        <v>14</v>
      </c>
      <c r="J21" s="92">
        <v>1</v>
      </c>
    </row>
    <row r="22" spans="2:19" x14ac:dyDescent="0.25">
      <c r="B22" s="90">
        <v>45264</v>
      </c>
      <c r="C22" s="91">
        <v>0.29166666666666669</v>
      </c>
      <c r="D22" s="91">
        <v>0.375</v>
      </c>
      <c r="E22" s="92">
        <v>15</v>
      </c>
      <c r="F22" s="92">
        <f t="shared" si="1"/>
        <v>104.99999999999997</v>
      </c>
      <c r="G22" s="92" t="s">
        <v>15</v>
      </c>
      <c r="H22" s="92" t="s">
        <v>144</v>
      </c>
      <c r="I22" s="92" t="s">
        <v>14</v>
      </c>
      <c r="J22" s="92">
        <v>1</v>
      </c>
    </row>
    <row r="23" spans="2:19" ht="15.75" thickBot="1" x14ac:dyDescent="0.3">
      <c r="B23" s="90">
        <v>45268</v>
      </c>
      <c r="C23" s="91">
        <v>0.45833333333333331</v>
      </c>
      <c r="D23" s="91">
        <v>0.47916666666666669</v>
      </c>
      <c r="E23" s="92">
        <v>5</v>
      </c>
      <c r="F23" s="92">
        <f t="shared" si="1"/>
        <v>25.000000000000053</v>
      </c>
      <c r="G23" s="92" t="s">
        <v>13</v>
      </c>
      <c r="H23" s="92" t="s">
        <v>145</v>
      </c>
      <c r="I23" s="92" t="s">
        <v>14</v>
      </c>
      <c r="J23" s="92">
        <v>1</v>
      </c>
      <c r="M23" t="s">
        <v>34</v>
      </c>
    </row>
    <row r="24" spans="2:19" ht="15.75" thickTop="1" x14ac:dyDescent="0.25">
      <c r="B24" s="93">
        <v>45272</v>
      </c>
      <c r="C24" s="95">
        <v>0.29166666666666669</v>
      </c>
      <c r="D24" s="95">
        <v>0.375</v>
      </c>
      <c r="E24" s="94">
        <v>50</v>
      </c>
      <c r="F24" s="94">
        <f t="shared" si="1"/>
        <v>69.999999999999972</v>
      </c>
      <c r="G24" s="94" t="s">
        <v>11</v>
      </c>
      <c r="H24" s="94" t="s">
        <v>147</v>
      </c>
      <c r="I24" s="94" t="s">
        <v>14</v>
      </c>
      <c r="J24" s="94">
        <v>1</v>
      </c>
      <c r="M24" s="2" t="s">
        <v>19</v>
      </c>
      <c r="N24" s="5">
        <f t="shared" ref="N24:S24" si="5">N17+N12</f>
        <v>870</v>
      </c>
      <c r="O24" s="6">
        <f t="shared" si="5"/>
        <v>285</v>
      </c>
      <c r="P24" s="6">
        <f t="shared" si="5"/>
        <v>175</v>
      </c>
      <c r="Q24" s="6">
        <f t="shared" si="5"/>
        <v>0</v>
      </c>
      <c r="R24" s="6">
        <f t="shared" si="5"/>
        <v>105</v>
      </c>
      <c r="S24" s="7">
        <f t="shared" si="5"/>
        <v>345</v>
      </c>
    </row>
    <row r="25" spans="2:19" x14ac:dyDescent="0.25">
      <c r="B25" s="94"/>
      <c r="C25" s="95">
        <v>0.33333333333333331</v>
      </c>
      <c r="D25" s="95">
        <v>0.36805555555555558</v>
      </c>
      <c r="E25" s="94">
        <v>10</v>
      </c>
      <c r="F25" s="94">
        <f t="shared" si="1"/>
        <v>40.000000000000064</v>
      </c>
      <c r="G25" s="94" t="s">
        <v>15</v>
      </c>
      <c r="H25" s="94" t="s">
        <v>146</v>
      </c>
      <c r="I25" s="94" t="s">
        <v>14</v>
      </c>
      <c r="J25" s="94">
        <v>1</v>
      </c>
      <c r="M25" s="3" t="s">
        <v>30</v>
      </c>
      <c r="N25" s="8">
        <f>N24/T14</f>
        <v>435</v>
      </c>
      <c r="O25" s="9">
        <f>O24/T14</f>
        <v>142.5</v>
      </c>
      <c r="P25" s="9">
        <f>P24/T14</f>
        <v>87.5</v>
      </c>
      <c r="Q25" s="9">
        <f>Q24/T14</f>
        <v>0</v>
      </c>
      <c r="R25" s="9">
        <f>R24/T14</f>
        <v>52.5</v>
      </c>
      <c r="S25" s="10">
        <f>S24/T14</f>
        <v>172.5</v>
      </c>
    </row>
    <row r="26" spans="2:19" x14ac:dyDescent="0.25">
      <c r="B26" s="9"/>
      <c r="C26" s="96"/>
      <c r="D26" s="96"/>
      <c r="E26" s="96"/>
      <c r="F26" s="96">
        <f t="shared" si="1"/>
        <v>0</v>
      </c>
      <c r="G26" s="96"/>
      <c r="H26" s="9"/>
      <c r="I26" s="9"/>
      <c r="J26" s="9"/>
      <c r="M26" s="3" t="s">
        <v>31</v>
      </c>
      <c r="N26" s="8">
        <f t="shared" ref="N26:S26" si="6">MAX(N19,N12)</f>
        <v>800</v>
      </c>
      <c r="O26" s="9">
        <f t="shared" si="6"/>
        <v>285</v>
      </c>
      <c r="P26" s="9">
        <f t="shared" si="6"/>
        <v>135</v>
      </c>
      <c r="Q26" s="9">
        <f t="shared" si="6"/>
        <v>0</v>
      </c>
      <c r="R26" s="9">
        <f t="shared" si="6"/>
        <v>105</v>
      </c>
      <c r="S26" s="10">
        <f t="shared" si="6"/>
        <v>235</v>
      </c>
    </row>
    <row r="27" spans="2:19" ht="15.75" thickBot="1" x14ac:dyDescent="0.3">
      <c r="M27" s="4" t="s">
        <v>32</v>
      </c>
      <c r="N27" s="11">
        <f t="shared" ref="N27:S27" si="7">IF(MIN(IF(N20=0,1000000000,N20),IF(N12=0,1000000000,N12))=1000000000,0,MIN(IF(N20=0,1000000000,N20),IF(N12=0,1000000000,N12)))</f>
        <v>70</v>
      </c>
      <c r="O27" s="12">
        <f t="shared" si="7"/>
        <v>285</v>
      </c>
      <c r="P27" s="12">
        <f t="shared" si="7"/>
        <v>40</v>
      </c>
      <c r="Q27" s="12">
        <f t="shared" si="7"/>
        <v>0</v>
      </c>
      <c r="R27" s="12">
        <f t="shared" si="7"/>
        <v>105</v>
      </c>
      <c r="S27" s="13">
        <f t="shared" si="7"/>
        <v>110</v>
      </c>
    </row>
    <row r="28" spans="2:19" ht="15.75" thickTop="1" x14ac:dyDescent="0.25"/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CF27-7366-4761-8AC5-BCBAAAF16D92}">
  <dimension ref="B2:T28"/>
  <sheetViews>
    <sheetView showGridLines="0" topLeftCell="B1" zoomScale="80" zoomScaleNormal="80" workbookViewId="0">
      <selection activeCell="O10" sqref="O10"/>
    </sheetView>
  </sheetViews>
  <sheetFormatPr baseColWidth="10" defaultRowHeight="15" x14ac:dyDescent="0.25"/>
  <cols>
    <col min="1" max="1" width="9.7109375" customWidth="1"/>
    <col min="2" max="2" width="10.85546875" customWidth="1"/>
    <col min="3" max="3" width="12.85546875" bestFit="1" customWidth="1"/>
    <col min="5" max="5" width="12.42578125" customWidth="1"/>
    <col min="6" max="6" width="11.42578125" customWidth="1"/>
    <col min="8" max="8" width="46.42578125" customWidth="1"/>
    <col min="9" max="9" width="4.28515625" customWidth="1"/>
    <col min="10" max="10" width="4.7109375" customWidth="1"/>
    <col min="15" max="15" width="10.7109375" customWidth="1"/>
    <col min="17" max="17" width="10.28515625" customWidth="1"/>
    <col min="18" max="18" width="10.5703125" customWidth="1"/>
    <col min="20" max="20" width="8.85546875" customWidth="1"/>
  </cols>
  <sheetData>
    <row r="2" spans="2:20" x14ac:dyDescent="0.25">
      <c r="B2" t="s">
        <v>35</v>
      </c>
      <c r="C2" s="19" t="s">
        <v>39</v>
      </c>
      <c r="H2" t="s">
        <v>44</v>
      </c>
      <c r="M2" t="s">
        <v>65</v>
      </c>
      <c r="Q2" t="s">
        <v>115</v>
      </c>
    </row>
    <row r="3" spans="2:20" ht="15.75" thickBot="1" x14ac:dyDescent="0.3">
      <c r="B3" t="s">
        <v>43</v>
      </c>
      <c r="H3" t="s">
        <v>45</v>
      </c>
    </row>
    <row r="4" spans="2:20" ht="31.5" thickTop="1" thickBot="1" x14ac:dyDescent="0.3">
      <c r="M4" s="1" t="s">
        <v>17</v>
      </c>
      <c r="N4" s="1" t="s">
        <v>18</v>
      </c>
      <c r="O4" s="1" t="s">
        <v>13</v>
      </c>
      <c r="P4" s="1" t="s">
        <v>83</v>
      </c>
      <c r="Q4" s="1" t="s">
        <v>62</v>
      </c>
      <c r="R4" s="20" t="s">
        <v>49</v>
      </c>
      <c r="S4" s="1" t="s">
        <v>19</v>
      </c>
    </row>
    <row r="5" spans="2:20" ht="30.75" thickTop="1" x14ac:dyDescent="0.25">
      <c r="B5" s="17" t="s">
        <v>1</v>
      </c>
      <c r="C5" s="17" t="s">
        <v>2</v>
      </c>
      <c r="D5" s="17" t="s">
        <v>3</v>
      </c>
      <c r="E5" s="17" t="s">
        <v>4</v>
      </c>
      <c r="F5" s="18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M5" s="2" t="s">
        <v>20</v>
      </c>
      <c r="N5" s="14"/>
      <c r="O5" s="6">
        <v>165</v>
      </c>
      <c r="P5" s="6"/>
      <c r="Q5" s="6"/>
      <c r="R5" s="6"/>
      <c r="S5" s="7">
        <f t="shared" ref="S5:S11" si="0">SUM(N5:R5)</f>
        <v>165</v>
      </c>
    </row>
    <row r="6" spans="2:20" x14ac:dyDescent="0.25">
      <c r="B6" s="47">
        <v>45239</v>
      </c>
      <c r="C6" s="48">
        <v>0.375</v>
      </c>
      <c r="D6" s="48">
        <v>0.45833333333333331</v>
      </c>
      <c r="E6" s="49">
        <v>10</v>
      </c>
      <c r="F6" s="49">
        <f>((D6-C6)*1440)-E6</f>
        <v>109.99999999999997</v>
      </c>
      <c r="G6" s="49" t="s">
        <v>11</v>
      </c>
      <c r="H6" s="49" t="s">
        <v>95</v>
      </c>
      <c r="I6" s="49" t="s">
        <v>14</v>
      </c>
      <c r="J6" s="49">
        <v>1</v>
      </c>
      <c r="M6" s="55" t="s">
        <v>21</v>
      </c>
      <c r="N6" s="15"/>
      <c r="O6" s="9"/>
      <c r="P6" s="9"/>
      <c r="Q6" s="9"/>
      <c r="R6" s="9"/>
      <c r="S6" s="10">
        <f t="shared" si="0"/>
        <v>0</v>
      </c>
    </row>
    <row r="7" spans="2:20" x14ac:dyDescent="0.25">
      <c r="B7" s="47">
        <v>45240</v>
      </c>
      <c r="C7" s="48">
        <v>0.75</v>
      </c>
      <c r="D7" s="48">
        <v>0.77083333333333337</v>
      </c>
      <c r="E7" s="49">
        <v>5</v>
      </c>
      <c r="F7" s="49">
        <f t="shared" ref="F7:F18" si="1">((D7-C7)*1440)-E7</f>
        <v>25.000000000000053</v>
      </c>
      <c r="G7" s="49" t="s">
        <v>63</v>
      </c>
      <c r="H7" s="49" t="s">
        <v>96</v>
      </c>
      <c r="I7" s="49" t="s">
        <v>14</v>
      </c>
      <c r="J7" s="49">
        <v>1</v>
      </c>
      <c r="M7" s="56" t="s">
        <v>22</v>
      </c>
      <c r="N7" s="15"/>
      <c r="O7" s="9"/>
      <c r="P7" s="9"/>
      <c r="Q7" s="9"/>
      <c r="R7" s="9">
        <v>105</v>
      </c>
      <c r="S7" s="10">
        <f t="shared" si="0"/>
        <v>105</v>
      </c>
    </row>
    <row r="8" spans="2:20" x14ac:dyDescent="0.25">
      <c r="B8" s="50">
        <v>45244</v>
      </c>
      <c r="C8" s="51">
        <v>0.375</v>
      </c>
      <c r="D8" s="51">
        <v>0.45833333333333331</v>
      </c>
      <c r="E8" s="52">
        <v>15</v>
      </c>
      <c r="F8" s="52">
        <f>((D8-C8)*1440)-E8</f>
        <v>104.99999999999997</v>
      </c>
      <c r="G8" s="52" t="s">
        <v>11</v>
      </c>
      <c r="H8" s="52" t="s">
        <v>46</v>
      </c>
      <c r="I8" s="52" t="s">
        <v>14</v>
      </c>
      <c r="J8" s="52">
        <v>1</v>
      </c>
      <c r="M8" s="54" t="s">
        <v>23</v>
      </c>
      <c r="N8" s="15"/>
      <c r="O8" s="9"/>
      <c r="P8" s="9"/>
      <c r="Q8" s="9"/>
      <c r="R8" s="9"/>
      <c r="S8" s="10">
        <f t="shared" si="0"/>
        <v>0</v>
      </c>
    </row>
    <row r="9" spans="2:20" x14ac:dyDescent="0.25">
      <c r="B9" s="50">
        <v>45246</v>
      </c>
      <c r="C9" s="51">
        <v>0.375</v>
      </c>
      <c r="D9" s="51">
        <v>0.45833333333333331</v>
      </c>
      <c r="E9" s="52">
        <v>15</v>
      </c>
      <c r="F9" s="52">
        <f t="shared" si="1"/>
        <v>104.99999999999997</v>
      </c>
      <c r="G9" s="52" t="s">
        <v>11</v>
      </c>
      <c r="H9" s="52" t="s">
        <v>97</v>
      </c>
      <c r="I9" s="52" t="s">
        <v>14</v>
      </c>
      <c r="J9" s="52">
        <v>1</v>
      </c>
      <c r="M9" s="57" t="s">
        <v>24</v>
      </c>
      <c r="N9" s="15"/>
      <c r="O9" s="9"/>
      <c r="P9" s="9"/>
      <c r="Q9" s="9"/>
      <c r="R9" s="9"/>
      <c r="S9" s="10">
        <f t="shared" si="0"/>
        <v>0</v>
      </c>
    </row>
    <row r="10" spans="2:20" x14ac:dyDescent="0.25">
      <c r="B10" s="97">
        <v>45251</v>
      </c>
      <c r="C10" s="98">
        <v>0.375</v>
      </c>
      <c r="D10" s="98">
        <v>0.45833333333333331</v>
      </c>
      <c r="E10" s="99">
        <v>15</v>
      </c>
      <c r="F10" s="99">
        <f t="shared" si="1"/>
        <v>104.99999999999997</v>
      </c>
      <c r="G10" s="99" t="s">
        <v>148</v>
      </c>
      <c r="H10" s="99" t="s">
        <v>149</v>
      </c>
      <c r="I10" s="99" t="s">
        <v>14</v>
      </c>
      <c r="J10" s="99">
        <v>1</v>
      </c>
      <c r="M10" s="21" t="s">
        <v>25</v>
      </c>
      <c r="N10" s="22"/>
      <c r="O10" s="23"/>
      <c r="P10" s="23"/>
      <c r="Q10" s="23"/>
      <c r="R10" s="23"/>
      <c r="S10" s="24">
        <f t="shared" si="0"/>
        <v>0</v>
      </c>
    </row>
    <row r="11" spans="2:20" x14ac:dyDescent="0.25">
      <c r="B11" s="97">
        <v>45253</v>
      </c>
      <c r="C11" s="98">
        <v>0.375</v>
      </c>
      <c r="D11" s="98">
        <v>0.45833333333333331</v>
      </c>
      <c r="E11" s="99">
        <v>15</v>
      </c>
      <c r="F11" s="99">
        <f t="shared" si="1"/>
        <v>104.99999999999997</v>
      </c>
      <c r="G11" s="99" t="s">
        <v>148</v>
      </c>
      <c r="H11" s="99" t="s">
        <v>150</v>
      </c>
      <c r="I11" s="99" t="s">
        <v>14</v>
      </c>
      <c r="J11" s="99">
        <v>1</v>
      </c>
      <c r="M11" s="21" t="s">
        <v>26</v>
      </c>
      <c r="N11" s="9"/>
      <c r="O11" s="9"/>
      <c r="P11" s="9"/>
      <c r="Q11" s="9"/>
      <c r="R11" s="9"/>
      <c r="S11" s="10">
        <f t="shared" si="0"/>
        <v>0</v>
      </c>
    </row>
    <row r="12" spans="2:20" ht="15.75" thickBot="1" x14ac:dyDescent="0.3">
      <c r="B12" s="61">
        <v>45258</v>
      </c>
      <c r="C12" s="62">
        <v>0.375</v>
      </c>
      <c r="D12" s="62">
        <v>0.45833333333333331</v>
      </c>
      <c r="E12" s="63">
        <v>15</v>
      </c>
      <c r="F12" s="63">
        <f t="shared" si="1"/>
        <v>104.99999999999997</v>
      </c>
      <c r="G12" s="63" t="s">
        <v>11</v>
      </c>
      <c r="H12" s="63" t="s">
        <v>151</v>
      </c>
      <c r="I12" s="63" t="s">
        <v>14</v>
      </c>
      <c r="J12" s="63">
        <v>1</v>
      </c>
      <c r="M12" s="4" t="s">
        <v>27</v>
      </c>
      <c r="N12" s="16">
        <f t="shared" ref="N12:S12" si="2">SUM(N5:N11)</f>
        <v>0</v>
      </c>
      <c r="O12" s="12">
        <f t="shared" si="2"/>
        <v>165</v>
      </c>
      <c r="P12" s="12">
        <f t="shared" si="2"/>
        <v>0</v>
      </c>
      <c r="Q12" s="12">
        <f t="shared" si="2"/>
        <v>0</v>
      </c>
      <c r="R12" s="12">
        <f t="shared" si="2"/>
        <v>105</v>
      </c>
      <c r="S12" s="13">
        <f t="shared" si="2"/>
        <v>270</v>
      </c>
    </row>
    <row r="13" spans="2:20" ht="15.75" thickTop="1" x14ac:dyDescent="0.25">
      <c r="B13" s="61">
        <v>45260</v>
      </c>
      <c r="C13" s="62">
        <v>0.375</v>
      </c>
      <c r="D13" s="62">
        <v>0.45833333333333331</v>
      </c>
      <c r="E13" s="63">
        <v>15</v>
      </c>
      <c r="F13" s="63">
        <f t="shared" si="1"/>
        <v>104.99999999999997</v>
      </c>
      <c r="G13" s="63" t="s">
        <v>148</v>
      </c>
      <c r="H13" s="63" t="s">
        <v>152</v>
      </c>
      <c r="I13" s="63" t="s">
        <v>14</v>
      </c>
      <c r="J13" s="63">
        <v>1</v>
      </c>
    </row>
    <row r="14" spans="2:20" x14ac:dyDescent="0.25">
      <c r="B14" s="93">
        <v>45265</v>
      </c>
      <c r="C14" s="104">
        <v>0.375</v>
      </c>
      <c r="D14" s="104">
        <v>0.45833333333333331</v>
      </c>
      <c r="E14" s="102">
        <v>15</v>
      </c>
      <c r="F14" s="102">
        <f t="shared" si="1"/>
        <v>104.99999999999997</v>
      </c>
      <c r="G14" s="102" t="s">
        <v>148</v>
      </c>
      <c r="H14" s="102" t="s">
        <v>153</v>
      </c>
      <c r="I14" s="102" t="s">
        <v>14</v>
      </c>
      <c r="J14" s="102">
        <v>1</v>
      </c>
      <c r="M14" t="s">
        <v>28</v>
      </c>
      <c r="P14" t="s">
        <v>33</v>
      </c>
      <c r="T14">
        <v>2</v>
      </c>
    </row>
    <row r="15" spans="2:20" x14ac:dyDescent="0.25">
      <c r="B15" s="93">
        <v>45267</v>
      </c>
      <c r="C15" s="104">
        <v>0.375</v>
      </c>
      <c r="D15" s="104">
        <v>0.45833333333333331</v>
      </c>
      <c r="E15" s="102">
        <v>15</v>
      </c>
      <c r="F15" s="102">
        <f t="shared" si="1"/>
        <v>104.99999999999997</v>
      </c>
      <c r="G15" s="102" t="s">
        <v>15</v>
      </c>
      <c r="H15" s="102" t="s">
        <v>154</v>
      </c>
      <c r="I15" s="102" t="s">
        <v>14</v>
      </c>
      <c r="J15" s="102">
        <v>1</v>
      </c>
    </row>
    <row r="16" spans="2:20" ht="15.75" thickBot="1" x14ac:dyDescent="0.3">
      <c r="B16" s="93">
        <v>45268</v>
      </c>
      <c r="C16" s="95">
        <v>0.75</v>
      </c>
      <c r="D16" s="95">
        <v>0.875</v>
      </c>
      <c r="E16" s="102">
        <v>30</v>
      </c>
      <c r="F16" s="102">
        <f t="shared" si="1"/>
        <v>150</v>
      </c>
      <c r="G16" s="102" t="s">
        <v>49</v>
      </c>
      <c r="H16" s="102" t="s">
        <v>155</v>
      </c>
      <c r="I16" s="102" t="s">
        <v>14</v>
      </c>
      <c r="J16" s="102">
        <v>1</v>
      </c>
      <c r="M16" t="s">
        <v>29</v>
      </c>
    </row>
    <row r="17" spans="2:19" ht="15.75" thickTop="1" x14ac:dyDescent="0.25">
      <c r="B17" s="100">
        <v>45271</v>
      </c>
      <c r="C17" s="103">
        <v>0.58333333333333337</v>
      </c>
      <c r="D17" s="103">
        <v>0.70833333333333337</v>
      </c>
      <c r="E17" s="101">
        <v>15</v>
      </c>
      <c r="F17" s="101">
        <f t="shared" si="1"/>
        <v>165</v>
      </c>
      <c r="G17" s="101" t="s">
        <v>13</v>
      </c>
      <c r="H17" s="101" t="s">
        <v>156</v>
      </c>
      <c r="I17" s="101" t="s">
        <v>14</v>
      </c>
      <c r="J17" s="101">
        <v>1</v>
      </c>
      <c r="M17" s="2" t="s">
        <v>19</v>
      </c>
      <c r="N17" s="14">
        <v>845</v>
      </c>
      <c r="O17" s="6">
        <v>0</v>
      </c>
      <c r="P17" s="6">
        <v>105</v>
      </c>
      <c r="Q17" s="6">
        <v>25</v>
      </c>
      <c r="R17" s="6">
        <v>150</v>
      </c>
      <c r="S17" s="7">
        <v>135</v>
      </c>
    </row>
    <row r="18" spans="2:19" x14ac:dyDescent="0.25">
      <c r="B18" s="100">
        <v>45272</v>
      </c>
      <c r="C18" s="103">
        <v>0.375</v>
      </c>
      <c r="D18" s="103">
        <v>0.45833333333333331</v>
      </c>
      <c r="E18" s="101">
        <v>15</v>
      </c>
      <c r="F18" s="101">
        <f t="shared" si="1"/>
        <v>104.99999999999997</v>
      </c>
      <c r="G18" s="101" t="s">
        <v>49</v>
      </c>
      <c r="H18" s="101" t="s">
        <v>157</v>
      </c>
      <c r="I18" s="101" t="s">
        <v>14</v>
      </c>
      <c r="J18" s="101">
        <v>1</v>
      </c>
      <c r="M18" s="3" t="s">
        <v>30</v>
      </c>
      <c r="N18" s="15">
        <f t="shared" ref="N18:S20" si="3">N17</f>
        <v>845</v>
      </c>
      <c r="O18" s="9">
        <f t="shared" si="3"/>
        <v>0</v>
      </c>
      <c r="P18" s="9">
        <f t="shared" si="3"/>
        <v>105</v>
      </c>
      <c r="Q18" s="9">
        <f t="shared" si="3"/>
        <v>25</v>
      </c>
      <c r="R18" s="9">
        <f t="shared" si="3"/>
        <v>150</v>
      </c>
      <c r="S18" s="10">
        <f t="shared" si="3"/>
        <v>135</v>
      </c>
    </row>
    <row r="19" spans="2:19" x14ac:dyDescent="0.25">
      <c r="M19" s="3" t="s">
        <v>31</v>
      </c>
      <c r="N19" s="15">
        <f t="shared" si="3"/>
        <v>845</v>
      </c>
      <c r="O19" s="9">
        <f t="shared" si="3"/>
        <v>0</v>
      </c>
      <c r="P19" s="9">
        <f t="shared" si="3"/>
        <v>105</v>
      </c>
      <c r="Q19" s="9">
        <f t="shared" si="3"/>
        <v>25</v>
      </c>
      <c r="R19" s="9">
        <f t="shared" si="3"/>
        <v>150</v>
      </c>
      <c r="S19" s="10">
        <f>S18</f>
        <v>135</v>
      </c>
    </row>
    <row r="20" spans="2:19" ht="15.75" thickBot="1" x14ac:dyDescent="0.3">
      <c r="M20" s="4" t="s">
        <v>32</v>
      </c>
      <c r="N20" s="16">
        <f t="shared" si="3"/>
        <v>845</v>
      </c>
      <c r="O20" s="12">
        <f t="shared" si="3"/>
        <v>0</v>
      </c>
      <c r="P20" s="12">
        <f t="shared" si="3"/>
        <v>105</v>
      </c>
      <c r="Q20" s="12">
        <f t="shared" si="3"/>
        <v>25</v>
      </c>
      <c r="R20" s="12">
        <f>R19</f>
        <v>150</v>
      </c>
      <c r="S20" s="13">
        <f>S19</f>
        <v>135</v>
      </c>
    </row>
    <row r="21" spans="2:19" ht="15.75" thickTop="1" x14ac:dyDescent="0.25"/>
    <row r="23" spans="2:19" ht="15.75" thickBot="1" x14ac:dyDescent="0.3">
      <c r="M23" t="s">
        <v>34</v>
      </c>
    </row>
    <row r="24" spans="2:19" ht="15.75" thickTop="1" x14ac:dyDescent="0.25">
      <c r="M24" s="2" t="s">
        <v>19</v>
      </c>
      <c r="N24" s="5">
        <f t="shared" ref="N24:S24" si="4">N17+N12</f>
        <v>845</v>
      </c>
      <c r="O24" s="6">
        <f t="shared" si="4"/>
        <v>165</v>
      </c>
      <c r="P24" s="6">
        <f t="shared" si="4"/>
        <v>105</v>
      </c>
      <c r="Q24" s="6">
        <f t="shared" si="4"/>
        <v>25</v>
      </c>
      <c r="R24" s="6">
        <f t="shared" si="4"/>
        <v>255</v>
      </c>
      <c r="S24" s="7">
        <f t="shared" si="4"/>
        <v>405</v>
      </c>
    </row>
    <row r="25" spans="2:19" x14ac:dyDescent="0.25">
      <c r="M25" s="3" t="s">
        <v>30</v>
      </c>
      <c r="N25" s="8">
        <f>N24/T14</f>
        <v>422.5</v>
      </c>
      <c r="O25" s="9">
        <f>O24/T14</f>
        <v>82.5</v>
      </c>
      <c r="P25" s="9">
        <f>P24/T14</f>
        <v>52.5</v>
      </c>
      <c r="Q25" s="9">
        <f>Q24/T14</f>
        <v>12.5</v>
      </c>
      <c r="R25" s="9">
        <f>R24/T14</f>
        <v>127.5</v>
      </c>
      <c r="S25" s="10">
        <f>S24/T14</f>
        <v>202.5</v>
      </c>
    </row>
    <row r="26" spans="2:19" x14ac:dyDescent="0.25">
      <c r="M26" s="3" t="s">
        <v>31</v>
      </c>
      <c r="N26" s="8">
        <f t="shared" ref="N26:S26" si="5">MAX(N19,N12)</f>
        <v>845</v>
      </c>
      <c r="O26" s="9">
        <f t="shared" si="5"/>
        <v>165</v>
      </c>
      <c r="P26" s="9">
        <f t="shared" si="5"/>
        <v>105</v>
      </c>
      <c r="Q26" s="9">
        <f t="shared" si="5"/>
        <v>25</v>
      </c>
      <c r="R26" s="9">
        <f t="shared" si="5"/>
        <v>150</v>
      </c>
      <c r="S26" s="10">
        <f t="shared" si="5"/>
        <v>270</v>
      </c>
    </row>
    <row r="27" spans="2:19" ht="15.75" thickBot="1" x14ac:dyDescent="0.3">
      <c r="M27" s="4" t="s">
        <v>32</v>
      </c>
      <c r="N27" s="11">
        <f t="shared" ref="N27:S27" si="6">IF(MIN(IF(N20=0,1000000000,N20),IF(N12=0,1000000000,N12))=1000000000,0,MIN(IF(N20=0,1000000000,N20),IF(N12=0,1000000000,N12)))</f>
        <v>845</v>
      </c>
      <c r="O27" s="12">
        <f t="shared" si="6"/>
        <v>165</v>
      </c>
      <c r="P27" s="12">
        <f t="shared" si="6"/>
        <v>105</v>
      </c>
      <c r="Q27" s="12">
        <f t="shared" si="6"/>
        <v>25</v>
      </c>
      <c r="R27" s="12">
        <f t="shared" si="6"/>
        <v>105</v>
      </c>
      <c r="S27" s="13">
        <f t="shared" si="6"/>
        <v>135</v>
      </c>
    </row>
    <row r="28" spans="2:19" ht="15.75" thickTop="1" x14ac:dyDescent="0.25"/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3FCD-1264-465D-8A90-25161FB8CCAB}">
  <dimension ref="B2:T28"/>
  <sheetViews>
    <sheetView showGridLines="0" zoomScale="80" zoomScaleNormal="80" workbookViewId="0">
      <selection activeCell="H24" sqref="H24"/>
    </sheetView>
  </sheetViews>
  <sheetFormatPr baseColWidth="10" defaultRowHeight="15" x14ac:dyDescent="0.25"/>
  <cols>
    <col min="1" max="1" width="4.28515625" customWidth="1"/>
    <col min="2" max="2" width="10.85546875" customWidth="1"/>
    <col min="3" max="3" width="12.85546875" bestFit="1" customWidth="1"/>
    <col min="5" max="5" width="12.28515625" customWidth="1"/>
    <col min="6" max="6" width="12.42578125" customWidth="1"/>
    <col min="8" max="8" width="60.28515625" customWidth="1"/>
    <col min="9" max="9" width="3.7109375" customWidth="1"/>
    <col min="10" max="10" width="4" customWidth="1"/>
    <col min="12" max="12" width="7.140625" customWidth="1"/>
    <col min="15" max="15" width="10" customWidth="1"/>
    <col min="16" max="16" width="12" customWidth="1"/>
    <col min="17" max="17" width="10.42578125" customWidth="1"/>
    <col min="18" max="18" width="9.7109375" customWidth="1"/>
    <col min="20" max="20" width="9.28515625" customWidth="1"/>
  </cols>
  <sheetData>
    <row r="2" spans="2:20" x14ac:dyDescent="0.25">
      <c r="B2" t="s">
        <v>35</v>
      </c>
      <c r="C2" s="19" t="s">
        <v>39</v>
      </c>
      <c r="H2" t="s">
        <v>48</v>
      </c>
      <c r="M2" t="s">
        <v>65</v>
      </c>
      <c r="Q2" t="s">
        <v>116</v>
      </c>
    </row>
    <row r="3" spans="2:20" ht="15.75" thickBot="1" x14ac:dyDescent="0.3">
      <c r="B3" t="s">
        <v>98</v>
      </c>
      <c r="H3" t="s">
        <v>47</v>
      </c>
    </row>
    <row r="4" spans="2:20" ht="31.5" thickTop="1" thickBot="1" x14ac:dyDescent="0.3">
      <c r="M4" s="1" t="s">
        <v>17</v>
      </c>
      <c r="N4" s="1" t="s">
        <v>18</v>
      </c>
      <c r="O4" s="1" t="s">
        <v>13</v>
      </c>
      <c r="P4" s="1" t="s">
        <v>83</v>
      </c>
      <c r="Q4" s="1" t="s">
        <v>62</v>
      </c>
      <c r="R4" s="20" t="s">
        <v>49</v>
      </c>
      <c r="S4" s="1" t="s">
        <v>19</v>
      </c>
    </row>
    <row r="5" spans="2:20" ht="30.75" thickTop="1" x14ac:dyDescent="0.25">
      <c r="B5" s="17" t="s">
        <v>1</v>
      </c>
      <c r="C5" s="17" t="s">
        <v>2</v>
      </c>
      <c r="D5" s="17" t="s">
        <v>3</v>
      </c>
      <c r="E5" s="17" t="s">
        <v>4</v>
      </c>
      <c r="F5" s="18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M5" s="2" t="s">
        <v>20</v>
      </c>
      <c r="N5" s="14"/>
      <c r="O5" s="6"/>
      <c r="P5" s="6"/>
      <c r="Q5" s="6"/>
      <c r="R5" s="6"/>
      <c r="S5" s="7">
        <f t="shared" ref="S5:S11" si="0">SUM(N5:R5)</f>
        <v>0</v>
      </c>
    </row>
    <row r="6" spans="2:20" x14ac:dyDescent="0.25">
      <c r="B6" s="61">
        <v>45237</v>
      </c>
      <c r="C6" s="62">
        <v>0.45833333333333331</v>
      </c>
      <c r="D6" s="62">
        <v>0.54166666666666663</v>
      </c>
      <c r="E6" s="63">
        <v>20</v>
      </c>
      <c r="F6" s="63">
        <f>((D6-C6)*1440)-E6</f>
        <v>99.999999999999972</v>
      </c>
      <c r="G6" s="63" t="s">
        <v>11</v>
      </c>
      <c r="H6" s="63" t="s">
        <v>99</v>
      </c>
      <c r="I6" s="63" t="s">
        <v>14</v>
      </c>
      <c r="J6" s="63">
        <v>1</v>
      </c>
      <c r="M6" s="55" t="s">
        <v>21</v>
      </c>
      <c r="N6" s="15"/>
      <c r="O6" s="9">
        <v>25</v>
      </c>
      <c r="P6" s="9"/>
      <c r="Q6" s="9"/>
      <c r="R6" s="9"/>
      <c r="S6" s="10">
        <f t="shared" si="0"/>
        <v>25</v>
      </c>
    </row>
    <row r="7" spans="2:20" x14ac:dyDescent="0.25">
      <c r="B7" s="61">
        <v>45238</v>
      </c>
      <c r="C7" s="62">
        <v>0.75</v>
      </c>
      <c r="D7" s="62">
        <v>0.78125</v>
      </c>
      <c r="E7" s="63">
        <v>5</v>
      </c>
      <c r="F7" s="63">
        <f t="shared" ref="F7:F12" si="1">((D7-C7)*1440)-E7</f>
        <v>40</v>
      </c>
      <c r="G7" s="63" t="s">
        <v>13</v>
      </c>
      <c r="H7" s="63" t="s">
        <v>100</v>
      </c>
      <c r="I7" s="63" t="s">
        <v>14</v>
      </c>
      <c r="J7" s="63">
        <v>1</v>
      </c>
      <c r="M7" s="64" t="s">
        <v>22</v>
      </c>
      <c r="N7" s="15"/>
      <c r="O7" s="9"/>
      <c r="P7" s="9"/>
      <c r="Q7" s="9"/>
      <c r="R7" s="9">
        <v>110</v>
      </c>
      <c r="S7" s="10">
        <f t="shared" si="0"/>
        <v>110</v>
      </c>
    </row>
    <row r="8" spans="2:20" x14ac:dyDescent="0.25">
      <c r="B8" s="61">
        <v>45239</v>
      </c>
      <c r="C8" s="62">
        <v>0.45833333333333331</v>
      </c>
      <c r="D8" s="62">
        <v>0.54166666666666663</v>
      </c>
      <c r="E8" s="63">
        <v>60</v>
      </c>
      <c r="F8" s="63">
        <f t="shared" si="1"/>
        <v>59.999999999999972</v>
      </c>
      <c r="G8" s="63" t="s">
        <v>11</v>
      </c>
      <c r="H8" s="63" t="s">
        <v>101</v>
      </c>
      <c r="I8" s="63" t="s">
        <v>14</v>
      </c>
      <c r="J8" s="63">
        <v>1</v>
      </c>
      <c r="M8" s="54" t="s">
        <v>23</v>
      </c>
      <c r="N8" s="15"/>
      <c r="O8" s="9"/>
      <c r="P8" s="9"/>
      <c r="Q8" s="9"/>
      <c r="R8" s="9"/>
      <c r="S8" s="10">
        <f t="shared" si="0"/>
        <v>0</v>
      </c>
    </row>
    <row r="9" spans="2:20" x14ac:dyDescent="0.25">
      <c r="B9" s="61"/>
      <c r="C9" s="62">
        <v>0.5</v>
      </c>
      <c r="D9" s="62">
        <v>0.54166666666666663</v>
      </c>
      <c r="E9" s="63">
        <v>10</v>
      </c>
      <c r="F9" s="63">
        <f t="shared" si="1"/>
        <v>49.999999999999943</v>
      </c>
      <c r="G9" s="63" t="s">
        <v>15</v>
      </c>
      <c r="H9" s="63" t="s">
        <v>102</v>
      </c>
      <c r="I9" s="63" t="s">
        <v>14</v>
      </c>
      <c r="J9" s="63">
        <v>1</v>
      </c>
      <c r="M9" s="65" t="s">
        <v>24</v>
      </c>
      <c r="N9" s="15"/>
      <c r="O9" s="9"/>
      <c r="P9" s="9"/>
      <c r="Q9" s="9"/>
      <c r="R9" s="9"/>
      <c r="S9" s="10">
        <f t="shared" si="0"/>
        <v>0</v>
      </c>
    </row>
    <row r="10" spans="2:20" x14ac:dyDescent="0.25">
      <c r="B10" s="58">
        <v>45244</v>
      </c>
      <c r="C10" s="59">
        <v>0.45833333333333331</v>
      </c>
      <c r="D10" s="59">
        <v>0.54166666666666663</v>
      </c>
      <c r="E10" s="60">
        <v>55</v>
      </c>
      <c r="F10" s="60">
        <f t="shared" si="1"/>
        <v>64.999999999999972</v>
      </c>
      <c r="G10" s="60" t="s">
        <v>11</v>
      </c>
      <c r="H10" s="60" t="s">
        <v>51</v>
      </c>
      <c r="I10" s="60" t="s">
        <v>14</v>
      </c>
      <c r="J10" s="60">
        <v>1</v>
      </c>
      <c r="M10" s="21" t="s">
        <v>25</v>
      </c>
      <c r="N10" s="22"/>
      <c r="O10" s="23"/>
      <c r="P10" s="23"/>
      <c r="Q10" s="23"/>
      <c r="R10" s="23"/>
      <c r="S10" s="24">
        <f t="shared" si="0"/>
        <v>0</v>
      </c>
    </row>
    <row r="11" spans="2:20" x14ac:dyDescent="0.25">
      <c r="B11" s="58"/>
      <c r="C11" s="59">
        <v>0.5</v>
      </c>
      <c r="D11" s="59">
        <v>0.53819444444444442</v>
      </c>
      <c r="E11" s="60">
        <v>10</v>
      </c>
      <c r="F11" s="60">
        <f>((D11-C11)*1440)-E11</f>
        <v>44.999999999999964</v>
      </c>
      <c r="G11" s="60" t="s">
        <v>15</v>
      </c>
      <c r="H11" s="60" t="s">
        <v>50</v>
      </c>
      <c r="I11" s="60" t="s">
        <v>14</v>
      </c>
      <c r="J11" s="60">
        <v>1</v>
      </c>
      <c r="M11" s="21" t="s">
        <v>26</v>
      </c>
      <c r="N11" s="9"/>
      <c r="O11" s="9"/>
      <c r="P11" s="9"/>
      <c r="Q11" s="9"/>
      <c r="R11" s="9"/>
      <c r="S11" s="10">
        <f t="shared" si="0"/>
        <v>0</v>
      </c>
    </row>
    <row r="12" spans="2:20" ht="15.75" thickBot="1" x14ac:dyDescent="0.3">
      <c r="B12" s="58">
        <v>45246</v>
      </c>
      <c r="C12" s="59">
        <v>0.45833333333333331</v>
      </c>
      <c r="D12" s="59">
        <v>0.54166666666666663</v>
      </c>
      <c r="E12" s="60">
        <v>65</v>
      </c>
      <c r="F12" s="60">
        <f t="shared" si="1"/>
        <v>54.999999999999972</v>
      </c>
      <c r="G12" s="60" t="s">
        <v>15</v>
      </c>
      <c r="H12" s="60" t="s">
        <v>103</v>
      </c>
      <c r="I12" s="60" t="s">
        <v>14</v>
      </c>
      <c r="J12" s="60">
        <v>1</v>
      </c>
      <c r="M12" s="4" t="s">
        <v>27</v>
      </c>
      <c r="N12" s="16">
        <f t="shared" ref="N12:S12" si="2">SUM(N5:N11)</f>
        <v>0</v>
      </c>
      <c r="O12" s="12">
        <f t="shared" si="2"/>
        <v>25</v>
      </c>
      <c r="P12" s="12">
        <f t="shared" si="2"/>
        <v>0</v>
      </c>
      <c r="Q12" s="12">
        <f t="shared" si="2"/>
        <v>0</v>
      </c>
      <c r="R12" s="12">
        <f t="shared" si="2"/>
        <v>110</v>
      </c>
      <c r="S12" s="13">
        <f t="shared" si="2"/>
        <v>135</v>
      </c>
    </row>
    <row r="13" spans="2:20" ht="15.75" thickTop="1" x14ac:dyDescent="0.25">
      <c r="B13" s="58"/>
      <c r="C13" s="59">
        <v>0.49305555555555558</v>
      </c>
      <c r="D13" s="59">
        <v>0.53819444444444442</v>
      </c>
      <c r="E13" s="60">
        <v>10</v>
      </c>
      <c r="F13" s="60">
        <f>((D13-C13)*1440)-E13</f>
        <v>54.999999999999929</v>
      </c>
      <c r="G13" s="60" t="s">
        <v>15</v>
      </c>
      <c r="H13" s="60" t="s">
        <v>104</v>
      </c>
      <c r="I13" s="60" t="s">
        <v>14</v>
      </c>
      <c r="J13" s="60">
        <v>1</v>
      </c>
    </row>
    <row r="14" spans="2:20" x14ac:dyDescent="0.25">
      <c r="B14" s="90">
        <v>45251</v>
      </c>
      <c r="C14" s="91">
        <v>0.45833333333333331</v>
      </c>
      <c r="D14" s="91">
        <v>0.54166666666666663</v>
      </c>
      <c r="E14" s="92">
        <v>15</v>
      </c>
      <c r="F14" s="92">
        <f t="shared" ref="F14:F22" si="3">((D14-C14)*1440)-E14</f>
        <v>104.99999999999997</v>
      </c>
      <c r="G14" s="92" t="s">
        <v>11</v>
      </c>
      <c r="H14" s="92" t="s">
        <v>158</v>
      </c>
      <c r="I14" s="92" t="s">
        <v>14</v>
      </c>
      <c r="J14" s="92">
        <v>1</v>
      </c>
      <c r="M14" t="s">
        <v>28</v>
      </c>
      <c r="P14" t="s">
        <v>33</v>
      </c>
      <c r="T14">
        <v>2</v>
      </c>
    </row>
    <row r="15" spans="2:20" x14ac:dyDescent="0.25">
      <c r="B15" s="105">
        <v>45253</v>
      </c>
      <c r="C15" s="91">
        <v>0.45833333333333331</v>
      </c>
      <c r="D15" s="91">
        <v>0.54166666666666663</v>
      </c>
      <c r="E15" s="92">
        <v>10</v>
      </c>
      <c r="F15" s="92">
        <f t="shared" si="3"/>
        <v>109.99999999999997</v>
      </c>
      <c r="G15" s="92" t="s">
        <v>15</v>
      </c>
      <c r="H15" s="92" t="s">
        <v>159</v>
      </c>
      <c r="I15" s="92" t="s">
        <v>14</v>
      </c>
      <c r="J15" s="106">
        <v>1</v>
      </c>
    </row>
    <row r="16" spans="2:20" ht="15.75" thickBot="1" x14ac:dyDescent="0.3">
      <c r="B16" s="87">
        <v>45257</v>
      </c>
      <c r="C16" s="88">
        <v>0.58333333333333337</v>
      </c>
      <c r="D16" s="88">
        <v>0.66666666666666663</v>
      </c>
      <c r="E16" s="89">
        <v>20</v>
      </c>
      <c r="F16" s="89">
        <f t="shared" si="3"/>
        <v>99.999999999999886</v>
      </c>
      <c r="G16" s="89" t="s">
        <v>160</v>
      </c>
      <c r="H16" s="89" t="s">
        <v>161</v>
      </c>
      <c r="I16" s="89" t="s">
        <v>14</v>
      </c>
      <c r="J16" s="89">
        <v>1</v>
      </c>
      <c r="M16" t="s">
        <v>29</v>
      </c>
    </row>
    <row r="17" spans="2:19" ht="15.75" thickTop="1" x14ac:dyDescent="0.25">
      <c r="B17" s="87">
        <v>45258</v>
      </c>
      <c r="C17" s="88">
        <v>0.45833333333333331</v>
      </c>
      <c r="D17" s="88">
        <v>0.54166666666666663</v>
      </c>
      <c r="E17" s="89">
        <v>15</v>
      </c>
      <c r="F17" s="89">
        <f t="shared" si="3"/>
        <v>104.99999999999997</v>
      </c>
      <c r="G17" s="89" t="s">
        <v>49</v>
      </c>
      <c r="H17" s="89" t="s">
        <v>162</v>
      </c>
      <c r="I17" s="89" t="s">
        <v>14</v>
      </c>
      <c r="J17" s="89">
        <v>1</v>
      </c>
      <c r="M17" s="2" t="s">
        <v>19</v>
      </c>
      <c r="N17" s="14">
        <v>590</v>
      </c>
      <c r="O17" s="6">
        <v>40</v>
      </c>
      <c r="P17" s="6">
        <v>455</v>
      </c>
      <c r="Q17" s="6">
        <v>25</v>
      </c>
      <c r="R17" s="6">
        <v>105</v>
      </c>
      <c r="S17" s="7">
        <v>250</v>
      </c>
    </row>
    <row r="18" spans="2:19" x14ac:dyDescent="0.25">
      <c r="B18" s="87">
        <v>45260</v>
      </c>
      <c r="C18" s="88">
        <v>0.45833333333333331</v>
      </c>
      <c r="D18" s="88">
        <v>0.54166666666666663</v>
      </c>
      <c r="E18" s="89">
        <v>15</v>
      </c>
      <c r="F18" s="89">
        <f t="shared" si="3"/>
        <v>104.99999999999997</v>
      </c>
      <c r="G18" s="89" t="s">
        <v>11</v>
      </c>
      <c r="H18" s="89" t="s">
        <v>163</v>
      </c>
      <c r="I18" s="89" t="s">
        <v>14</v>
      </c>
      <c r="J18" s="89">
        <v>1</v>
      </c>
      <c r="M18" s="3" t="s">
        <v>30</v>
      </c>
      <c r="N18" s="15">
        <f t="shared" ref="N18:S20" si="4">N17</f>
        <v>590</v>
      </c>
      <c r="O18" s="9">
        <f t="shared" si="4"/>
        <v>40</v>
      </c>
      <c r="P18" s="9">
        <f t="shared" si="4"/>
        <v>455</v>
      </c>
      <c r="Q18" s="9">
        <f t="shared" si="4"/>
        <v>25</v>
      </c>
      <c r="R18" s="9">
        <f t="shared" si="4"/>
        <v>105</v>
      </c>
      <c r="S18" s="10">
        <f t="shared" si="4"/>
        <v>250</v>
      </c>
    </row>
    <row r="19" spans="2:19" x14ac:dyDescent="0.25">
      <c r="B19" s="100">
        <v>45265</v>
      </c>
      <c r="C19" s="103">
        <v>0.45833333333333331</v>
      </c>
      <c r="D19" s="103">
        <v>0.54166666666666663</v>
      </c>
      <c r="E19" s="101">
        <v>20</v>
      </c>
      <c r="F19" s="101">
        <f t="shared" si="3"/>
        <v>99.999999999999972</v>
      </c>
      <c r="G19" s="101" t="s">
        <v>11</v>
      </c>
      <c r="H19" s="101" t="s">
        <v>164</v>
      </c>
      <c r="I19" s="101" t="s">
        <v>14</v>
      </c>
      <c r="J19" s="101">
        <v>1</v>
      </c>
      <c r="M19" s="3" t="s">
        <v>31</v>
      </c>
      <c r="N19" s="15">
        <f t="shared" si="4"/>
        <v>590</v>
      </c>
      <c r="O19" s="9">
        <f t="shared" si="4"/>
        <v>40</v>
      </c>
      <c r="P19" s="9">
        <f t="shared" si="4"/>
        <v>455</v>
      </c>
      <c r="Q19" s="9">
        <f t="shared" si="4"/>
        <v>25</v>
      </c>
      <c r="R19" s="9">
        <f t="shared" si="4"/>
        <v>105</v>
      </c>
      <c r="S19" s="10">
        <f>S18</f>
        <v>250</v>
      </c>
    </row>
    <row r="20" spans="2:19" ht="15.75" thickBot="1" x14ac:dyDescent="0.3">
      <c r="B20" s="100">
        <v>45267</v>
      </c>
      <c r="C20" s="103">
        <v>0.45833333333333331</v>
      </c>
      <c r="D20" s="103">
        <v>0.54166666666666663</v>
      </c>
      <c r="E20" s="101">
        <v>15</v>
      </c>
      <c r="F20" s="101">
        <f t="shared" si="3"/>
        <v>104.99999999999997</v>
      </c>
      <c r="G20" s="101" t="s">
        <v>15</v>
      </c>
      <c r="H20" s="101" t="s">
        <v>165</v>
      </c>
      <c r="I20" s="101" t="s">
        <v>14</v>
      </c>
      <c r="J20" s="101">
        <v>1</v>
      </c>
      <c r="M20" s="4" t="s">
        <v>32</v>
      </c>
      <c r="N20" s="16">
        <f t="shared" si="4"/>
        <v>590</v>
      </c>
      <c r="O20" s="12">
        <f t="shared" si="4"/>
        <v>40</v>
      </c>
      <c r="P20" s="12">
        <f t="shared" si="4"/>
        <v>455</v>
      </c>
      <c r="Q20" s="12">
        <f t="shared" si="4"/>
        <v>25</v>
      </c>
      <c r="R20" s="12">
        <f>R19</f>
        <v>105</v>
      </c>
      <c r="S20" s="13">
        <f>S19</f>
        <v>250</v>
      </c>
    </row>
    <row r="21" spans="2:19" ht="15.75" thickTop="1" x14ac:dyDescent="0.25">
      <c r="B21" s="50">
        <v>45271</v>
      </c>
      <c r="C21" s="51">
        <v>0.89583333333333337</v>
      </c>
      <c r="D21" s="51">
        <v>0.91666666666666663</v>
      </c>
      <c r="E21" s="52">
        <v>5</v>
      </c>
      <c r="F21" s="52">
        <f t="shared" si="3"/>
        <v>24.999999999999893</v>
      </c>
      <c r="G21" s="52" t="s">
        <v>13</v>
      </c>
      <c r="H21" s="52" t="s">
        <v>166</v>
      </c>
      <c r="I21" s="52" t="s">
        <v>14</v>
      </c>
      <c r="J21" s="52">
        <v>1</v>
      </c>
    </row>
    <row r="22" spans="2:19" x14ac:dyDescent="0.25">
      <c r="B22" s="50">
        <v>45272</v>
      </c>
      <c r="C22" s="51">
        <v>0.45833333333333331</v>
      </c>
      <c r="D22" s="51">
        <v>0.54166666666666663</v>
      </c>
      <c r="E22" s="52">
        <v>10</v>
      </c>
      <c r="F22" s="52">
        <f t="shared" si="3"/>
        <v>109.99999999999997</v>
      </c>
      <c r="G22" s="52" t="s">
        <v>49</v>
      </c>
      <c r="H22" s="52" t="s">
        <v>167</v>
      </c>
      <c r="I22" s="52" t="s">
        <v>14</v>
      </c>
      <c r="J22" s="52">
        <v>1</v>
      </c>
    </row>
    <row r="23" spans="2:19" ht="15.75" thickBot="1" x14ac:dyDescent="0.3">
      <c r="B23" s="107"/>
      <c r="C23" s="108"/>
      <c r="D23" s="109"/>
      <c r="E23" s="109"/>
      <c r="F23" s="109"/>
      <c r="G23" s="109"/>
      <c r="H23" s="109"/>
      <c r="I23" s="109"/>
      <c r="J23" s="109"/>
      <c r="M23" t="s">
        <v>34</v>
      </c>
    </row>
    <row r="24" spans="2:19" ht="15.75" thickTop="1" x14ac:dyDescent="0.25">
      <c r="B24" s="107"/>
      <c r="C24" s="108"/>
      <c r="D24" s="109"/>
      <c r="E24" s="109"/>
      <c r="F24" s="109"/>
      <c r="G24" s="109"/>
      <c r="H24" s="109"/>
      <c r="I24" s="109"/>
      <c r="J24" s="109"/>
      <c r="M24" s="2" t="s">
        <v>19</v>
      </c>
      <c r="N24" s="5">
        <f t="shared" ref="N24:S24" si="5">N17+N12</f>
        <v>590</v>
      </c>
      <c r="O24" s="6">
        <f t="shared" si="5"/>
        <v>65</v>
      </c>
      <c r="P24" s="6">
        <f t="shared" si="5"/>
        <v>455</v>
      </c>
      <c r="Q24" s="6">
        <f t="shared" si="5"/>
        <v>25</v>
      </c>
      <c r="R24" s="6">
        <f t="shared" si="5"/>
        <v>215</v>
      </c>
      <c r="S24" s="7">
        <f t="shared" si="5"/>
        <v>385</v>
      </c>
    </row>
    <row r="25" spans="2:19" x14ac:dyDescent="0.25">
      <c r="B25" s="107"/>
      <c r="C25" s="109"/>
      <c r="D25" s="109"/>
      <c r="E25" s="109"/>
      <c r="F25" s="109"/>
      <c r="G25" s="109"/>
      <c r="H25" s="109"/>
      <c r="I25" s="109"/>
      <c r="J25" s="109"/>
      <c r="M25" s="3" t="s">
        <v>30</v>
      </c>
      <c r="N25" s="8">
        <f>N24/T14</f>
        <v>295</v>
      </c>
      <c r="O25" s="9">
        <f>O24/T14</f>
        <v>32.5</v>
      </c>
      <c r="P25" s="9">
        <f>P24/T14</f>
        <v>227.5</v>
      </c>
      <c r="Q25" s="9">
        <f>Q24/T14</f>
        <v>12.5</v>
      </c>
      <c r="R25" s="9">
        <f>R24/T14</f>
        <v>107.5</v>
      </c>
      <c r="S25" s="10">
        <f>S24/T14</f>
        <v>192.5</v>
      </c>
    </row>
    <row r="26" spans="2:19" x14ac:dyDescent="0.25">
      <c r="M26" s="3" t="s">
        <v>31</v>
      </c>
      <c r="N26" s="8">
        <f t="shared" ref="N26:S26" si="6">MAX(N19,N12)</f>
        <v>590</v>
      </c>
      <c r="O26" s="9">
        <f t="shared" si="6"/>
        <v>40</v>
      </c>
      <c r="P26" s="9">
        <f t="shared" si="6"/>
        <v>455</v>
      </c>
      <c r="Q26" s="9">
        <f t="shared" si="6"/>
        <v>25</v>
      </c>
      <c r="R26" s="9">
        <f t="shared" si="6"/>
        <v>110</v>
      </c>
      <c r="S26" s="10">
        <f t="shared" si="6"/>
        <v>250</v>
      </c>
    </row>
    <row r="27" spans="2:19" ht="15.75" thickBot="1" x14ac:dyDescent="0.3">
      <c r="M27" s="4" t="s">
        <v>32</v>
      </c>
      <c r="N27" s="11">
        <f t="shared" ref="N27:S27" si="7">IF(MIN(IF(N20=0,1000000000,N20),IF(N12=0,1000000000,N12))=1000000000,0,MIN(IF(N20=0,1000000000,N20),IF(N12=0,1000000000,N12)))</f>
        <v>590</v>
      </c>
      <c r="O27" s="12">
        <f t="shared" si="7"/>
        <v>25</v>
      </c>
      <c r="P27" s="12">
        <f t="shared" si="7"/>
        <v>455</v>
      </c>
      <c r="Q27" s="12">
        <f t="shared" si="7"/>
        <v>25</v>
      </c>
      <c r="R27" s="12">
        <f t="shared" si="7"/>
        <v>105</v>
      </c>
      <c r="S27" s="13">
        <f t="shared" si="7"/>
        <v>135</v>
      </c>
    </row>
    <row r="28" spans="2:19" ht="15.75" thickTop="1" x14ac:dyDescent="0.25"/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Resumen Semanal</vt:lpstr>
      <vt:lpstr>Aseguramiento de la Calidad</vt:lpstr>
      <vt:lpstr>SistemasOperativos</vt:lpstr>
      <vt:lpstr>Desarrollo de Videojuegos</vt:lpstr>
      <vt:lpstr>Metodos Numericos</vt:lpstr>
      <vt:lpstr>Aplicaciones Moviles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PC</cp:lastModifiedBy>
  <cp:lastPrinted>2023-11-18T04:20:31Z</cp:lastPrinted>
  <dcterms:created xsi:type="dcterms:W3CDTF">2015-10-23T00:42:49Z</dcterms:created>
  <dcterms:modified xsi:type="dcterms:W3CDTF">2023-12-20T00:13:11Z</dcterms:modified>
</cp:coreProperties>
</file>